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170" firstSheet="3" activeTab="17"/>
  </bookViews>
  <sheets>
    <sheet name="Apresentação" sheetId="30" r:id="rId1"/>
    <sheet name="Índice" sheetId="29" r:id="rId2"/>
    <sheet name="1" sheetId="31" r:id="rId3"/>
    <sheet name="2" sheetId="6" r:id="rId4"/>
    <sheet name="3" sheetId="14" r:id="rId5"/>
    <sheet name="4" sheetId="16" r:id="rId6"/>
    <sheet name="5" sheetId="17" r:id="rId7"/>
    <sheet name="6" sheetId="19" r:id="rId8"/>
    <sheet name="7" sheetId="18" r:id="rId9"/>
    <sheet name="8" sheetId="20" r:id="rId10"/>
    <sheet name="9" sheetId="21" r:id="rId11"/>
    <sheet name="10" sheetId="22" r:id="rId12"/>
    <sheet name="11" sheetId="23" r:id="rId13"/>
    <sheet name="12" sheetId="25" r:id="rId14"/>
    <sheet name="13" sheetId="26" r:id="rId15"/>
    <sheet name="14" sheetId="27" r:id="rId16"/>
    <sheet name="VA_16" sheetId="42" r:id="rId17"/>
    <sheet name="MIP" sheetId="35" r:id="rId18"/>
    <sheet name="Matriz I" sheetId="36" r:id="rId19"/>
    <sheet name="RAIS" sheetId="33" r:id="rId20"/>
    <sheet name="Vetores de choque" sheetId="40" r:id="rId21"/>
    <sheet name="Resultados" sheetId="41" r:id="rId22"/>
  </sheets>
  <externalReferences>
    <externalReference r:id="rId2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Miguel</author>
  </authors>
  <commentList>
    <comment ref="EE4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</commentList>
</comments>
</file>

<file path=xl/comments2.xml><?xml version="1.0" encoding="utf-8"?>
<comments xmlns="http://schemas.openxmlformats.org/spreadsheetml/2006/main">
  <authors>
    <author>Miguel</author>
  </authors>
  <commentList>
    <comment ref="A67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68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69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70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71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72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Talvez este seja o “outros impostos subtraído de subsídios”, daí não faz sentido usar o de baixo. Inclui demanda final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<sst xmlns="http://schemas.openxmlformats.org/spreadsheetml/2006/main" count="7810" uniqueCount="482">
  <si>
    <t xml:space="preserve">Matriz de Insumo-Produto (MIP) 2019 </t>
  </si>
  <si>
    <t>Rio Grande do Sul</t>
  </si>
  <si>
    <t>Matriz Insumo-Produto 2019 - Rio Grande do Sul</t>
  </si>
  <si>
    <t>117 produtos e 52 Atividades</t>
  </si>
  <si>
    <t>Em R$ Milhões Correntes (R$ 1 000 000)</t>
  </si>
  <si>
    <t xml:space="preserve">Tabela 1 - Recursos de bens e serviços </t>
  </si>
  <si>
    <t>Tabela 2 - Usos Totais a preços de consumidor</t>
  </si>
  <si>
    <t>Tabela 3 - Demanda da produção do Rio Grande do Sul a preços básicos</t>
  </si>
  <si>
    <t>Tabela 4 - Demanda de produtos importados do resto do mundo</t>
  </si>
  <si>
    <t>Tabela 5 - Demanda de produtos importados de outras unidades federativas</t>
  </si>
  <si>
    <t xml:space="preserve">Tabela 6 - Destino dos impostos sobre produtos locais e importados </t>
  </si>
  <si>
    <t>Tabela 7 - Destino da margem de comércio sobre produtos locais e importados</t>
  </si>
  <si>
    <t>Tabela 8 - Destino da margem de transporte sobre produtos locais e importados</t>
  </si>
  <si>
    <t>Tabela 9 - Matriz dos coeficientes técnicos dos insumos locais</t>
  </si>
  <si>
    <t>Tabela 10 - Matriz dos coeficientes técnicos dos insumos importados do Resto do Mundo</t>
  </si>
  <si>
    <t>Tabela 11 - Matriz dos coeficientes técnicos dos insumos importados de outras unidades da federação</t>
  </si>
  <si>
    <t>Tabela 12 - Matriz de participação setorial na produção dos produtos locais - Market Share</t>
  </si>
  <si>
    <t>Tabela 13 - Matriz dos coeficientes técnicos intersetoriais locais</t>
  </si>
  <si>
    <t>Tabela 14 - Matriz de impacto intersetorial - Matriz de Leontief</t>
  </si>
  <si>
    <t>Voltar</t>
  </si>
  <si>
    <t>Código</t>
  </si>
  <si>
    <t>Descrição do Produto</t>
  </si>
  <si>
    <t>Oferta de Bens e Serviços</t>
  </si>
  <si>
    <t>Produção das Atividades</t>
  </si>
  <si>
    <t>Importação</t>
  </si>
  <si>
    <t>Descrição das atividades</t>
  </si>
  <si>
    <t>Atividades</t>
  </si>
  <si>
    <t>Oferta
total
a preço
de con-
sumidor</t>
  </si>
  <si>
    <t>Margem
de
comércio</t>
  </si>
  <si>
    <t>Margem
de trans-
porte</t>
  </si>
  <si>
    <t>Imposto
de impor-
tação</t>
  </si>
  <si>
    <t>IPI</t>
  </si>
  <si>
    <t>ICMS</t>
  </si>
  <si>
    <t>Outros impostos menos subsídios</t>
  </si>
  <si>
    <t>Total de impostos líquidos de subsídios</t>
  </si>
  <si>
    <t>Oferta
total
a preço
básico</t>
  </si>
  <si>
    <t>AT01</t>
  </si>
  <si>
    <t>AT02</t>
  </si>
  <si>
    <t>AT03</t>
  </si>
  <si>
    <t>AT04</t>
  </si>
  <si>
    <t>AT05</t>
  </si>
  <si>
    <t>AT06</t>
  </si>
  <si>
    <t>AT07</t>
  </si>
  <si>
    <t>AT08</t>
  </si>
  <si>
    <t>AT09</t>
  </si>
  <si>
    <t>AT10</t>
  </si>
  <si>
    <t>AT11</t>
  </si>
  <si>
    <t>AT12</t>
  </si>
  <si>
    <t>AT13</t>
  </si>
  <si>
    <t>AT14</t>
  </si>
  <si>
    <t>AT15</t>
  </si>
  <si>
    <t>AT16</t>
  </si>
  <si>
    <t>AT17</t>
  </si>
  <si>
    <t>AT18</t>
  </si>
  <si>
    <t>AT19</t>
  </si>
  <si>
    <t>AT20</t>
  </si>
  <si>
    <t>AT21</t>
  </si>
  <si>
    <t>AT22</t>
  </si>
  <si>
    <t>AT23</t>
  </si>
  <si>
    <t>AT24</t>
  </si>
  <si>
    <t>AT25</t>
  </si>
  <si>
    <t>AT26</t>
  </si>
  <si>
    <t>AT27</t>
  </si>
  <si>
    <t>AT28</t>
  </si>
  <si>
    <t>AT29</t>
  </si>
  <si>
    <t>AT30</t>
  </si>
  <si>
    <t>AT31</t>
  </si>
  <si>
    <t>AT32</t>
  </si>
  <si>
    <t>AT33</t>
  </si>
  <si>
    <t>AT34</t>
  </si>
  <si>
    <t>AT35</t>
  </si>
  <si>
    <t>AT36</t>
  </si>
  <si>
    <t>AT37</t>
  </si>
  <si>
    <t>AT38</t>
  </si>
  <si>
    <t>AT39</t>
  </si>
  <si>
    <t>AT40</t>
  </si>
  <si>
    <t>AT41</t>
  </si>
  <si>
    <t>AT42</t>
  </si>
  <si>
    <t>AT43</t>
  </si>
  <si>
    <t>AT44</t>
  </si>
  <si>
    <t>AT45</t>
  </si>
  <si>
    <t>AT46</t>
  </si>
  <si>
    <t>AT47</t>
  </si>
  <si>
    <t>AT48</t>
  </si>
  <si>
    <t>AT49</t>
  </si>
  <si>
    <t>AT50</t>
  </si>
  <si>
    <t>AT51</t>
  </si>
  <si>
    <t>AT52</t>
  </si>
  <si>
    <t>Importação de bens e serviços resto do mundo</t>
  </si>
  <si>
    <t>Importação de bens e serviços demais unidades da federação</t>
  </si>
  <si>
    <t>Total</t>
  </si>
  <si>
    <t>Agricultura, inclusive o apoio à agricultura e a pós-colheita</t>
  </si>
  <si>
    <t>Pecuária, inclusive o apoio à pecuária</t>
  </si>
  <si>
    <t>Produção florestal; pesca e aquicultura</t>
  </si>
  <si>
    <t>Extração de petróleo e gás, inclusive as atividades de apoio</t>
  </si>
  <si>
    <t>Extração de outros produtos minerais</t>
  </si>
  <si>
    <t>Abate e produtos de carne, inclusive os produtos do laticínio e da pesca</t>
  </si>
  <si>
    <t>Fabricação e refino de açúcar e 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</si>
  <si>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</si>
  <si>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</si>
  <si>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</si>
  <si>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</si>
  <si>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</si>
  <si>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</si>
  <si>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</si>
  <si>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</si>
  <si>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</si>
  <si>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</si>
  <si>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</si>
  <si>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outros produtos químicos</t>
  </si>
  <si>
    <t>Fabricação de produtos farmoquímicos e farmacêuticos</t>
  </si>
  <si>
    <t>Fabricação de produtos de borracha e de material plástico</t>
  </si>
  <si>
    <t>Fabricação de produtos de minerais não-metálicos</t>
  </si>
  <si>
    <t>Metalurgia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</si>
  <si>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</si>
  <si>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</si>
  <si>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</si>
  <si>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</si>
  <si>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</si>
  <si>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</si>
  <si>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</si>
  <si>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</si>
  <si>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</si>
  <si>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</si>
  <si>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</si>
  <si>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</si>
  <si>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por atacado e a varejo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</si>
  <si>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</si>
  <si>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</si>
  <si>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</si>
  <si>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</si>
  <si>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</si>
  <si>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</si>
  <si>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Serviços de telecomunicações</t>
  </si>
  <si>
    <t>Outros serviços de informação</t>
  </si>
  <si>
    <t>Intermediação financeira, seguros e previdência complementar</t>
  </si>
  <si>
    <t>Atividades imobiliárias</t>
  </si>
  <si>
    <t>Atividades profissionais, científicas e técnicas</t>
  </si>
  <si>
    <t>Atividades administrativas e serviços complementares</t>
  </si>
  <si>
    <t>Administração, educação, saúde, pesquisa e desenvolvimento públicas, defesa, seguridade social</t>
  </si>
  <si>
    <t>Educação e saúde privadas</t>
  </si>
  <si>
    <t>Artes, cultura, esporte e recreação e outras atividades de serviços</t>
  </si>
  <si>
    <t>Serviços domésticos</t>
  </si>
  <si>
    <t>PR001</t>
  </si>
  <si>
    <t>Arroz, trigo e outros cereais</t>
  </si>
  <si>
    <t>PR002</t>
  </si>
  <si>
    <t>Milho em grão</t>
  </si>
  <si>
    <t>PR003</t>
  </si>
  <si>
    <t>Soja  em grão</t>
  </si>
  <si>
    <t>PR004</t>
  </si>
  <si>
    <t>Outros prods. lavoura temp. e serv. relacionados</t>
  </si>
  <si>
    <t>PR005</t>
  </si>
  <si>
    <t>Outros produtos lavoura permanente</t>
  </si>
  <si>
    <t>PR006</t>
  </si>
  <si>
    <t>Bovinos</t>
  </si>
  <si>
    <t>PR007</t>
  </si>
  <si>
    <t>Leite de vaca e de outros animais</t>
  </si>
  <si>
    <t>PR008</t>
  </si>
  <si>
    <t>Suínos</t>
  </si>
  <si>
    <t>PR009</t>
  </si>
  <si>
    <t>Aves e ovos</t>
  </si>
  <si>
    <t>PR010</t>
  </si>
  <si>
    <t>Produtos da exploração florestal e da silvicultura</t>
  </si>
  <si>
    <t>PR011</t>
  </si>
  <si>
    <t>Pesca e aquicultura (peixe, crustáceos e moluscos)</t>
  </si>
  <si>
    <t>PR012</t>
  </si>
  <si>
    <t>Petróleo, gás natural e serviços de apoio</t>
  </si>
  <si>
    <t>PR013</t>
  </si>
  <si>
    <t>Carvão mineral</t>
  </si>
  <si>
    <t>PR014</t>
  </si>
  <si>
    <t>Minerais não-metálicos</t>
  </si>
  <si>
    <t>PR015</t>
  </si>
  <si>
    <t>Minério de ferro</t>
  </si>
  <si>
    <t>PR016</t>
  </si>
  <si>
    <t>Minerais metálicos não-ferrosos</t>
  </si>
  <si>
    <t>PR017</t>
  </si>
  <si>
    <t>Carne de reses, suínos e aves, e outros prod. de carne</t>
  </si>
  <si>
    <t>PR018</t>
  </si>
  <si>
    <t>Pescado industrializado</t>
  </si>
  <si>
    <t>PR019</t>
  </si>
  <si>
    <t>Leite resfriado, esterilizado e pasteurizado</t>
  </si>
  <si>
    <t>PR020</t>
  </si>
  <si>
    <t>Outros produtos do laticínio</t>
  </si>
  <si>
    <t>PR021</t>
  </si>
  <si>
    <t>Óleos e gorduras vegetais e animais</t>
  </si>
  <si>
    <t>PR022</t>
  </si>
  <si>
    <t>Arroz beneficiado e produtos derivados do arroz</t>
  </si>
  <si>
    <t>PR023</t>
  </si>
  <si>
    <t>Produtos derivados do trigo, mandioca ou milho</t>
  </si>
  <si>
    <t>PR024</t>
  </si>
  <si>
    <t>Rações balanceadas para animais</t>
  </si>
  <si>
    <t>PR025</t>
  </si>
  <si>
    <t>Conservas de frutas, legumes, outros vegetais e sucos de frutas</t>
  </si>
  <si>
    <t>PR026</t>
  </si>
  <si>
    <t>Café beneficiado</t>
  </si>
  <si>
    <t>PR027</t>
  </si>
  <si>
    <t>Outros produtos alimentares</t>
  </si>
  <si>
    <t>PR028</t>
  </si>
  <si>
    <t>Açúcar</t>
  </si>
  <si>
    <t>PR029</t>
  </si>
  <si>
    <t>Bebidas</t>
  </si>
  <si>
    <t>PR030</t>
  </si>
  <si>
    <t>Produtos do fumo</t>
  </si>
  <si>
    <t>PR031</t>
  </si>
  <si>
    <t>Produtos têxteis</t>
  </si>
  <si>
    <t>PR032</t>
  </si>
  <si>
    <t>Artigos do vestuário e acessórios</t>
  </si>
  <si>
    <t>PR033</t>
  </si>
  <si>
    <t>Calçados e artefatos de couro</t>
  </si>
  <si>
    <t>PR034</t>
  </si>
  <si>
    <t>Produtos de madeira, exclusive móveis</t>
  </si>
  <si>
    <t>PR035</t>
  </si>
  <si>
    <t>Celulose</t>
  </si>
  <si>
    <t>PR036</t>
  </si>
  <si>
    <t>Papel, papelão, embalagens e artefatos de papel</t>
  </si>
  <si>
    <t>PR037</t>
  </si>
  <si>
    <t>Serviços de impressão e reprodução</t>
  </si>
  <si>
    <t>PR038</t>
  </si>
  <si>
    <t>Combustíveis para aviação</t>
  </si>
  <si>
    <t>PR039</t>
  </si>
  <si>
    <t>Gasoálcool</t>
  </si>
  <si>
    <t>PR040</t>
  </si>
  <si>
    <t>Naftas para petroquímica</t>
  </si>
  <si>
    <t>PR041</t>
  </si>
  <si>
    <t>Óleo combustível</t>
  </si>
  <si>
    <t>PR042</t>
  </si>
  <si>
    <t>Diesel - biodiesel</t>
  </si>
  <si>
    <t>PR043</t>
  </si>
  <si>
    <t>Outros produtos do refino do petróleo</t>
  </si>
  <si>
    <t>PR044</t>
  </si>
  <si>
    <t>Etanol e outros biocombustíveis</t>
  </si>
  <si>
    <t>PR045</t>
  </si>
  <si>
    <t>Produtos químicos inorgânicos</t>
  </si>
  <si>
    <t>PR046</t>
  </si>
  <si>
    <t>Adubos e fertilizantes</t>
  </si>
  <si>
    <t>PR047</t>
  </si>
  <si>
    <t>Produtos químicos orgânicos</t>
  </si>
  <si>
    <t>PR048</t>
  </si>
  <si>
    <t>Resinas,elastômeros e fibras artif. e sintéticas</t>
  </si>
  <si>
    <t>PR049</t>
  </si>
  <si>
    <t>Defensivos agrícolas e desinfestantes domissanitários</t>
  </si>
  <si>
    <t>PR050</t>
  </si>
  <si>
    <t>Tintas, vernizes, esmaltes e lacas</t>
  </si>
  <si>
    <t>PR051</t>
  </si>
  <si>
    <t>Produtos químicos diversos</t>
  </si>
  <si>
    <t>PR052</t>
  </si>
  <si>
    <t>Perfumaria, sabões e artigos de limpeza</t>
  </si>
  <si>
    <t>PR053</t>
  </si>
  <si>
    <t>Produtos farmacêuticos</t>
  </si>
  <si>
    <t>PR054</t>
  </si>
  <si>
    <t>Artigos de borracha</t>
  </si>
  <si>
    <t>PR055</t>
  </si>
  <si>
    <t>Artigos de plástico</t>
  </si>
  <si>
    <t>PR056</t>
  </si>
  <si>
    <t>Cimento</t>
  </si>
  <si>
    <t>PR057</t>
  </si>
  <si>
    <t>Artefatos de cimento, gesso e semelhantes</t>
  </si>
  <si>
    <t>PR058</t>
  </si>
  <si>
    <t>Vidros, cerâmicos e outros prod. de minerais não-metálicos</t>
  </si>
  <si>
    <t>PR059</t>
  </si>
  <si>
    <t>Semi-acabacados, laminados planos, longos e tubos de aço</t>
  </si>
  <si>
    <t>PR060</t>
  </si>
  <si>
    <t>Ferro-gusa e ferroligas</t>
  </si>
  <si>
    <t>PR061</t>
  </si>
  <si>
    <t>Produtos da metalurgia de metais não-ferrosos</t>
  </si>
  <si>
    <t>PR062</t>
  </si>
  <si>
    <t>Peças fundidas de aço e de metais não ferrosos</t>
  </si>
  <si>
    <t>PR063</t>
  </si>
  <si>
    <t>Produtos de metal, excl. máquinas e equipamentos</t>
  </si>
  <si>
    <t>PR064</t>
  </si>
  <si>
    <t>Máquinas para escritório e equip. de informática</t>
  </si>
  <si>
    <t>PR065</t>
  </si>
  <si>
    <t>Componentes eletrônicos</t>
  </si>
  <si>
    <t>PR066</t>
  </si>
  <si>
    <t>Material eletrônico e equip. de comunicações</t>
  </si>
  <si>
    <t>PR067</t>
  </si>
  <si>
    <t>Equip. de medida, teste e controle, ópticos e eletromédicos</t>
  </si>
  <si>
    <t>PR068</t>
  </si>
  <si>
    <t>Máquinas, aparelhos e materiais elétricos</t>
  </si>
  <si>
    <t>PR069</t>
  </si>
  <si>
    <t>Eletrodomésticos</t>
  </si>
  <si>
    <t>PR070</t>
  </si>
  <si>
    <t>Tratores e outras máquinas agrícolas</t>
  </si>
  <si>
    <t>PR071</t>
  </si>
  <si>
    <t>Máquinas para a extração mineral e a construção</t>
  </si>
  <si>
    <t>PR072</t>
  </si>
  <si>
    <t>Outras máquinas e equipamentos mecânicos</t>
  </si>
  <si>
    <t>PR073</t>
  </si>
  <si>
    <t>Automóveis, camionetas e utilitários</t>
  </si>
  <si>
    <t>PR074</t>
  </si>
  <si>
    <t>Caminhões e ônibus, incl. cabines, carrocerias e reboques</t>
  </si>
  <si>
    <t>PR075</t>
  </si>
  <si>
    <t>Peças e acessórios para veículos automotores</t>
  </si>
  <si>
    <t>PR076</t>
  </si>
  <si>
    <t>Aeronaves, embarcações e outros equipamentos de transporte</t>
  </si>
  <si>
    <t>PR077</t>
  </si>
  <si>
    <t>Móveis</t>
  </si>
  <si>
    <t>PR078</t>
  </si>
  <si>
    <t>Produtos de industrias diversas</t>
  </si>
  <si>
    <t>PR079</t>
  </si>
  <si>
    <t>PR080</t>
  </si>
  <si>
    <t>Eletricidade, gás e outras utilidades</t>
  </si>
  <si>
    <t>PR081</t>
  </si>
  <si>
    <t>Água, esgoto, reciclagem e gestão de resíduos</t>
  </si>
  <si>
    <t>PR082</t>
  </si>
  <si>
    <t>Edificações</t>
  </si>
  <si>
    <t>PR083</t>
  </si>
  <si>
    <t>Obras de infra-estrutura</t>
  </si>
  <si>
    <t>PR084</t>
  </si>
  <si>
    <t>Serviços especializados para construção</t>
  </si>
  <si>
    <t>PR085</t>
  </si>
  <si>
    <t>Comércio por atacado e varejo</t>
  </si>
  <si>
    <t>PR086</t>
  </si>
  <si>
    <t>Transporte de carga (terrestre e aquaviário)</t>
  </si>
  <si>
    <t>PR087</t>
  </si>
  <si>
    <t>Transporte terrestre de passageiros</t>
  </si>
  <si>
    <t>PR088</t>
  </si>
  <si>
    <t>PR089</t>
  </si>
  <si>
    <t>Armazenamento e serviços auxiliares aos transportes</t>
  </si>
  <si>
    <t>PR090</t>
  </si>
  <si>
    <t>Correio e outros serviços de entrega</t>
  </si>
  <si>
    <t>PR091</t>
  </si>
  <si>
    <t>Serviços de alojamento em hotéis e similares</t>
  </si>
  <si>
    <t>PR092</t>
  </si>
  <si>
    <t>Serviços  de alimentação</t>
  </si>
  <si>
    <t>PR093</t>
  </si>
  <si>
    <t>Telecomunicações, TV por assinatura e outros serv. relacionados</t>
  </si>
  <si>
    <t>PR094</t>
  </si>
  <si>
    <t>Livros, jornais e revistas</t>
  </si>
  <si>
    <t>PR095</t>
  </si>
  <si>
    <t>Serviços cinematográficos, música, rádio e televisão</t>
  </si>
  <si>
    <t>PR096</t>
  </si>
  <si>
    <t>Desenvolvimento de sistemas e outros serviços de informação</t>
  </si>
  <si>
    <t>PR097</t>
  </si>
  <si>
    <t>PR098</t>
  </si>
  <si>
    <t>Aluguel imputado</t>
  </si>
  <si>
    <t>PR099</t>
  </si>
  <si>
    <t>Aluguel efetivo e serviços imobiliários</t>
  </si>
  <si>
    <t>PR100</t>
  </si>
  <si>
    <t>Serviços jurídicos, contabilidade e consultoria</t>
  </si>
  <si>
    <t>PR101</t>
  </si>
  <si>
    <t>Pesquisa e desenvolvimento</t>
  </si>
  <si>
    <t>PR102</t>
  </si>
  <si>
    <t>Serviços de arquitetura e engenharia</t>
  </si>
  <si>
    <t>PR103</t>
  </si>
  <si>
    <t>Publicidade e outros serviços técnicos</t>
  </si>
  <si>
    <t>PR104</t>
  </si>
  <si>
    <t>Aluguéis não-imob. e gestão de ativos de propriedade intelectual</t>
  </si>
  <si>
    <t>PR105</t>
  </si>
  <si>
    <t>Serviços de vigilância, segurança e investigação</t>
  </si>
  <si>
    <t>PR106</t>
  </si>
  <si>
    <t>Condomínios e serviços para edifícios</t>
  </si>
  <si>
    <t>PR107</t>
  </si>
  <si>
    <t>Outros serviços administrativos</t>
  </si>
  <si>
    <t>PR108</t>
  </si>
  <si>
    <t>Serviços coletivos da administração pública, de previdência e assistência social</t>
  </si>
  <si>
    <t>PR109</t>
  </si>
  <si>
    <t>Educação pública</t>
  </si>
  <si>
    <t>PR110</t>
  </si>
  <si>
    <t>Saúde pública</t>
  </si>
  <si>
    <t>PR111</t>
  </si>
  <si>
    <t>Educação privada</t>
  </si>
  <si>
    <t>PR112</t>
  </si>
  <si>
    <t>Saúde privada</t>
  </si>
  <si>
    <t>PR113</t>
  </si>
  <si>
    <t>Serviços de artes, cultura, esporte e recreação</t>
  </si>
  <si>
    <t>PR114</t>
  </si>
  <si>
    <t>Serviços pessoais</t>
  </si>
  <si>
    <t>PR115</t>
  </si>
  <si>
    <t>Organizações patronais, sindicais e outros serviços associativos</t>
  </si>
  <si>
    <t>PR116</t>
  </si>
  <si>
    <t>Manutenção de computadores, telefones e objetos domésticos</t>
  </si>
  <si>
    <t>PR117</t>
  </si>
  <si>
    <t>Consumo Intermediário</t>
  </si>
  <si>
    <t>Demanda Final</t>
  </si>
  <si>
    <t>Demanda
total</t>
  </si>
  <si>
    <t>Exportação</t>
  </si>
  <si>
    <t>Consu-
mo da
adminis-
tração
pública</t>
  </si>
  <si>
    <t>Consu-
mo das
ISFLSF</t>
  </si>
  <si>
    <t>Consu-
mo das 
famílias</t>
  </si>
  <si>
    <t>Forma-
ção bruta
de capi-
tal fixo</t>
  </si>
  <si>
    <t>Varia-
ção de
estoque</t>
  </si>
  <si>
    <t>Demanda
final</t>
  </si>
  <si>
    <t>Expor-
tação
de
bens e serviços para o resto do mundo</t>
  </si>
  <si>
    <t>Expor-
tação
de bens e
serviços para as demais unidades da federação</t>
  </si>
  <si>
    <t xml:space="preserve">Total </t>
  </si>
  <si>
    <t>Daqui gera-se a matriz dos coeficientes técnicos intersetoriais locais</t>
  </si>
  <si>
    <t>Consumo intermediário</t>
  </si>
  <si>
    <t>Produtos</t>
  </si>
  <si>
    <t>Tabela 2 - Usos de bens e serviços - 2019</t>
  </si>
  <si>
    <t>Operações</t>
  </si>
  <si>
    <t>Componentes do valor adicionado (valores correntes em 1 000 000 R$)</t>
  </si>
  <si>
    <t>Agropecuária</t>
  </si>
  <si>
    <t>Indústria extrativa</t>
  </si>
  <si>
    <t>Indústrias de transformação</t>
  </si>
  <si>
    <t>Eletricidade e gás, água, esgoto, atividades de gestão de resíduos e descontaminação</t>
  </si>
  <si>
    <t>Comércio, manutenção e reparação de veículos automotores e motocicletas</t>
  </si>
  <si>
    <t>Transporte, armazenagem e correio</t>
  </si>
  <si>
    <t>Serviços de alojamento e alimentação</t>
  </si>
  <si>
    <t>Serviços de informação e comunicação</t>
  </si>
  <si>
    <t>Atividades financeiras, de seguros e serviços relacionados</t>
  </si>
  <si>
    <t>Atividades profissionais, científicas e técnicas, administrativas e serviços complementares</t>
  </si>
  <si>
    <t>Educação e saúde mercantis</t>
  </si>
  <si>
    <t>Total
do produto</t>
  </si>
  <si>
    <t xml:space="preserve">Valor Adicionado Bruto </t>
  </si>
  <si>
    <t>Remunerações</t>
  </si>
  <si>
    <t xml:space="preserve">   Salários</t>
  </si>
  <si>
    <t xml:space="preserve">   Contribuições sociais efetivas</t>
  </si>
  <si>
    <t xml:space="preserve">   Contribuição social imputada</t>
  </si>
  <si>
    <t>Excedente operacional bruto e rendimento misto bruto</t>
  </si>
  <si>
    <t xml:space="preserve">   Rendimento misto bruto</t>
  </si>
  <si>
    <t xml:space="preserve">   Excedente operacional bruto (EOB)</t>
  </si>
  <si>
    <t>Impostos líquidos de subsídios sobre a produção e a importação</t>
  </si>
  <si>
    <t xml:space="preserve">   Impostos sobre produtos</t>
  </si>
  <si>
    <t xml:space="preserve">   Outros impostos sobre a produção</t>
  </si>
  <si>
    <t xml:space="preserve">   Outros subsídios à produção</t>
  </si>
  <si>
    <t>Valor da produção</t>
  </si>
  <si>
    <t>Fator trabalho (ocupações)</t>
  </si>
  <si>
    <t>Matriz A</t>
  </si>
  <si>
    <t>Matriz (I - A)</t>
  </si>
  <si>
    <t>Matriz inversa de Leontief</t>
  </si>
  <si>
    <t>AT34a</t>
  </si>
  <si>
    <t>AT34b</t>
  </si>
  <si>
    <t>Água e esgoto</t>
  </si>
  <si>
    <t>Gestão de resíduos</t>
  </si>
  <si>
    <t>Produção Nacional</t>
  </si>
  <si>
    <t>Importações</t>
  </si>
  <si>
    <t>Impostos sobre produtos locais e importados</t>
  </si>
  <si>
    <t>Margem de comércio sobre produtos locais e importados</t>
  </si>
  <si>
    <t>Margem de transporte sobre produtos locais e importados</t>
  </si>
  <si>
    <t>Valor Adicionado Bruto (VAB)</t>
  </si>
  <si>
    <t>Valor Bruto da Produção (VBP)</t>
  </si>
  <si>
    <t>Margem de comércio</t>
  </si>
  <si>
    <t>Margem de transporte</t>
  </si>
  <si>
    <t>Imposto de importação</t>
  </si>
  <si>
    <t>Valor Adicionado a Custo de Fatores (VACF)</t>
  </si>
  <si>
    <t>Outros Serviços de Saneamento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</si>
  <si>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</si>
  <si>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</si>
  <si>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</si>
  <si>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</si>
  <si>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Água</t>
  </si>
  <si>
    <t>Atividades relacionadas a esgoto, exceto a gestão de redes</t>
  </si>
  <si>
    <t>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</si>
  <si>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</si>
  <si>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</si>
  <si>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</si>
  <si>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</si>
  <si>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Investimento por habitante necessário</t>
  </si>
  <si>
    <t>Investimento por habitante atual</t>
  </si>
  <si>
    <t>População do Rio Grande do Sul (IBGE)</t>
  </si>
  <si>
    <t>População do Brasil</t>
  </si>
  <si>
    <t>Total anual necessário</t>
  </si>
  <si>
    <t>Total anual atual</t>
  </si>
  <si>
    <t>Delta Y</t>
  </si>
  <si>
    <t>Cenário</t>
  </si>
  <si>
    <t>EXEMPLO</t>
  </si>
  <si>
    <t>Impacto setorial (VBP)</t>
  </si>
  <si>
    <t>Valor</t>
  </si>
  <si>
    <t>Consumo das famílias</t>
  </si>
  <si>
    <t>Exemplo</t>
  </si>
  <si>
    <t>Unidade padrão de consumo</t>
  </si>
  <si>
    <t>Δ Água e esgoto</t>
  </si>
  <si>
    <t>Δ Outros Serviços de Saneamento</t>
  </si>
  <si>
    <t>Δ Exemplo</t>
  </si>
  <si>
    <t>Δ Consumo das famílias</t>
  </si>
  <si>
    <t>VBP</t>
  </si>
  <si>
    <t>VAB</t>
  </si>
  <si>
    <t>EMP</t>
  </si>
  <si>
    <t>VAB/VBP</t>
  </si>
  <si>
    <t>EMP/VBP</t>
  </si>
  <si>
    <t>PRODUÇÃO</t>
  </si>
  <si>
    <t>Variação percentual da produção do setor</t>
  </si>
  <si>
    <t>Absorção do aumento da produção</t>
  </si>
  <si>
    <t>Ui</t>
  </si>
  <si>
    <t>Uj</t>
  </si>
  <si>
    <t>Pra frente</t>
  </si>
  <si>
    <t>Pra trás</t>
  </si>
  <si>
    <t>Setor-chave</t>
  </si>
  <si>
    <t>Fictício</t>
  </si>
  <si>
    <t>Multiplicador</t>
  </si>
  <si>
    <t>Investimento necessário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</si>
</sst>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1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00"/>
    <numFmt numFmtId="181" formatCode="0.0000%"/>
    <numFmt numFmtId="182" formatCode="0_ "/>
    <numFmt numFmtId="183" formatCode="#,##0;[Red]\-#,##0"/>
    <numFmt numFmtId="184" formatCode="#,##0.0000_ ;[Red]\-#,##0.0000\ "/>
    <numFmt numFmtId="185" formatCode="#,##0.00_ ;[Red]\-#,##0.00\ "/>
    <numFmt numFmtId="186" formatCode="#,##0.00;[Red]\-#,##0.00"/>
    <numFmt numFmtId="187" formatCode="_(* #,##0_);_(* \(#,##0\);_(* &quot;-&quot;??_);_(@_)"/>
    <numFmt numFmtId="188" formatCode="_(* #,##0.000000_);_(* \(#,##0.000000\);_(* &quot;-&quot;??.000000_);_(@_)"/>
    <numFmt numFmtId="189" formatCode="_(* #,##0.0000000_);_(* \(#,##0.0000000\);_(* &quot;-&quot;??.0000000_);_(@_)"/>
    <numFmt numFmtId="190" formatCode="0.000000_ "/>
    <numFmt numFmtId="191" formatCode="_(* #,##0.000000000_);_(* \(#,##0.000000000\);_(* &quot;-&quot;??.000000000_);_(@_)"/>
    <numFmt numFmtId="192" formatCode="_-* #,##0_-;\-* #,##0_-;_-* &quot;-&quot;??_-;_-@_-"/>
    <numFmt numFmtId="193" formatCode="_-* #,##0.0000000000_-;\-* #,##0.0000000000_-;_-* &quot;-&quot;??_-;_-@_-"/>
    <numFmt numFmtId="194" formatCode="_(* #,##0.000000_);_(* \(#,##0.000000\);_(* &quot;-&quot;??_);_(@_)"/>
    <numFmt numFmtId="195" formatCode="_(* #,##0.000_);_(* \(#,##0.000\);_(* &quot;-&quot;??.000_);_(@_)"/>
    <numFmt numFmtId="196" formatCode="_(* #,##0.0000_);_(* \(#,##0.0000\);_(* &quot;-&quot;??_);_(@_)"/>
  </numFmts>
  <fonts count="46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b/>
      <i/>
      <sz val="10"/>
      <name val="Arial"/>
      <charset val="134"/>
    </font>
    <font>
      <sz val="11"/>
      <color theme="1"/>
      <name val="Calibri"/>
      <charset val="134"/>
    </font>
    <font>
      <sz val="11"/>
      <color theme="1"/>
      <name val="Arial"/>
      <charset val="134"/>
    </font>
    <font>
      <i/>
      <sz val="10"/>
      <name val="Arial"/>
      <charset val="134"/>
    </font>
    <font>
      <sz val="16"/>
      <color theme="1"/>
      <name val="Arial"/>
      <charset val="134"/>
    </font>
    <font>
      <sz val="14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11"/>
      <name val="Calibri"/>
      <charset val="134"/>
      <scheme val="minor"/>
    </font>
    <font>
      <sz val="11"/>
      <name val="Calibri"/>
      <charset val="134"/>
      <scheme val="minor"/>
    </font>
    <font>
      <b/>
      <sz val="14"/>
      <color indexed="8"/>
      <name val="Arial"/>
      <charset val="134"/>
    </font>
    <font>
      <b/>
      <sz val="11"/>
      <color theme="1"/>
      <name val="Arial"/>
      <charset val="134"/>
    </font>
    <font>
      <b/>
      <sz val="18"/>
      <color theme="1"/>
      <name val="Arial"/>
      <charset val="134"/>
    </font>
    <font>
      <sz val="14"/>
      <color indexed="8"/>
      <name val="Arial"/>
      <charset val="134"/>
    </font>
    <font>
      <sz val="18"/>
      <color indexed="8"/>
      <name val="Arial"/>
      <charset val="134"/>
    </font>
    <font>
      <b/>
      <sz val="28"/>
      <color indexed="8"/>
      <name val="Arial"/>
      <charset val="134"/>
    </font>
    <font>
      <u/>
      <sz val="16"/>
      <color theme="10"/>
      <name val="Calibri"/>
      <charset val="134"/>
      <scheme val="minor"/>
    </font>
    <font>
      <sz val="11"/>
      <color indexed="8"/>
      <name val="Arial"/>
      <charset val="134"/>
    </font>
    <font>
      <b/>
      <sz val="26"/>
      <color theme="4" tint="-0.499984740745262"/>
      <name val="Arial"/>
      <charset val="134"/>
    </font>
    <font>
      <b/>
      <sz val="20"/>
      <color theme="3"/>
      <name val="Arial"/>
      <charset val="134"/>
    </font>
    <font>
      <b/>
      <sz val="16"/>
      <color indexed="8"/>
      <name val="Arial"/>
      <charset val="134"/>
    </font>
    <font>
      <u/>
      <sz val="11"/>
      <color theme="10"/>
      <name val="Arial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Arial"/>
      <charset val="0"/>
    </font>
    <font>
      <sz val="9"/>
      <name val="Arial"/>
      <charset val="0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79995117038483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2">
    <border>
      <left/>
      <right/>
      <top/>
      <bottom/>
      <diagonal/>
    </border>
    <border>
      <left/>
      <right style="thin">
        <color theme="3" tint="0.799951170384838"/>
      </right>
      <top/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5" tint="0.799951170384838"/>
      </top>
      <bottom style="hair">
        <color theme="3" tint="0.799951170384838"/>
      </bottom>
      <diagonal/>
    </border>
    <border>
      <left/>
      <right style="thin">
        <color theme="3" tint="0.799951170384838"/>
      </right>
      <top style="hair">
        <color theme="3" tint="0.799951170384838"/>
      </top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 style="hair">
        <color theme="3" tint="0.799951170384838"/>
      </bottom>
      <diagonal/>
    </border>
    <border>
      <left/>
      <right style="thin">
        <color theme="3" tint="0.799951170384838"/>
      </right>
      <top style="hair">
        <color theme="3" tint="0.799951170384838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 style="medium">
        <color auto="1"/>
      </bottom>
      <diagonal/>
    </border>
    <border>
      <left/>
      <right style="hair">
        <color theme="5" tint="0.799920651875362"/>
      </right>
      <top style="medium">
        <color auto="1"/>
      </top>
      <bottom/>
      <diagonal/>
    </border>
    <border>
      <left style="hair">
        <color theme="5" tint="0.799920651875362"/>
      </left>
      <right style="hair">
        <color theme="5" tint="0.799920651875362"/>
      </right>
      <top style="medium">
        <color auto="1"/>
      </top>
      <bottom/>
      <diagonal/>
    </border>
    <border>
      <left style="thick">
        <color indexed="9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hair">
        <color theme="5" tint="0.799920651875362"/>
      </right>
      <top/>
      <bottom/>
      <diagonal/>
    </border>
    <border>
      <left style="hair">
        <color theme="5" tint="0.799920651875362"/>
      </left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hair">
        <color theme="5" tint="0.799920651875362"/>
      </right>
      <top/>
      <bottom style="hair">
        <color theme="5" tint="0.799951170384838"/>
      </bottom>
      <diagonal/>
    </border>
    <border>
      <left style="hair">
        <color theme="5" tint="0.799920651875362"/>
      </left>
      <right/>
      <top/>
      <bottom style="hair">
        <color theme="5" tint="0.799951170384838"/>
      </bottom>
      <diagonal/>
    </border>
    <border>
      <left style="hair">
        <color theme="5" tint="0.799920651875362"/>
      </left>
      <right style="hair">
        <color theme="5" tint="0.799920651875362"/>
      </right>
      <top/>
      <bottom/>
      <diagonal/>
    </border>
    <border>
      <left style="hair">
        <color theme="5" tint="0.799920651875362"/>
      </left>
      <right style="hair">
        <color theme="5" tint="0.799920651875362"/>
      </right>
      <top/>
      <bottom style="hair">
        <color theme="5" tint="0.799951170384838"/>
      </bottom>
      <diagonal/>
    </border>
    <border>
      <left style="thin">
        <color theme="3" tint="0.799920651875362"/>
      </left>
      <right style="thin">
        <color theme="3" tint="0.799920651875362"/>
      </right>
      <top/>
      <bottom style="hair">
        <color theme="3" tint="0.799920651875362"/>
      </bottom>
      <diagonal/>
    </border>
    <border>
      <left/>
      <right style="thin">
        <color theme="3" tint="0.799951170384838"/>
      </right>
      <top style="hair">
        <color theme="3" tint="0.799951170384838"/>
      </top>
      <bottom/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3" tint="0.799920651875362"/>
      </left>
      <right/>
      <top style="hair">
        <color theme="3" tint="0.799920651875362"/>
      </top>
      <bottom style="hair">
        <color theme="3" tint="0.799920651875362"/>
      </bottom>
      <diagonal/>
    </border>
    <border>
      <left/>
      <right style="thin">
        <color theme="3" tint="0.799920651875362"/>
      </right>
      <top style="hair">
        <color theme="3" tint="0.799920651875362"/>
      </top>
      <bottom style="hair">
        <color theme="3" tint="0.799920651875362"/>
      </bottom>
      <diagonal/>
    </border>
    <border>
      <left style="medium">
        <color theme="0"/>
      </left>
      <right style="thin">
        <color theme="3" tint="0.399884029663991"/>
      </right>
      <top style="medium">
        <color theme="0"/>
      </top>
      <bottom/>
      <diagonal/>
    </border>
    <border>
      <left style="medium">
        <color theme="0"/>
      </left>
      <right style="thin">
        <color theme="3" tint="0.399884029663991"/>
      </right>
      <top/>
      <bottom style="medium">
        <color theme="0"/>
      </bottom>
      <diagonal/>
    </border>
    <border>
      <left style="thin">
        <color theme="3" tint="0.799920651875362"/>
      </left>
      <right/>
      <top/>
      <bottom style="hair">
        <color theme="3" tint="0.799920651875362"/>
      </bottom>
      <diagonal/>
    </border>
    <border>
      <left style="thin">
        <color theme="3" tint="0.799920651875362"/>
      </left>
      <right/>
      <top/>
      <bottom/>
      <diagonal/>
    </border>
    <border>
      <left style="thin">
        <color theme="3" tint="0.399884029663991"/>
      </left>
      <right style="medium">
        <color theme="0"/>
      </right>
      <top style="medium">
        <color auto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auto="1"/>
      </top>
      <bottom style="medium">
        <color theme="0"/>
      </bottom>
      <diagonal/>
    </border>
    <border>
      <left style="thin">
        <color theme="3" tint="0.399884029663991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3" tint="0.399884029663991"/>
      </left>
      <right style="thin">
        <color theme="3" tint="0.799920651875362"/>
      </right>
      <top/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799920651875362"/>
      </right>
      <top/>
      <bottom/>
      <diagonal/>
    </border>
    <border>
      <left style="medium">
        <color theme="0"/>
      </left>
      <right style="thin">
        <color theme="3" tint="0.399884029663991"/>
      </right>
      <top style="medium">
        <color auto="1"/>
      </top>
      <bottom style="medium">
        <color theme="0"/>
      </bottom>
      <diagonal/>
    </border>
    <border>
      <left style="medium">
        <color theme="0"/>
      </left>
      <right style="thin">
        <color theme="3" tint="0.399884029663991"/>
      </right>
      <top style="medium">
        <color theme="0"/>
      </top>
      <bottom style="medium">
        <color theme="0"/>
      </bottom>
      <diagonal/>
    </border>
    <border>
      <left/>
      <right/>
      <top/>
      <bottom style="thick">
        <color indexed="9"/>
      </bottom>
      <diagonal/>
    </border>
    <border>
      <left style="thin">
        <color theme="3" tint="0.799920651875362"/>
      </left>
      <right style="thin">
        <color theme="3" tint="0.399884029663991"/>
      </right>
      <top/>
      <bottom style="hair">
        <color theme="3" tint="0.799920651875362"/>
      </bottom>
      <diagonal/>
    </border>
    <border>
      <left/>
      <right/>
      <top/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39988402966399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theme="3" tint="0.799951170384838"/>
      </right>
      <top style="hair">
        <color theme="3" tint="0.799951170384838"/>
      </top>
      <bottom style="thin">
        <color auto="1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theme="3" tint="0.799920651875362"/>
      </left>
      <right/>
      <top style="hair">
        <color theme="3" tint="0.799920651875362"/>
      </top>
      <bottom style="medium">
        <color auto="1"/>
      </bottom>
      <diagonal/>
    </border>
    <border>
      <left/>
      <right style="thin">
        <color theme="3" tint="0.799920651875362"/>
      </right>
      <top style="hair">
        <color theme="3" tint="0.799920651875362"/>
      </top>
      <bottom style="medium">
        <color auto="1"/>
      </bottom>
      <diagonal/>
    </border>
    <border>
      <left/>
      <right style="dotted">
        <color theme="2" tint="-0.499954222235786"/>
      </right>
      <top style="dotted">
        <color theme="2" tint="-0.499954222235786"/>
      </top>
      <bottom style="dotted">
        <color theme="2" tint="-0.499954222235786"/>
      </bottom>
      <diagonal/>
    </border>
    <border>
      <left style="dotted">
        <color theme="2" tint="-0.499954222235786"/>
      </left>
      <right/>
      <top style="dotted">
        <color theme="2" tint="-0.499954222235786"/>
      </top>
      <bottom style="dotted">
        <color theme="2" tint="-0.499954222235786"/>
      </bottom>
      <diagonal/>
    </border>
    <border>
      <left/>
      <right/>
      <top style="dotted">
        <color theme="2" tint="-0.499954222235786"/>
      </top>
      <bottom style="dotted">
        <color theme="2" tint="-0.499954222235786"/>
      </bottom>
      <diagonal/>
    </border>
    <border>
      <left style="dotted">
        <color theme="2" tint="-0.499954222235786"/>
      </left>
      <right style="dotted">
        <color theme="2" tint="-0.499954222235786"/>
      </right>
      <top style="dotted">
        <color theme="2" tint="-0.499954222235786"/>
      </top>
      <bottom style="dotted">
        <color theme="2" tint="-0.499954222235786"/>
      </bottom>
      <diagonal/>
    </border>
    <border>
      <left style="thick">
        <color indexed="9"/>
      </left>
      <right/>
      <top style="medium">
        <color auto="1"/>
      </top>
      <bottom style="thick">
        <color indexed="9"/>
      </bottom>
      <diagonal/>
    </border>
    <border>
      <left/>
      <right/>
      <top style="medium">
        <color auto="1"/>
      </top>
      <bottom style="thick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/>
      <bottom style="thick">
        <color indexed="9"/>
      </bottom>
      <diagonal/>
    </border>
    <border>
      <left style="thin">
        <color theme="3" tint="0.799951170384838"/>
      </left>
      <right style="thin">
        <color theme="3" tint="0.799951170384838"/>
      </right>
      <top/>
      <bottom style="hair">
        <color theme="3" tint="0.799951170384838"/>
      </bottom>
      <diagonal/>
    </border>
    <border>
      <left style="thin">
        <color theme="3" tint="0.799951170384838"/>
      </left>
      <right/>
      <top/>
      <bottom style="hair">
        <color theme="3" tint="0.799951170384838"/>
      </bottom>
      <diagonal/>
    </border>
    <border>
      <left style="thin">
        <color theme="3" tint="0.799951170384838"/>
      </left>
      <right/>
      <top style="hair">
        <color theme="3" tint="0.799951170384838"/>
      </top>
      <bottom style="hair">
        <color theme="3" tint="0.799951170384838"/>
      </bottom>
      <diagonal/>
    </border>
    <border>
      <left style="thin">
        <color theme="3" tint="0.799951170384838"/>
      </left>
      <right/>
      <top style="hair">
        <color theme="3" tint="0.799951170384838"/>
      </top>
      <bottom style="medium">
        <color auto="1"/>
      </bottom>
      <diagonal/>
    </border>
    <border>
      <left/>
      <right style="thin">
        <color theme="3" tint="0.799951170384838"/>
      </right>
      <top/>
      <bottom style="hair">
        <color theme="3" tint="0.799920651875362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5" tint="0.799951170384838"/>
      </top>
      <bottom style="hair">
        <color theme="3" tint="0.799920651875362"/>
      </bottom>
      <diagonal/>
    </border>
    <border>
      <left style="thin">
        <color theme="3" tint="0.799951170384838"/>
      </left>
      <right style="thin">
        <color theme="3" tint="0.799951170384838"/>
      </right>
      <top/>
      <bottom style="hair">
        <color theme="3" tint="0.799920651875362"/>
      </bottom>
      <diagonal/>
    </border>
    <border>
      <left/>
      <right style="thin">
        <color theme="3" tint="0.799951170384838"/>
      </right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20651875362"/>
      </top>
      <bottom style="hair">
        <color theme="3" tint="0.799920651875362"/>
      </bottom>
      <diagonal/>
    </border>
    <border>
      <left/>
      <right style="thin">
        <color theme="3" tint="0.799951170384838"/>
      </right>
      <top style="hair">
        <color theme="3" tint="0.799920651875362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20651875362"/>
      </top>
      <bottom style="medium">
        <color auto="1"/>
      </bottom>
      <diagonal/>
    </border>
    <border>
      <left style="thin">
        <color theme="3" tint="0.799951170384838"/>
      </left>
      <right/>
      <top/>
      <bottom style="hair">
        <color theme="3" tint="0.799920651875362"/>
      </bottom>
      <diagonal/>
    </border>
    <border>
      <left style="thin">
        <color theme="3" tint="0.799951170384838"/>
      </left>
      <right/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51170384838"/>
      </left>
      <right/>
      <top style="hair">
        <color theme="3" tint="0.799920651875362"/>
      </top>
      <bottom style="medium">
        <color auto="1"/>
      </bottom>
      <diagonal/>
    </border>
    <border>
      <left style="thick">
        <color indexed="9"/>
      </left>
      <right/>
      <top style="medium">
        <color auto="1"/>
      </top>
      <bottom style="medium">
        <color theme="0"/>
      </bottom>
      <diagonal/>
    </border>
    <border>
      <left/>
      <right/>
      <top style="medium">
        <color auto="1"/>
      </top>
      <bottom style="medium">
        <color theme="0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5" tint="0.799951170384838"/>
      </top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hair">
        <color theme="3" tint="0.799920651875362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medium">
        <color auto="1"/>
      </bottom>
      <diagonal/>
    </border>
    <border>
      <left style="thin">
        <color theme="3" tint="0.399884029663991"/>
      </left>
      <right style="thin">
        <color theme="3" tint="0.799920651875362"/>
      </right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399884029663991"/>
      </right>
      <top style="hair">
        <color theme="3" tint="0.799920651875362"/>
      </top>
      <bottom style="hair">
        <color theme="3" tint="0.799920651875362"/>
      </bottom>
      <diagonal/>
    </border>
    <border>
      <left/>
      <right/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/>
      <diagonal/>
    </border>
    <border>
      <left style="hair">
        <color indexed="48"/>
      </left>
      <right/>
      <top style="thin">
        <color auto="1"/>
      </top>
      <bottom style="medium">
        <color auto="1"/>
      </bottom>
      <diagonal/>
    </border>
    <border>
      <left/>
      <right style="hair">
        <color indexed="48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 style="thin">
        <color theme="3" tint="0.799920651875362"/>
      </right>
      <top style="thin">
        <color auto="1"/>
      </top>
      <bottom/>
      <diagonal/>
    </border>
    <border>
      <left style="thin">
        <color theme="3" tint="0.399884029663991"/>
      </left>
      <right style="thin">
        <color theme="3" tint="0.799920651875362"/>
      </right>
      <top style="hair">
        <color theme="3" tint="0.799920651875362"/>
      </top>
      <bottom/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thin">
        <color auto="1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hair">
        <color indexed="43"/>
      </bottom>
      <diagonal/>
    </border>
    <border>
      <left/>
      <right style="thin">
        <color theme="3" tint="0.799920651875362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 style="thin">
        <color theme="3" tint="0.799920651875362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/>
      <top style="hair">
        <color theme="3" tint="0.799920651875362"/>
      </top>
      <bottom style="hair">
        <color indexed="43"/>
      </bottom>
      <diagonal/>
    </border>
    <border>
      <left style="thin">
        <color theme="3" tint="0.399884029663991"/>
      </left>
      <right style="thin">
        <color theme="3" tint="0.799920651875362"/>
      </right>
      <top style="hair">
        <color theme="3" tint="0.799920651875362"/>
      </top>
      <bottom style="hair">
        <color indexed="43"/>
      </bottom>
      <diagonal/>
    </border>
    <border>
      <left style="thin">
        <color theme="3" tint="0.799920651875362"/>
      </left>
      <right/>
      <top style="thin">
        <color auto="1"/>
      </top>
      <bottom style="medium">
        <color auto="1"/>
      </bottom>
      <diagonal/>
    </border>
    <border>
      <left style="thin">
        <color theme="3" tint="0.399884029663991"/>
      </left>
      <right style="thin">
        <color theme="3" tint="0.799920651875362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 style="thin">
        <color theme="3" tint="0.399884029663991"/>
      </right>
      <top style="hair">
        <color theme="3" tint="0.799920651875362"/>
      </top>
      <bottom style="hair">
        <color indexed="43"/>
      </bottom>
      <diagonal/>
    </border>
    <border>
      <left style="thin">
        <color theme="3" tint="0.799920651875362"/>
      </left>
      <right style="thin">
        <color theme="3" tint="0.399884029663991"/>
      </right>
      <top style="thin">
        <color auto="1"/>
      </top>
      <bottom style="medium">
        <color auto="1"/>
      </bottom>
      <diagonal/>
    </border>
    <border>
      <left/>
      <right/>
      <top style="hair">
        <color theme="3" tint="0.799920651875362"/>
      </top>
      <bottom style="hair">
        <color indexed="43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hair">
        <color theme="5" tint="0.799920651875362"/>
      </left>
      <right/>
      <top style="medium">
        <color auto="1"/>
      </top>
      <bottom style="thick">
        <color indexed="9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 style="hair">
        <color theme="5" tint="0.799951170384838"/>
      </bottom>
      <diagonal/>
    </border>
    <border>
      <left style="medium">
        <color theme="0"/>
      </left>
      <right style="medium">
        <color theme="0"/>
      </right>
      <top/>
      <bottom style="hair">
        <color theme="5" tint="0.799951170384838"/>
      </bottom>
      <diagonal/>
    </border>
    <border>
      <left/>
      <right style="thin">
        <color theme="3" tint="0.399945066682943"/>
      </right>
      <top style="medium">
        <color auto="1"/>
      </top>
      <bottom style="thick">
        <color indexed="9"/>
      </bottom>
      <diagonal/>
    </border>
    <border>
      <left style="thin">
        <color theme="3" tint="0.399945066682943"/>
      </left>
      <right/>
      <top style="medium">
        <color auto="1"/>
      </top>
      <bottom style="thick">
        <color theme="0"/>
      </bottom>
      <diagonal/>
    </border>
    <border>
      <left/>
      <right/>
      <top style="medium">
        <color auto="1"/>
      </top>
      <bottom style="thick">
        <color theme="0"/>
      </bottom>
      <diagonal/>
    </border>
    <border>
      <left style="medium">
        <color theme="0"/>
      </left>
      <right style="thin">
        <color theme="3" tint="0.399945066682943"/>
      </right>
      <top style="medium">
        <color theme="0"/>
      </top>
      <bottom/>
      <diagonal/>
    </border>
    <border>
      <left style="medium">
        <color theme="0"/>
      </left>
      <right style="thin">
        <color theme="3" tint="0.399945066682943"/>
      </right>
      <top/>
      <bottom style="hair">
        <color theme="5" tint="0.799951170384838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5" tint="0.799951170384838"/>
      </top>
      <bottom style="hair">
        <color theme="3" tint="0.799951170384838"/>
      </bottom>
      <diagonal/>
    </border>
    <border>
      <left style="thin">
        <color theme="3" tint="0.399945066682943"/>
      </left>
      <right style="thin">
        <color theme="3" tint="0.799951170384838"/>
      </right>
      <top/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3" tint="0.799951170384838"/>
      </top>
      <bottom style="hair">
        <color theme="3" tint="0.799951170384838"/>
      </bottom>
      <diagonal/>
    </border>
    <border>
      <left style="thin">
        <color theme="3" tint="0.399945066682943"/>
      </left>
      <right style="thin">
        <color theme="3" tint="0.799951170384838"/>
      </right>
      <top style="hair">
        <color theme="3" tint="0.799951170384838"/>
      </top>
      <bottom style="hair">
        <color theme="3" tint="0.799951170384838"/>
      </bottom>
      <diagonal/>
    </border>
    <border>
      <left/>
      <right style="thin">
        <color theme="3" tint="0.399884029663991"/>
      </right>
      <top style="medium">
        <color auto="1"/>
      </top>
      <bottom style="thick">
        <color theme="0"/>
      </bottom>
      <diagonal/>
    </border>
    <border>
      <left/>
      <right style="thin">
        <color theme="3" tint="0.399884029663991"/>
      </right>
      <top/>
      <bottom/>
      <diagonal/>
    </border>
    <border>
      <left style="thick">
        <color indexed="9"/>
      </left>
      <right style="thin">
        <color theme="3" tint="0.399884029663991"/>
      </right>
      <top/>
      <bottom style="thick">
        <color indexed="9"/>
      </bottom>
      <diagonal/>
    </border>
    <border>
      <left style="thin">
        <color theme="3" tint="0.799951170384838"/>
      </left>
      <right style="thin">
        <color theme="3" tint="0.399884029663991"/>
      </right>
      <top/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399884029663991"/>
      </right>
      <top style="hair">
        <color theme="3" tint="0.799951170384838"/>
      </top>
      <bottom style="hair">
        <color theme="3" tint="0.799951170384838"/>
      </bottom>
      <diagonal/>
    </border>
    <border>
      <left/>
      <right style="thick">
        <color theme="0"/>
      </right>
      <top style="medium">
        <color auto="1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medium">
        <color auto="1"/>
      </top>
      <bottom style="thick">
        <color theme="0"/>
      </bottom>
      <diagonal/>
    </border>
    <border>
      <left style="thick">
        <color theme="0"/>
      </left>
      <right/>
      <top style="medium">
        <color auto="1"/>
      </top>
      <bottom style="thick">
        <color theme="0"/>
      </bottom>
      <diagonal/>
    </border>
    <border>
      <left style="thin">
        <color theme="3" tint="0.399884029663991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 style="thin">
        <color theme="3" tint="0.399884029663991"/>
      </left>
      <right style="thick">
        <color theme="0"/>
      </right>
      <top/>
      <bottom style="thick">
        <color indexed="9"/>
      </bottom>
      <diagonal/>
    </border>
    <border>
      <left style="thick">
        <color theme="0"/>
      </left>
      <right style="thick">
        <color theme="0"/>
      </right>
      <top/>
      <bottom style="thick">
        <color indexed="9"/>
      </bottom>
      <diagonal/>
    </border>
    <border>
      <left style="thick">
        <color theme="0"/>
      </left>
      <right/>
      <top/>
      <bottom style="thick">
        <color indexed="9"/>
      </bottom>
      <diagonal/>
    </border>
    <border>
      <left style="hair">
        <color indexed="48"/>
      </left>
      <right style="hair">
        <color indexed="48"/>
      </right>
      <top style="thin">
        <color auto="1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3" tint="0.799951170384838"/>
      </top>
      <bottom/>
      <diagonal/>
    </border>
    <border>
      <left style="thin">
        <color theme="3" tint="0.799951170384838"/>
      </left>
      <right/>
      <top style="hair">
        <color theme="3" tint="0.799951170384838"/>
      </top>
      <bottom style="thin">
        <color auto="1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3" tint="0.799951170384838"/>
      </top>
      <bottom style="thin">
        <color auto="1"/>
      </bottom>
      <diagonal/>
    </border>
    <border>
      <left style="thin">
        <color theme="3" tint="0.399945066682943"/>
      </left>
      <right style="thin">
        <color theme="3" tint="0.799951170384838"/>
      </right>
      <top style="hair">
        <color theme="3" tint="0.799951170384838"/>
      </top>
      <bottom style="thin">
        <color auto="1"/>
      </bottom>
      <diagonal/>
    </border>
    <border>
      <left style="thin">
        <color theme="5" tint="0.599932859279153"/>
      </left>
      <right style="thin">
        <color theme="3" tint="0.399945066682943"/>
      </right>
      <top style="thin">
        <color auto="1"/>
      </top>
      <bottom style="medium">
        <color auto="1"/>
      </bottom>
      <diagonal/>
    </border>
    <border>
      <left style="thin">
        <color theme="3" tint="0.399945066682943"/>
      </left>
      <right style="thin">
        <color theme="5" tint="0.599932859279153"/>
      </right>
      <top style="thin">
        <color auto="1"/>
      </top>
      <bottom style="medium">
        <color auto="1"/>
      </bottom>
      <diagonal/>
    </border>
    <border>
      <left style="thin">
        <color theme="5" tint="0.599932859279153"/>
      </left>
      <right style="thin">
        <color theme="5" tint="0.599932859279153"/>
      </right>
      <top style="thin">
        <color auto="1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399884029663991"/>
      </right>
      <top style="hair">
        <color theme="3" tint="0.799951170384838"/>
      </top>
      <bottom style="thin">
        <color auto="1"/>
      </bottom>
      <diagonal/>
    </border>
    <border>
      <left style="thin">
        <color theme="5" tint="0.599932859279153"/>
      </left>
      <right style="thin">
        <color theme="3" tint="0.399884029663991"/>
      </right>
      <top style="thin">
        <color auto="1"/>
      </top>
      <bottom style="medium">
        <color auto="1"/>
      </bottom>
      <diagonal/>
    </border>
    <border>
      <left/>
      <right style="thin">
        <color theme="9" tint="0.599932859279153"/>
      </right>
      <top style="thin">
        <color auto="1"/>
      </top>
      <bottom style="medium">
        <color auto="1"/>
      </bottom>
      <diagonal/>
    </border>
    <border>
      <left style="thin">
        <color theme="9" tint="0.599932859279153"/>
      </left>
      <right style="thin">
        <color theme="9" tint="0.599932859279153"/>
      </right>
      <top style="thin">
        <color auto="1"/>
      </top>
      <bottom style="medium">
        <color auto="1"/>
      </bottom>
      <diagonal/>
    </border>
    <border>
      <left style="thin">
        <color theme="9" tint="0.599932859279153"/>
      </left>
      <right/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4" fillId="0" borderId="0" applyFont="0" applyFill="0" applyBorder="0" applyAlignment="0" applyProtection="0">
      <alignment vertical="center"/>
    </xf>
    <xf numFmtId="177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178" fontId="24" fillId="0" borderId="0" applyFont="0" applyFill="0" applyBorder="0" applyAlignment="0" applyProtection="0">
      <alignment vertical="center"/>
    </xf>
    <xf numFmtId="179" fontId="24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14" borderId="134" applyNumberFormat="0" applyFon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35" applyNumberFormat="0" applyFill="0" applyAlignment="0" applyProtection="0">
      <alignment vertical="center"/>
    </xf>
    <xf numFmtId="0" fontId="31" fillId="0" borderId="135" applyNumberFormat="0" applyFill="0" applyAlignment="0" applyProtection="0">
      <alignment vertical="center"/>
    </xf>
    <xf numFmtId="0" fontId="32" fillId="0" borderId="136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15" borderId="137" applyNumberFormat="0" applyAlignment="0" applyProtection="0">
      <alignment vertical="center"/>
    </xf>
    <xf numFmtId="0" fontId="34" fillId="16" borderId="138" applyNumberFormat="0" applyAlignment="0" applyProtection="0">
      <alignment vertical="center"/>
    </xf>
    <xf numFmtId="0" fontId="35" fillId="16" borderId="137" applyNumberFormat="0" applyAlignment="0" applyProtection="0">
      <alignment vertical="center"/>
    </xf>
    <xf numFmtId="0" fontId="36" fillId="17" borderId="139" applyNumberFormat="0" applyAlignment="0" applyProtection="0">
      <alignment vertical="center"/>
    </xf>
    <xf numFmtId="0" fontId="37" fillId="0" borderId="140" applyNumberFormat="0" applyFill="0" applyAlignment="0" applyProtection="0">
      <alignment vertical="center"/>
    </xf>
    <xf numFmtId="0" fontId="38" fillId="0" borderId="141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3" fillId="22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3" fillId="30" borderId="0" applyNumberFormat="0" applyBorder="0" applyAlignment="0" applyProtection="0">
      <alignment vertical="center"/>
    </xf>
    <xf numFmtId="0" fontId="43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</cellStyleXfs>
  <cellXfs count="301">
    <xf numFmtId="0" fontId="0" fillId="0" borderId="0" xfId="0"/>
    <xf numFmtId="4" fontId="0" fillId="0" borderId="0" xfId="0" applyNumberForma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4" fillId="3" borderId="1" xfId="0" applyFont="1" applyFill="1" applyBorder="1"/>
    <xf numFmtId="0" fontId="5" fillId="3" borderId="2" xfId="0" applyFont="1" applyFill="1" applyBorder="1" applyAlignment="1">
      <alignment horizontal="left"/>
    </xf>
    <xf numFmtId="180" fontId="2" fillId="0" borderId="0" xfId="0" applyNumberFormat="1" applyFont="1" applyFill="1" applyAlignment="1">
      <alignment horizontal="center" vertical="center"/>
    </xf>
    <xf numFmtId="180" fontId="2" fillId="4" borderId="0" xfId="0" applyNumberFormat="1" applyFont="1" applyFill="1" applyAlignment="1">
      <alignment horizontal="center" vertical="center"/>
    </xf>
    <xf numFmtId="0" fontId="4" fillId="3" borderId="3" xfId="0" applyFont="1" applyFill="1" applyBorder="1"/>
    <xf numFmtId="0" fontId="5" fillId="3" borderId="4" xfId="0" applyFont="1" applyFill="1" applyBorder="1" applyAlignment="1">
      <alignment horizontal="left"/>
    </xf>
    <xf numFmtId="0" fontId="4" fillId="3" borderId="5" xfId="0" applyFont="1" applyFill="1" applyBorder="1"/>
    <xf numFmtId="0" fontId="5" fillId="3" borderId="6" xfId="0" applyFont="1" applyFill="1" applyBorder="1" applyAlignment="1">
      <alignment horizontal="left"/>
    </xf>
    <xf numFmtId="0" fontId="2" fillId="0" borderId="0" xfId="0" applyFont="1" applyFill="1" applyAlignment="1">
      <alignment horizontal="left" vertical="center"/>
    </xf>
    <xf numFmtId="1" fontId="1" fillId="0" borderId="0" xfId="0" applyNumberFormat="1" applyFont="1" applyFill="1" applyAlignment="1">
      <alignment horizontal="center" vertical="center"/>
    </xf>
    <xf numFmtId="180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181" fontId="1" fillId="0" borderId="0" xfId="3" applyNumberFormat="1" applyFont="1" applyFill="1" applyAlignment="1">
      <alignment horizontal="center" vertical="center"/>
    </xf>
    <xf numFmtId="4" fontId="1" fillId="0" borderId="0" xfId="0" applyNumberFormat="1" applyFont="1" applyFill="1" applyAlignment="1">
      <alignment horizontal="center" vertical="center"/>
    </xf>
    <xf numFmtId="181" fontId="6" fillId="0" borderId="0" xfId="3" applyNumberFormat="1" applyFont="1" applyFill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181" fontId="6" fillId="0" borderId="0" xfId="3" applyNumberFormat="1" applyFont="1" applyFill="1" applyAlignment="1">
      <alignment vertical="center"/>
    </xf>
    <xf numFmtId="0" fontId="1" fillId="0" borderId="0" xfId="0" applyFont="1" applyFill="1" applyAlignment="1">
      <alignment horizontal="center" vertical="center" wrapText="1"/>
    </xf>
    <xf numFmtId="4" fontId="2" fillId="0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vertical="center"/>
    </xf>
    <xf numFmtId="4" fontId="2" fillId="0" borderId="0" xfId="0" applyNumberFormat="1" applyFont="1" applyFill="1" applyAlignment="1">
      <alignment vertical="center"/>
    </xf>
    <xf numFmtId="2" fontId="3" fillId="0" borderId="0" xfId="0" applyNumberFormat="1" applyFont="1" applyFill="1" applyAlignment="1">
      <alignment horizontal="center" vertical="center"/>
    </xf>
    <xf numFmtId="182" fontId="0" fillId="5" borderId="0" xfId="0" applyNumberFormat="1" applyFill="1"/>
    <xf numFmtId="183" fontId="2" fillId="4" borderId="0" xfId="0" applyNumberFormat="1" applyFont="1" applyFill="1" applyAlignment="1">
      <alignment horizontal="center"/>
    </xf>
    <xf numFmtId="184" fontId="2" fillId="0" borderId="0" xfId="0" applyNumberFormat="1" applyFont="1" applyFill="1" applyAlignment="1">
      <alignment horizontal="center"/>
    </xf>
    <xf numFmtId="183" fontId="2" fillId="0" borderId="0" xfId="0" applyNumberFormat="1" applyFont="1" applyFill="1" applyAlignment="1">
      <alignment horizontal="center"/>
    </xf>
    <xf numFmtId="185" fontId="2" fillId="0" borderId="0" xfId="0" applyNumberFormat="1" applyFont="1" applyFill="1" applyAlignment="1">
      <alignment horizontal="center" vertical="center"/>
    </xf>
    <xf numFmtId="182" fontId="2" fillId="0" borderId="0" xfId="0" applyNumberFormat="1" applyFont="1" applyFill="1" applyAlignment="1">
      <alignment horizontal="center" vertical="center"/>
    </xf>
    <xf numFmtId="184" fontId="2" fillId="0" borderId="0" xfId="0" applyNumberFormat="1" applyFont="1" applyFill="1" applyAlignment="1">
      <alignment horizontal="center" vertical="center"/>
    </xf>
    <xf numFmtId="3" fontId="2" fillId="0" borderId="0" xfId="0" applyNumberFormat="1" applyFont="1" applyFill="1" applyAlignment="1">
      <alignment horizontal="center" vertical="center"/>
    </xf>
    <xf numFmtId="10" fontId="2" fillId="0" borderId="0" xfId="3" applyNumberFormat="1" applyFont="1" applyFill="1" applyAlignment="1">
      <alignment horizontal="center" vertical="center"/>
    </xf>
    <xf numFmtId="10" fontId="2" fillId="0" borderId="0" xfId="3" applyNumberFormat="1" applyFont="1" applyAlignment="1"/>
    <xf numFmtId="186" fontId="2" fillId="0" borderId="0" xfId="0" applyNumberFormat="1" applyFont="1" applyFill="1" applyAlignment="1"/>
    <xf numFmtId="186" fontId="2" fillId="4" borderId="0" xfId="0" applyNumberFormat="1" applyFont="1" applyFill="1" applyAlignment="1"/>
    <xf numFmtId="0" fontId="2" fillId="4" borderId="0" xfId="0" applyFont="1" applyFill="1" applyAlignment="1"/>
    <xf numFmtId="187" fontId="0" fillId="0" borderId="0" xfId="0" applyNumberFormat="1"/>
    <xf numFmtId="0" fontId="0" fillId="4" borderId="0" xfId="0" applyFill="1"/>
    <xf numFmtId="0" fontId="0" fillId="5" borderId="0" xfId="0" applyFill="1"/>
    <xf numFmtId="3" fontId="0" fillId="5" borderId="0" xfId="0" applyNumberFormat="1" applyFill="1"/>
    <xf numFmtId="0" fontId="0" fillId="6" borderId="0" xfId="0" applyFill="1"/>
    <xf numFmtId="10" fontId="0" fillId="5" borderId="0" xfId="3" applyNumberFormat="1" applyFont="1" applyFill="1" applyAlignment="1"/>
    <xf numFmtId="0" fontId="0" fillId="6" borderId="0" xfId="0" applyNumberFormat="1" applyFill="1"/>
    <xf numFmtId="10" fontId="0" fillId="6" borderId="0" xfId="3" applyNumberFormat="1" applyFont="1" applyFill="1" applyAlignment="1"/>
    <xf numFmtId="0" fontId="0" fillId="7" borderId="0" xfId="0" applyFill="1"/>
    <xf numFmtId="0" fontId="0" fillId="8" borderId="0" xfId="0" applyFill="1"/>
    <xf numFmtId="3" fontId="0" fillId="8" borderId="0" xfId="0" applyNumberFormat="1" applyFill="1"/>
    <xf numFmtId="10" fontId="0" fillId="8" borderId="0" xfId="3" applyNumberFormat="1" applyFont="1" applyFill="1" applyAlignment="1"/>
    <xf numFmtId="10" fontId="0" fillId="0" borderId="0" xfId="0" applyNumberFormat="1"/>
    <xf numFmtId="3" fontId="0" fillId="7" borderId="0" xfId="0" applyNumberFormat="1" applyFill="1"/>
    <xf numFmtId="10" fontId="0" fillId="7" borderId="0" xfId="0" applyNumberFormat="1" applyFill="1"/>
    <xf numFmtId="0" fontId="0" fillId="9" borderId="0" xfId="0" applyFill="1"/>
    <xf numFmtId="3" fontId="0" fillId="9" borderId="0" xfId="0" applyNumberFormat="1" applyFill="1"/>
    <xf numFmtId="10" fontId="0" fillId="9" borderId="0" xfId="0" applyNumberFormat="1" applyFill="1"/>
    <xf numFmtId="0" fontId="5" fillId="10" borderId="7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7" fillId="10" borderId="9" xfId="0" applyFont="1" applyFill="1" applyBorder="1" applyAlignment="1">
      <alignment horizontal="center" vertical="center"/>
    </xf>
    <xf numFmtId="0" fontId="7" fillId="10" borderId="10" xfId="0" applyFont="1" applyFill="1" applyBorder="1" applyAlignment="1">
      <alignment horizontal="center" vertical="center"/>
    </xf>
    <xf numFmtId="0" fontId="5" fillId="10" borderId="11" xfId="0" applyFont="1" applyFill="1" applyBorder="1" applyAlignment="1">
      <alignment horizontal="center" vertical="center"/>
    </xf>
    <xf numFmtId="0" fontId="5" fillId="10" borderId="12" xfId="0" applyFont="1" applyFill="1" applyBorder="1" applyAlignment="1">
      <alignment horizontal="center" vertical="center"/>
    </xf>
    <xf numFmtId="0" fontId="5" fillId="10" borderId="13" xfId="0" applyFont="1" applyFill="1" applyBorder="1" applyAlignment="1">
      <alignment horizontal="center" vertical="center" wrapText="1"/>
    </xf>
    <xf numFmtId="0" fontId="5" fillId="10" borderId="14" xfId="0" applyFont="1" applyFill="1" applyBorder="1" applyAlignment="1">
      <alignment horizontal="center" vertical="center"/>
    </xf>
    <xf numFmtId="0" fontId="5" fillId="10" borderId="15" xfId="0" applyFont="1" applyFill="1" applyBorder="1" applyAlignment="1">
      <alignment horizontal="center" vertical="center"/>
    </xf>
    <xf numFmtId="186" fontId="2" fillId="2" borderId="0" xfId="0" applyNumberFormat="1" applyFont="1" applyFill="1" applyAlignment="1"/>
    <xf numFmtId="188" fontId="4" fillId="3" borderId="0" xfId="0" applyNumberFormat="1" applyFont="1" applyFill="1"/>
    <xf numFmtId="189" fontId="4" fillId="3" borderId="0" xfId="0" applyNumberFormat="1" applyFont="1" applyFill="1"/>
    <xf numFmtId="0" fontId="4" fillId="3" borderId="0" xfId="0" applyFont="1" applyFill="1"/>
    <xf numFmtId="0" fontId="5" fillId="10" borderId="9" xfId="0" applyFont="1" applyFill="1" applyBorder="1" applyAlignment="1">
      <alignment horizontal="center" vertical="center"/>
    </xf>
    <xf numFmtId="0" fontId="5" fillId="10" borderId="10" xfId="0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 vertical="center"/>
    </xf>
    <xf numFmtId="0" fontId="5" fillId="10" borderId="17" xfId="0" applyFont="1" applyFill="1" applyBorder="1" applyAlignment="1">
      <alignment horizontal="center" vertical="center"/>
    </xf>
    <xf numFmtId="0" fontId="4" fillId="0" borderId="1" xfId="0" applyFont="1" applyBorder="1"/>
    <xf numFmtId="0" fontId="5" fillId="0" borderId="2" xfId="0" applyFont="1" applyBorder="1" applyAlignment="1">
      <alignment horizontal="left"/>
    </xf>
    <xf numFmtId="187" fontId="4" fillId="11" borderId="18" xfId="0" applyNumberFormat="1" applyFont="1" applyFill="1" applyBorder="1"/>
    <xf numFmtId="0" fontId="4" fillId="0" borderId="3" xfId="0" applyFont="1" applyBorder="1"/>
    <xf numFmtId="0" fontId="5" fillId="0" borderId="4" xfId="0" applyFont="1" applyBorder="1" applyAlignment="1">
      <alignment horizontal="left"/>
    </xf>
    <xf numFmtId="187" fontId="4" fillId="4" borderId="18" xfId="0" applyNumberFormat="1" applyFont="1" applyFill="1" applyBorder="1"/>
    <xf numFmtId="0" fontId="4" fillId="0" borderId="19" xfId="0" applyFont="1" applyBorder="1"/>
    <xf numFmtId="0" fontId="5" fillId="0" borderId="20" xfId="0" applyFont="1" applyBorder="1" applyAlignment="1">
      <alignment horizontal="left"/>
    </xf>
    <xf numFmtId="0" fontId="5" fillId="0" borderId="21" xfId="0" applyFont="1" applyBorder="1" applyAlignment="1">
      <alignment horizontal="center"/>
    </xf>
    <xf numFmtId="187" fontId="0" fillId="0" borderId="21" xfId="0" applyNumberFormat="1" applyBorder="1"/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0" fillId="0" borderId="0" xfId="0" applyNumberFormat="1"/>
    <xf numFmtId="187" fontId="0" fillId="4" borderId="21" xfId="0" applyNumberFormat="1" applyFill="1" applyBorder="1"/>
    <xf numFmtId="3" fontId="0" fillId="4" borderId="0" xfId="0" applyNumberFormat="1" applyFill="1"/>
    <xf numFmtId="187" fontId="0" fillId="4" borderId="0" xfId="0" applyNumberFormat="1" applyFill="1"/>
    <xf numFmtId="0" fontId="5" fillId="10" borderId="24" xfId="0" applyFont="1" applyFill="1" applyBorder="1" applyAlignment="1">
      <alignment horizontal="center" vertical="center" wrapText="1"/>
    </xf>
    <xf numFmtId="0" fontId="5" fillId="10" borderId="25" xfId="0" applyFont="1" applyFill="1" applyBorder="1" applyAlignment="1">
      <alignment horizontal="center" vertical="center" wrapText="1"/>
    </xf>
    <xf numFmtId="3" fontId="4" fillId="10" borderId="26" xfId="0" applyNumberFormat="1" applyFont="1" applyFill="1" applyBorder="1"/>
    <xf numFmtId="3" fontId="4" fillId="10" borderId="27" xfId="0" applyNumberFormat="1" applyFont="1" applyFill="1" applyBorder="1"/>
    <xf numFmtId="0" fontId="5" fillId="10" borderId="28" xfId="0" applyFont="1" applyFill="1" applyBorder="1" applyAlignment="1">
      <alignment horizontal="center" vertical="center"/>
    </xf>
    <xf numFmtId="0" fontId="5" fillId="10" borderId="29" xfId="0" applyFont="1" applyFill="1" applyBorder="1" applyAlignment="1">
      <alignment horizontal="center" vertical="center"/>
    </xf>
    <xf numFmtId="0" fontId="5" fillId="10" borderId="30" xfId="0" applyFont="1" applyFill="1" applyBorder="1" applyAlignment="1">
      <alignment horizontal="center" vertical="center"/>
    </xf>
    <xf numFmtId="0" fontId="5" fillId="10" borderId="13" xfId="0" applyFont="1" applyFill="1" applyBorder="1" applyAlignment="1">
      <alignment horizontal="center" vertical="center"/>
    </xf>
    <xf numFmtId="0" fontId="5" fillId="10" borderId="30" xfId="0" applyFont="1" applyFill="1" applyBorder="1" applyAlignment="1">
      <alignment horizontal="center" vertical="center" wrapText="1"/>
    </xf>
    <xf numFmtId="187" fontId="4" fillId="11" borderId="31" xfId="0" applyNumberFormat="1" applyFont="1" applyFill="1" applyBorder="1"/>
    <xf numFmtId="187" fontId="4" fillId="4" borderId="31" xfId="0" applyNumberFormat="1" applyFont="1" applyFill="1" applyBorder="1"/>
    <xf numFmtId="187" fontId="4" fillId="11" borderId="32" xfId="0" applyNumberFormat="1" applyFont="1" applyFill="1" applyBorder="1"/>
    <xf numFmtId="187" fontId="0" fillId="0" borderId="0" xfId="0" applyNumberFormat="1" applyFill="1"/>
    <xf numFmtId="0" fontId="5" fillId="10" borderId="33" xfId="0" applyFont="1" applyFill="1" applyBorder="1" applyAlignment="1">
      <alignment horizontal="center" vertical="center"/>
    </xf>
    <xf numFmtId="0" fontId="5" fillId="10" borderId="10" xfId="0" applyFont="1" applyFill="1" applyBorder="1" applyAlignment="1">
      <alignment horizontal="center" vertical="center" wrapText="1"/>
    </xf>
    <xf numFmtId="0" fontId="5" fillId="10" borderId="34" xfId="0" applyFont="1" applyFill="1" applyBorder="1" applyAlignment="1">
      <alignment horizontal="center" vertical="center" wrapText="1"/>
    </xf>
    <xf numFmtId="0" fontId="5" fillId="10" borderId="0" xfId="0" applyFont="1" applyFill="1" applyAlignment="1">
      <alignment horizontal="center" vertical="center" wrapText="1"/>
    </xf>
    <xf numFmtId="0" fontId="5" fillId="10" borderId="35" xfId="0" applyFont="1" applyFill="1" applyBorder="1" applyAlignment="1">
      <alignment horizontal="center" vertical="center" wrapText="1"/>
    </xf>
    <xf numFmtId="3" fontId="4" fillId="10" borderId="36" xfId="0" applyNumberFormat="1" applyFont="1" applyFill="1" applyBorder="1"/>
    <xf numFmtId="3" fontId="4" fillId="10" borderId="37" xfId="0" applyNumberFormat="1" applyFont="1" applyFill="1" applyBorder="1"/>
    <xf numFmtId="190" fontId="0" fillId="0" borderId="0" xfId="0" applyNumberFormat="1"/>
    <xf numFmtId="3" fontId="4" fillId="10" borderId="38" xfId="0" applyNumberFormat="1" applyFont="1" applyFill="1" applyBorder="1"/>
    <xf numFmtId="3" fontId="4" fillId="10" borderId="39" xfId="0" applyNumberFormat="1" applyFont="1" applyFill="1" applyBorder="1"/>
    <xf numFmtId="190" fontId="0" fillId="0" borderId="21" xfId="0" applyNumberFormat="1" applyBorder="1"/>
    <xf numFmtId="0" fontId="0" fillId="0" borderId="10" xfId="0" applyBorder="1"/>
    <xf numFmtId="187" fontId="0" fillId="0" borderId="10" xfId="0" applyNumberFormat="1" applyBorder="1"/>
    <xf numFmtId="190" fontId="0" fillId="0" borderId="39" xfId="0" applyNumberFormat="1" applyBorder="1"/>
    <xf numFmtId="0" fontId="4" fillId="0" borderId="40" xfId="0" applyFont="1" applyBorder="1"/>
    <xf numFmtId="0" fontId="5" fillId="0" borderId="41" xfId="0" applyFont="1" applyBorder="1" applyAlignment="1">
      <alignment horizontal="left"/>
    </xf>
    <xf numFmtId="0" fontId="5" fillId="0" borderId="42" xfId="0" applyFont="1" applyBorder="1" applyAlignment="1">
      <alignment horizontal="center"/>
    </xf>
    <xf numFmtId="190" fontId="0" fillId="0" borderId="42" xfId="0" applyNumberFormat="1" applyBorder="1"/>
    <xf numFmtId="191" fontId="0" fillId="0" borderId="0" xfId="0" applyNumberFormat="1"/>
    <xf numFmtId="0" fontId="5" fillId="0" borderId="43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187" fontId="0" fillId="0" borderId="42" xfId="0" applyNumberFormat="1" applyBorder="1"/>
    <xf numFmtId="0" fontId="5" fillId="0" borderId="0" xfId="0" applyFont="1" applyAlignment="1">
      <alignment horizontal="center"/>
    </xf>
    <xf numFmtId="0" fontId="5" fillId="0" borderId="22" xfId="0" applyFont="1" applyBorder="1" applyAlignment="1">
      <alignment horizontal="center" wrapText="1"/>
    </xf>
    <xf numFmtId="187" fontId="0" fillId="4" borderId="42" xfId="0" applyNumberFormat="1" applyFill="1" applyBorder="1"/>
    <xf numFmtId="3" fontId="0" fillId="0" borderId="0" xfId="0" applyNumberFormat="1" applyFill="1"/>
    <xf numFmtId="0" fontId="0" fillId="0" borderId="0" xfId="0" applyFill="1"/>
    <xf numFmtId="0" fontId="0" fillId="3" borderId="0" xfId="0" applyFont="1" applyFill="1" applyAlignment="1"/>
    <xf numFmtId="0" fontId="8" fillId="3" borderId="0" xfId="0" applyFont="1" applyFill="1" applyAlignment="1"/>
    <xf numFmtId="0" fontId="9" fillId="3" borderId="0" xfId="6" applyFont="1" applyFill="1" applyAlignment="1">
      <alignment horizontal="left"/>
    </xf>
    <xf numFmtId="0" fontId="10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Continuous"/>
    </xf>
    <xf numFmtId="0" fontId="11" fillId="3" borderId="0" xfId="0" applyFont="1" applyFill="1" applyAlignment="1"/>
    <xf numFmtId="0" fontId="10" fillId="3" borderId="0" xfId="0" applyFont="1" applyFill="1" applyAlignment="1"/>
    <xf numFmtId="0" fontId="11" fillId="3" borderId="0" xfId="0" applyFont="1" applyFill="1" applyAlignment="1">
      <alignment horizontal="right"/>
    </xf>
    <xf numFmtId="0" fontId="0" fillId="0" borderId="45" xfId="0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center" vertical="center"/>
    </xf>
    <xf numFmtId="0" fontId="0" fillId="0" borderId="47" xfId="0" applyFont="1" applyFill="1" applyBorder="1" applyAlignment="1">
      <alignment horizontal="center" vertical="center"/>
    </xf>
    <xf numFmtId="0" fontId="0" fillId="0" borderId="48" xfId="0" applyFont="1" applyFill="1" applyBorder="1" applyAlignment="1">
      <alignment horizontal="center" vertical="center" wrapText="1"/>
    </xf>
    <xf numFmtId="0" fontId="0" fillId="3" borderId="0" xfId="0" applyFont="1" applyFill="1" applyAlignment="1">
      <alignment horizontal="center" vertical="center" wrapText="1"/>
    </xf>
    <xf numFmtId="3" fontId="0" fillId="3" borderId="0" xfId="0" applyNumberFormat="1" applyFont="1" applyFill="1" applyAlignment="1">
      <alignment horizontal="center" vertical="center" wrapText="1"/>
    </xf>
    <xf numFmtId="3" fontId="0" fillId="3" borderId="0" xfId="1" applyNumberFormat="1" applyFont="1" applyFill="1" applyAlignment="1"/>
    <xf numFmtId="0" fontId="0" fillId="12" borderId="0" xfId="0" applyFont="1" applyFill="1" applyAlignment="1"/>
    <xf numFmtId="3" fontId="0" fillId="12" borderId="0" xfId="1" applyNumberFormat="1" applyFont="1" applyFill="1" applyAlignment="1"/>
    <xf numFmtId="0" fontId="0" fillId="3" borderId="39" xfId="0" applyFont="1" applyFill="1" applyBorder="1" applyAlignment="1"/>
    <xf numFmtId="3" fontId="0" fillId="3" borderId="39" xfId="0" applyNumberFormat="1" applyFont="1" applyFill="1" applyBorder="1" applyAlignment="1"/>
    <xf numFmtId="192" fontId="0" fillId="3" borderId="0" xfId="1" applyNumberFormat="1" applyFont="1" applyFill="1" applyAlignment="1"/>
    <xf numFmtId="193" fontId="0" fillId="3" borderId="0" xfId="1" applyNumberFormat="1" applyFont="1" applyFill="1" applyAlignment="1"/>
    <xf numFmtId="0" fontId="0" fillId="0" borderId="46" xfId="0" applyFont="1" applyFill="1" applyBorder="1" applyAlignment="1">
      <alignment horizontal="center" vertical="center" wrapText="1"/>
    </xf>
    <xf numFmtId="3" fontId="0" fillId="3" borderId="0" xfId="0" applyNumberFormat="1" applyFont="1" applyFill="1" applyAlignment="1"/>
    <xf numFmtId="0" fontId="12" fillId="0" borderId="0" xfId="0" applyFont="1" applyAlignment="1">
      <alignment horizontal="left" vertical="center"/>
    </xf>
    <xf numFmtId="0" fontId="9" fillId="3" borderId="0" xfId="0" applyFont="1" applyFill="1" applyAlignment="1">
      <alignment vertical="top"/>
    </xf>
    <xf numFmtId="0" fontId="13" fillId="0" borderId="0" xfId="0" applyFont="1" applyAlignment="1">
      <alignment horizontal="left" vertical="center"/>
    </xf>
    <xf numFmtId="0" fontId="5" fillId="10" borderId="49" xfId="0" applyFont="1" applyFill="1" applyBorder="1" applyAlignment="1">
      <alignment horizontal="center" vertical="center"/>
    </xf>
    <xf numFmtId="0" fontId="5" fillId="10" borderId="50" xfId="0" applyFont="1" applyFill="1" applyBorder="1" applyAlignment="1">
      <alignment horizontal="center" vertical="center"/>
    </xf>
    <xf numFmtId="0" fontId="5" fillId="10" borderId="51" xfId="0" applyFont="1" applyFill="1" applyBorder="1" applyAlignment="1">
      <alignment horizontal="center" vertical="center"/>
    </xf>
    <xf numFmtId="0" fontId="5" fillId="10" borderId="35" xfId="0" applyFont="1" applyFill="1" applyBorder="1" applyAlignment="1">
      <alignment horizontal="center" vertical="center"/>
    </xf>
    <xf numFmtId="0" fontId="5" fillId="10" borderId="52" xfId="0" applyFont="1" applyFill="1" applyBorder="1" applyAlignment="1">
      <alignment horizontal="center" vertical="center" wrapText="1"/>
    </xf>
    <xf numFmtId="194" fontId="4" fillId="11" borderId="53" xfId="0" applyNumberFormat="1" applyFont="1" applyFill="1" applyBorder="1"/>
    <xf numFmtId="194" fontId="4" fillId="11" borderId="4" xfId="0" applyNumberFormat="1" applyFont="1" applyFill="1" applyBorder="1"/>
    <xf numFmtId="0" fontId="4" fillId="0" borderId="5" xfId="0" applyFont="1" applyBorder="1"/>
    <xf numFmtId="0" fontId="5" fillId="0" borderId="6" xfId="0" applyFont="1" applyBorder="1" applyAlignment="1">
      <alignment horizontal="left"/>
    </xf>
    <xf numFmtId="194" fontId="4" fillId="11" borderId="6" xfId="0" applyNumberFormat="1" applyFont="1" applyFill="1" applyBorder="1"/>
    <xf numFmtId="194" fontId="0" fillId="0" borderId="0" xfId="0" applyNumberFormat="1"/>
    <xf numFmtId="0" fontId="5" fillId="10" borderId="51" xfId="0" applyFont="1" applyFill="1" applyBorder="1" applyAlignment="1">
      <alignment horizontal="center" vertical="center" wrapText="1"/>
    </xf>
    <xf numFmtId="194" fontId="4" fillId="11" borderId="54" xfId="0" applyNumberFormat="1" applyFont="1" applyFill="1" applyBorder="1"/>
    <xf numFmtId="194" fontId="4" fillId="11" borderId="55" xfId="0" applyNumberFormat="1" applyFont="1" applyFill="1" applyBorder="1"/>
    <xf numFmtId="194" fontId="4" fillId="11" borderId="56" xfId="0" applyNumberFormat="1" applyFont="1" applyFill="1" applyBorder="1"/>
    <xf numFmtId="0" fontId="14" fillId="0" borderId="0" xfId="0" applyFont="1" applyAlignment="1">
      <alignment horizontal="left" vertical="center"/>
    </xf>
    <xf numFmtId="0" fontId="4" fillId="0" borderId="57" xfId="0" applyFont="1" applyBorder="1"/>
    <xf numFmtId="0" fontId="5" fillId="0" borderId="58" xfId="0" applyFont="1" applyBorder="1" applyAlignment="1">
      <alignment horizontal="left"/>
    </xf>
    <xf numFmtId="194" fontId="4" fillId="11" borderId="59" xfId="0" applyNumberFormat="1" applyFont="1" applyFill="1" applyBorder="1"/>
    <xf numFmtId="0" fontId="4" fillId="0" borderId="60" xfId="0" applyFont="1" applyBorder="1"/>
    <xf numFmtId="0" fontId="5" fillId="0" borderId="61" xfId="0" applyFont="1" applyBorder="1" applyAlignment="1">
      <alignment horizontal="left"/>
    </xf>
    <xf numFmtId="194" fontId="4" fillId="11" borderId="61" xfId="0" applyNumberFormat="1" applyFont="1" applyFill="1" applyBorder="1"/>
    <xf numFmtId="0" fontId="4" fillId="0" borderId="62" xfId="0" applyFont="1" applyBorder="1"/>
    <xf numFmtId="0" fontId="5" fillId="0" borderId="63" xfId="0" applyFont="1" applyBorder="1" applyAlignment="1">
      <alignment horizontal="left"/>
    </xf>
    <xf numFmtId="194" fontId="4" fillId="11" borderId="63" xfId="0" applyNumberFormat="1" applyFont="1" applyFill="1" applyBorder="1"/>
    <xf numFmtId="194" fontId="4" fillId="0" borderId="59" xfId="0" applyNumberFormat="1" applyFont="1" applyBorder="1"/>
    <xf numFmtId="194" fontId="4" fillId="0" borderId="61" xfId="0" applyNumberFormat="1" applyFont="1" applyBorder="1"/>
    <xf numFmtId="194" fontId="4" fillId="0" borderId="63" xfId="0" applyNumberFormat="1" applyFont="1" applyBorder="1"/>
    <xf numFmtId="194" fontId="4" fillId="0" borderId="64" xfId="0" applyNumberFormat="1" applyFont="1" applyBorder="1"/>
    <xf numFmtId="194" fontId="4" fillId="0" borderId="65" xfId="0" applyNumberFormat="1" applyFont="1" applyBorder="1"/>
    <xf numFmtId="194" fontId="4" fillId="0" borderId="66" xfId="0" applyNumberFormat="1" applyFont="1" applyBorder="1"/>
    <xf numFmtId="0" fontId="5" fillId="10" borderId="67" xfId="0" applyFont="1" applyFill="1" applyBorder="1" applyAlignment="1">
      <alignment horizontal="center" vertical="center"/>
    </xf>
    <xf numFmtId="0" fontId="5" fillId="10" borderId="68" xfId="0" applyFont="1" applyFill="1" applyBorder="1" applyAlignment="1">
      <alignment horizontal="center" vertical="center"/>
    </xf>
    <xf numFmtId="0" fontId="5" fillId="0" borderId="69" xfId="0" applyFont="1" applyBorder="1" applyAlignment="1">
      <alignment horizontal="left"/>
    </xf>
    <xf numFmtId="194" fontId="4" fillId="11" borderId="18" xfId="0" applyNumberFormat="1" applyFont="1" applyFill="1" applyBorder="1"/>
    <xf numFmtId="0" fontId="5" fillId="0" borderId="70" xfId="0" applyFont="1" applyBorder="1" applyAlignment="1">
      <alignment horizontal="left"/>
    </xf>
    <xf numFmtId="194" fontId="4" fillId="11" borderId="70" xfId="0" applyNumberFormat="1" applyFont="1" applyFill="1" applyBorder="1"/>
    <xf numFmtId="0" fontId="5" fillId="10" borderId="71" xfId="0" applyFont="1" applyFill="1" applyBorder="1" applyAlignment="1">
      <alignment horizontal="center" vertical="center" wrapText="1"/>
    </xf>
    <xf numFmtId="194" fontId="4" fillId="11" borderId="26" xfId="0" applyNumberFormat="1" applyFont="1" applyFill="1" applyBorder="1"/>
    <xf numFmtId="194" fontId="4" fillId="11" borderId="22" xfId="0" applyNumberFormat="1" applyFont="1" applyFill="1" applyBorder="1"/>
    <xf numFmtId="0" fontId="5" fillId="0" borderId="72" xfId="0" applyFont="1" applyBorder="1" applyAlignment="1">
      <alignment horizontal="left"/>
    </xf>
    <xf numFmtId="194" fontId="4" fillId="11" borderId="72" xfId="0" applyNumberFormat="1" applyFont="1" applyFill="1" applyBorder="1"/>
    <xf numFmtId="194" fontId="4" fillId="11" borderId="43" xfId="0" applyNumberFormat="1" applyFont="1" applyFill="1" applyBorder="1"/>
    <xf numFmtId="187" fontId="4" fillId="11" borderId="70" xfId="0" applyNumberFormat="1" applyFont="1" applyFill="1" applyBorder="1"/>
    <xf numFmtId="3" fontId="4" fillId="10" borderId="22" xfId="0" applyNumberFormat="1" applyFont="1" applyFill="1" applyBorder="1"/>
    <xf numFmtId="187" fontId="4" fillId="11" borderId="73" xfId="0" applyNumberFormat="1" applyFont="1" applyFill="1" applyBorder="1"/>
    <xf numFmtId="3" fontId="4" fillId="10" borderId="74" xfId="0" applyNumberFormat="1" applyFont="1" applyFill="1" applyBorder="1"/>
    <xf numFmtId="0" fontId="0" fillId="13" borderId="0" xfId="0" applyFill="1"/>
    <xf numFmtId="3" fontId="4" fillId="10" borderId="75" xfId="0" applyNumberFormat="1" applyFont="1" applyFill="1" applyBorder="1"/>
    <xf numFmtId="187" fontId="4" fillId="11" borderId="76" xfId="0" applyNumberFormat="1" applyFont="1" applyFill="1" applyBorder="1"/>
    <xf numFmtId="187" fontId="5" fillId="11" borderId="77" xfId="0" applyNumberFormat="1" applyFont="1" applyFill="1" applyBorder="1" applyAlignment="1">
      <alignment horizontal="center"/>
    </xf>
    <xf numFmtId="187" fontId="5" fillId="11" borderId="78" xfId="0" applyNumberFormat="1" applyFont="1" applyFill="1" applyBorder="1" applyAlignment="1">
      <alignment horizontal="center"/>
    </xf>
    <xf numFmtId="187" fontId="4" fillId="11" borderId="79" xfId="0" applyNumberFormat="1" applyFont="1" applyFill="1" applyBorder="1"/>
    <xf numFmtId="187" fontId="4" fillId="11" borderId="80" xfId="0" applyNumberFormat="1" applyFont="1" applyFill="1" applyBorder="1"/>
    <xf numFmtId="0" fontId="5" fillId="0" borderId="81" xfId="0" applyFont="1" applyBorder="1" applyAlignment="1">
      <alignment horizontal="left"/>
    </xf>
    <xf numFmtId="187" fontId="4" fillId="11" borderId="82" xfId="0" applyNumberFormat="1" applyFont="1" applyFill="1" applyBorder="1"/>
    <xf numFmtId="187" fontId="5" fillId="11" borderId="83" xfId="0" applyNumberFormat="1" applyFont="1" applyFill="1" applyBorder="1" applyAlignment="1">
      <alignment horizontal="center"/>
    </xf>
    <xf numFmtId="187" fontId="5" fillId="11" borderId="84" xfId="0" applyNumberFormat="1" applyFont="1" applyFill="1" applyBorder="1" applyAlignment="1">
      <alignment horizontal="center"/>
    </xf>
    <xf numFmtId="187" fontId="4" fillId="11" borderId="84" xfId="0" applyNumberFormat="1" applyFont="1" applyFill="1" applyBorder="1"/>
    <xf numFmtId="3" fontId="4" fillId="10" borderId="85" xfId="0" applyNumberFormat="1" applyFont="1" applyFill="1" applyBorder="1"/>
    <xf numFmtId="187" fontId="4" fillId="11" borderId="86" xfId="0" applyNumberFormat="1" applyFont="1" applyFill="1" applyBorder="1"/>
    <xf numFmtId="3" fontId="4" fillId="11" borderId="87" xfId="0" applyNumberFormat="1" applyFont="1" applyFill="1" applyBorder="1"/>
    <xf numFmtId="187" fontId="4" fillId="11" borderId="88" xfId="0" applyNumberFormat="1" applyFont="1" applyFill="1" applyBorder="1"/>
    <xf numFmtId="3" fontId="4" fillId="10" borderId="89" xfId="0" applyNumberFormat="1" applyFont="1" applyFill="1" applyBorder="1"/>
    <xf numFmtId="3" fontId="4" fillId="11" borderId="84" xfId="0" applyNumberFormat="1" applyFont="1" applyFill="1" applyBorder="1"/>
    <xf numFmtId="187" fontId="4" fillId="10" borderId="90" xfId="0" applyNumberFormat="1" applyFont="1" applyFill="1" applyBorder="1"/>
    <xf numFmtId="3" fontId="4" fillId="10" borderId="91" xfId="0" applyNumberFormat="1" applyFont="1" applyFill="1" applyBorder="1"/>
    <xf numFmtId="3" fontId="4" fillId="10" borderId="92" xfId="0" applyNumberFormat="1" applyFont="1" applyFill="1" applyBorder="1"/>
    <xf numFmtId="187" fontId="4" fillId="3" borderId="0" xfId="0" applyNumberFormat="1" applyFont="1" applyFill="1"/>
    <xf numFmtId="0" fontId="12" fillId="3" borderId="0" xfId="0" applyFont="1" applyFill="1"/>
    <xf numFmtId="195" fontId="4" fillId="3" borderId="0" xfId="0" applyNumberFormat="1" applyFont="1" applyFill="1"/>
    <xf numFmtId="0" fontId="14" fillId="3" borderId="0" xfId="0" applyFont="1" applyFill="1" applyAlignment="1">
      <alignment horizontal="left" vertical="center"/>
    </xf>
    <xf numFmtId="0" fontId="5" fillId="10" borderId="93" xfId="0" applyFont="1" applyFill="1" applyBorder="1" applyAlignment="1">
      <alignment horizontal="center" vertical="center"/>
    </xf>
    <xf numFmtId="0" fontId="5" fillId="10" borderId="94" xfId="0" applyFont="1" applyFill="1" applyBorder="1" applyAlignment="1">
      <alignment horizontal="center" vertical="center" wrapText="1"/>
    </xf>
    <xf numFmtId="0" fontId="5" fillId="10" borderId="95" xfId="0" applyFont="1" applyFill="1" applyBorder="1" applyAlignment="1">
      <alignment horizontal="center" vertical="center" wrapText="1"/>
    </xf>
    <xf numFmtId="0" fontId="5" fillId="10" borderId="96" xfId="0" applyFont="1" applyFill="1" applyBorder="1" applyAlignment="1">
      <alignment horizontal="center" vertical="center" wrapText="1"/>
    </xf>
    <xf numFmtId="0" fontId="5" fillId="10" borderId="97" xfId="0" applyFont="1" applyFill="1" applyBorder="1" applyAlignment="1">
      <alignment horizontal="center" vertical="center" wrapText="1"/>
    </xf>
    <xf numFmtId="187" fontId="5" fillId="11" borderId="2" xfId="0" applyNumberFormat="1" applyFont="1" applyFill="1" applyBorder="1"/>
    <xf numFmtId="187" fontId="5" fillId="11" borderId="4" xfId="0" applyNumberFormat="1" applyFont="1" applyFill="1" applyBorder="1"/>
    <xf numFmtId="0" fontId="5" fillId="10" borderId="98" xfId="0" applyFont="1" applyFill="1" applyBorder="1" applyAlignment="1">
      <alignment horizontal="center" vertical="center"/>
    </xf>
    <xf numFmtId="0" fontId="5" fillId="10" borderId="99" xfId="0" applyFont="1" applyFill="1" applyBorder="1" applyAlignment="1">
      <alignment horizontal="center"/>
    </xf>
    <xf numFmtId="0" fontId="5" fillId="10" borderId="100" xfId="0" applyFont="1" applyFill="1" applyBorder="1" applyAlignment="1">
      <alignment horizontal="center"/>
    </xf>
    <xf numFmtId="0" fontId="5" fillId="10" borderId="101" xfId="0" applyFont="1" applyFill="1" applyBorder="1" applyAlignment="1">
      <alignment horizontal="center" vertical="center" wrapText="1"/>
    </xf>
    <xf numFmtId="0" fontId="5" fillId="10" borderId="102" xfId="0" applyFont="1" applyFill="1" applyBorder="1" applyAlignment="1">
      <alignment horizontal="center" vertical="center" wrapText="1"/>
    </xf>
    <xf numFmtId="187" fontId="5" fillId="11" borderId="103" xfId="0" applyNumberFormat="1" applyFont="1" applyFill="1" applyBorder="1"/>
    <xf numFmtId="187" fontId="4" fillId="11" borderId="104" xfId="0" applyNumberFormat="1" applyFont="1" applyFill="1" applyBorder="1"/>
    <xf numFmtId="187" fontId="4" fillId="11" borderId="53" xfId="0" applyNumberFormat="1" applyFont="1" applyFill="1" applyBorder="1"/>
    <xf numFmtId="187" fontId="5" fillId="11" borderId="105" xfId="0" applyNumberFormat="1" applyFont="1" applyFill="1" applyBorder="1"/>
    <xf numFmtId="187" fontId="4" fillId="11" borderId="106" xfId="0" applyNumberFormat="1" applyFont="1" applyFill="1" applyBorder="1"/>
    <xf numFmtId="187" fontId="4" fillId="11" borderId="4" xfId="0" applyNumberFormat="1" applyFont="1" applyFill="1" applyBorder="1"/>
    <xf numFmtId="0" fontId="5" fillId="10" borderId="107" xfId="0" applyFont="1" applyFill="1" applyBorder="1" applyAlignment="1">
      <alignment horizontal="center"/>
    </xf>
    <xf numFmtId="0" fontId="5" fillId="10" borderId="108" xfId="0" applyFont="1" applyFill="1" applyBorder="1" applyAlignment="1">
      <alignment horizontal="center"/>
    </xf>
    <xf numFmtId="0" fontId="5" fillId="10" borderId="109" xfId="0" applyFont="1" applyFill="1" applyBorder="1" applyAlignment="1">
      <alignment horizontal="center" vertical="center" wrapText="1"/>
    </xf>
    <xf numFmtId="3" fontId="4" fillId="0" borderId="110" xfId="0" applyNumberFormat="1" applyFont="1" applyBorder="1"/>
    <xf numFmtId="3" fontId="4" fillId="0" borderId="111" xfId="0" applyNumberFormat="1" applyFont="1" applyBorder="1"/>
    <xf numFmtId="0" fontId="5" fillId="10" borderId="112" xfId="0" applyFont="1" applyFill="1" applyBorder="1" applyAlignment="1">
      <alignment horizontal="center"/>
    </xf>
    <xf numFmtId="0" fontId="5" fillId="10" borderId="113" xfId="0" applyFont="1" applyFill="1" applyBorder="1" applyAlignment="1">
      <alignment horizontal="center"/>
    </xf>
    <xf numFmtId="0" fontId="5" fillId="10" borderId="114" xfId="0" applyFont="1" applyFill="1" applyBorder="1" applyAlignment="1">
      <alignment horizontal="center"/>
    </xf>
    <xf numFmtId="0" fontId="5" fillId="10" borderId="115" xfId="0" applyFont="1" applyFill="1" applyBorder="1" applyAlignment="1">
      <alignment horizontal="center" vertical="center" wrapText="1"/>
    </xf>
    <xf numFmtId="0" fontId="5" fillId="10" borderId="116" xfId="0" applyFont="1" applyFill="1" applyBorder="1" applyAlignment="1">
      <alignment horizontal="center" vertical="center" wrapText="1"/>
    </xf>
    <xf numFmtId="0" fontId="5" fillId="10" borderId="117" xfId="0" applyFont="1" applyFill="1" applyBorder="1" applyAlignment="1">
      <alignment horizontal="center" vertical="center" wrapText="1"/>
    </xf>
    <xf numFmtId="0" fontId="5" fillId="10" borderId="118" xfId="0" applyFont="1" applyFill="1" applyBorder="1" applyAlignment="1">
      <alignment horizontal="center" vertical="center" wrapText="1"/>
    </xf>
    <xf numFmtId="0" fontId="5" fillId="10" borderId="119" xfId="0" applyFont="1" applyFill="1" applyBorder="1" applyAlignment="1">
      <alignment horizontal="center" vertical="center" wrapText="1"/>
    </xf>
    <xf numFmtId="0" fontId="5" fillId="10" borderId="120" xfId="0" applyFont="1" applyFill="1" applyBorder="1" applyAlignment="1">
      <alignment horizontal="center" vertical="center" wrapText="1"/>
    </xf>
    <xf numFmtId="187" fontId="4" fillId="11" borderId="1" xfId="0" applyNumberFormat="1" applyFont="1" applyFill="1" applyBorder="1"/>
    <xf numFmtId="187" fontId="4" fillId="11" borderId="54" xfId="0" applyNumberFormat="1" applyFont="1" applyFill="1" applyBorder="1"/>
    <xf numFmtId="187" fontId="4" fillId="11" borderId="3" xfId="0" applyNumberFormat="1" applyFont="1" applyFill="1" applyBorder="1"/>
    <xf numFmtId="187" fontId="4" fillId="11" borderId="55" xfId="0" applyNumberFormat="1" applyFont="1" applyFill="1" applyBorder="1"/>
    <xf numFmtId="187" fontId="5" fillId="11" borderId="20" xfId="0" applyNumberFormat="1" applyFont="1" applyFill="1" applyBorder="1"/>
    <xf numFmtId="187" fontId="5" fillId="0" borderId="121" xfId="0" applyNumberFormat="1" applyFont="1" applyBorder="1"/>
    <xf numFmtId="187" fontId="5" fillId="11" borderId="122" xfId="0" applyNumberFormat="1" applyFont="1" applyFill="1" applyBorder="1"/>
    <xf numFmtId="187" fontId="4" fillId="11" borderId="20" xfId="0" applyNumberFormat="1" applyFont="1" applyFill="1" applyBorder="1"/>
    <xf numFmtId="187" fontId="4" fillId="11" borderId="41" xfId="0" applyNumberFormat="1" applyFont="1" applyFill="1" applyBorder="1"/>
    <xf numFmtId="187" fontId="4" fillId="11" borderId="123" xfId="0" applyNumberFormat="1" applyFont="1" applyFill="1" applyBorder="1"/>
    <xf numFmtId="187" fontId="4" fillId="11" borderId="40" xfId="0" applyNumberFormat="1" applyFont="1" applyFill="1" applyBorder="1"/>
    <xf numFmtId="187" fontId="5" fillId="11" borderId="41" xfId="0" applyNumberFormat="1" applyFont="1" applyFill="1" applyBorder="1"/>
    <xf numFmtId="196" fontId="4" fillId="0" borderId="121" xfId="0" applyNumberFormat="1" applyFont="1" applyBorder="1"/>
    <xf numFmtId="187" fontId="5" fillId="11" borderId="124" xfId="0" applyNumberFormat="1" applyFont="1" applyFill="1" applyBorder="1"/>
    <xf numFmtId="187" fontId="4" fillId="11" borderId="125" xfId="0" applyNumberFormat="1" applyFont="1" applyFill="1" applyBorder="1"/>
    <xf numFmtId="187" fontId="4" fillId="0" borderId="126" xfId="0" applyNumberFormat="1" applyFont="1" applyBorder="1"/>
    <xf numFmtId="187" fontId="4" fillId="0" borderId="127" xfId="0" applyNumberFormat="1" applyFont="1" applyBorder="1"/>
    <xf numFmtId="187" fontId="4" fillId="11" borderId="128" xfId="0" applyNumberFormat="1" applyFont="1" applyFill="1" applyBorder="1"/>
    <xf numFmtId="3" fontId="4" fillId="0" borderId="129" xfId="0" applyNumberFormat="1" applyFont="1" applyBorder="1"/>
    <xf numFmtId="3" fontId="4" fillId="11" borderId="130" xfId="0" applyNumberFormat="1" applyFont="1" applyFill="1" applyBorder="1"/>
    <xf numFmtId="187" fontId="4" fillId="11" borderId="131" xfId="0" applyNumberFormat="1" applyFont="1" applyFill="1" applyBorder="1"/>
    <xf numFmtId="187" fontId="4" fillId="11" borderId="132" xfId="0" applyNumberFormat="1" applyFont="1" applyFill="1" applyBorder="1"/>
    <xf numFmtId="187" fontId="4" fillId="11" borderId="133" xfId="0" applyNumberFormat="1" applyFont="1" applyFill="1" applyBorder="1"/>
    <xf numFmtId="0" fontId="15" fillId="3" borderId="0" xfId="0" applyFont="1" applyFill="1"/>
    <xf numFmtId="0" fontId="16" fillId="3" borderId="0" xfId="0" applyFont="1" applyFill="1" applyAlignment="1">
      <alignment vertical="top"/>
    </xf>
    <xf numFmtId="0" fontId="17" fillId="3" borderId="0" xfId="0" applyFont="1" applyFill="1"/>
    <xf numFmtId="0" fontId="18" fillId="0" borderId="0" xfId="0" applyFont="1"/>
    <xf numFmtId="0" fontId="19" fillId="3" borderId="0" xfId="0" applyFont="1" applyFill="1" applyAlignment="1">
      <alignment vertical="top"/>
    </xf>
    <xf numFmtId="0" fontId="20" fillId="3" borderId="0" xfId="0" applyFont="1" applyFill="1"/>
    <xf numFmtId="0" fontId="21" fillId="3" borderId="0" xfId="0" applyFont="1" applyFill="1" applyAlignment="1">
      <alignment horizontal="left"/>
    </xf>
    <xf numFmtId="0" fontId="22" fillId="3" borderId="0" xfId="0" applyFont="1" applyFill="1"/>
    <xf numFmtId="0" fontId="23" fillId="3" borderId="0" xfId="0" applyFont="1" applyFill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tyles" Target="styles.xml"/><Relationship Id="rId27" Type="http://schemas.openxmlformats.org/officeDocument/2006/relationships/sheetMetadata" Target="metadata.xml"/><Relationship Id="rId26" Type="http://schemas.openxmlformats.org/officeDocument/2006/relationships/sharedStrings" Target="sharedStrings.xml"/><Relationship Id="rId25" Type="http://schemas.openxmlformats.org/officeDocument/2006/relationships/theme" Target="theme/theme1.xml"/><Relationship Id="rId24" Type="http://schemas.openxmlformats.org/officeDocument/2006/relationships/externalLink" Target="externalLinks/externalLink1.xml"/><Relationship Id="rId23" Type="http://schemas.openxmlformats.org/officeDocument/2006/relationships/customXml" Target="../customXml/item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459740</xdr:colOff>
      <xdr:row>5</xdr:row>
      <xdr:rowOff>25400</xdr:rowOff>
    </xdr:from>
    <xdr:to>
      <xdr:col>17</xdr:col>
      <xdr:colOff>495300</xdr:colOff>
      <xdr:row>30</xdr:row>
      <xdr:rowOff>57648</xdr:rowOff>
    </xdr:to>
    <xdr:pic>
      <xdr:nvPicPr>
        <xdr:cNvPr id="2" name="Picture 1" descr="Ilustración de Mapa De Rio Grande Do Sul y más Vectores Libres de Derechos  de Estado Río Grande del Sur - Estado Río Grande del Sur, Mapa, Vector -  iStock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30490" y="1498600"/>
          <a:ext cx="5125085" cy="479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261001</xdr:colOff>
      <xdr:row>10</xdr:row>
      <xdr:rowOff>18724</xdr:rowOff>
    </xdr:from>
    <xdr:to>
      <xdr:col>18</xdr:col>
      <xdr:colOff>49388</xdr:colOff>
      <xdr:row>16</xdr:row>
      <xdr:rowOff>171360</xdr:rowOff>
    </xdr:to>
    <xdr:sp>
      <xdr:nvSpPr>
        <xdr:cNvPr id="3" name="CaixaDeTexto 4"/>
        <xdr:cNvSpPr txBox="1"/>
      </xdr:nvSpPr>
      <xdr:spPr>
        <a:xfrm>
          <a:off x="8985885" y="2444115"/>
          <a:ext cx="4150360" cy="12954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7200" b="1">
              <a:solidFill>
                <a:schemeClr val="accent1">
                  <a:lumMod val="50000"/>
                </a:schemeClr>
              </a:solidFill>
            </a:rPr>
            <a:t>MIP-RS</a:t>
          </a:r>
          <a:endParaRPr lang="pt-BR" sz="72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oneCellAnchor>
    <xdr:from>
      <xdr:col>0</xdr:col>
      <xdr:colOff>682272</xdr:colOff>
      <xdr:row>4</xdr:row>
      <xdr:rowOff>67027</xdr:rowOff>
    </xdr:from>
    <xdr:ext cx="6607528" cy="8213235"/>
    <xdr:sp>
      <xdr:nvSpPr>
        <xdr:cNvPr id="4" name="CaixaDeTexto 3"/>
        <xdr:cNvSpPr txBox="1"/>
      </xdr:nvSpPr>
      <xdr:spPr>
        <a:xfrm>
          <a:off x="681990" y="1285875"/>
          <a:ext cx="6607810" cy="82130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O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projeto</a:t>
          </a:r>
          <a:r>
            <a:rPr lang="pt-BR" sz="110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de construção da Matriz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Insumo-Produto do Estado do Rio Grande do Sul (MIP-RS) para o ano de 2019 foi resultado de convênio de cooperação técnica entre a Secretaria da Fazenda do Estado do Rio Grande do Sul, junto ao Banco Interamericano de Desenvolvimento (BID) e a Universidade Federal do Rio de Janeiro (UFRJ). O projeto contou ainda com a parceria no fornecimento de informações por parte Departamento de Economia e Estatística (DEE), da Secretaria de Estado de Fazenda do Rio Grande do Sul (SEFAZ-RS) e da Receita Federal do RS.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A base de dados do projeto é formada pelas tabelas mtrizes de informação abaixo listadas, disponibilizadas nesse arquivo no nível de agregação de 12 produtos e 12 atividades.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a) </a:t>
          </a:r>
          <a:r>
            <a:rPr lang="pt-BR" sz="1100" b="1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Tabelas de Recursos e Usos (TRU)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disponibilizadas 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     a.1) Tabela de Recursos</a:t>
          </a:r>
          <a:b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</a:b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     a.2) Tabela de Usos totais a preços de consumidor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b) </a:t>
          </a:r>
          <a:r>
            <a:rPr lang="pt-BR" sz="1100" b="1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Desagregação dos Usos totais a preços de consumidor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.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   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b.1) Tabela de demanda pela produção do Rio Grande do Sul a preços básicos. 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b.2) Tabela de demanda de produtos importados do resto do mundo;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b.3) Tabela de demanda de produtos importados de outras unidades da federação (UF);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b.4)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Tabela de destino dos impostos sobre produtos;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b.5) Tabela de 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ea typeface="+mn-ea"/>
              <a:cs typeface="Arial" panose="020B0604020202020204" pitchFamily="7" charset="0"/>
            </a:rPr>
            <a:t>destino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das margens de comércio;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b.6) Tabela de destino das margens de transporte; 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</a:t>
          </a:r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c) </a:t>
          </a:r>
          <a:r>
            <a:rPr lang="pt-BR" sz="1100" b="1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As matrizes que compõem a base de dados da versão básica do Modelo Insumo-Produto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:</a:t>
          </a:r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c.1) M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atriz de coeficientes técnicos de insumos produzidos no RS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(locais);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c.2) Matriz de coeficientes técnicos de insumos importados de outras UF;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c.3) Matriz de coeficientes técnicos de insumos importados do resto do mundo;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c.4) Matriz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de participação de mercado (</a:t>
          </a:r>
          <a:r>
            <a:rPr lang="pt-BR" sz="1100" b="0" i="1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Market Share);</a:t>
          </a:r>
          <a:endParaRPr lang="pt-BR" sz="1100" b="0" i="1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c.5) Matriz de coeficientes técnicos intersetoriais;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c.6) Matriz de impacto intersetorial de Leontief. 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Coube à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equipe técnica do projeto a</a:t>
          </a:r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elaboração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das tabelas e matrizes arroladas acima. A metodologia e as bases de dados usadas na construção MIP-RS 2019 são descritas no relatório do projeto.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1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Referenciar como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: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UNIVERSIDADE FEDERAL DO RIO DE JANEIRO (UFRJ. </a:t>
          </a:r>
          <a:r>
            <a:rPr lang="pt-BR" b="0" i="1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Tabela de Recursos e Usos (TRU-RS) e Matriz Insumo-Produto do Estado do Rio Grande do Sul 2019 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(MIP-RS), Rio de Janeiro, 2024.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1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Equipe técnica da UFRJ</a:t>
          </a:r>
          <a:endParaRPr lang="pt-BR" b="1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Fabio Freitas (Coordenador)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Patieene Passoni (Coordenadora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adjunta)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Roberto Olinto Ramos (Pesquisador)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Frederico Sérgio Cunha (Pesquisador)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Guilherme Haluska (Pesquisador)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Felipe Moraes Cornélio (Assitente de pesquisa - doutorando)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Marcelo Tonon 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(Assitente de pesquisa - doutorando)</a:t>
          </a:r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Isabela Duarte Kelly (Assistente de pesquisa - mestranda)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endParaRPr lang="pt-BR" sz="1100">
            <a:solidFill>
              <a:srgbClr val="002060"/>
            </a:solidFill>
          </a:endParaRPr>
        </a:p>
      </xdr:txBody>
    </xdr:sp>
    <xdr:clientData/>
  </xdr:oneCellAnchor>
  <xdr:twoCellAnchor editAs="oneCell">
    <xdr:from>
      <xdr:col>12</xdr:col>
      <xdr:colOff>513783</xdr:colOff>
      <xdr:row>1</xdr:row>
      <xdr:rowOff>139700</xdr:rowOff>
    </xdr:from>
    <xdr:to>
      <xdr:col>16</xdr:col>
      <xdr:colOff>81280</xdr:colOff>
      <xdr:row>5</xdr:row>
      <xdr:rowOff>174555</xdr:rowOff>
    </xdr:to>
    <xdr:pic>
      <xdr:nvPicPr>
        <xdr:cNvPr id="5" name="Imagem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38615" y="368300"/>
          <a:ext cx="2475865" cy="12788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RIZ%20RS%20201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Índice"/>
      <sheetName val="1"/>
      <sheetName val="Agregação Planilha 1"/>
      <sheetName val="2"/>
      <sheetName val="Agregação Planilha 2"/>
      <sheetName val="Matriz A - Planilha 2"/>
      <sheetName val="3"/>
      <sheetName val="Agregação Planilha 3"/>
      <sheetName val="Agregação RAIS Planilha 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RAIS"/>
      <sheetName val="Matriz I"/>
      <sheetName val="Matriz A - Planilha 3"/>
      <sheetName val="Matriz I - A - Planilha 3"/>
      <sheetName val="Matriz B - Planilha 3"/>
      <sheetName val="Vetores de choq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BJ4">
            <v>1796.13469490543</v>
          </cell>
        </row>
        <row r="5">
          <cell r="BJ5">
            <v>2372.87710555183</v>
          </cell>
        </row>
        <row r="6">
          <cell r="BJ6">
            <v>987.822896433936</v>
          </cell>
        </row>
        <row r="7">
          <cell r="BJ7">
            <v>0</v>
          </cell>
        </row>
        <row r="8">
          <cell r="BJ8">
            <v>0</v>
          </cell>
        </row>
        <row r="9">
          <cell r="BJ9">
            <v>10141.6254297855</v>
          </cell>
        </row>
        <row r="10">
          <cell r="BJ10">
            <v>11108.6235348624</v>
          </cell>
        </row>
        <row r="11">
          <cell r="BJ11">
            <v>3147.71165214534</v>
          </cell>
        </row>
        <row r="12">
          <cell r="BJ12">
            <v>1135.47049653562</v>
          </cell>
        </row>
        <row r="13">
          <cell r="BJ13">
            <v>351.816449546123</v>
          </cell>
        </row>
        <row r="14">
          <cell r="BJ14">
            <v>2916.79637112094</v>
          </cell>
        </row>
        <row r="15">
          <cell r="BJ15">
            <v>5059.41779257137</v>
          </cell>
        </row>
        <row r="16">
          <cell r="BJ16">
            <v>53.8468259502712</v>
          </cell>
        </row>
        <row r="17">
          <cell r="BJ17">
            <v>589.087641645248</v>
          </cell>
        </row>
        <row r="18">
          <cell r="BJ18">
            <v>17.3214450102033</v>
          </cell>
        </row>
        <row r="19">
          <cell r="BJ19">
            <v>10046.2262346323</v>
          </cell>
        </row>
        <row r="20">
          <cell r="BJ20">
            <v>206.456379872893</v>
          </cell>
        </row>
        <row r="21">
          <cell r="BJ21">
            <v>0</v>
          </cell>
        </row>
        <row r="22">
          <cell r="BJ22">
            <v>910.174506883735</v>
          </cell>
        </row>
        <row r="23">
          <cell r="BJ23">
            <v>896.403064166508</v>
          </cell>
        </row>
        <row r="24">
          <cell r="BJ24">
            <v>381.185723626219</v>
          </cell>
        </row>
        <row r="25">
          <cell r="BJ25">
            <v>102.641565026503</v>
          </cell>
        </row>
        <row r="26">
          <cell r="BJ26">
            <v>4.41306900344609</v>
          </cell>
        </row>
        <row r="27">
          <cell r="BJ27">
            <v>677.356574692159</v>
          </cell>
        </row>
        <row r="28">
          <cell r="BJ28">
            <v>684.864011267287</v>
          </cell>
        </row>
        <row r="29">
          <cell r="BJ29">
            <v>204.049967401153</v>
          </cell>
        </row>
        <row r="30">
          <cell r="BJ30">
            <v>292.569666607109</v>
          </cell>
        </row>
        <row r="31">
          <cell r="BJ31">
            <v>2430.64839735862</v>
          </cell>
        </row>
        <row r="32">
          <cell r="BJ32">
            <v>0</v>
          </cell>
        </row>
        <row r="33">
          <cell r="BJ33">
            <v>195.644248441263</v>
          </cell>
        </row>
        <row r="34">
          <cell r="BJ34">
            <v>5671.86667736967</v>
          </cell>
        </row>
        <row r="35">
          <cell r="BJ35">
            <v>6.98493683705153</v>
          </cell>
        </row>
        <row r="36">
          <cell r="BJ36">
            <v>4090.95264072897</v>
          </cell>
        </row>
        <row r="37">
          <cell r="BJ37">
            <v>1442.91420929563</v>
          </cell>
        </row>
        <row r="38">
          <cell r="BJ38">
            <v>854.852478442821</v>
          </cell>
        </row>
        <row r="39">
          <cell r="BJ39">
            <v>0</v>
          </cell>
        </row>
        <row r="40">
          <cell r="BJ40">
            <v>36077.9562507148</v>
          </cell>
        </row>
        <row r="41">
          <cell r="BJ41">
            <v>10228.6736025703</v>
          </cell>
        </row>
        <row r="42">
          <cell r="BJ42">
            <v>8.27427993425795</v>
          </cell>
        </row>
        <row r="43">
          <cell r="BJ43">
            <v>479.51558692813</v>
          </cell>
        </row>
        <row r="44">
          <cell r="BJ44">
            <v>1530.45504092907</v>
          </cell>
        </row>
        <row r="45">
          <cell r="BJ45">
            <v>748.086131360666</v>
          </cell>
        </row>
        <row r="46">
          <cell r="BJ46">
            <v>14071.1630035603</v>
          </cell>
        </row>
        <row r="47">
          <cell r="BJ47">
            <v>5024.79031383993</v>
          </cell>
        </row>
        <row r="48">
          <cell r="BJ48">
            <v>519.31473813992</v>
          </cell>
        </row>
        <row r="49">
          <cell r="BJ49">
            <v>17195.0369328039</v>
          </cell>
        </row>
        <row r="50">
          <cell r="BJ50">
            <v>34443.0965841049</v>
          </cell>
        </row>
        <row r="51">
          <cell r="BJ51">
            <v>1441.18160802217</v>
          </cell>
        </row>
        <row r="52">
          <cell r="BJ52">
            <v>719.112892134901</v>
          </cell>
        </row>
        <row r="53">
          <cell r="BJ53">
            <v>0</v>
          </cell>
        </row>
        <row r="54">
          <cell r="BJ54">
            <v>34747.424452309</v>
          </cell>
        </row>
        <row r="55">
          <cell r="BJ55">
            <v>7085.59243733044</v>
          </cell>
        </row>
        <row r="56">
          <cell r="BJ56">
            <v>4638</v>
          </cell>
        </row>
        <row r="57">
          <cell r="BJ57">
            <v>237736.4305424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>
            <v>1.010775941</v>
          </cell>
          <cell r="D4">
            <v>0.07519985058</v>
          </cell>
          <cell r="E4">
            <v>0.004116929185</v>
          </cell>
          <cell r="F4">
            <v>7.038369096e-5</v>
          </cell>
          <cell r="G4">
            <v>0.0004191717154</v>
          </cell>
          <cell r="H4">
            <v>0.0571404579</v>
          </cell>
          <cell r="I4">
            <v>0.3450292904</v>
          </cell>
          <cell r="J4">
            <v>0.03691782454</v>
          </cell>
          <cell r="K4">
            <v>0.2723956319</v>
          </cell>
          <cell r="L4">
            <v>0.04581878325</v>
          </cell>
          <cell r="M4">
            <v>0.004367519616</v>
          </cell>
          <cell r="N4">
            <v>0.005455401849</v>
          </cell>
          <cell r="O4">
            <v>0.001034186803</v>
          </cell>
          <cell r="P4">
            <v>0.00446692005</v>
          </cell>
          <cell r="Q4">
            <v>0.0009353431183</v>
          </cell>
          <cell r="R4">
            <v>1.136944402e-5</v>
          </cell>
          <cell r="S4">
            <v>0.3588292125</v>
          </cell>
          <cell r="T4">
            <v>0.0009706366625</v>
          </cell>
          <cell r="U4">
            <v>0.003772197385</v>
          </cell>
          <cell r="V4">
            <v>0.000557677234</v>
          </cell>
          <cell r="W4">
            <v>0.000907837513</v>
          </cell>
          <cell r="X4">
            <v>0.0008592549243</v>
          </cell>
          <cell r="Y4">
            <v>0.001212459831</v>
          </cell>
          <cell r="Z4">
            <v>0.0005924443072</v>
          </cell>
          <cell r="AA4">
            <v>0.001011237382</v>
          </cell>
          <cell r="AB4">
            <v>0.0009057281297</v>
          </cell>
          <cell r="AC4">
            <v>0.000848891444</v>
          </cell>
          <cell r="AD4">
            <v>0.001279885895</v>
          </cell>
          <cell r="AE4">
            <v>0.001468259568</v>
          </cell>
          <cell r="AF4">
            <v>0.001177330613</v>
          </cell>
          <cell r="AG4">
            <v>0.001269608289</v>
          </cell>
          <cell r="AH4">
            <v>0.0004484597988</v>
          </cell>
          <cell r="AI4">
            <v>0.0001753108804</v>
          </cell>
          <cell r="AJ4">
            <v>0.0001731481228</v>
          </cell>
          <cell r="AK4">
            <v>0.0001731481228</v>
          </cell>
          <cell r="AL4">
            <v>0.0006547173415</v>
          </cell>
          <cell r="AM4">
            <v>0.0103795068</v>
          </cell>
          <cell r="AN4">
            <v>0.0005249550445</v>
          </cell>
          <cell r="AO4">
            <v>0.0002664604017</v>
          </cell>
          <cell r="AP4">
            <v>0.001721765117</v>
          </cell>
          <cell r="AQ4">
            <v>0.0003072761402</v>
          </cell>
          <cell r="AR4">
            <v>0.001051542003</v>
          </cell>
          <cell r="AS4">
            <v>0.0336425432</v>
          </cell>
          <cell r="AT4">
            <v>0.0004028120235</v>
          </cell>
          <cell r="AU4">
            <v>0.0001634576309</v>
          </cell>
          <cell r="AV4">
            <v>3.563334522e-5</v>
          </cell>
          <cell r="AW4">
            <v>4.119638721e-6</v>
          </cell>
          <cell r="AX4">
            <v>0.0001574293999</v>
          </cell>
          <cell r="AY4">
            <v>0.0001476344365</v>
          </cell>
          <cell r="AZ4">
            <v>0.0004794475984</v>
          </cell>
          <cell r="BA4">
            <v>0.00066547003</v>
          </cell>
          <cell r="BB4">
            <v>0.001651139638</v>
          </cell>
          <cell r="BC4">
            <v>0</v>
          </cell>
        </row>
        <row r="5">
          <cell r="C5">
            <v>1.547809249e-7</v>
          </cell>
          <cell r="D5">
            <v>1.034713271</v>
          </cell>
          <cell r="E5">
            <v>2.298851368e-7</v>
          </cell>
          <cell r="F5">
            <v>5.723419676e-7</v>
          </cell>
          <cell r="G5">
            <v>5.131595833e-7</v>
          </cell>
          <cell r="H5">
            <v>0.3671571109</v>
          </cell>
          <cell r="I5">
            <v>7.950327857e-7</v>
          </cell>
          <cell r="J5">
            <v>1.521874808e-6</v>
          </cell>
          <cell r="K5">
            <v>7.73628389e-7</v>
          </cell>
          <cell r="L5">
            <v>4.40050256e-7</v>
          </cell>
          <cell r="M5">
            <v>3.222417265e-7</v>
          </cell>
          <cell r="N5">
            <v>0.01688141391</v>
          </cell>
          <cell r="O5">
            <v>9.141300521e-7</v>
          </cell>
          <cell r="P5">
            <v>7.222928619e-7</v>
          </cell>
          <cell r="Q5">
            <v>6.916377964e-7</v>
          </cell>
          <cell r="R5">
            <v>2.273730881e-7</v>
          </cell>
          <cell r="S5">
            <v>0.007344221881</v>
          </cell>
          <cell r="T5">
            <v>1.066352448e-6</v>
          </cell>
          <cell r="U5">
            <v>2.709226601e-7</v>
          </cell>
          <cell r="V5">
            <v>5.774094681e-7</v>
          </cell>
          <cell r="W5">
            <v>6.810150114e-7</v>
          </cell>
          <cell r="X5">
            <v>7.323704894e-7</v>
          </cell>
          <cell r="Y5">
            <v>1.104997663e-6</v>
          </cell>
          <cell r="Z5">
            <v>6.746909686e-7</v>
          </cell>
          <cell r="AA5">
            <v>6.826006122e-7</v>
          </cell>
          <cell r="AB5">
            <v>7.534181253e-7</v>
          </cell>
          <cell r="AC5">
            <v>5.64933606e-7</v>
          </cell>
          <cell r="AD5">
            <v>8.851418867e-7</v>
          </cell>
          <cell r="AE5">
            <v>6.654492685e-7</v>
          </cell>
          <cell r="AF5">
            <v>8.265533976e-7</v>
          </cell>
          <cell r="AG5">
            <v>4.953356977e-7</v>
          </cell>
          <cell r="AH5">
            <v>5.424996303e-7</v>
          </cell>
          <cell r="AI5">
            <v>4.058966655e-7</v>
          </cell>
          <cell r="AJ5">
            <v>4.471918975e-7</v>
          </cell>
          <cell r="AK5">
            <v>4.471918975e-7</v>
          </cell>
          <cell r="AL5">
            <v>4.117570852e-7</v>
          </cell>
          <cell r="AM5">
            <v>1.05477774e-6</v>
          </cell>
          <cell r="AN5">
            <v>3.880124509e-6</v>
          </cell>
          <cell r="AO5">
            <v>4.883051738e-6</v>
          </cell>
          <cell r="AP5">
            <v>0.001029705934</v>
          </cell>
          <cell r="AQ5">
            <v>1.532604641e-5</v>
          </cell>
          <cell r="AR5">
            <v>0.003929284991</v>
          </cell>
          <cell r="AS5">
            <v>0.02570163494</v>
          </cell>
          <cell r="AT5">
            <v>1.335646192e-5</v>
          </cell>
          <cell r="AU5">
            <v>1.246999615e-5</v>
          </cell>
          <cell r="AV5">
            <v>4.539797547e-6</v>
          </cell>
          <cell r="AW5">
            <v>2.179187355e-7</v>
          </cell>
          <cell r="AX5">
            <v>4.543902866e-6</v>
          </cell>
          <cell r="AY5">
            <v>3.628578044e-6</v>
          </cell>
          <cell r="AZ5">
            <v>0.0002578380571</v>
          </cell>
          <cell r="BA5">
            <v>0.0002950467226</v>
          </cell>
          <cell r="BB5">
            <v>0.001100566519</v>
          </cell>
          <cell r="BC5">
            <v>0</v>
          </cell>
        </row>
        <row r="6">
          <cell r="C6">
            <v>5.984992243e-6</v>
          </cell>
          <cell r="D6">
            <v>0.02278759502</v>
          </cell>
          <cell r="E6">
            <v>1.098911455</v>
          </cell>
          <cell r="F6">
            <v>2.062354138e-5</v>
          </cell>
          <cell r="G6">
            <v>2.064053232e-5</v>
          </cell>
          <cell r="H6">
            <v>0.008514996587</v>
          </cell>
          <cell r="I6">
            <v>0.0002979368404</v>
          </cell>
          <cell r="J6">
            <v>0.0004367158242</v>
          </cell>
          <cell r="K6">
            <v>0.000519336726</v>
          </cell>
          <cell r="L6">
            <v>2.430882288e-5</v>
          </cell>
          <cell r="M6">
            <v>5.965946504e-5</v>
          </cell>
          <cell r="N6">
            <v>0.0008223182963</v>
          </cell>
          <cell r="O6">
            <v>0.07209528958</v>
          </cell>
          <cell r="P6">
            <v>0.0236600745</v>
          </cell>
          <cell r="Q6">
            <v>0.001116779609</v>
          </cell>
          <cell r="R6">
            <v>4.098373106e-6</v>
          </cell>
          <cell r="S6">
            <v>0.0003260411196</v>
          </cell>
          <cell r="T6">
            <v>0.0001923127466</v>
          </cell>
          <cell r="U6">
            <v>2.102392029e-5</v>
          </cell>
          <cell r="V6">
            <v>0.0003735037107</v>
          </cell>
          <cell r="W6">
            <v>0.01211958903</v>
          </cell>
          <cell r="X6">
            <v>0.0005362396398</v>
          </cell>
          <cell r="Y6">
            <v>4.517486637e-5</v>
          </cell>
          <cell r="Z6">
            <v>2.09694859e-5</v>
          </cell>
          <cell r="AA6">
            <v>1.624951479e-5</v>
          </cell>
          <cell r="AB6">
            <v>0.0001474573504</v>
          </cell>
          <cell r="AC6">
            <v>0.0001530953551</v>
          </cell>
          <cell r="AD6">
            <v>0.0005660299992</v>
          </cell>
          <cell r="AE6">
            <v>0.0003321817366</v>
          </cell>
          <cell r="AF6">
            <v>0.0001518085693</v>
          </cell>
          <cell r="AG6">
            <v>0.00472629273</v>
          </cell>
          <cell r="AH6">
            <v>0.000138354282</v>
          </cell>
          <cell r="AI6">
            <v>3.705847442e-6</v>
          </cell>
          <cell r="AJ6">
            <v>6.781797983e-5</v>
          </cell>
          <cell r="AK6">
            <v>6.781797983e-5</v>
          </cell>
          <cell r="AL6">
            <v>0.001001539607</v>
          </cell>
          <cell r="AM6">
            <v>1.870640187e-5</v>
          </cell>
          <cell r="AN6">
            <v>0.0002740767981</v>
          </cell>
          <cell r="AO6">
            <v>4.927973682e-5</v>
          </cell>
          <cell r="AP6">
            <v>0.0003968840347</v>
          </cell>
          <cell r="AQ6">
            <v>4.056077964e-5</v>
          </cell>
          <cell r="AR6">
            <v>0.0001080153071</v>
          </cell>
          <cell r="AS6">
            <v>0.0006379656198</v>
          </cell>
          <cell r="AT6">
            <v>1.810865623e-5</v>
          </cell>
          <cell r="AU6">
            <v>1.676461219e-5</v>
          </cell>
          <cell r="AV6">
            <v>4.539873823e-6</v>
          </cell>
          <cell r="AW6">
            <v>5.750290152e-7</v>
          </cell>
          <cell r="AX6">
            <v>1.847902866e-5</v>
          </cell>
          <cell r="AY6">
            <v>2.54042514e-5</v>
          </cell>
          <cell r="AZ6">
            <v>3.273296558e-5</v>
          </cell>
          <cell r="BA6">
            <v>0.0001168228236</v>
          </cell>
          <cell r="BB6">
            <v>4.120741968e-5</v>
          </cell>
          <cell r="BC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1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</row>
        <row r="8">
          <cell r="C8">
            <v>0.0001112264274</v>
          </cell>
          <cell r="D8">
            <v>0.0005504269802</v>
          </cell>
          <cell r="E8">
            <v>3.036759213e-5</v>
          </cell>
          <cell r="F8">
            <v>0.0002169914759</v>
          </cell>
          <cell r="G8">
            <v>1.010242066</v>
          </cell>
          <cell r="H8">
            <v>0.0003473704842</v>
          </cell>
          <cell r="I8">
            <v>0.0002031320419</v>
          </cell>
          <cell r="J8">
            <v>0.001626127453</v>
          </cell>
          <cell r="K8">
            <v>5.555980415e-5</v>
          </cell>
          <cell r="L8">
            <v>0.0009153530043</v>
          </cell>
          <cell r="M8">
            <v>0.0001349791798</v>
          </cell>
          <cell r="N8">
            <v>0.0005781066478</v>
          </cell>
          <cell r="O8">
            <v>0.0004528269361</v>
          </cell>
          <cell r="P8">
            <v>0.0003637400629</v>
          </cell>
          <cell r="Q8">
            <v>0.0001671315425</v>
          </cell>
          <cell r="R8">
            <v>4.041144648e-6</v>
          </cell>
          <cell r="S8">
            <v>0.0004276738245</v>
          </cell>
          <cell r="T8">
            <v>0.01333496799</v>
          </cell>
          <cell r="U8">
            <v>0.0008681112229</v>
          </cell>
          <cell r="V8">
            <v>0.0003472802362</v>
          </cell>
          <cell r="W8">
            <v>0.003033341925</v>
          </cell>
          <cell r="X8">
            <v>0.04339746959</v>
          </cell>
          <cell r="Y8">
            <v>0.06366208996</v>
          </cell>
          <cell r="Z8">
            <v>0.005032033676</v>
          </cell>
          <cell r="AA8">
            <v>0.0001598159132</v>
          </cell>
          <cell r="AB8">
            <v>0.003248511116</v>
          </cell>
          <cell r="AC8">
            <v>0.003958242887</v>
          </cell>
          <cell r="AD8">
            <v>0.002170076269</v>
          </cell>
          <cell r="AE8">
            <v>0.005263431291</v>
          </cell>
          <cell r="AF8">
            <v>0.001150284716</v>
          </cell>
          <cell r="AG8">
            <v>0.001171563021</v>
          </cell>
          <cell r="AH8">
            <v>0.001697058824</v>
          </cell>
          <cell r="AI8">
            <v>0.0001254334084</v>
          </cell>
          <cell r="AJ8">
            <v>0.001439959963</v>
          </cell>
          <cell r="AK8">
            <v>0.001439959963</v>
          </cell>
          <cell r="AL8">
            <v>0.01543268246</v>
          </cell>
          <cell r="AM8">
            <v>0.0001011315873</v>
          </cell>
          <cell r="AN8">
            <v>0.0002171005053</v>
          </cell>
          <cell r="AO8">
            <v>0.0001644015066</v>
          </cell>
          <cell r="AP8">
            <v>0.0001383323629</v>
          </cell>
          <cell r="AQ8">
            <v>0.0004161419686</v>
          </cell>
          <cell r="AR8">
            <v>0.0002123767685</v>
          </cell>
          <cell r="AS8">
            <v>0.0001404104428</v>
          </cell>
          <cell r="AT8">
            <v>0.0002225122628</v>
          </cell>
          <cell r="AU8">
            <v>0.0001820782934</v>
          </cell>
          <cell r="AV8">
            <v>2.90788292e-5</v>
          </cell>
          <cell r="AW8">
            <v>4.916012157e-6</v>
          </cell>
          <cell r="AX8">
            <v>3.249440172e-5</v>
          </cell>
          <cell r="AY8">
            <v>0.0003718703264</v>
          </cell>
          <cell r="AZ8">
            <v>0.0003643030282</v>
          </cell>
          <cell r="BA8">
            <v>6.197002855e-5</v>
          </cell>
          <cell r="BB8">
            <v>7.174766034e-5</v>
          </cell>
          <cell r="BC8">
            <v>0</v>
          </cell>
        </row>
        <row r="9">
          <cell r="C9">
            <v>4.549621125e-7</v>
          </cell>
          <cell r="D9">
            <v>0.01112688694</v>
          </cell>
          <cell r="E9">
            <v>6.75722978e-7</v>
          </cell>
          <cell r="F9">
            <v>1.682338511e-6</v>
          </cell>
          <cell r="G9">
            <v>1.508378169e-6</v>
          </cell>
          <cell r="H9">
            <v>1.079219387</v>
          </cell>
          <cell r="I9">
            <v>2.336914552e-6</v>
          </cell>
          <cell r="J9">
            <v>4.473389588e-6</v>
          </cell>
          <cell r="K9">
            <v>2.273998598e-6</v>
          </cell>
          <cell r="L9">
            <v>1.293481056e-6</v>
          </cell>
          <cell r="M9">
            <v>9.471953778e-7</v>
          </cell>
          <cell r="N9">
            <v>0.04962112573</v>
          </cell>
          <cell r="O9">
            <v>2.686988335e-6</v>
          </cell>
          <cell r="P9">
            <v>2.123103261e-6</v>
          </cell>
          <cell r="Q9">
            <v>2.032995947e-6</v>
          </cell>
          <cell r="R9">
            <v>6.683390773e-7</v>
          </cell>
          <cell r="S9">
            <v>0.02158756129</v>
          </cell>
          <cell r="T9">
            <v>3.134429923e-6</v>
          </cell>
          <cell r="U9">
            <v>7.963484253e-7</v>
          </cell>
          <cell r="V9">
            <v>1.697233891e-6</v>
          </cell>
          <cell r="W9">
            <v>2.001771397e-6</v>
          </cell>
          <cell r="X9">
            <v>2.152725378e-6</v>
          </cell>
          <cell r="Y9">
            <v>3.248023434e-6</v>
          </cell>
          <cell r="Z9">
            <v>1.983182544e-6</v>
          </cell>
          <cell r="AA9">
            <v>2.006432103e-6</v>
          </cell>
          <cell r="AB9">
            <v>2.214592671e-6</v>
          </cell>
          <cell r="AC9">
            <v>1.660562418e-6</v>
          </cell>
          <cell r="AD9">
            <v>2.601780697e-6</v>
          </cell>
          <cell r="AE9">
            <v>1.956017547e-6</v>
          </cell>
          <cell r="AF9">
            <v>2.429566047e-6</v>
          </cell>
          <cell r="AG9">
            <v>1.455986748e-6</v>
          </cell>
          <cell r="AH9">
            <v>1.594620125e-6</v>
          </cell>
          <cell r="AI9">
            <v>1.193090199e-6</v>
          </cell>
          <cell r="AJ9">
            <v>1.314473153e-6</v>
          </cell>
          <cell r="AK9">
            <v>1.314473153e-6</v>
          </cell>
          <cell r="AL9">
            <v>1.210316281e-6</v>
          </cell>
          <cell r="AM9">
            <v>3.100407296e-6</v>
          </cell>
          <cell r="AN9">
            <v>1.140521447e-5</v>
          </cell>
          <cell r="AO9">
            <v>1.435321268e-5</v>
          </cell>
          <cell r="AP9">
            <v>0.003026711383</v>
          </cell>
          <cell r="AQ9">
            <v>4.504928793e-5</v>
          </cell>
          <cell r="AR9">
            <v>0.01154971649</v>
          </cell>
          <cell r="AS9">
            <v>0.07554722998</v>
          </cell>
          <cell r="AT9">
            <v>3.925990322e-5</v>
          </cell>
          <cell r="AU9">
            <v>3.665423111e-5</v>
          </cell>
          <cell r="AV9">
            <v>1.33442534e-5</v>
          </cell>
          <cell r="AW9">
            <v>6.405490104e-7</v>
          </cell>
          <cell r="AX9">
            <v>1.335632054e-5</v>
          </cell>
          <cell r="AY9">
            <v>1.066582031e-5</v>
          </cell>
          <cell r="AZ9">
            <v>0.0007578876223</v>
          </cell>
          <cell r="BA9">
            <v>0.0008672585482</v>
          </cell>
          <cell r="BB9">
            <v>0.003234998555</v>
          </cell>
          <cell r="BC9">
            <v>0</v>
          </cell>
        </row>
        <row r="10">
          <cell r="C10">
            <v>0.001351508256</v>
          </cell>
          <cell r="D10">
            <v>0.1044928615</v>
          </cell>
          <cell r="E10">
            <v>0.012328511</v>
          </cell>
          <cell r="F10">
            <v>2.767713091e-6</v>
          </cell>
          <cell r="G10">
            <v>0.0004530802521</v>
          </cell>
          <cell r="H10">
            <v>0.1317992969</v>
          </cell>
          <cell r="I10">
            <v>1.099498994</v>
          </cell>
          <cell r="J10">
            <v>0.04684537644</v>
          </cell>
          <cell r="K10">
            <v>0.0006298311242</v>
          </cell>
          <cell r="L10">
            <v>0.0001025405119</v>
          </cell>
          <cell r="M10">
            <v>1.141969722e-5</v>
          </cell>
          <cell r="N10">
            <v>0.006234316912</v>
          </cell>
          <cell r="O10">
            <v>0.001081200538</v>
          </cell>
          <cell r="P10">
            <v>0.01222405572</v>
          </cell>
          <cell r="Q10">
            <v>0.0006262016992</v>
          </cell>
          <cell r="R10">
            <v>9.463323228e-7</v>
          </cell>
          <cell r="S10">
            <v>0.4976956919</v>
          </cell>
          <cell r="T10">
            <v>0.000596757955</v>
          </cell>
          <cell r="U10">
            <v>0.01114347911</v>
          </cell>
          <cell r="V10">
            <v>0.0002532889642</v>
          </cell>
          <cell r="W10">
            <v>0.0004898516782</v>
          </cell>
          <cell r="X10">
            <v>0.0002949474002</v>
          </cell>
          <cell r="Y10">
            <v>4.256892644e-5</v>
          </cell>
          <cell r="Z10">
            <v>1.278190488e-5</v>
          </cell>
          <cell r="AA10">
            <v>4.587066547e-6</v>
          </cell>
          <cell r="AB10">
            <v>2.374605722e-5</v>
          </cell>
          <cell r="AC10">
            <v>1.17092712e-5</v>
          </cell>
          <cell r="AD10">
            <v>3.183261832e-5</v>
          </cell>
          <cell r="AE10">
            <v>2.609307076e-5</v>
          </cell>
          <cell r="AF10">
            <v>1.239592261e-5</v>
          </cell>
          <cell r="AG10">
            <v>9.362663341e-5</v>
          </cell>
          <cell r="AH10">
            <v>9.243349907e-6</v>
          </cell>
          <cell r="AI10">
            <v>2.029840633e-6</v>
          </cell>
          <cell r="AJ10">
            <v>1.509270939e-5</v>
          </cell>
          <cell r="AK10">
            <v>1.509270939e-5</v>
          </cell>
          <cell r="AL10">
            <v>0.0001726731749</v>
          </cell>
          <cell r="AM10">
            <v>1.801999014e-5</v>
          </cell>
          <cell r="AN10">
            <v>2.225136094e-5</v>
          </cell>
          <cell r="AO10">
            <v>1.609911723e-5</v>
          </cell>
          <cell r="AP10">
            <v>0.002682825884</v>
          </cell>
          <cell r="AQ10">
            <v>4.429572915e-5</v>
          </cell>
          <cell r="AR10">
            <v>0.001988260409</v>
          </cell>
          <cell r="AS10">
            <v>0.06655917898</v>
          </cell>
          <cell r="AT10">
            <v>3.751363395e-5</v>
          </cell>
          <cell r="AU10">
            <v>3.437416428e-5</v>
          </cell>
          <cell r="AV10">
            <v>1.251512381e-5</v>
          </cell>
          <cell r="AW10">
            <v>7.052018065e-7</v>
          </cell>
          <cell r="AX10">
            <v>1.905055206e-5</v>
          </cell>
          <cell r="AY10">
            <v>1.392425718e-5</v>
          </cell>
          <cell r="AZ10">
            <v>0.0006721258757</v>
          </cell>
          <cell r="BA10">
            <v>0.0007661531815</v>
          </cell>
          <cell r="BB10">
            <v>0.002768189474</v>
          </cell>
          <cell r="BC10">
            <v>0</v>
          </cell>
        </row>
        <row r="11">
          <cell r="C11">
            <v>3.177634851e-7</v>
          </cell>
          <cell r="D11">
            <v>6.56642171e-7</v>
          </cell>
          <cell r="E11">
            <v>4.723712439e-7</v>
          </cell>
          <cell r="F11">
            <v>1.163173654e-6</v>
          </cell>
          <cell r="G11">
            <v>1.054271369e-6</v>
          </cell>
          <cell r="H11">
            <v>1.846353431e-6</v>
          </cell>
          <cell r="I11">
            <v>1.62728217e-6</v>
          </cell>
          <cell r="J11">
            <v>1.063832892</v>
          </cell>
          <cell r="K11">
            <v>1.586875224e-6</v>
          </cell>
          <cell r="L11">
            <v>9.028308733e-7</v>
          </cell>
          <cell r="M11">
            <v>6.611927804e-7</v>
          </cell>
          <cell r="N11">
            <v>1.371935546e-6</v>
          </cell>
          <cell r="O11">
            <v>1.872418944e-6</v>
          </cell>
          <cell r="P11">
            <v>1.47718375e-6</v>
          </cell>
          <cell r="Q11">
            <v>1.406558362e-6</v>
          </cell>
          <cell r="R11">
            <v>4.66853258e-7</v>
          </cell>
          <cell r="S11">
            <v>2.240656784e-6</v>
          </cell>
          <cell r="T11">
            <v>2.183404717e-6</v>
          </cell>
          <cell r="U11">
            <v>5.558918321e-7</v>
          </cell>
          <cell r="V11">
            <v>1.179416814e-6</v>
          </cell>
          <cell r="W11">
            <v>1.397367558e-6</v>
          </cell>
          <cell r="X11">
            <v>1.503871969e-6</v>
          </cell>
          <cell r="Y11">
            <v>2.257225379e-6</v>
          </cell>
          <cell r="Z11">
            <v>1.378409363e-6</v>
          </cell>
          <cell r="AA11">
            <v>1.393593325e-6</v>
          </cell>
          <cell r="AB11">
            <v>1.538981076e-6</v>
          </cell>
          <cell r="AC11">
            <v>1.15863429e-6</v>
          </cell>
          <cell r="AD11">
            <v>1.802503696e-6</v>
          </cell>
          <cell r="AE11">
            <v>1.358453036e-6</v>
          </cell>
          <cell r="AF11">
            <v>1.682394296e-6</v>
          </cell>
          <cell r="AG11">
            <v>1.01606889e-6</v>
          </cell>
          <cell r="AH11">
            <v>1.113472979e-6</v>
          </cell>
          <cell r="AI11">
            <v>8.331489612e-7</v>
          </cell>
          <cell r="AJ11">
            <v>9.117374069e-7</v>
          </cell>
          <cell r="AK11">
            <v>9.117374069e-7</v>
          </cell>
          <cell r="AL11">
            <v>8.447041553e-7</v>
          </cell>
          <cell r="AM11">
            <v>2.147110221e-6</v>
          </cell>
          <cell r="AN11">
            <v>7.995976992e-6</v>
          </cell>
          <cell r="AO11">
            <v>9.883693597e-6</v>
          </cell>
          <cell r="AP11">
            <v>0.002131053785</v>
          </cell>
          <cell r="AQ11">
            <v>3.088217336e-5</v>
          </cell>
          <cell r="AR11">
            <v>0.0005333733271</v>
          </cell>
          <cell r="AS11">
            <v>0.05319291887</v>
          </cell>
          <cell r="AT11">
            <v>2.676204776e-5</v>
          </cell>
          <cell r="AU11">
            <v>2.496247042e-5</v>
          </cell>
          <cell r="AV11">
            <v>9.330270356e-6</v>
          </cell>
          <cell r="AW11">
            <v>4.477834883e-7</v>
          </cell>
          <cell r="AX11">
            <v>9.310726757e-6</v>
          </cell>
          <cell r="AY11">
            <v>7.476811004e-6</v>
          </cell>
          <cell r="AZ11">
            <v>0.0005335978134</v>
          </cell>
          <cell r="BA11">
            <v>0.0006097700383</v>
          </cell>
          <cell r="BB11">
            <v>0.002200194164</v>
          </cell>
          <cell r="BC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1.075268817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</row>
        <row r="13">
          <cell r="C13">
            <v>7.118931783e-6</v>
          </cell>
          <cell r="D13">
            <v>1.835770608e-5</v>
          </cell>
          <cell r="E13">
            <v>9.776533794e-6</v>
          </cell>
          <cell r="F13">
            <v>4.604669528e-6</v>
          </cell>
          <cell r="G13">
            <v>1.546939073e-5</v>
          </cell>
          <cell r="H13">
            <v>3.460825668e-5</v>
          </cell>
          <cell r="I13">
            <v>3.811755234e-5</v>
          </cell>
          <cell r="J13">
            <v>3.180108442e-5</v>
          </cell>
          <cell r="K13">
            <v>1.643971777e-5</v>
          </cell>
          <cell r="L13">
            <v>1.11113392</v>
          </cell>
          <cell r="M13">
            <v>0.08991862378</v>
          </cell>
          <cell r="N13">
            <v>0.05110786444</v>
          </cell>
          <cell r="O13">
            <v>3.996193171e-5</v>
          </cell>
          <cell r="P13">
            <v>2.427923419e-5</v>
          </cell>
          <cell r="Q13">
            <v>1.690830925e-5</v>
          </cell>
          <cell r="R13">
            <v>3.782037676e-6</v>
          </cell>
          <cell r="S13">
            <v>3.702960856e-5</v>
          </cell>
          <cell r="T13">
            <v>3.936384969e-5</v>
          </cell>
          <cell r="U13">
            <v>1.133589706e-5</v>
          </cell>
          <cell r="V13">
            <v>1.563054059e-5</v>
          </cell>
          <cell r="W13">
            <v>2.717580701e-5</v>
          </cell>
          <cell r="X13">
            <v>2.916679372e-5</v>
          </cell>
          <cell r="Y13">
            <v>4.267209263e-5</v>
          </cell>
          <cell r="Z13">
            <v>2.198692052e-5</v>
          </cell>
          <cell r="AA13">
            <v>2.321008638e-5</v>
          </cell>
          <cell r="AB13">
            <v>2.317250879e-5</v>
          </cell>
          <cell r="AC13">
            <v>1.992678843e-5</v>
          </cell>
          <cell r="AD13">
            <v>0.001769968271</v>
          </cell>
          <cell r="AE13">
            <v>0.01209575589</v>
          </cell>
          <cell r="AF13">
            <v>2.260336888e-5</v>
          </cell>
          <cell r="AG13">
            <v>0.01147691116</v>
          </cell>
          <cell r="AH13">
            <v>1.068615434e-5</v>
          </cell>
          <cell r="AI13">
            <v>3.016827213e-6</v>
          </cell>
          <cell r="AJ13">
            <v>3.273599099e-6</v>
          </cell>
          <cell r="AK13">
            <v>3.273599099e-6</v>
          </cell>
          <cell r="AL13">
            <v>1.409097142e-5</v>
          </cell>
          <cell r="AM13">
            <v>0.0001357782843</v>
          </cell>
          <cell r="AN13">
            <v>0.0002711712697</v>
          </cell>
          <cell r="AO13">
            <v>4.211994189e-5</v>
          </cell>
          <cell r="AP13">
            <v>1.007310056e-5</v>
          </cell>
          <cell r="AQ13">
            <v>1.814722922e-5</v>
          </cell>
          <cell r="AR13">
            <v>5.643350425e-6</v>
          </cell>
          <cell r="AS13">
            <v>1.469769418e-5</v>
          </cell>
          <cell r="AT13">
            <v>6.596562092e-6</v>
          </cell>
          <cell r="AU13">
            <v>5.573442641e-6</v>
          </cell>
          <cell r="AV13">
            <v>4.088627974e-6</v>
          </cell>
          <cell r="AW13">
            <v>2.527851687e-7</v>
          </cell>
          <cell r="AX13">
            <v>7.978501692e-6</v>
          </cell>
          <cell r="AY13">
            <v>5.034131251e-6</v>
          </cell>
          <cell r="AZ13">
            <v>5.224792489e-6</v>
          </cell>
          <cell r="BA13">
            <v>0.0002589988271</v>
          </cell>
          <cell r="BB13">
            <v>1.005032985e-5</v>
          </cell>
          <cell r="BC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1.01010101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1.149425287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</row>
        <row r="16">
          <cell r="C16">
            <v>2.018311662e-6</v>
          </cell>
          <cell r="D16">
            <v>4.663020429e-6</v>
          </cell>
          <cell r="E16">
            <v>2.772283288e-6</v>
          </cell>
          <cell r="F16">
            <v>1.203635822e-5</v>
          </cell>
          <cell r="G16">
            <v>9.027580755e-6</v>
          </cell>
          <cell r="H16">
            <v>1.304801917e-5</v>
          </cell>
          <cell r="I16">
            <v>1.153334648e-5</v>
          </cell>
          <cell r="J16">
            <v>2.573343738e-5</v>
          </cell>
          <cell r="K16">
            <v>1.098205814e-5</v>
          </cell>
          <cell r="L16">
            <v>9.173624526e-6</v>
          </cell>
          <cell r="M16">
            <v>0.0006867287613</v>
          </cell>
          <cell r="N16">
            <v>1.121439719e-5</v>
          </cell>
          <cell r="O16">
            <v>1.086972337</v>
          </cell>
          <cell r="P16">
            <v>1.322989276e-5</v>
          </cell>
          <cell r="Q16">
            <v>1.316190654e-5</v>
          </cell>
          <cell r="R16">
            <v>2.106253551e-6</v>
          </cell>
          <cell r="S16">
            <v>1.66482894e-5</v>
          </cell>
          <cell r="T16">
            <v>1.802057763e-5</v>
          </cell>
          <cell r="U16">
            <v>3.67327174e-6</v>
          </cell>
          <cell r="V16">
            <v>1.096617385e-5</v>
          </cell>
          <cell r="W16">
            <v>1.357285282e-5</v>
          </cell>
          <cell r="X16">
            <v>1.190865728e-5</v>
          </cell>
          <cell r="Y16">
            <v>0.0001487516779</v>
          </cell>
          <cell r="Z16">
            <v>2.279609875e-5</v>
          </cell>
          <cell r="AA16">
            <v>1.33908814e-5</v>
          </cell>
          <cell r="AB16">
            <v>1.979676645e-5</v>
          </cell>
          <cell r="AC16">
            <v>2.149406485e-5</v>
          </cell>
          <cell r="AD16">
            <v>0.0001224154885</v>
          </cell>
          <cell r="AE16">
            <v>0.0007468848003</v>
          </cell>
          <cell r="AF16">
            <v>0.0001485376439</v>
          </cell>
          <cell r="AG16">
            <v>0.06724575033</v>
          </cell>
          <cell r="AH16">
            <v>2.185290242e-5</v>
          </cell>
          <cell r="AI16">
            <v>7.952097259e-6</v>
          </cell>
          <cell r="AJ16">
            <v>0.0007591972606</v>
          </cell>
          <cell r="AK16">
            <v>0.0007591972606</v>
          </cell>
          <cell r="AL16">
            <v>0.01236222189</v>
          </cell>
          <cell r="AM16">
            <v>2.558045944e-5</v>
          </cell>
          <cell r="AN16">
            <v>4.590465577e-5</v>
          </cell>
          <cell r="AO16">
            <v>9.565680566e-5</v>
          </cell>
          <cell r="AP16">
            <v>3.369198342e-5</v>
          </cell>
          <cell r="AQ16">
            <v>0.0003061570281</v>
          </cell>
          <cell r="AR16">
            <v>0.000154140424</v>
          </cell>
          <cell r="AS16">
            <v>1.673951103e-5</v>
          </cell>
          <cell r="AT16">
            <v>0.0001627194753</v>
          </cell>
          <cell r="AU16">
            <v>0.0001449293422</v>
          </cell>
          <cell r="AV16">
            <v>4.0184654e-5</v>
          </cell>
          <cell r="AW16">
            <v>4.583794739e-6</v>
          </cell>
          <cell r="AX16">
            <v>3.804610681e-5</v>
          </cell>
          <cell r="AY16">
            <v>0.0002997794051</v>
          </cell>
          <cell r="AZ16">
            <v>0.0002817940489</v>
          </cell>
          <cell r="BA16">
            <v>0.001498247824</v>
          </cell>
          <cell r="BB16">
            <v>4.018946365e-5</v>
          </cell>
          <cell r="BC16">
            <v>0</v>
          </cell>
        </row>
        <row r="17">
          <cell r="C17">
            <v>7.890404303e-6</v>
          </cell>
          <cell r="D17">
            <v>0.0002820623703</v>
          </cell>
          <cell r="E17">
            <v>1.170713397e-5</v>
          </cell>
          <cell r="F17">
            <v>2.702684487e-5</v>
          </cell>
          <cell r="G17">
            <v>3.416708893e-5</v>
          </cell>
          <cell r="H17">
            <v>0.01184231091</v>
          </cell>
          <cell r="I17">
            <v>0.0002973796631</v>
          </cell>
          <cell r="J17">
            <v>0.0006968759916</v>
          </cell>
          <cell r="K17">
            <v>0.02316825888</v>
          </cell>
          <cell r="L17">
            <v>3.162493241e-5</v>
          </cell>
          <cell r="M17">
            <v>2.820963106e-5</v>
          </cell>
          <cell r="N17">
            <v>0.01307656163</v>
          </cell>
          <cell r="O17">
            <v>0.01186399633</v>
          </cell>
          <cell r="P17">
            <v>1.075307132</v>
          </cell>
          <cell r="Q17">
            <v>0.03363381787</v>
          </cell>
          <cell r="R17">
            <v>1.348497563e-5</v>
          </cell>
          <cell r="S17">
            <v>0.0003981739082</v>
          </cell>
          <cell r="T17">
            <v>0.000203216002</v>
          </cell>
          <cell r="U17">
            <v>2.603178434e-5</v>
          </cell>
          <cell r="V17">
            <v>0.01089763291</v>
          </cell>
          <cell r="W17">
            <v>0.01162343723</v>
          </cell>
          <cell r="X17">
            <v>0.01173194515</v>
          </cell>
          <cell r="Y17">
            <v>5.873139347e-5</v>
          </cell>
          <cell r="Z17">
            <v>3.174127306e-5</v>
          </cell>
          <cell r="AA17">
            <v>3.173196106e-5</v>
          </cell>
          <cell r="AB17">
            <v>0.0001609244555</v>
          </cell>
          <cell r="AC17">
            <v>0.0001595349198</v>
          </cell>
          <cell r="AD17">
            <v>0.000669113264</v>
          </cell>
          <cell r="AE17">
            <v>0.0002896728645</v>
          </cell>
          <cell r="AF17">
            <v>0.0001633838224</v>
          </cell>
          <cell r="AG17">
            <v>0.001000428417</v>
          </cell>
          <cell r="AH17">
            <v>0.0001472469039</v>
          </cell>
          <cell r="AI17">
            <v>1.548422925e-5</v>
          </cell>
          <cell r="AJ17">
            <v>0.0001948752164</v>
          </cell>
          <cell r="AK17">
            <v>0.0001948752164</v>
          </cell>
          <cell r="AL17">
            <v>0.001081594548</v>
          </cell>
          <cell r="AM17">
            <v>4.239112917e-5</v>
          </cell>
          <cell r="AN17">
            <v>0.0002742372576</v>
          </cell>
          <cell r="AO17">
            <v>7.224779756e-5</v>
          </cell>
          <cell r="AP17">
            <v>0.000423530068</v>
          </cell>
          <cell r="AQ17">
            <v>6.597324684e-5</v>
          </cell>
          <cell r="AR17">
            <v>0.0001675508133</v>
          </cell>
          <cell r="AS17">
            <v>0.0008971005827</v>
          </cell>
          <cell r="AT17">
            <v>7.272074235e-5</v>
          </cell>
          <cell r="AU17">
            <v>5.304291562e-5</v>
          </cell>
          <cell r="AV17">
            <v>2.683999053e-5</v>
          </cell>
          <cell r="AW17">
            <v>4.956904816e-6</v>
          </cell>
          <cell r="AX17">
            <v>0.0003686329376</v>
          </cell>
          <cell r="AY17">
            <v>4.653757246e-5</v>
          </cell>
          <cell r="AZ17">
            <v>4.949411209e-5</v>
          </cell>
          <cell r="BA17">
            <v>4.952213015e-5</v>
          </cell>
          <cell r="BB17">
            <v>7.252191217e-5</v>
          </cell>
          <cell r="BC17">
            <v>0</v>
          </cell>
        </row>
        <row r="18">
          <cell r="C18">
            <v>6.944136726e-5</v>
          </cell>
          <cell r="D18">
            <v>0.0001414509594</v>
          </cell>
          <cell r="E18">
            <v>5.83304366e-5</v>
          </cell>
          <cell r="F18">
            <v>0.0002270130333</v>
          </cell>
          <cell r="G18">
            <v>0.0004570007292</v>
          </cell>
          <cell r="H18">
            <v>0.0004520477394</v>
          </cell>
          <cell r="I18">
            <v>0.0003841298153</v>
          </cell>
          <cell r="J18">
            <v>0.001275211814</v>
          </cell>
          <cell r="K18">
            <v>0.001064590557</v>
          </cell>
          <cell r="L18">
            <v>0.0002651957114</v>
          </cell>
          <cell r="M18">
            <v>0.0002157135055</v>
          </cell>
          <cell r="N18">
            <v>0.0006617836625</v>
          </cell>
          <cell r="O18">
            <v>0.0004000418254</v>
          </cell>
          <cell r="P18">
            <v>0.0003708716451</v>
          </cell>
          <cell r="Q18">
            <v>1.031193756</v>
          </cell>
          <cell r="R18">
            <v>0.0003040143723</v>
          </cell>
          <cell r="S18">
            <v>0.0003962302429</v>
          </cell>
          <cell r="T18">
            <v>0.0006044644044</v>
          </cell>
          <cell r="U18">
            <v>0.0001883158665</v>
          </cell>
          <cell r="V18">
            <v>0.000428261615</v>
          </cell>
          <cell r="W18">
            <v>0.0004495579219</v>
          </cell>
          <cell r="X18">
            <v>0.0006388406857</v>
          </cell>
          <cell r="Y18">
            <v>0.0004536569866</v>
          </cell>
          <cell r="Z18">
            <v>0.0003660464676</v>
          </cell>
          <cell r="AA18">
            <v>0.0005117210752</v>
          </cell>
          <cell r="AB18">
            <v>0.0006213718548</v>
          </cell>
          <cell r="AC18">
            <v>0.0004045462285</v>
          </cell>
          <cell r="AD18">
            <v>0.0005365660907</v>
          </cell>
          <cell r="AE18">
            <v>0.0002982797208</v>
          </cell>
          <cell r="AF18">
            <v>0.0005281520969</v>
          </cell>
          <cell r="AG18">
            <v>0.0003740711845</v>
          </cell>
          <cell r="AH18">
            <v>0.0004596023582</v>
          </cell>
          <cell r="AI18">
            <v>0.0003768954373</v>
          </cell>
          <cell r="AJ18">
            <v>0.0003112433286</v>
          </cell>
          <cell r="AK18">
            <v>0.0003112433286</v>
          </cell>
          <cell r="AL18">
            <v>0.0002782821297</v>
          </cell>
          <cell r="AM18">
            <v>0.0007847384763</v>
          </cell>
          <cell r="AN18">
            <v>0.0004180474352</v>
          </cell>
          <cell r="AO18">
            <v>0.0007616699827</v>
          </cell>
          <cell r="AP18">
            <v>0.001023526198</v>
          </cell>
          <cell r="AQ18">
            <v>0.0007219775705</v>
          </cell>
          <cell r="AR18">
            <v>0.0006658425743</v>
          </cell>
          <cell r="AS18">
            <v>0.0005368828094</v>
          </cell>
          <cell r="AT18">
            <v>0.001703309535</v>
          </cell>
          <cell r="AU18">
            <v>0.001126530996</v>
          </cell>
          <cell r="AV18">
            <v>0.0007304132747</v>
          </cell>
          <cell r="AW18">
            <v>0.0001385709627</v>
          </cell>
          <cell r="AX18">
            <v>0.01113032298</v>
          </cell>
          <cell r="AY18">
            <v>0.0005355334706</v>
          </cell>
          <cell r="AZ18">
            <v>0.0003346911083</v>
          </cell>
          <cell r="BA18">
            <v>0.0003442885421</v>
          </cell>
          <cell r="BB18">
            <v>0.000596578092</v>
          </cell>
          <cell r="BC18">
            <v>0</v>
          </cell>
        </row>
        <row r="19">
          <cell r="C19">
            <v>0.07185777961</v>
          </cell>
          <cell r="D19">
            <v>0.0763013095</v>
          </cell>
          <cell r="E19">
            <v>0.02424135778</v>
          </cell>
          <cell r="F19">
            <v>0.05727479806</v>
          </cell>
          <cell r="G19">
            <v>0.1217137499</v>
          </cell>
          <cell r="H19">
            <v>0.07134581446</v>
          </cell>
          <cell r="I19">
            <v>0.0778963198</v>
          </cell>
          <cell r="J19">
            <v>0.05039296093</v>
          </cell>
          <cell r="K19">
            <v>0.03057950229</v>
          </cell>
          <cell r="L19">
            <v>0.03698143573</v>
          </cell>
          <cell r="M19">
            <v>0.01322747643</v>
          </cell>
          <cell r="N19">
            <v>0.02284989497</v>
          </cell>
          <cell r="O19">
            <v>0.05982990746</v>
          </cell>
          <cell r="P19">
            <v>0.03901452663</v>
          </cell>
          <cell r="Q19">
            <v>0.01340745233</v>
          </cell>
          <cell r="R19">
            <v>1.303450105</v>
          </cell>
          <cell r="S19">
            <v>0.08473500649</v>
          </cell>
          <cell r="T19">
            <v>0.06044747096</v>
          </cell>
          <cell r="U19">
            <v>0.01278159008</v>
          </cell>
          <cell r="V19">
            <v>0.01510181434</v>
          </cell>
          <cell r="W19">
            <v>0.02972329498</v>
          </cell>
          <cell r="X19">
            <v>0.06114245663</v>
          </cell>
          <cell r="Y19">
            <v>0.06175838997</v>
          </cell>
          <cell r="Z19">
            <v>0.0233717342</v>
          </cell>
          <cell r="AA19">
            <v>0.01763199083</v>
          </cell>
          <cell r="AB19">
            <v>0.02034724688</v>
          </cell>
          <cell r="AC19">
            <v>0.01641515542</v>
          </cell>
          <cell r="AD19">
            <v>0.02254595091</v>
          </cell>
          <cell r="AE19">
            <v>0.02287722329</v>
          </cell>
          <cell r="AF19">
            <v>0.01508197649</v>
          </cell>
          <cell r="AG19">
            <v>0.02092742286</v>
          </cell>
          <cell r="AH19">
            <v>0.008593485343</v>
          </cell>
          <cell r="AI19">
            <v>0.00143700599</v>
          </cell>
          <cell r="AJ19">
            <v>0.01649195155</v>
          </cell>
          <cell r="AK19">
            <v>0.01649195155</v>
          </cell>
          <cell r="AL19">
            <v>0.02934720983</v>
          </cell>
          <cell r="AM19">
            <v>0.04304509651</v>
          </cell>
          <cell r="AN19">
            <v>0.3546236165</v>
          </cell>
          <cell r="AO19">
            <v>0.1230428997</v>
          </cell>
          <cell r="AP19">
            <v>0.1506326358</v>
          </cell>
          <cell r="AQ19">
            <v>0.04375417552</v>
          </cell>
          <cell r="AR19">
            <v>0.005923957452</v>
          </cell>
          <cell r="AS19">
            <v>0.01767545819</v>
          </cell>
          <cell r="AT19">
            <v>0.003003534539</v>
          </cell>
          <cell r="AU19">
            <v>0.005226583362</v>
          </cell>
          <cell r="AV19">
            <v>0.001139760629</v>
          </cell>
          <cell r="AW19">
            <v>0.0001031599669</v>
          </cell>
          <cell r="AX19">
            <v>0.004947351003</v>
          </cell>
          <cell r="AY19">
            <v>0.001949363796</v>
          </cell>
          <cell r="AZ19">
            <v>0.005415906343</v>
          </cell>
          <cell r="BA19">
            <v>0.006033708216</v>
          </cell>
          <cell r="BB19">
            <v>0.01161157137</v>
          </cell>
          <cell r="BC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</row>
        <row r="21">
          <cell r="C21">
            <v>0.009725087937</v>
          </cell>
          <cell r="D21">
            <v>0.007695142151</v>
          </cell>
          <cell r="E21">
            <v>0.002001454884</v>
          </cell>
          <cell r="F21">
            <v>0.0005158520568</v>
          </cell>
          <cell r="G21">
            <v>0.003672695587</v>
          </cell>
          <cell r="H21">
            <v>0.006900576742</v>
          </cell>
          <cell r="I21">
            <v>0.009931789118</v>
          </cell>
          <cell r="J21">
            <v>0.01072717675</v>
          </cell>
          <cell r="K21">
            <v>0.003421853695</v>
          </cell>
          <cell r="L21">
            <v>0.08779121223</v>
          </cell>
          <cell r="M21">
            <v>0.007678985033</v>
          </cell>
          <cell r="N21">
            <v>0.05260095141</v>
          </cell>
          <cell r="O21">
            <v>0.03305348276</v>
          </cell>
          <cell r="P21">
            <v>0.02953606799</v>
          </cell>
          <cell r="Q21">
            <v>0.009793129838</v>
          </cell>
          <cell r="R21">
            <v>7.685424734e-5</v>
          </cell>
          <cell r="S21">
            <v>0.03303092504</v>
          </cell>
          <cell r="T21">
            <v>1.306713987</v>
          </cell>
          <cell r="U21">
            <v>0.07957909214</v>
          </cell>
          <cell r="V21">
            <v>0.02973753256</v>
          </cell>
          <cell r="W21">
            <v>0.2264989576</v>
          </cell>
          <cell r="X21">
            <v>0.03439532582</v>
          </cell>
          <cell r="Y21">
            <v>0.01505836325</v>
          </cell>
          <cell r="Z21">
            <v>0.0156750396</v>
          </cell>
          <cell r="AA21">
            <v>0.001165891051</v>
          </cell>
          <cell r="AB21">
            <v>0.03147000465</v>
          </cell>
          <cell r="AC21">
            <v>0.004719329687</v>
          </cell>
          <cell r="AD21">
            <v>0.01382771144</v>
          </cell>
          <cell r="AE21">
            <v>0.02250423305</v>
          </cell>
          <cell r="AF21">
            <v>0.003567762673</v>
          </cell>
          <cell r="AG21">
            <v>0.03530080273</v>
          </cell>
          <cell r="AH21">
            <v>0.003713530406</v>
          </cell>
          <cell r="AI21">
            <v>0.0006834473399</v>
          </cell>
          <cell r="AJ21">
            <v>0.0009932561153</v>
          </cell>
          <cell r="AK21">
            <v>0.0009932561153</v>
          </cell>
          <cell r="AL21">
            <v>0.007401018602</v>
          </cell>
          <cell r="AM21">
            <v>0.0006258216879</v>
          </cell>
          <cell r="AN21">
            <v>0.005471219293</v>
          </cell>
          <cell r="AO21">
            <v>0.0009079092213</v>
          </cell>
          <cell r="AP21">
            <v>0.006985294625</v>
          </cell>
          <cell r="AQ21">
            <v>0.0005301140067</v>
          </cell>
          <cell r="AR21">
            <v>0.0002887581402</v>
          </cell>
          <cell r="AS21">
            <v>0.001721931445</v>
          </cell>
          <cell r="AT21">
            <v>0.0002054835788</v>
          </cell>
          <cell r="AU21">
            <v>0.0001736840614</v>
          </cell>
          <cell r="AV21">
            <v>4.401875996e-5</v>
          </cell>
          <cell r="AW21">
            <v>5.526257017e-6</v>
          </cell>
          <cell r="AX21">
            <v>0.000201269496</v>
          </cell>
          <cell r="AY21">
            <v>0.0002192999259</v>
          </cell>
          <cell r="AZ21">
            <v>0.0002657216854</v>
          </cell>
          <cell r="BA21">
            <v>0.0009032088324</v>
          </cell>
          <cell r="BB21">
            <v>0.0003231882723</v>
          </cell>
          <cell r="BC21">
            <v>0</v>
          </cell>
        </row>
        <row r="22">
          <cell r="C22">
            <v>0.1229372023</v>
          </cell>
          <cell r="D22">
            <v>0.08428185203</v>
          </cell>
          <cell r="E22">
            <v>0.02291757177</v>
          </cell>
          <cell r="F22">
            <v>7.161070114e-5</v>
          </cell>
          <cell r="G22">
            <v>0.04105549127</v>
          </cell>
          <cell r="H22">
            <v>0.03502867366</v>
          </cell>
          <cell r="I22">
            <v>0.05362781473</v>
          </cell>
          <cell r="J22">
            <v>0.006122779326</v>
          </cell>
          <cell r="K22">
            <v>0.03344636827</v>
          </cell>
          <cell r="L22">
            <v>0.009172467104</v>
          </cell>
          <cell r="M22">
            <v>0.0008760487196</v>
          </cell>
          <cell r="N22">
            <v>0.004387778338</v>
          </cell>
          <cell r="O22">
            <v>0.0142167429</v>
          </cell>
          <cell r="P22">
            <v>0.01325361414</v>
          </cell>
          <cell r="Q22">
            <v>0.02207342572</v>
          </cell>
          <cell r="R22">
            <v>1.538820295e-5</v>
          </cell>
          <cell r="S22">
            <v>0.05056567997</v>
          </cell>
          <cell r="T22">
            <v>0.05366079888</v>
          </cell>
          <cell r="U22">
            <v>1.013946257</v>
          </cell>
          <cell r="V22">
            <v>0.01164380172</v>
          </cell>
          <cell r="W22">
            <v>0.02067439113</v>
          </cell>
          <cell r="X22">
            <v>0.01440083604</v>
          </cell>
          <cell r="Y22">
            <v>0.003512728792</v>
          </cell>
          <cell r="Z22">
            <v>0.0009534207886</v>
          </cell>
          <cell r="AA22">
            <v>0.0002106745718</v>
          </cell>
          <cell r="AB22">
            <v>0.001677191751</v>
          </cell>
          <cell r="AC22">
            <v>0.0006209983424</v>
          </cell>
          <cell r="AD22">
            <v>0.001456199119</v>
          </cell>
          <cell r="AE22">
            <v>0.001597849256</v>
          </cell>
          <cell r="AF22">
            <v>0.0006210864155</v>
          </cell>
          <cell r="AG22">
            <v>0.002677621827</v>
          </cell>
          <cell r="AH22">
            <v>0.0004287838461</v>
          </cell>
          <cell r="AI22">
            <v>7.067903115e-5</v>
          </cell>
          <cell r="AJ22">
            <v>0.00100685258</v>
          </cell>
          <cell r="AK22">
            <v>0.00100685258</v>
          </cell>
          <cell r="AL22">
            <v>0.01353395541</v>
          </cell>
          <cell r="AM22">
            <v>0.001334008512</v>
          </cell>
          <cell r="AN22">
            <v>0.0005667912081</v>
          </cell>
          <cell r="AO22">
            <v>0.000216116994</v>
          </cell>
          <cell r="AP22">
            <v>0.0009924258958</v>
          </cell>
          <cell r="AQ22">
            <v>0.0003995956153</v>
          </cell>
          <cell r="AR22">
            <v>0.0006242482202</v>
          </cell>
          <cell r="AS22">
            <v>0.006751617886</v>
          </cell>
          <cell r="AT22">
            <v>0.0002659432274</v>
          </cell>
          <cell r="AU22">
            <v>0.0002064555064</v>
          </cell>
          <cell r="AV22">
            <v>4.5517702e-5</v>
          </cell>
          <cell r="AW22">
            <v>7.672988005e-6</v>
          </cell>
          <cell r="AX22">
            <v>0.0002862913586</v>
          </cell>
          <cell r="AY22">
            <v>0.0003444543359</v>
          </cell>
          <cell r="AZ22">
            <v>0.0004049984099</v>
          </cell>
          <cell r="BA22">
            <v>0.0002026419234</v>
          </cell>
          <cell r="BB22">
            <v>0.000387397654</v>
          </cell>
          <cell r="BC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</row>
        <row r="24">
          <cell r="C24">
            <v>0.0005164340537</v>
          </cell>
          <cell r="D24">
            <v>0.003652501939</v>
          </cell>
          <cell r="E24">
            <v>0.0009019273111</v>
          </cell>
          <cell r="F24">
            <v>0.001749325743</v>
          </cell>
          <cell r="G24">
            <v>0.001754762459</v>
          </cell>
          <cell r="H24">
            <v>0.01678755771</v>
          </cell>
          <cell r="I24">
            <v>0.026446703</v>
          </cell>
          <cell r="J24">
            <v>0.03818994364</v>
          </cell>
          <cell r="K24">
            <v>0.0008556846881</v>
          </cell>
          <cell r="L24">
            <v>0.00209293117</v>
          </cell>
          <cell r="M24">
            <v>0.001251575005</v>
          </cell>
          <cell r="N24">
            <v>0.01484772749</v>
          </cell>
          <cell r="O24">
            <v>0.01510751126</v>
          </cell>
          <cell r="P24">
            <v>0.002371690659</v>
          </cell>
          <cell r="Q24">
            <v>0.03427895395</v>
          </cell>
          <cell r="R24">
            <v>0.0003328897339</v>
          </cell>
          <cell r="S24">
            <v>0.01408506057</v>
          </cell>
          <cell r="T24">
            <v>0.01698377177</v>
          </cell>
          <cell r="U24">
            <v>0.001838531702</v>
          </cell>
          <cell r="V24">
            <v>0.01212662</v>
          </cell>
          <cell r="W24">
            <v>1.079552928</v>
          </cell>
          <cell r="X24">
            <v>0.02526100024</v>
          </cell>
          <cell r="Y24">
            <v>0.00309872999</v>
          </cell>
          <cell r="Z24">
            <v>0.001706614696</v>
          </cell>
          <cell r="AA24">
            <v>0.001333531434</v>
          </cell>
          <cell r="AB24">
            <v>0.01297648254</v>
          </cell>
          <cell r="AC24">
            <v>0.01348251322</v>
          </cell>
          <cell r="AD24">
            <v>0.04943424019</v>
          </cell>
          <cell r="AE24">
            <v>0.0251665526</v>
          </cell>
          <cell r="AF24">
            <v>0.01259493319</v>
          </cell>
          <cell r="AG24">
            <v>0.02461628895</v>
          </cell>
          <cell r="AH24">
            <v>0.01216354344</v>
          </cell>
          <cell r="AI24">
            <v>0.0002577392818</v>
          </cell>
          <cell r="AJ24">
            <v>0.001225607784</v>
          </cell>
          <cell r="AK24">
            <v>0.001225607784</v>
          </cell>
          <cell r="AL24">
            <v>0.01480276024</v>
          </cell>
          <cell r="AM24">
            <v>0.001461908</v>
          </cell>
          <cell r="AN24">
            <v>0.02410932592</v>
          </cell>
          <cell r="AO24">
            <v>0.003756253518</v>
          </cell>
          <cell r="AP24">
            <v>0.03300782325</v>
          </cell>
          <cell r="AQ24">
            <v>0.001691490192</v>
          </cell>
          <cell r="AR24">
            <v>0.0007108787959</v>
          </cell>
          <cell r="AS24">
            <v>0.004756963292</v>
          </cell>
          <cell r="AT24">
            <v>0.0004994164561</v>
          </cell>
          <cell r="AU24">
            <v>0.0005249778327</v>
          </cell>
          <cell r="AV24">
            <v>0.0001092610177</v>
          </cell>
          <cell r="AW24">
            <v>1.447522485e-5</v>
          </cell>
          <cell r="AX24">
            <v>0.0007069612862</v>
          </cell>
          <cell r="AY24">
            <v>0.0004127781454</v>
          </cell>
          <cell r="AZ24">
            <v>0.0006732712358</v>
          </cell>
          <cell r="BA24">
            <v>0.0009522523025</v>
          </cell>
          <cell r="BB24">
            <v>0.001162561547</v>
          </cell>
          <cell r="BC24">
            <v>0</v>
          </cell>
        </row>
        <row r="25">
          <cell r="C25">
            <v>6.576170918e-6</v>
          </cell>
          <cell r="D25">
            <v>0.01102339565</v>
          </cell>
          <cell r="E25">
            <v>8.396832033e-6</v>
          </cell>
          <cell r="F25">
            <v>6.941303338e-5</v>
          </cell>
          <cell r="G25">
            <v>4.123866494e-5</v>
          </cell>
          <cell r="H25">
            <v>0.003958779227</v>
          </cell>
          <cell r="I25">
            <v>4.334595378e-5</v>
          </cell>
          <cell r="J25">
            <v>0.02276368131</v>
          </cell>
          <cell r="K25">
            <v>4.772941972e-5</v>
          </cell>
          <cell r="L25">
            <v>4.21333041e-5</v>
          </cell>
          <cell r="M25">
            <v>3.710421047e-5</v>
          </cell>
          <cell r="N25">
            <v>0.0002295258542</v>
          </cell>
          <cell r="O25">
            <v>6.899876222e-5</v>
          </cell>
          <cell r="P25">
            <v>6.36607506e-5</v>
          </cell>
          <cell r="Q25">
            <v>6.964439207e-5</v>
          </cell>
          <cell r="R25">
            <v>6.395289922e-6</v>
          </cell>
          <cell r="S25">
            <v>0.0001522125852</v>
          </cell>
          <cell r="T25">
            <v>8.07681998e-5</v>
          </cell>
          <cell r="U25">
            <v>1.300702255e-5</v>
          </cell>
          <cell r="V25">
            <v>5.579194134e-5</v>
          </cell>
          <cell r="W25">
            <v>6.248575428e-5</v>
          </cell>
          <cell r="X25">
            <v>1.063879315</v>
          </cell>
          <cell r="Y25">
            <v>0.0008503189418</v>
          </cell>
          <cell r="Z25">
            <v>0.0001224050142</v>
          </cell>
          <cell r="AA25">
            <v>6.698040597e-5</v>
          </cell>
          <cell r="AB25">
            <v>0.0001033648935</v>
          </cell>
          <cell r="AC25">
            <v>0.0001174410023</v>
          </cell>
          <cell r="AD25">
            <v>0.01105857783</v>
          </cell>
          <cell r="AE25">
            <v>0.0001293438148</v>
          </cell>
          <cell r="AF25">
            <v>0.0008643387881</v>
          </cell>
          <cell r="AG25">
            <v>5.413397023e-5</v>
          </cell>
          <cell r="AH25">
            <v>0.0001281640202</v>
          </cell>
          <cell r="AI25">
            <v>4.24625393e-5</v>
          </cell>
          <cell r="AJ25">
            <v>0.01520354562</v>
          </cell>
          <cell r="AK25">
            <v>0.01520354562</v>
          </cell>
          <cell r="AL25">
            <v>0.07258725415</v>
          </cell>
          <cell r="AM25">
            <v>9.757071787e-5</v>
          </cell>
          <cell r="AN25">
            <v>8.328685526e-5</v>
          </cell>
          <cell r="AO25">
            <v>0.0005677716882</v>
          </cell>
          <cell r="AP25">
            <v>0.000249491114</v>
          </cell>
          <cell r="AQ25">
            <v>0.001926882736</v>
          </cell>
          <cell r="AR25">
            <v>0.001169962203</v>
          </cell>
          <cell r="AS25">
            <v>0.001498772979</v>
          </cell>
          <cell r="AT25">
            <v>0.0009517045998</v>
          </cell>
          <cell r="AU25">
            <v>0.0008468367577</v>
          </cell>
          <cell r="AV25">
            <v>0.0001420893703</v>
          </cell>
          <cell r="AW25">
            <v>2.557969116e-5</v>
          </cell>
          <cell r="AX25">
            <v>0.0001335305492</v>
          </cell>
          <cell r="AY25">
            <v>0.001998170456</v>
          </cell>
          <cell r="AZ25">
            <v>0.001885926192</v>
          </cell>
          <cell r="BA25">
            <v>0.0002549338032</v>
          </cell>
          <cell r="BB25">
            <v>0.00051705399</v>
          </cell>
          <cell r="BC25">
            <v>0</v>
          </cell>
        </row>
        <row r="26">
          <cell r="C26">
            <v>0.0001949839285</v>
          </cell>
          <cell r="D26">
            <v>0.0004145250822</v>
          </cell>
          <cell r="E26">
            <v>0.0001427800005</v>
          </cell>
          <cell r="F26">
            <v>0.003289170029</v>
          </cell>
          <cell r="G26">
            <v>0.0015955862</v>
          </cell>
          <cell r="H26">
            <v>0.00182123884</v>
          </cell>
          <cell r="I26">
            <v>0.001568344007</v>
          </cell>
          <cell r="J26">
            <v>0.009572132186</v>
          </cell>
          <cell r="K26">
            <v>0.0002066972752</v>
          </cell>
          <cell r="L26">
            <v>0.0003496852663</v>
          </cell>
          <cell r="M26">
            <v>0.0008401408101</v>
          </cell>
          <cell r="N26">
            <v>0.0005069916455</v>
          </cell>
          <cell r="O26">
            <v>0.001761571298</v>
          </cell>
          <cell r="P26">
            <v>0.0008934577501</v>
          </cell>
          <cell r="Q26">
            <v>0.0009196707755</v>
          </cell>
          <cell r="R26">
            <v>3.464340083e-5</v>
          </cell>
          <cell r="S26">
            <v>0.001280740812</v>
          </cell>
          <cell r="T26">
            <v>0.002005449312</v>
          </cell>
          <cell r="U26">
            <v>0.001022155757</v>
          </cell>
          <cell r="V26">
            <v>0.0006111538354</v>
          </cell>
          <cell r="W26">
            <v>0.01211596879</v>
          </cell>
          <cell r="X26">
            <v>0.0009617965771</v>
          </cell>
          <cell r="Y26">
            <v>1.045160491</v>
          </cell>
          <cell r="Z26">
            <v>0.08003845579</v>
          </cell>
          <cell r="AA26">
            <v>0.002246632951</v>
          </cell>
          <cell r="AB26">
            <v>0.04804120009</v>
          </cell>
          <cell r="AC26">
            <v>0.064167839</v>
          </cell>
          <cell r="AD26">
            <v>0.02591486071</v>
          </cell>
          <cell r="AE26">
            <v>0.08269748559</v>
          </cell>
          <cell r="AF26">
            <v>0.0155858279</v>
          </cell>
          <cell r="AG26">
            <v>0.01328700425</v>
          </cell>
          <cell r="AH26">
            <v>0.02700444538</v>
          </cell>
          <cell r="AI26">
            <v>0.001832725207</v>
          </cell>
          <cell r="AJ26">
            <v>0.001840067623</v>
          </cell>
          <cell r="AK26">
            <v>0.001840067623</v>
          </cell>
          <cell r="AL26">
            <v>0.01549739745</v>
          </cell>
          <cell r="AM26">
            <v>0.001275119674</v>
          </cell>
          <cell r="AN26">
            <v>0.002429234805</v>
          </cell>
          <cell r="AO26">
            <v>0.0008920080393</v>
          </cell>
          <cell r="AP26">
            <v>0.000510549135</v>
          </cell>
          <cell r="AQ26">
            <v>0.001089989927</v>
          </cell>
          <cell r="AR26">
            <v>0.0003537777224</v>
          </cell>
          <cell r="AS26">
            <v>0.0008205370977</v>
          </cell>
          <cell r="AT26">
            <v>0.0005823611174</v>
          </cell>
          <cell r="AU26">
            <v>0.0002313680031</v>
          </cell>
          <cell r="AV26">
            <v>5.21234812e-5</v>
          </cell>
          <cell r="AW26">
            <v>6.756223801e-6</v>
          </cell>
          <cell r="AX26">
            <v>9.309178891e-5</v>
          </cell>
          <cell r="AY26">
            <v>0.0004261601476</v>
          </cell>
          <cell r="AZ26">
            <v>0.0004229211346</v>
          </cell>
          <cell r="BA26">
            <v>0.0004175921991</v>
          </cell>
          <cell r="BB26">
            <v>0.0002154531365</v>
          </cell>
          <cell r="BC26">
            <v>0</v>
          </cell>
        </row>
        <row r="27">
          <cell r="C27">
            <v>0.001677079824</v>
          </cell>
          <cell r="D27">
            <v>0.002774321965</v>
          </cell>
          <cell r="E27">
            <v>0.0006491505211</v>
          </cell>
          <cell r="F27">
            <v>0.004530516744</v>
          </cell>
          <cell r="G27">
            <v>0.002962629351</v>
          </cell>
          <cell r="H27">
            <v>0.01466518431</v>
          </cell>
          <cell r="I27">
            <v>0.01319273633</v>
          </cell>
          <cell r="J27">
            <v>0.1176083503</v>
          </cell>
          <cell r="K27">
            <v>0.0006135196063</v>
          </cell>
          <cell r="L27">
            <v>0.001466071045</v>
          </cell>
          <cell r="M27">
            <v>0.001234547564</v>
          </cell>
          <cell r="N27">
            <v>0.001683295937</v>
          </cell>
          <cell r="O27">
            <v>0.01345770132</v>
          </cell>
          <cell r="P27">
            <v>0.001784823153</v>
          </cell>
          <cell r="Q27">
            <v>0.001424044535</v>
          </cell>
          <cell r="R27">
            <v>2.484078502e-5</v>
          </cell>
          <cell r="S27">
            <v>0.007559689154</v>
          </cell>
          <cell r="T27">
            <v>0.01586234965</v>
          </cell>
          <cell r="U27">
            <v>0.01216584523</v>
          </cell>
          <cell r="V27">
            <v>0.001162031973</v>
          </cell>
          <cell r="W27">
            <v>0.004162366217</v>
          </cell>
          <cell r="X27">
            <v>0.001628680048</v>
          </cell>
          <cell r="Y27">
            <v>0.03587822071</v>
          </cell>
          <cell r="Z27">
            <v>1.090594567</v>
          </cell>
          <cell r="AA27">
            <v>0.01385311839</v>
          </cell>
          <cell r="AB27">
            <v>0.04854343386</v>
          </cell>
          <cell r="AC27">
            <v>0.05278089877</v>
          </cell>
          <cell r="AD27">
            <v>0.04021671845</v>
          </cell>
          <cell r="AE27">
            <v>0.0396915773</v>
          </cell>
          <cell r="AF27">
            <v>0.04781035017</v>
          </cell>
          <cell r="AG27">
            <v>0.02479965503</v>
          </cell>
          <cell r="AH27">
            <v>0.03717512495</v>
          </cell>
          <cell r="AI27">
            <v>0.01608994569</v>
          </cell>
          <cell r="AJ27">
            <v>0.0139177325</v>
          </cell>
          <cell r="AK27">
            <v>0.0139177325</v>
          </cell>
          <cell r="AL27">
            <v>0.03871050256</v>
          </cell>
          <cell r="AM27">
            <v>0.001109868123</v>
          </cell>
          <cell r="AN27">
            <v>0.001477733282</v>
          </cell>
          <cell r="AO27">
            <v>0.001181018217</v>
          </cell>
          <cell r="AP27">
            <v>0.0006302367607</v>
          </cell>
          <cell r="AQ27">
            <v>0.002194793733</v>
          </cell>
          <cell r="AR27">
            <v>0.001631141921</v>
          </cell>
          <cell r="AS27">
            <v>0.008027404441</v>
          </cell>
          <cell r="AT27">
            <v>0.001322083945</v>
          </cell>
          <cell r="AU27">
            <v>0.000510588784</v>
          </cell>
          <cell r="AV27">
            <v>0.0001291406751</v>
          </cell>
          <cell r="AW27">
            <v>1.985341589e-5</v>
          </cell>
          <cell r="AX27">
            <v>0.0001529332445</v>
          </cell>
          <cell r="AY27">
            <v>0.00144498632</v>
          </cell>
          <cell r="AZ27">
            <v>0.001246879713</v>
          </cell>
          <cell r="BA27">
            <v>0.001067116103</v>
          </cell>
          <cell r="BB27">
            <v>0.0009597918589</v>
          </cell>
          <cell r="BC27">
            <v>0</v>
          </cell>
        </row>
        <row r="28">
          <cell r="C28">
            <v>8.276652271e-6</v>
          </cell>
          <cell r="D28">
            <v>2.162365367e-5</v>
          </cell>
          <cell r="E28">
            <v>8.404512447e-6</v>
          </cell>
          <cell r="F28">
            <v>0.001407535836</v>
          </cell>
          <cell r="G28">
            <v>0.0006084184054</v>
          </cell>
          <cell r="H28">
            <v>0.00017080186</v>
          </cell>
          <cell r="I28">
            <v>4.150196255e-5</v>
          </cell>
          <cell r="J28">
            <v>0.0002062322368</v>
          </cell>
          <cell r="K28">
            <v>4.321997781e-5</v>
          </cell>
          <cell r="L28">
            <v>3.450855403e-5</v>
          </cell>
          <cell r="M28">
            <v>0.0002550351363</v>
          </cell>
          <cell r="N28">
            <v>4.883701836e-5</v>
          </cell>
          <cell r="O28">
            <v>0.0001732028842</v>
          </cell>
          <cell r="P28">
            <v>0.0002816257442</v>
          </cell>
          <cell r="Q28">
            <v>0.0238557895</v>
          </cell>
          <cell r="R28">
            <v>9.145387834e-6</v>
          </cell>
          <cell r="S28">
            <v>0.0001637151779</v>
          </cell>
          <cell r="T28">
            <v>0.000205615282</v>
          </cell>
          <cell r="U28">
            <v>2.359241592e-5</v>
          </cell>
          <cell r="V28">
            <v>0.0001472663727</v>
          </cell>
          <cell r="W28">
            <v>0.0001875975753</v>
          </cell>
          <cell r="X28">
            <v>0.0001932243001</v>
          </cell>
          <cell r="Y28">
            <v>0.0002093551235</v>
          </cell>
          <cell r="Z28">
            <v>0.0001672188616</v>
          </cell>
          <cell r="AA28">
            <v>1.149462892</v>
          </cell>
          <cell r="AB28">
            <v>0.0001751526058</v>
          </cell>
          <cell r="AC28">
            <v>0.0001765739611</v>
          </cell>
          <cell r="AD28">
            <v>7.54248927e-5</v>
          </cell>
          <cell r="AE28">
            <v>0.0001791960351</v>
          </cell>
          <cell r="AF28">
            <v>0.0004079539493</v>
          </cell>
          <cell r="AG28">
            <v>0.0001648973396</v>
          </cell>
          <cell r="AH28">
            <v>0.0116501556</v>
          </cell>
          <cell r="AI28">
            <v>1.552819417e-5</v>
          </cell>
          <cell r="AJ28">
            <v>1.498832589e-5</v>
          </cell>
          <cell r="AK28">
            <v>1.498832589e-5</v>
          </cell>
          <cell r="AL28">
            <v>4.686181927e-5</v>
          </cell>
          <cell r="AM28">
            <v>0.0001492993223</v>
          </cell>
          <cell r="AN28">
            <v>0.0001543276804</v>
          </cell>
          <cell r="AO28">
            <v>0.0002172643182</v>
          </cell>
          <cell r="AP28">
            <v>3.722945723e-5</v>
          </cell>
          <cell r="AQ28">
            <v>0.0002662075686</v>
          </cell>
          <cell r="AR28">
            <v>2.282661338e-5</v>
          </cell>
          <cell r="AS28">
            <v>4.269355992e-5</v>
          </cell>
          <cell r="AT28">
            <v>0.0001697511716</v>
          </cell>
          <cell r="AU28">
            <v>3.170045958e-5</v>
          </cell>
          <cell r="AV28">
            <v>2.209812538e-5</v>
          </cell>
          <cell r="AW28">
            <v>3.469464676e-6</v>
          </cell>
          <cell r="AX28">
            <v>0.0002638845287</v>
          </cell>
          <cell r="AY28">
            <v>1.676756275e-5</v>
          </cell>
          <cell r="AZ28">
            <v>1.364306628e-5</v>
          </cell>
          <cell r="BA28">
            <v>1.828199287e-5</v>
          </cell>
          <cell r="BB28">
            <v>2.553973247e-5</v>
          </cell>
          <cell r="BC28">
            <v>0</v>
          </cell>
        </row>
        <row r="29">
          <cell r="C29">
            <v>0.0001706169852</v>
          </cell>
          <cell r="D29">
            <v>0.0003939698806</v>
          </cell>
          <cell r="E29">
            <v>0.0001880657409</v>
          </cell>
          <cell r="F29">
            <v>0.001398712947</v>
          </cell>
          <cell r="G29">
            <v>0.001065038075</v>
          </cell>
          <cell r="H29">
            <v>0.0005276869408</v>
          </cell>
          <cell r="I29">
            <v>0.0003155184341</v>
          </cell>
          <cell r="J29">
            <v>0.0004558040734</v>
          </cell>
          <cell r="K29">
            <v>0.0001003593478</v>
          </cell>
          <cell r="L29">
            <v>0.0002583740701</v>
          </cell>
          <cell r="M29">
            <v>0.0002971933911</v>
          </cell>
          <cell r="N29">
            <v>0.0002841649855</v>
          </cell>
          <cell r="O29">
            <v>0.0005719589565</v>
          </cell>
          <cell r="P29">
            <v>0.0004858214126</v>
          </cell>
          <cell r="Q29">
            <v>0.0008622922473</v>
          </cell>
          <cell r="R29">
            <v>7.673136747e-6</v>
          </cell>
          <cell r="S29">
            <v>0.0005054056878</v>
          </cell>
          <cell r="T29">
            <v>0.0004634167202</v>
          </cell>
          <cell r="U29">
            <v>5.393875316e-5</v>
          </cell>
          <cell r="V29">
            <v>0.0003280744608</v>
          </cell>
          <cell r="W29">
            <v>0.0005874550053</v>
          </cell>
          <cell r="X29">
            <v>0.0005753312519</v>
          </cell>
          <cell r="Y29">
            <v>0.0007468044151</v>
          </cell>
          <cell r="Z29">
            <v>0.000400243668</v>
          </cell>
          <cell r="AA29">
            <v>0.02428348422</v>
          </cell>
          <cell r="AB29">
            <v>1.053033946</v>
          </cell>
          <cell r="AC29">
            <v>0.01221613943</v>
          </cell>
          <cell r="AD29">
            <v>0.001818676559</v>
          </cell>
          <cell r="AE29">
            <v>0.0117602694</v>
          </cell>
          <cell r="AF29">
            <v>0.0007495470049</v>
          </cell>
          <cell r="AG29">
            <v>0.0003937117033</v>
          </cell>
          <cell r="AH29">
            <v>0.01145502864</v>
          </cell>
          <cell r="AI29">
            <v>0.01485311803</v>
          </cell>
          <cell r="AJ29">
            <v>0.001209793185</v>
          </cell>
          <cell r="AK29">
            <v>0.001209793185</v>
          </cell>
          <cell r="AL29">
            <v>0.01208527495</v>
          </cell>
          <cell r="AM29">
            <v>0.0004374351244</v>
          </cell>
          <cell r="AN29">
            <v>0.000434656859</v>
          </cell>
          <cell r="AO29">
            <v>0.0003742024959</v>
          </cell>
          <cell r="AP29">
            <v>9.57550536e-5</v>
          </cell>
          <cell r="AQ29">
            <v>0.0007207110111</v>
          </cell>
          <cell r="AR29">
            <v>0.0007818449361</v>
          </cell>
          <cell r="AS29">
            <v>0.0004184235672</v>
          </cell>
          <cell r="AT29">
            <v>0.000624625256</v>
          </cell>
          <cell r="AU29">
            <v>0.000162918897</v>
          </cell>
          <cell r="AV29">
            <v>4.280567455e-5</v>
          </cell>
          <cell r="AW29">
            <v>6.430710651e-6</v>
          </cell>
          <cell r="AX29">
            <v>5.668449799e-5</v>
          </cell>
          <cell r="AY29">
            <v>0.0004579695434</v>
          </cell>
          <cell r="AZ29">
            <v>0.0003090477906</v>
          </cell>
          <cell r="BA29">
            <v>0.0002262388965</v>
          </cell>
          <cell r="BB29">
            <v>0.000257048174</v>
          </cell>
          <cell r="BC29">
            <v>0</v>
          </cell>
        </row>
        <row r="30">
          <cell r="C30">
            <v>2.641754605e-5</v>
          </cell>
          <cell r="D30">
            <v>7.265254321e-5</v>
          </cell>
          <cell r="E30">
            <v>2.793325953e-5</v>
          </cell>
          <cell r="F30">
            <v>0.005545526893</v>
          </cell>
          <cell r="G30">
            <v>0.002364472719</v>
          </cell>
          <cell r="H30">
            <v>0.0006343484699</v>
          </cell>
          <cell r="I30">
            <v>0.000129200505</v>
          </cell>
          <cell r="J30">
            <v>0.0006996264078</v>
          </cell>
          <cell r="K30">
            <v>7.413440704e-5</v>
          </cell>
          <cell r="L30">
            <v>0.0001123569444</v>
          </cell>
          <cell r="M30">
            <v>0.0009889377203</v>
          </cell>
          <cell r="N30">
            <v>0.0001329660578</v>
          </cell>
          <cell r="O30">
            <v>0.0006485712397</v>
          </cell>
          <cell r="P30">
            <v>0.001079986203</v>
          </cell>
          <cell r="Q30">
            <v>0.0005939170013</v>
          </cell>
          <cell r="R30">
            <v>8.528181685e-6</v>
          </cell>
          <cell r="S30">
            <v>0.0006113981816</v>
          </cell>
          <cell r="T30">
            <v>0.0007581636694</v>
          </cell>
          <cell r="U30">
            <v>7.61776569e-5</v>
          </cell>
          <cell r="V30">
            <v>0.0005434386907</v>
          </cell>
          <cell r="W30">
            <v>0.0007009942368</v>
          </cell>
          <cell r="X30">
            <v>0.0007060378517</v>
          </cell>
          <cell r="Y30">
            <v>0.0007866628077</v>
          </cell>
          <cell r="Z30">
            <v>0.0006279976376</v>
          </cell>
          <cell r="AA30">
            <v>0.0001021902903</v>
          </cell>
          <cell r="AB30">
            <v>0.0006361605905</v>
          </cell>
          <cell r="AC30">
            <v>1.137025129</v>
          </cell>
          <cell r="AD30">
            <v>0.0002494924311</v>
          </cell>
          <cell r="AE30">
            <v>0.0006815225278</v>
          </cell>
          <cell r="AF30">
            <v>0.001565258609</v>
          </cell>
          <cell r="AG30">
            <v>0.0006180875534</v>
          </cell>
          <cell r="AH30">
            <v>0.04602928786</v>
          </cell>
          <cell r="AI30">
            <v>2.71437281e-5</v>
          </cell>
          <cell r="AJ30">
            <v>3.097716797e-5</v>
          </cell>
          <cell r="AK30">
            <v>3.097716797e-5</v>
          </cell>
          <cell r="AL30">
            <v>0.0001600188189</v>
          </cell>
          <cell r="AM30">
            <v>0.0005190710951</v>
          </cell>
          <cell r="AN30">
            <v>0.0005722915147</v>
          </cell>
          <cell r="AO30">
            <v>0.0007899388963</v>
          </cell>
          <cell r="AP30">
            <v>5.41777447e-5</v>
          </cell>
          <cell r="AQ30">
            <v>0.0009870956059</v>
          </cell>
          <cell r="AR30">
            <v>2.973773707e-5</v>
          </cell>
          <cell r="AS30">
            <v>0.0001200260952</v>
          </cell>
          <cell r="AT30">
            <v>0.0005164424026</v>
          </cell>
          <cell r="AU30">
            <v>2.294899958e-5</v>
          </cell>
          <cell r="AV30">
            <v>2.09868345e-5</v>
          </cell>
          <cell r="AW30">
            <v>1.122795519e-6</v>
          </cell>
          <cell r="AX30">
            <v>3.169582026e-5</v>
          </cell>
          <cell r="AY30">
            <v>1.762322811e-5</v>
          </cell>
          <cell r="AZ30">
            <v>2.352566137e-5</v>
          </cell>
          <cell r="BA30">
            <v>4.099801344e-5</v>
          </cell>
          <cell r="BB30">
            <v>4.676366095e-5</v>
          </cell>
          <cell r="BC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1.030927835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</row>
        <row r="32">
          <cell r="C32">
            <v>0.0006247764356</v>
          </cell>
          <cell r="D32">
            <v>0.001616759864</v>
          </cell>
          <cell r="E32">
            <v>0.0008564912653</v>
          </cell>
          <cell r="F32">
            <v>0.0003888013906</v>
          </cell>
          <cell r="G32">
            <v>0.001346051817</v>
          </cell>
          <cell r="H32">
            <v>0.003035765349</v>
          </cell>
          <cell r="I32">
            <v>0.003352874259</v>
          </cell>
          <cell r="J32">
            <v>0.002762838687</v>
          </cell>
          <cell r="K32">
            <v>0.001419093972</v>
          </cell>
          <cell r="L32">
            <v>0.002005793023</v>
          </cell>
          <cell r="M32">
            <v>0.00142066743</v>
          </cell>
          <cell r="N32">
            <v>0.001946621257</v>
          </cell>
          <cell r="O32">
            <v>0.003509238621</v>
          </cell>
          <cell r="P32">
            <v>0.00212540751</v>
          </cell>
          <cell r="Q32">
            <v>0.001479313707</v>
          </cell>
          <cell r="R32">
            <v>0.0003230504211</v>
          </cell>
          <cell r="S32">
            <v>0.003246639063</v>
          </cell>
          <cell r="T32">
            <v>0.003448443444</v>
          </cell>
          <cell r="U32">
            <v>0.0009937332837</v>
          </cell>
          <cell r="V32">
            <v>0.001364120661</v>
          </cell>
          <cell r="W32">
            <v>0.002380395084</v>
          </cell>
          <cell r="X32">
            <v>0.002553432621</v>
          </cell>
          <cell r="Y32">
            <v>0.003747015937</v>
          </cell>
          <cell r="Z32">
            <v>0.00192527259</v>
          </cell>
          <cell r="AA32">
            <v>0.002034941765</v>
          </cell>
          <cell r="AB32">
            <v>0.002027297994</v>
          </cell>
          <cell r="AC32">
            <v>0.00174215498</v>
          </cell>
          <cell r="AD32">
            <v>0.1576345008</v>
          </cell>
          <cell r="AE32">
            <v>1.077477992</v>
          </cell>
          <cell r="AF32">
            <v>0.001979742934</v>
          </cell>
          <cell r="AG32">
            <v>0.00194472871</v>
          </cell>
          <cell r="AH32">
            <v>0.0009193368643</v>
          </cell>
          <cell r="AI32">
            <v>0.0002442920731</v>
          </cell>
          <cell r="AJ32">
            <v>0.000271631266</v>
          </cell>
          <cell r="AK32">
            <v>0.000271631266</v>
          </cell>
          <cell r="AL32">
            <v>0.001230975622</v>
          </cell>
          <cell r="AM32">
            <v>0.01205201263</v>
          </cell>
          <cell r="AN32">
            <v>0.02388707197</v>
          </cell>
          <cell r="AO32">
            <v>0.003614841241</v>
          </cell>
          <cell r="AP32">
            <v>0.0008313603106</v>
          </cell>
          <cell r="AQ32">
            <v>0.001342254594</v>
          </cell>
          <cell r="AR32">
            <v>0.0004667528353</v>
          </cell>
          <cell r="AS32">
            <v>0.001276184621</v>
          </cell>
          <cell r="AT32">
            <v>0.0005190328565</v>
          </cell>
          <cell r="AU32">
            <v>0.0004587785803</v>
          </cell>
          <cell r="AV32">
            <v>7.74263167e-5</v>
          </cell>
          <cell r="AW32">
            <v>8.84961903e-6</v>
          </cell>
          <cell r="AX32">
            <v>0.0004551920718</v>
          </cell>
          <cell r="AY32">
            <v>0.000197490881</v>
          </cell>
          <cell r="AZ32">
            <v>0.0004358969963</v>
          </cell>
          <cell r="BA32">
            <v>0.0006211837403</v>
          </cell>
          <cell r="BB32">
            <v>0.0008581071308</v>
          </cell>
          <cell r="BC32">
            <v>0</v>
          </cell>
        </row>
        <row r="33">
          <cell r="C33">
            <v>6.054020969e-6</v>
          </cell>
          <cell r="D33">
            <v>1.664954115e-5</v>
          </cell>
          <cell r="E33">
            <v>6.401371976e-6</v>
          </cell>
          <cell r="F33">
            <v>0.001270849913</v>
          </cell>
          <cell r="G33">
            <v>0.0005418583314</v>
          </cell>
          <cell r="H33">
            <v>0.0001453715244</v>
          </cell>
          <cell r="I33">
            <v>2.960844907e-5</v>
          </cell>
          <cell r="J33">
            <v>0.0001603310518</v>
          </cell>
          <cell r="K33">
            <v>1.698913495e-5</v>
          </cell>
          <cell r="L33">
            <v>2.574846643e-5</v>
          </cell>
          <cell r="M33">
            <v>0.0002266315609</v>
          </cell>
          <cell r="N33">
            <v>3.047138825e-5</v>
          </cell>
          <cell r="O33">
            <v>0.0001486309091</v>
          </cell>
          <cell r="P33">
            <v>0.0002474968381</v>
          </cell>
          <cell r="Q33">
            <v>0.0001361059795</v>
          </cell>
          <cell r="R33">
            <v>1.954374969e-6</v>
          </cell>
          <cell r="S33">
            <v>0.0001401120833</v>
          </cell>
          <cell r="T33">
            <v>0.0001737458409</v>
          </cell>
          <cell r="U33">
            <v>1.745737971e-5</v>
          </cell>
          <cell r="V33">
            <v>0.0001245380333</v>
          </cell>
          <cell r="W33">
            <v>0.0001606445126</v>
          </cell>
          <cell r="X33">
            <v>0.000161800341</v>
          </cell>
          <cell r="Y33">
            <v>0.0001802768934</v>
          </cell>
          <cell r="Z33">
            <v>0.0001439161253</v>
          </cell>
          <cell r="AA33">
            <v>2.341860818e-5</v>
          </cell>
          <cell r="AB33">
            <v>0.000145786802</v>
          </cell>
          <cell r="AC33">
            <v>0.0001515921058</v>
          </cell>
          <cell r="AD33">
            <v>5.717534879e-5</v>
          </cell>
          <cell r="AE33">
            <v>0.0001561822459</v>
          </cell>
          <cell r="AF33">
            <v>1.042025372</v>
          </cell>
          <cell r="AG33">
            <v>0.0001416450643</v>
          </cell>
          <cell r="AH33">
            <v>0.01054837847</v>
          </cell>
          <cell r="AI33">
            <v>6.22043769e-6</v>
          </cell>
          <cell r="AJ33">
            <v>7.098934327e-6</v>
          </cell>
          <cell r="AK33">
            <v>7.098934327e-6</v>
          </cell>
          <cell r="AL33">
            <v>3.667097934e-5</v>
          </cell>
          <cell r="AM33">
            <v>0.0001189537926</v>
          </cell>
          <cell r="AN33">
            <v>0.0001311501388</v>
          </cell>
          <cell r="AO33">
            <v>0.0001810276637</v>
          </cell>
          <cell r="AP33">
            <v>1.241573316e-5</v>
          </cell>
          <cell r="AQ33">
            <v>0.0002262094097</v>
          </cell>
          <cell r="AR33">
            <v>6.814898079e-6</v>
          </cell>
          <cell r="AS33">
            <v>2.750598015e-5</v>
          </cell>
          <cell r="AT33">
            <v>0.0001183513839</v>
          </cell>
          <cell r="AU33">
            <v>5.259145738e-6</v>
          </cell>
          <cell r="AV33">
            <v>4.809482907e-6</v>
          </cell>
          <cell r="AW33">
            <v>2.573073064e-7</v>
          </cell>
          <cell r="AX33">
            <v>7.263625476e-6</v>
          </cell>
          <cell r="AY33">
            <v>4.038656441e-6</v>
          </cell>
          <cell r="AZ33">
            <v>5.391297397e-6</v>
          </cell>
          <cell r="BA33">
            <v>9.395378081e-6</v>
          </cell>
          <cell r="BB33">
            <v>1.07166723e-5</v>
          </cell>
          <cell r="BC33">
            <v>0</v>
          </cell>
        </row>
        <row r="34">
          <cell r="C34">
            <v>1.592742485e-5</v>
          </cell>
          <cell r="D34">
            <v>3.543368312e-5</v>
          </cell>
          <cell r="E34">
            <v>2.339677614e-5</v>
          </cell>
          <cell r="F34">
            <v>2.561886691e-5</v>
          </cell>
          <cell r="G34">
            <v>4.619334893e-5</v>
          </cell>
          <cell r="H34">
            <v>7.897775236e-5</v>
          </cell>
          <cell r="I34">
            <v>7.77054513e-5</v>
          </cell>
          <cell r="J34">
            <v>9.925891124e-5</v>
          </cell>
          <cell r="K34">
            <v>6.048062715e-5</v>
          </cell>
          <cell r="L34">
            <v>4.698051204e-5</v>
          </cell>
          <cell r="M34">
            <v>0.01044739233</v>
          </cell>
          <cell r="N34">
            <v>6.002851711e-5</v>
          </cell>
          <cell r="O34">
            <v>8.733523343e-5</v>
          </cell>
          <cell r="P34">
            <v>5.97235673e-5</v>
          </cell>
          <cell r="Q34">
            <v>4.243412574e-5</v>
          </cell>
          <cell r="R34">
            <v>1.733296975e-5</v>
          </cell>
          <cell r="S34">
            <v>8.602570748e-5</v>
          </cell>
          <cell r="T34">
            <v>9.430302838e-5</v>
          </cell>
          <cell r="U34">
            <v>2.649745138e-5</v>
          </cell>
          <cell r="V34">
            <v>4.262799181e-5</v>
          </cell>
          <cell r="W34">
            <v>6.542754763e-5</v>
          </cell>
          <cell r="X34">
            <v>7.157881405e-5</v>
          </cell>
          <cell r="Y34">
            <v>9.347239937e-5</v>
          </cell>
          <cell r="Z34">
            <v>5.355025663e-5</v>
          </cell>
          <cell r="AA34">
            <v>5.396600948e-5</v>
          </cell>
          <cell r="AB34">
            <v>5.822779717e-5</v>
          </cell>
          <cell r="AC34">
            <v>5.125597917e-5</v>
          </cell>
          <cell r="AD34">
            <v>0.001662643543</v>
          </cell>
          <cell r="AE34">
            <v>0.0111400376</v>
          </cell>
          <cell r="AF34">
            <v>5.456026536e-5</v>
          </cell>
          <cell r="AG34">
            <v>1.030977276</v>
          </cell>
          <cell r="AH34">
            <v>4.241702674e-5</v>
          </cell>
          <cell r="AI34">
            <v>2.722237611e-5</v>
          </cell>
          <cell r="AJ34">
            <v>2.299265297e-5</v>
          </cell>
          <cell r="AK34">
            <v>2.299265297e-5</v>
          </cell>
          <cell r="AL34">
            <v>3.721180617e-5</v>
          </cell>
          <cell r="AM34">
            <v>0.0001680329547</v>
          </cell>
          <cell r="AN34">
            <v>0.0005183423087</v>
          </cell>
          <cell r="AO34">
            <v>0.0001759535292</v>
          </cell>
          <cell r="AP34">
            <v>7.521873996e-5</v>
          </cell>
          <cell r="AQ34">
            <v>0.0002909960363</v>
          </cell>
          <cell r="AR34">
            <v>4.114870296e-5</v>
          </cell>
          <cell r="AS34">
            <v>4.660785491e-5</v>
          </cell>
          <cell r="AT34">
            <v>7.465773179e-5</v>
          </cell>
          <cell r="AU34">
            <v>4.283125735e-5</v>
          </cell>
          <cell r="AV34">
            <v>0.000290550201</v>
          </cell>
          <cell r="AW34">
            <v>1.390104615e-5</v>
          </cell>
          <cell r="AX34">
            <v>0.0002628730804</v>
          </cell>
          <cell r="AY34">
            <v>0.0002555809316</v>
          </cell>
          <cell r="AZ34">
            <v>3.433432773e-5</v>
          </cell>
          <cell r="BA34">
            <v>0.0226887107</v>
          </cell>
          <cell r="BB34">
            <v>4.642255549e-5</v>
          </cell>
          <cell r="BC34">
            <v>0</v>
          </cell>
        </row>
        <row r="35">
          <cell r="C35">
            <v>0.0005811860131</v>
          </cell>
          <cell r="D35">
            <v>0.001598355951</v>
          </cell>
          <cell r="E35">
            <v>0.0006145317097</v>
          </cell>
          <cell r="F35">
            <v>0.1220015916</v>
          </cell>
          <cell r="G35">
            <v>0.05201839981</v>
          </cell>
          <cell r="H35">
            <v>0.01395566634</v>
          </cell>
          <cell r="I35">
            <v>0.002842411111</v>
          </cell>
          <cell r="J35">
            <v>0.01539178097</v>
          </cell>
          <cell r="K35">
            <v>0.001630956955</v>
          </cell>
          <cell r="L35">
            <v>0.002471852777</v>
          </cell>
          <cell r="M35">
            <v>0.02175662985</v>
          </cell>
          <cell r="N35">
            <v>0.002925253272</v>
          </cell>
          <cell r="O35">
            <v>0.01426856727</v>
          </cell>
          <cell r="P35">
            <v>0.02375969646</v>
          </cell>
          <cell r="Q35">
            <v>0.01306617403</v>
          </cell>
          <cell r="R35">
            <v>0.0001876199971</v>
          </cell>
          <cell r="S35">
            <v>0.01345075999</v>
          </cell>
          <cell r="T35">
            <v>0.01667960073</v>
          </cell>
          <cell r="U35">
            <v>0.001675908452</v>
          </cell>
          <cell r="V35">
            <v>0.0119556512</v>
          </cell>
          <cell r="W35">
            <v>0.01542187321</v>
          </cell>
          <cell r="X35">
            <v>0.01553283274</v>
          </cell>
          <cell r="Y35">
            <v>0.01730658177</v>
          </cell>
          <cell r="Z35">
            <v>0.01381594803</v>
          </cell>
          <cell r="AA35">
            <v>0.002248186386</v>
          </cell>
          <cell r="AB35">
            <v>0.01399553299</v>
          </cell>
          <cell r="AC35">
            <v>0.01455284216</v>
          </cell>
          <cell r="AD35">
            <v>0.005488833484</v>
          </cell>
          <cell r="AE35">
            <v>0.01499349561</v>
          </cell>
          <cell r="AF35">
            <v>0.0344356894</v>
          </cell>
          <cell r="AG35">
            <v>0.01359792618</v>
          </cell>
          <cell r="AH35">
            <v>1.012644333</v>
          </cell>
          <cell r="AI35">
            <v>0.0005971620183</v>
          </cell>
          <cell r="AJ35">
            <v>0.0006814976954</v>
          </cell>
          <cell r="AK35">
            <v>0.0006814976954</v>
          </cell>
          <cell r="AL35">
            <v>0.003520414017</v>
          </cell>
          <cell r="AM35">
            <v>0.01141956409</v>
          </cell>
          <cell r="AN35">
            <v>0.01259041332</v>
          </cell>
          <cell r="AO35">
            <v>0.01737865572</v>
          </cell>
          <cell r="AP35">
            <v>0.001191910383</v>
          </cell>
          <cell r="AQ35">
            <v>0.02171610333</v>
          </cell>
          <cell r="AR35">
            <v>0.0006542302156</v>
          </cell>
          <cell r="AS35">
            <v>0.002640574094</v>
          </cell>
          <cell r="AT35">
            <v>0.01136173286</v>
          </cell>
          <cell r="AU35">
            <v>0.0005048779908</v>
          </cell>
          <cell r="AV35">
            <v>0.0004617103591</v>
          </cell>
          <cell r="AW35">
            <v>2.470150141e-5</v>
          </cell>
          <cell r="AX35">
            <v>0.0006973080457</v>
          </cell>
          <cell r="AY35">
            <v>0.0003877110183</v>
          </cell>
          <cell r="AZ35">
            <v>0.0005175645502</v>
          </cell>
          <cell r="BA35">
            <v>0.0009019562958</v>
          </cell>
          <cell r="BB35">
            <v>0.001028800541</v>
          </cell>
          <cell r="BC35">
            <v>0</v>
          </cell>
        </row>
        <row r="36">
          <cell r="C36">
            <v>0.01486956017</v>
          </cell>
          <cell r="D36">
            <v>0.03387972722</v>
          </cell>
          <cell r="E36">
            <v>0.01623581072</v>
          </cell>
          <cell r="F36">
            <v>0.001173106623</v>
          </cell>
          <cell r="G36">
            <v>0.04367947866</v>
          </cell>
          <cell r="H36">
            <v>0.03143632425</v>
          </cell>
          <cell r="I36">
            <v>0.02297192627</v>
          </cell>
          <cell r="J36">
            <v>0.02226275366</v>
          </cell>
          <cell r="K36">
            <v>0.005676047167</v>
          </cell>
          <cell r="L36">
            <v>0.01932442642</v>
          </cell>
          <cell r="M36">
            <v>0.003062374825</v>
          </cell>
          <cell r="N36">
            <v>0.02122160556</v>
          </cell>
          <cell r="O36">
            <v>0.03463235689</v>
          </cell>
          <cell r="P36">
            <v>0.01776588381</v>
          </cell>
          <cell r="Q36">
            <v>0.01811048911</v>
          </cell>
          <cell r="R36">
            <v>0.0001016811072</v>
          </cell>
          <cell r="S36">
            <v>0.02936182437</v>
          </cell>
          <cell r="T36">
            <v>0.02163507505</v>
          </cell>
          <cell r="U36">
            <v>0.002152221034</v>
          </cell>
          <cell r="V36">
            <v>0.01625621044</v>
          </cell>
          <cell r="W36">
            <v>0.03607363065</v>
          </cell>
          <cell r="X36">
            <v>0.03481159354</v>
          </cell>
          <cell r="Y36">
            <v>0.0355631287</v>
          </cell>
          <cell r="Z36">
            <v>0.01954355294</v>
          </cell>
          <cell r="AA36">
            <v>0.002711732627</v>
          </cell>
          <cell r="AB36">
            <v>0.0197436356</v>
          </cell>
          <cell r="AC36">
            <v>0.005190053968</v>
          </cell>
          <cell r="AD36">
            <v>0.007964232869</v>
          </cell>
          <cell r="AE36">
            <v>0.02184101458</v>
          </cell>
          <cell r="AF36">
            <v>0.01907226498</v>
          </cell>
          <cell r="AG36">
            <v>0.02016669977</v>
          </cell>
          <cell r="AH36">
            <v>0.003578486836</v>
          </cell>
          <cell r="AI36">
            <v>1.4095783</v>
          </cell>
          <cell r="AJ36">
            <v>0.04420807773</v>
          </cell>
          <cell r="AK36">
            <v>0.04420807773</v>
          </cell>
          <cell r="AL36">
            <v>0.005994844787</v>
          </cell>
          <cell r="AM36">
            <v>0.01592188582</v>
          </cell>
          <cell r="AN36">
            <v>0.002820794957</v>
          </cell>
          <cell r="AO36">
            <v>0.005586567676</v>
          </cell>
          <cell r="AP36">
            <v>0.004296472704</v>
          </cell>
          <cell r="AQ36">
            <v>0.01746920702</v>
          </cell>
          <cell r="AR36">
            <v>0.05914486812</v>
          </cell>
          <cell r="AS36">
            <v>0.03436767907</v>
          </cell>
          <cell r="AT36">
            <v>0.03208044352</v>
          </cell>
          <cell r="AU36">
            <v>0.001350776785</v>
          </cell>
          <cell r="AV36">
            <v>0.001508532359</v>
          </cell>
          <cell r="AW36">
            <v>0.0002310018274</v>
          </cell>
          <cell r="AX36">
            <v>0.00175005897</v>
          </cell>
          <cell r="AY36">
            <v>0.01682452669</v>
          </cell>
          <cell r="AZ36">
            <v>0.002636220238</v>
          </cell>
          <cell r="BA36">
            <v>0.01818545755</v>
          </cell>
          <cell r="BB36">
            <v>0.01901593041</v>
          </cell>
          <cell r="BC36">
            <v>0</v>
          </cell>
        </row>
        <row r="37">
          <cell r="C37">
            <v>4.95082818e-5</v>
          </cell>
          <cell r="D37">
            <v>0.0001166320812</v>
          </cell>
          <cell r="E37">
            <v>6.470285949e-5</v>
          </cell>
          <cell r="F37">
            <v>0.0004988239048</v>
          </cell>
          <cell r="G37">
            <v>0.0003680945602</v>
          </cell>
          <cell r="H37">
            <v>0.0003557053206</v>
          </cell>
          <cell r="I37">
            <v>0.000290533121</v>
          </cell>
          <cell r="J37">
            <v>0.0008743491774</v>
          </cell>
          <cell r="K37">
            <v>0.0003982008704</v>
          </cell>
          <cell r="L37">
            <v>0.0003841037873</v>
          </cell>
          <cell r="M37">
            <v>0.0003426274455</v>
          </cell>
          <cell r="N37">
            <v>0.0004354277044</v>
          </cell>
          <cell r="O37">
            <v>0.0005527173415</v>
          </cell>
          <cell r="P37">
            <v>0.0005105645765</v>
          </cell>
          <cell r="Q37">
            <v>0.0004964219604</v>
          </cell>
          <cell r="R37">
            <v>4.139840427e-5</v>
          </cell>
          <cell r="S37">
            <v>0.0004848469809</v>
          </cell>
          <cell r="T37">
            <v>0.0006399046486</v>
          </cell>
          <cell r="U37">
            <v>9.34232214e-5</v>
          </cell>
          <cell r="V37">
            <v>0.0004449321242</v>
          </cell>
          <cell r="W37">
            <v>0.0004768168244</v>
          </cell>
          <cell r="X37">
            <v>0.0004323959113</v>
          </cell>
          <cell r="Y37">
            <v>0.0007062467469</v>
          </cell>
          <cell r="Z37">
            <v>0.0005188893379</v>
          </cell>
          <cell r="AA37">
            <v>0.0005187335402</v>
          </cell>
          <cell r="AB37">
            <v>0.0005428612116</v>
          </cell>
          <cell r="AC37">
            <v>0.0006693636149</v>
          </cell>
          <cell r="AD37">
            <v>0.0004867330047</v>
          </cell>
          <cell r="AE37">
            <v>0.0005618191193</v>
          </cell>
          <cell r="AF37">
            <v>0.0007684856802</v>
          </cell>
          <cell r="AG37">
            <v>0.0004012510718</v>
          </cell>
          <cell r="AH37">
            <v>0.001002424258</v>
          </cell>
          <cell r="AI37">
            <v>0.0003865334649</v>
          </cell>
          <cell r="AJ37">
            <v>1.010621654</v>
          </cell>
          <cell r="AK37">
            <v>0.0005206440793</v>
          </cell>
          <cell r="AL37">
            <v>0.0003902729294</v>
          </cell>
          <cell r="AM37">
            <v>0.0006953913648</v>
          </cell>
          <cell r="AN37">
            <v>0.0007174607611</v>
          </cell>
          <cell r="AO37">
            <v>0.003724370607</v>
          </cell>
          <cell r="AP37">
            <v>0.001514769495</v>
          </cell>
          <cell r="AQ37">
            <v>0.01158403142</v>
          </cell>
          <cell r="AR37">
            <v>0.01088526078</v>
          </cell>
          <cell r="AS37">
            <v>0.0008120430785</v>
          </cell>
          <cell r="AT37">
            <v>0.001473823811</v>
          </cell>
          <cell r="AU37">
            <v>0.0006866158371</v>
          </cell>
          <cell r="AV37">
            <v>0.001078472264</v>
          </cell>
          <cell r="AW37">
            <v>0.0002499086204</v>
          </cell>
          <cell r="AX37">
            <v>0.0006958720518</v>
          </cell>
          <cell r="AY37">
            <v>0.0210595732</v>
          </cell>
          <cell r="AZ37">
            <v>0.01105860248</v>
          </cell>
          <cell r="BA37">
            <v>0.01180139579</v>
          </cell>
          <cell r="BB37">
            <v>0.01155456408</v>
          </cell>
          <cell r="BC37">
            <v>0</v>
          </cell>
        </row>
        <row r="38">
          <cell r="C38">
            <v>2.714073379e-5</v>
          </cell>
          <cell r="D38">
            <v>6.96005774e-5</v>
          </cell>
          <cell r="E38">
            <v>3.540829007e-5</v>
          </cell>
          <cell r="F38">
            <v>0.0003013120133</v>
          </cell>
          <cell r="G38">
            <v>0.0001854542267</v>
          </cell>
          <cell r="H38">
            <v>0.0002494309031</v>
          </cell>
          <cell r="I38">
            <v>0.0002109259293</v>
          </cell>
          <cell r="J38">
            <v>0.0006128514577</v>
          </cell>
          <cell r="K38">
            <v>0.0001996236864</v>
          </cell>
          <cell r="L38">
            <v>0.0002016387812</v>
          </cell>
          <cell r="M38">
            <v>0.0001753713529</v>
          </cell>
          <cell r="N38">
            <v>0.0002265241783</v>
          </cell>
          <cell r="O38">
            <v>0.0003427408789</v>
          </cell>
          <cell r="P38">
            <v>0.0003170169392</v>
          </cell>
          <cell r="Q38">
            <v>0.0003089022564</v>
          </cell>
          <cell r="R38">
            <v>1.993271977e-5</v>
          </cell>
          <cell r="S38">
            <v>0.0003815025471</v>
          </cell>
          <cell r="T38">
            <v>0.0003944231401</v>
          </cell>
          <cell r="U38">
            <v>5.411644126e-5</v>
          </cell>
          <cell r="V38">
            <v>0.000277853858</v>
          </cell>
          <cell r="W38">
            <v>0.0002565452883</v>
          </cell>
          <cell r="X38">
            <v>0.0002227493143</v>
          </cell>
          <cell r="Y38">
            <v>0.0004721944895</v>
          </cell>
          <cell r="Z38">
            <v>0.0003281132168</v>
          </cell>
          <cell r="AA38">
            <v>0.0003249646402</v>
          </cell>
          <cell r="AB38">
            <v>0.0003379930213</v>
          </cell>
          <cell r="AC38">
            <v>0.0003476998536</v>
          </cell>
          <cell r="AD38">
            <v>0.0003690753441</v>
          </cell>
          <cell r="AE38">
            <v>0.0003540611169</v>
          </cell>
          <cell r="AF38">
            <v>0.0004465591566</v>
          </cell>
          <cell r="AG38">
            <v>0.0002125651043</v>
          </cell>
          <cell r="AH38">
            <v>0.0005064350218</v>
          </cell>
          <cell r="AI38">
            <v>0.0001933208882</v>
          </cell>
          <cell r="AJ38">
            <v>0.0002602109504</v>
          </cell>
          <cell r="AK38">
            <v>1.010361221</v>
          </cell>
          <cell r="AL38">
            <v>0.0002026556039</v>
          </cell>
          <cell r="AM38">
            <v>0.0003996798742</v>
          </cell>
          <cell r="AN38">
            <v>0.0004125846816</v>
          </cell>
          <cell r="AO38">
            <v>0.003153287971</v>
          </cell>
          <cell r="AP38">
            <v>0.0007554815053</v>
          </cell>
          <cell r="AQ38">
            <v>0.01094303316</v>
          </cell>
          <cell r="AR38">
            <v>0.01049099389</v>
          </cell>
          <cell r="AS38">
            <v>0.0004228169834</v>
          </cell>
          <cell r="AT38">
            <v>0.0007860559809</v>
          </cell>
          <cell r="AU38">
            <v>0.0003945728157</v>
          </cell>
          <cell r="AV38">
            <v>0.0005326064324</v>
          </cell>
          <cell r="AW38">
            <v>0.000123651828</v>
          </cell>
          <cell r="AX38">
            <v>0.0002948141541</v>
          </cell>
          <cell r="AY38">
            <v>0.01047254934</v>
          </cell>
          <cell r="AZ38">
            <v>0.01057914671</v>
          </cell>
          <cell r="BA38">
            <v>0.0004085813973</v>
          </cell>
          <cell r="BB38">
            <v>0.0110341842</v>
          </cell>
          <cell r="BC38">
            <v>0</v>
          </cell>
        </row>
        <row r="39">
          <cell r="C39">
            <v>9.01201238e-5</v>
          </cell>
          <cell r="D39">
            <v>0.0002163957808</v>
          </cell>
          <cell r="E39">
            <v>0.0001146694057</v>
          </cell>
          <cell r="F39">
            <v>0.0009536317551</v>
          </cell>
          <cell r="G39">
            <v>0.0005533773359</v>
          </cell>
          <cell r="H39">
            <v>0.0007265512495</v>
          </cell>
          <cell r="I39">
            <v>0.000594835168</v>
          </cell>
          <cell r="J39">
            <v>0.001771922771</v>
          </cell>
          <cell r="K39">
            <v>0.0006474655864</v>
          </cell>
          <cell r="L39">
            <v>0.0005620903841</v>
          </cell>
          <cell r="M39">
            <v>0.0004946920597</v>
          </cell>
          <cell r="N39">
            <v>0.0006715534387</v>
          </cell>
          <cell r="O39">
            <v>0.0009309610768</v>
          </cell>
          <cell r="P39">
            <v>0.0008588087301</v>
          </cell>
          <cell r="Q39">
            <v>0.0009562906471</v>
          </cell>
          <cell r="R39">
            <v>8.977750817e-5</v>
          </cell>
          <cell r="S39">
            <v>0.00101548838</v>
          </cell>
          <cell r="T39">
            <v>0.001092074972</v>
          </cell>
          <cell r="U39">
            <v>0.0001789562918</v>
          </cell>
          <cell r="V39">
            <v>0.0007531200434</v>
          </cell>
          <cell r="W39">
            <v>0.0008561371732</v>
          </cell>
          <cell r="X39">
            <v>0.0006661235853</v>
          </cell>
          <cell r="Y39">
            <v>0.01312431997</v>
          </cell>
          <cell r="Z39">
            <v>0.001775939545</v>
          </cell>
          <cell r="AA39">
            <v>0.0009081650323</v>
          </cell>
          <cell r="AB39">
            <v>0.00147193573</v>
          </cell>
          <cell r="AC39">
            <v>0.001669918091</v>
          </cell>
          <cell r="AD39">
            <v>0.00128636368</v>
          </cell>
          <cell r="AE39">
            <v>0.001873175999</v>
          </cell>
          <cell r="AF39">
            <v>0.01333810165</v>
          </cell>
          <cell r="AG39">
            <v>0.0007453749254</v>
          </cell>
          <cell r="AH39">
            <v>0.001755964862</v>
          </cell>
          <cell r="AI39">
            <v>0.0005682586912</v>
          </cell>
          <cell r="AJ39">
            <v>0.06970819205</v>
          </cell>
          <cell r="AK39">
            <v>0.06970819205</v>
          </cell>
          <cell r="AL39">
            <v>1.137101143</v>
          </cell>
          <cell r="AM39">
            <v>0.00134520454</v>
          </cell>
          <cell r="AN39">
            <v>0.001113174479</v>
          </cell>
          <cell r="AO39">
            <v>0.007744704945</v>
          </cell>
          <cell r="AP39">
            <v>0.002648350035</v>
          </cell>
          <cell r="AQ39">
            <v>0.02642047037</v>
          </cell>
          <cell r="AR39">
            <v>0.01393402679</v>
          </cell>
          <cell r="AS39">
            <v>0.001260387885</v>
          </cell>
          <cell r="AT39">
            <v>0.01452224534</v>
          </cell>
          <cell r="AU39">
            <v>0.01307651194</v>
          </cell>
          <cell r="AV39">
            <v>0.001953686962</v>
          </cell>
          <cell r="AW39">
            <v>0.0003383028391</v>
          </cell>
          <cell r="AX39">
            <v>0.001923003344</v>
          </cell>
          <cell r="AY39">
            <v>0.02604621968</v>
          </cell>
          <cell r="AZ39">
            <v>0.02571904653</v>
          </cell>
          <cell r="BA39">
            <v>0.001706535586</v>
          </cell>
          <cell r="BB39">
            <v>0.003418895322</v>
          </cell>
          <cell r="BC39">
            <v>0</v>
          </cell>
        </row>
        <row r="40">
          <cell r="C40">
            <v>0.02488566845</v>
          </cell>
          <cell r="D40">
            <v>0.0665663294</v>
          </cell>
          <cell r="E40">
            <v>0.02534229719</v>
          </cell>
          <cell r="F40">
            <v>0.006837284241</v>
          </cell>
          <cell r="G40">
            <v>0.02736665297</v>
          </cell>
          <cell r="H40">
            <v>0.1023218488</v>
          </cell>
          <cell r="I40">
            <v>0.07324143346</v>
          </cell>
          <cell r="J40">
            <v>0.07480051744</v>
          </cell>
          <cell r="K40">
            <v>0.06582050755</v>
          </cell>
          <cell r="L40">
            <v>0.08832456811</v>
          </cell>
          <cell r="M40">
            <v>0.07234089444</v>
          </cell>
          <cell r="N40">
            <v>0.07483530918</v>
          </cell>
          <cell r="O40">
            <v>0.06866482624</v>
          </cell>
          <cell r="P40">
            <v>0.06314862608</v>
          </cell>
          <cell r="Q40">
            <v>0.07308705983</v>
          </cell>
          <cell r="R40">
            <v>0.001070490465</v>
          </cell>
          <cell r="S40">
            <v>0.06595397234</v>
          </cell>
          <cell r="T40">
            <v>0.07738639736</v>
          </cell>
          <cell r="U40">
            <v>0.02794169879</v>
          </cell>
          <cell r="V40">
            <v>0.04726872461</v>
          </cell>
          <cell r="W40">
            <v>0.07455001923</v>
          </cell>
          <cell r="X40">
            <v>0.0757719909</v>
          </cell>
          <cell r="Y40">
            <v>0.1184918279</v>
          </cell>
          <cell r="Z40">
            <v>0.05813643</v>
          </cell>
          <cell r="AA40">
            <v>0.09984574424</v>
          </cell>
          <cell r="AB40">
            <v>0.08880324255</v>
          </cell>
          <cell r="AC40">
            <v>0.08357119907</v>
          </cell>
          <cell r="AD40">
            <v>0.1186009867</v>
          </cell>
          <cell r="AE40">
            <v>0.09613487087</v>
          </cell>
          <cell r="AF40">
            <v>0.1160427436</v>
          </cell>
          <cell r="AG40">
            <v>0.07685803477</v>
          </cell>
          <cell r="AH40">
            <v>0.04404290138</v>
          </cell>
          <cell r="AI40">
            <v>0.01726183171</v>
          </cell>
          <cell r="AJ40">
            <v>0.01663994287</v>
          </cell>
          <cell r="AK40">
            <v>0.01663994287</v>
          </cell>
          <cell r="AL40">
            <v>0.05938856763</v>
          </cell>
          <cell r="AM40">
            <v>1.026420561</v>
          </cell>
          <cell r="AN40">
            <v>0.05001423531</v>
          </cell>
          <cell r="AO40">
            <v>0.02548691434</v>
          </cell>
          <cell r="AP40">
            <v>0.03880210926</v>
          </cell>
          <cell r="AQ40">
            <v>0.02827092797</v>
          </cell>
          <cell r="AR40">
            <v>0.01563270701</v>
          </cell>
          <cell r="AS40">
            <v>0.0579991856</v>
          </cell>
          <cell r="AT40">
            <v>0.03807900498</v>
          </cell>
          <cell r="AU40">
            <v>0.01452531322</v>
          </cell>
          <cell r="AV40">
            <v>0.002911149013</v>
          </cell>
          <cell r="AW40">
            <v>0.0003747862652</v>
          </cell>
          <cell r="AX40">
            <v>0.01475119074</v>
          </cell>
          <cell r="AY40">
            <v>0.01399398874</v>
          </cell>
          <cell r="AZ40">
            <v>0.01447832418</v>
          </cell>
          <cell r="BA40">
            <v>0.02723138535</v>
          </cell>
          <cell r="BB40">
            <v>0.02744244444</v>
          </cell>
          <cell r="BC40">
            <v>0</v>
          </cell>
        </row>
        <row r="41">
          <cell r="C41">
            <v>0.01660927003</v>
          </cell>
          <cell r="D41">
            <v>0.04189616897</v>
          </cell>
          <cell r="E41">
            <v>0.02715569524</v>
          </cell>
          <cell r="F41">
            <v>0.01466062254</v>
          </cell>
          <cell r="G41">
            <v>0.04890808301</v>
          </cell>
          <cell r="H41">
            <v>0.09000216431</v>
          </cell>
          <cell r="I41">
            <v>0.1192879363</v>
          </cell>
          <cell r="J41">
            <v>0.09107174021</v>
          </cell>
          <cell r="K41">
            <v>0.03307761592</v>
          </cell>
          <cell r="L41">
            <v>0.04910709153</v>
          </cell>
          <cell r="M41">
            <v>0.02989058829</v>
          </cell>
          <cell r="N41">
            <v>0.05310023384</v>
          </cell>
          <cell r="O41">
            <v>0.1288471827</v>
          </cell>
          <cell r="P41">
            <v>0.06725713616</v>
          </cell>
          <cell r="Q41">
            <v>0.03224455745</v>
          </cell>
          <cell r="R41">
            <v>0.01448659935</v>
          </cell>
          <cell r="S41">
            <v>0.1179917303</v>
          </cell>
          <cell r="T41">
            <v>0.1216594215</v>
          </cell>
          <cell r="U41">
            <v>0.0322377483</v>
          </cell>
          <cell r="V41">
            <v>0.03979724844</v>
          </cell>
          <cell r="W41">
            <v>0.07341336177</v>
          </cell>
          <cell r="X41">
            <v>0.08084862141</v>
          </cell>
          <cell r="Y41">
            <v>0.1149903271</v>
          </cell>
          <cell r="Z41">
            <v>0.06045696043</v>
          </cell>
          <cell r="AA41">
            <v>0.04470191993</v>
          </cell>
          <cell r="AB41">
            <v>0.04986773543</v>
          </cell>
          <cell r="AC41">
            <v>0.03922460703</v>
          </cell>
          <cell r="AD41">
            <v>0.0542089494</v>
          </cell>
          <cell r="AE41">
            <v>0.05465920445</v>
          </cell>
          <cell r="AF41">
            <v>0.03403667462</v>
          </cell>
          <cell r="AG41">
            <v>0.05200086763</v>
          </cell>
          <cell r="AH41">
            <v>0.0207277135</v>
          </cell>
          <cell r="AI41">
            <v>0.002728665545</v>
          </cell>
          <cell r="AJ41">
            <v>0.004310882434</v>
          </cell>
          <cell r="AK41">
            <v>0.004310882434</v>
          </cell>
          <cell r="AL41">
            <v>0.0275460826</v>
          </cell>
          <cell r="AM41">
            <v>0.04720830662</v>
          </cell>
          <cell r="AN41">
            <v>1.085741729</v>
          </cell>
          <cell r="AO41">
            <v>0.1553466606</v>
          </cell>
          <cell r="AP41">
            <v>0.01925719981</v>
          </cell>
          <cell r="AQ41">
            <v>0.04827937462</v>
          </cell>
          <cell r="AR41">
            <v>0.01388765334</v>
          </cell>
          <cell r="AS41">
            <v>0.03034299209</v>
          </cell>
          <cell r="AT41">
            <v>0.005095525338</v>
          </cell>
          <cell r="AU41">
            <v>0.01407054737</v>
          </cell>
          <cell r="AV41">
            <v>0.00214474922</v>
          </cell>
          <cell r="AW41">
            <v>0.0002241141523</v>
          </cell>
          <cell r="AX41">
            <v>0.01379083597</v>
          </cell>
          <cell r="AY41">
            <v>0.002186331599</v>
          </cell>
          <cell r="AZ41">
            <v>0.01303004824</v>
          </cell>
          <cell r="BA41">
            <v>0.01526935125</v>
          </cell>
          <cell r="BB41">
            <v>0.02618075937</v>
          </cell>
          <cell r="BC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</row>
        <row r="43">
          <cell r="C43">
            <v>3.390208998e-7</v>
          </cell>
          <cell r="D43">
            <v>8.008236593e-7</v>
          </cell>
          <cell r="E43">
            <v>4.482961194e-7</v>
          </cell>
          <cell r="F43">
            <v>2.811486714e-6</v>
          </cell>
          <cell r="G43">
            <v>1.023897925e-6</v>
          </cell>
          <cell r="H43">
            <v>2.86075589e-6</v>
          </cell>
          <cell r="I43">
            <v>2.387686966e-6</v>
          </cell>
          <cell r="J43">
            <v>5.93590144e-6</v>
          </cell>
          <cell r="K43">
            <v>1.875461706e-6</v>
          </cell>
          <cell r="L43">
            <v>1.041144986e-6</v>
          </cell>
          <cell r="M43">
            <v>7.539585003e-7</v>
          </cell>
          <cell r="N43">
            <v>1.58312685e-6</v>
          </cell>
          <cell r="O43">
            <v>2.565452107e-6</v>
          </cell>
          <cell r="P43">
            <v>2.328928867e-6</v>
          </cell>
          <cell r="Q43">
            <v>3.273904876e-6</v>
          </cell>
          <cell r="R43">
            <v>4.902723526e-7</v>
          </cell>
          <cell r="S43">
            <v>4.107425861e-6</v>
          </cell>
          <cell r="T43">
            <v>3.099569662e-6</v>
          </cell>
          <cell r="U43">
            <v>6.341157885e-7</v>
          </cell>
          <cell r="V43">
            <v>2.054089722e-6</v>
          </cell>
          <cell r="W43">
            <v>1.590154297e-6</v>
          </cell>
          <cell r="X43">
            <v>1.561538593e-6</v>
          </cell>
          <cell r="Y43">
            <v>3.91032176e-6</v>
          </cell>
          <cell r="Z43">
            <v>2.362613459e-6</v>
          </cell>
          <cell r="AA43">
            <v>2.51870339e-6</v>
          </cell>
          <cell r="AB43">
            <v>2.673790756e-6</v>
          </cell>
          <cell r="AC43">
            <v>1.39109868e-6</v>
          </cell>
          <cell r="AD43">
            <v>3.870976601e-6</v>
          </cell>
          <cell r="AE43">
            <v>2.471763015e-6</v>
          </cell>
          <cell r="AF43">
            <v>3.719999687e-6</v>
          </cell>
          <cell r="AG43">
            <v>1.196765935e-6</v>
          </cell>
          <cell r="AH43">
            <v>1.22412799e-6</v>
          </cell>
          <cell r="AI43">
            <v>9.090884995e-7</v>
          </cell>
          <cell r="AJ43">
            <v>1.814168615e-6</v>
          </cell>
          <cell r="AK43">
            <v>1.814168615e-6</v>
          </cell>
          <cell r="AL43">
            <v>9.845901814e-7</v>
          </cell>
          <cell r="AM43">
            <v>4.723395621e-6</v>
          </cell>
          <cell r="AN43">
            <v>4.534248781e-6</v>
          </cell>
          <cell r="AO43">
            <v>2.927165041e-5</v>
          </cell>
          <cell r="AP43">
            <v>1.000007775</v>
          </cell>
          <cell r="AQ43">
            <v>0.0001101637172</v>
          </cell>
          <cell r="AR43">
            <v>2.41856615e-6</v>
          </cell>
          <cell r="AS43">
            <v>2.62983948e-6</v>
          </cell>
          <cell r="AT43">
            <v>0.0001159290524</v>
          </cell>
          <cell r="AU43">
            <v>0.0001113123894</v>
          </cell>
          <cell r="AV43">
            <v>8.612189335e-6</v>
          </cell>
          <cell r="AW43">
            <v>4.248321711e-7</v>
          </cell>
          <cell r="AX43">
            <v>1.230226652e-5</v>
          </cell>
          <cell r="AY43">
            <v>4.344382587e-6</v>
          </cell>
          <cell r="AZ43">
            <v>4.238574641e-6</v>
          </cell>
          <cell r="BA43">
            <v>0.0001142612219</v>
          </cell>
          <cell r="BB43">
            <v>0.01020874713</v>
          </cell>
          <cell r="BC43">
            <v>0</v>
          </cell>
        </row>
        <row r="44">
          <cell r="C44">
            <v>0.0008983961682</v>
          </cell>
          <cell r="D44">
            <v>0.003063608798</v>
          </cell>
          <cell r="E44">
            <v>0.001266478447</v>
          </cell>
          <cell r="F44">
            <v>0.01104036625</v>
          </cell>
          <cell r="G44">
            <v>0.001742513254</v>
          </cell>
          <cell r="H44">
            <v>0.01619609403</v>
          </cell>
          <cell r="I44">
            <v>0.0148516759</v>
          </cell>
          <cell r="J44">
            <v>0.03761713186</v>
          </cell>
          <cell r="K44">
            <v>0.00213794553</v>
          </cell>
          <cell r="L44">
            <v>0.003068706413</v>
          </cell>
          <cell r="M44">
            <v>0.001664950193</v>
          </cell>
          <cell r="N44">
            <v>0.003522621216</v>
          </cell>
          <cell r="O44">
            <v>0.01536570606</v>
          </cell>
          <cell r="P44">
            <v>0.01382212832</v>
          </cell>
          <cell r="Q44">
            <v>0.01300460654</v>
          </cell>
          <cell r="R44">
            <v>0.000477842806</v>
          </cell>
          <cell r="S44">
            <v>0.02967173048</v>
          </cell>
          <cell r="T44">
            <v>0.01728164014</v>
          </cell>
          <cell r="U44">
            <v>0.002190370507</v>
          </cell>
          <cell r="V44">
            <v>0.01214471781</v>
          </cell>
          <cell r="W44">
            <v>0.005413534412</v>
          </cell>
          <cell r="X44">
            <v>0.003334309778</v>
          </cell>
          <cell r="Y44">
            <v>0.02584104188</v>
          </cell>
          <cell r="Z44">
            <v>0.01499229968</v>
          </cell>
          <cell r="AA44">
            <v>0.01433386983</v>
          </cell>
          <cell r="AB44">
            <v>0.01471970457</v>
          </cell>
          <cell r="AC44">
            <v>0.004051909669</v>
          </cell>
          <cell r="AD44">
            <v>0.02632034345</v>
          </cell>
          <cell r="AE44">
            <v>0.01578718795</v>
          </cell>
          <cell r="AF44">
            <v>0.01361921211</v>
          </cell>
          <cell r="AG44">
            <v>0.003668680501</v>
          </cell>
          <cell r="AH44">
            <v>0.002508053215</v>
          </cell>
          <cell r="AI44">
            <v>0.001117044109</v>
          </cell>
          <cell r="AJ44">
            <v>0.0007741013395</v>
          </cell>
          <cell r="AK44">
            <v>0.0007741013395</v>
          </cell>
          <cell r="AL44">
            <v>0.002578630744</v>
          </cell>
          <cell r="AM44">
            <v>0.01193939902</v>
          </cell>
          <cell r="AN44">
            <v>0.02340125848</v>
          </cell>
          <cell r="AO44">
            <v>0.2594082169</v>
          </cell>
          <cell r="AP44">
            <v>0.002070358496</v>
          </cell>
          <cell r="AQ44">
            <v>1.022217101</v>
          </cell>
          <cell r="AR44">
            <v>0.001094033058</v>
          </cell>
          <cell r="AS44">
            <v>0.004682272808</v>
          </cell>
          <cell r="AT44">
            <v>0.001383076194</v>
          </cell>
          <cell r="AU44">
            <v>0.0007558249937</v>
          </cell>
          <cell r="AV44">
            <v>0.01187045992</v>
          </cell>
          <cell r="AW44">
            <v>0.0003689763962</v>
          </cell>
          <cell r="AX44">
            <v>0.0007610888311</v>
          </cell>
          <cell r="AY44">
            <v>0.0005251710205</v>
          </cell>
          <cell r="AZ44">
            <v>0.0008885736217</v>
          </cell>
          <cell r="BA44">
            <v>0.001112427598</v>
          </cell>
          <cell r="BB44">
            <v>0.01160560713</v>
          </cell>
          <cell r="BC44">
            <v>0</v>
          </cell>
        </row>
        <row r="45">
          <cell r="C45">
            <v>3.390208998e-7</v>
          </cell>
          <cell r="D45">
            <v>8.008236593e-7</v>
          </cell>
          <cell r="E45">
            <v>4.482961194e-7</v>
          </cell>
          <cell r="F45">
            <v>2.811486714e-6</v>
          </cell>
          <cell r="G45">
            <v>1.023897925e-6</v>
          </cell>
          <cell r="H45">
            <v>2.86075589e-6</v>
          </cell>
          <cell r="I45">
            <v>2.387686966e-6</v>
          </cell>
          <cell r="J45">
            <v>5.93590144e-6</v>
          </cell>
          <cell r="K45">
            <v>1.875461706e-6</v>
          </cell>
          <cell r="L45">
            <v>1.041144986e-6</v>
          </cell>
          <cell r="M45">
            <v>7.539585003e-7</v>
          </cell>
          <cell r="N45">
            <v>1.58312685e-6</v>
          </cell>
          <cell r="O45">
            <v>2.565452107e-6</v>
          </cell>
          <cell r="P45">
            <v>2.328928867e-6</v>
          </cell>
          <cell r="Q45">
            <v>3.273904876e-6</v>
          </cell>
          <cell r="R45">
            <v>4.902723526e-7</v>
          </cell>
          <cell r="S45">
            <v>4.107425861e-6</v>
          </cell>
          <cell r="T45">
            <v>3.099569662e-6</v>
          </cell>
          <cell r="U45">
            <v>6.341157885e-7</v>
          </cell>
          <cell r="V45">
            <v>2.054089722e-6</v>
          </cell>
          <cell r="W45">
            <v>1.590154297e-6</v>
          </cell>
          <cell r="X45">
            <v>1.561538593e-6</v>
          </cell>
          <cell r="Y45">
            <v>3.91032176e-6</v>
          </cell>
          <cell r="Z45">
            <v>2.362613459e-6</v>
          </cell>
          <cell r="AA45">
            <v>2.51870339e-6</v>
          </cell>
          <cell r="AB45">
            <v>2.673790756e-6</v>
          </cell>
          <cell r="AC45">
            <v>1.39109868e-6</v>
          </cell>
          <cell r="AD45">
            <v>3.870976601e-6</v>
          </cell>
          <cell r="AE45">
            <v>2.471763015e-6</v>
          </cell>
          <cell r="AF45">
            <v>3.719999687e-6</v>
          </cell>
          <cell r="AG45">
            <v>1.196765935e-6</v>
          </cell>
          <cell r="AH45">
            <v>1.22412799e-6</v>
          </cell>
          <cell r="AI45">
            <v>9.090884995e-7</v>
          </cell>
          <cell r="AJ45">
            <v>1.814168615e-6</v>
          </cell>
          <cell r="AK45">
            <v>1.814168615e-6</v>
          </cell>
          <cell r="AL45">
            <v>9.845901814e-7</v>
          </cell>
          <cell r="AM45">
            <v>4.723395621e-6</v>
          </cell>
          <cell r="AN45">
            <v>4.534248781e-6</v>
          </cell>
          <cell r="AO45">
            <v>2.927165041e-5</v>
          </cell>
          <cell r="AP45">
            <v>7.774537073e-6</v>
          </cell>
          <cell r="AQ45">
            <v>0.0001101637172</v>
          </cell>
          <cell r="AR45">
            <v>1.000002419</v>
          </cell>
          <cell r="AS45">
            <v>2.62983948e-6</v>
          </cell>
          <cell r="AT45">
            <v>0.0001159290524</v>
          </cell>
          <cell r="AU45">
            <v>0.0001113123894</v>
          </cell>
          <cell r="AV45">
            <v>8.612189335e-6</v>
          </cell>
          <cell r="AW45">
            <v>4.248321711e-7</v>
          </cell>
          <cell r="AX45">
            <v>1.230226652e-5</v>
          </cell>
          <cell r="AY45">
            <v>4.344382587e-6</v>
          </cell>
          <cell r="AZ45">
            <v>4.238574641e-6</v>
          </cell>
          <cell r="BA45">
            <v>0.0001142612219</v>
          </cell>
          <cell r="BB45">
            <v>0.01020874713</v>
          </cell>
          <cell r="BC45">
            <v>0</v>
          </cell>
        </row>
        <row r="46">
          <cell r="C46">
            <v>5.97395352e-6</v>
          </cell>
          <cell r="D46">
            <v>1.234487281e-5</v>
          </cell>
          <cell r="E46">
            <v>8.880579385e-6</v>
          </cell>
          <cell r="F46">
            <v>2.186766469e-5</v>
          </cell>
          <cell r="G46">
            <v>1.982030174e-5</v>
          </cell>
          <cell r="H46">
            <v>3.471144451e-5</v>
          </cell>
          <cell r="I46">
            <v>3.05929048e-5</v>
          </cell>
          <cell r="J46">
            <v>5.836677935e-5</v>
          </cell>
          <cell r="K46">
            <v>2.983325421e-5</v>
          </cell>
          <cell r="L46">
            <v>1.697322042e-5</v>
          </cell>
          <cell r="M46">
            <v>1.243042427e-5</v>
          </cell>
          <cell r="N46">
            <v>2.579238826e-5</v>
          </cell>
          <cell r="O46">
            <v>3.520147614e-5</v>
          </cell>
          <cell r="P46">
            <v>2.77710545e-5</v>
          </cell>
          <cell r="Q46">
            <v>2.64432972e-5</v>
          </cell>
          <cell r="R46">
            <v>8.77684125e-6</v>
          </cell>
          <cell r="S46">
            <v>4.212434755e-5</v>
          </cell>
          <cell r="T46">
            <v>4.104800868e-5</v>
          </cell>
          <cell r="U46">
            <v>1.045076644e-5</v>
          </cell>
          <cell r="V46">
            <v>2.21730361e-5</v>
          </cell>
          <cell r="W46">
            <v>2.627051009e-5</v>
          </cell>
          <cell r="X46">
            <v>2.827279301e-5</v>
          </cell>
          <cell r="Y46">
            <v>4.243583713e-5</v>
          </cell>
          <cell r="Z46">
            <v>2.591409603e-5</v>
          </cell>
          <cell r="AA46">
            <v>2.619955451e-5</v>
          </cell>
          <cell r="AB46">
            <v>2.893284422e-5</v>
          </cell>
          <cell r="AC46">
            <v>2.178232465e-5</v>
          </cell>
          <cell r="AD46">
            <v>3.388706948e-5</v>
          </cell>
          <cell r="AE46">
            <v>2.553891708e-5</v>
          </cell>
          <cell r="AF46">
            <v>3.162901276e-5</v>
          </cell>
          <cell r="AG46">
            <v>1.910209513e-5</v>
          </cell>
          <cell r="AH46">
            <v>2.093329201e-5</v>
          </cell>
          <cell r="AI46">
            <v>1.566320047e-5</v>
          </cell>
          <cell r="AJ46">
            <v>1.714066325e-5</v>
          </cell>
          <cell r="AK46">
            <v>1.714066325e-5</v>
          </cell>
          <cell r="AL46">
            <v>1.588043812e-5</v>
          </cell>
          <cell r="AM46">
            <v>4.036567216e-5</v>
          </cell>
          <cell r="AN46">
            <v>0.0001503243674</v>
          </cell>
          <cell r="AO46">
            <v>0.0001858134396</v>
          </cell>
          <cell r="AP46">
            <v>0.04006381116</v>
          </cell>
          <cell r="AQ46">
            <v>0.0005805848592</v>
          </cell>
          <cell r="AR46">
            <v>0.01002741855</v>
          </cell>
          <cell r="AS46">
            <v>1.000026875</v>
          </cell>
          <cell r="AT46">
            <v>0.0005031264979</v>
          </cell>
          <cell r="AU46">
            <v>0.0004692944439</v>
          </cell>
          <cell r="AV46">
            <v>0.0001754090827</v>
          </cell>
          <cell r="AW46">
            <v>8.41832958e-6</v>
          </cell>
          <cell r="AX46">
            <v>0.000175041663</v>
          </cell>
          <cell r="AY46">
            <v>0.0001405640469</v>
          </cell>
          <cell r="AZ46">
            <v>0.01003163889</v>
          </cell>
          <cell r="BA46">
            <v>0.01146367672</v>
          </cell>
          <cell r="BB46">
            <v>0.04136365028</v>
          </cell>
          <cell r="BC46">
            <v>0</v>
          </cell>
        </row>
        <row r="47">
          <cell r="C47">
            <v>0.000625476757</v>
          </cell>
          <cell r="D47">
            <v>0.001328954545</v>
          </cell>
          <cell r="E47">
            <v>0.0007513861794</v>
          </cell>
          <cell r="F47">
            <v>0.01187253922</v>
          </cell>
          <cell r="G47">
            <v>0.001840320084</v>
          </cell>
          <cell r="H47">
            <v>0.002940733501</v>
          </cell>
          <cell r="I47">
            <v>0.002008889091</v>
          </cell>
          <cell r="J47">
            <v>0.004657289533</v>
          </cell>
          <cell r="K47">
            <v>0.00374645328</v>
          </cell>
          <cell r="L47">
            <v>0.001984989005</v>
          </cell>
          <cell r="M47">
            <v>0.00163114742</v>
          </cell>
          <cell r="N47">
            <v>0.002896448935</v>
          </cell>
          <cell r="O47">
            <v>0.002263411637</v>
          </cell>
          <cell r="P47">
            <v>0.002196133663</v>
          </cell>
          <cell r="Q47">
            <v>0.01302502874</v>
          </cell>
          <cell r="R47">
            <v>0.0008691014988</v>
          </cell>
          <cell r="S47">
            <v>0.002420245451</v>
          </cell>
          <cell r="T47">
            <v>0.003030407574</v>
          </cell>
          <cell r="U47">
            <v>0.0009474364287</v>
          </cell>
          <cell r="V47">
            <v>0.001935282124</v>
          </cell>
          <cell r="W47">
            <v>0.002485971971</v>
          </cell>
          <cell r="X47">
            <v>0.002837665529</v>
          </cell>
          <cell r="Y47">
            <v>0.003190619595</v>
          </cell>
          <cell r="Z47">
            <v>0.002009115206</v>
          </cell>
          <cell r="AA47">
            <v>0.002753000556</v>
          </cell>
          <cell r="AB47">
            <v>0.002910573582</v>
          </cell>
          <cell r="AC47">
            <v>0.002535127028</v>
          </cell>
          <cell r="AD47">
            <v>0.003102950128</v>
          </cell>
          <cell r="AE47">
            <v>0.002325072183</v>
          </cell>
          <cell r="AF47">
            <v>0.01420797798</v>
          </cell>
          <cell r="AG47">
            <v>0.002100838384</v>
          </cell>
          <cell r="AH47">
            <v>0.002462266199</v>
          </cell>
          <cell r="AI47">
            <v>0.001772687489</v>
          </cell>
          <cell r="AJ47">
            <v>0.001570126101</v>
          </cell>
          <cell r="AK47">
            <v>0.001570126101</v>
          </cell>
          <cell r="AL47">
            <v>0.001837488395</v>
          </cell>
          <cell r="AM47">
            <v>0.01351947113</v>
          </cell>
          <cell r="AN47">
            <v>0.002398494457</v>
          </cell>
          <cell r="AO47">
            <v>0.006185860753</v>
          </cell>
          <cell r="AP47">
            <v>0.005568242647</v>
          </cell>
          <cell r="AQ47">
            <v>0.01414004668</v>
          </cell>
          <cell r="AR47">
            <v>0.01326585891</v>
          </cell>
          <cell r="AS47">
            <v>0.01315071816</v>
          </cell>
          <cell r="AT47">
            <v>1.070029954</v>
          </cell>
          <cell r="AU47">
            <v>0.01453514556</v>
          </cell>
          <cell r="AV47">
            <v>0.01499733011</v>
          </cell>
          <cell r="AW47">
            <v>0.0008265915636</v>
          </cell>
          <cell r="AX47">
            <v>0.02476249542</v>
          </cell>
          <cell r="AY47">
            <v>0.0129046706</v>
          </cell>
          <cell r="AZ47">
            <v>0.01281119822</v>
          </cell>
          <cell r="BA47">
            <v>0.0136392014</v>
          </cell>
          <cell r="BB47">
            <v>0.01402255274</v>
          </cell>
          <cell r="BC47">
            <v>0</v>
          </cell>
        </row>
        <row r="48">
          <cell r="C48">
            <v>0.001338440005</v>
          </cell>
          <cell r="D48">
            <v>0.002545354818</v>
          </cell>
          <cell r="E48">
            <v>0.001668939334</v>
          </cell>
          <cell r="F48">
            <v>0.003591549977</v>
          </cell>
          <cell r="G48">
            <v>0.004884014814</v>
          </cell>
          <cell r="H48">
            <v>0.006586041876</v>
          </cell>
          <cell r="I48">
            <v>0.004446490017</v>
          </cell>
          <cell r="J48">
            <v>0.01246477487</v>
          </cell>
          <cell r="K48">
            <v>0.01027136248</v>
          </cell>
          <cell r="L48">
            <v>0.003873867122</v>
          </cell>
          <cell r="M48">
            <v>0.003155006455</v>
          </cell>
          <cell r="N48">
            <v>0.007157500526</v>
          </cell>
          <cell r="O48">
            <v>0.00503117344</v>
          </cell>
          <cell r="P48">
            <v>0.004971351652</v>
          </cell>
          <cell r="Q48">
            <v>0.004736234266</v>
          </cell>
          <cell r="R48">
            <v>0.002778600929</v>
          </cell>
          <cell r="S48">
            <v>0.005611870221</v>
          </cell>
          <cell r="T48">
            <v>0.007214259824</v>
          </cell>
          <cell r="U48">
            <v>0.002288268042</v>
          </cell>
          <cell r="V48">
            <v>0.004664682076</v>
          </cell>
          <cell r="W48">
            <v>0.005700967211</v>
          </cell>
          <cell r="X48">
            <v>0.00693624673</v>
          </cell>
          <cell r="Y48">
            <v>0.006629588373</v>
          </cell>
          <cell r="Z48">
            <v>0.004517645862</v>
          </cell>
          <cell r="AA48">
            <v>0.005996542263</v>
          </cell>
          <cell r="AB48">
            <v>0.006762472094</v>
          </cell>
          <cell r="AC48">
            <v>0.005430892868</v>
          </cell>
          <cell r="AD48">
            <v>0.006691315688</v>
          </cell>
          <cell r="AE48">
            <v>0.004558189731</v>
          </cell>
          <cell r="AF48">
            <v>0.006972505448</v>
          </cell>
          <cell r="AG48">
            <v>0.004533267973</v>
          </cell>
          <cell r="AH48">
            <v>0.005428577518</v>
          </cell>
          <cell r="AI48">
            <v>0.004821196493</v>
          </cell>
          <cell r="AJ48">
            <v>0.01445529695</v>
          </cell>
          <cell r="AK48">
            <v>0.01445529695</v>
          </cell>
          <cell r="AL48">
            <v>0.00404357985</v>
          </cell>
          <cell r="AM48">
            <v>0.01870681495</v>
          </cell>
          <cell r="AN48">
            <v>0.005439819127</v>
          </cell>
          <cell r="AO48">
            <v>0.01454177082</v>
          </cell>
          <cell r="AP48">
            <v>0.06531943344</v>
          </cell>
          <cell r="AQ48">
            <v>0.02980510016</v>
          </cell>
          <cell r="AR48">
            <v>0.007579720627</v>
          </cell>
          <cell r="AS48">
            <v>0.006317047288</v>
          </cell>
          <cell r="AT48">
            <v>0.06133029947</v>
          </cell>
          <cell r="AU48">
            <v>1.073722519</v>
          </cell>
          <cell r="AV48">
            <v>0.04347869386</v>
          </cell>
          <cell r="AW48">
            <v>0.002298011388</v>
          </cell>
          <cell r="AX48">
            <v>0.08251687927</v>
          </cell>
          <cell r="AY48">
            <v>0.01684817799</v>
          </cell>
          <cell r="AZ48">
            <v>0.02639099324</v>
          </cell>
          <cell r="BA48">
            <v>0.004916468444</v>
          </cell>
          <cell r="BB48">
            <v>0.01827127822</v>
          </cell>
          <cell r="BC48">
            <v>0</v>
          </cell>
        </row>
        <row r="49">
          <cell r="C49">
            <v>0.01587058758</v>
          </cell>
          <cell r="D49">
            <v>0.02039750065</v>
          </cell>
          <cell r="E49">
            <v>0.02801742852</v>
          </cell>
          <cell r="F49">
            <v>0.02915158989</v>
          </cell>
          <cell r="G49">
            <v>0.03113527934</v>
          </cell>
          <cell r="H49">
            <v>0.05218546858</v>
          </cell>
          <cell r="I49">
            <v>0.01320819148</v>
          </cell>
          <cell r="J49">
            <v>0.03752999012</v>
          </cell>
          <cell r="K49">
            <v>0.04644624889</v>
          </cell>
          <cell r="L49">
            <v>0.02139674812</v>
          </cell>
          <cell r="M49">
            <v>0.0172293079</v>
          </cell>
          <cell r="N49">
            <v>0.03680534614</v>
          </cell>
          <cell r="O49">
            <v>0.02446021933</v>
          </cell>
          <cell r="P49">
            <v>0.03250278168</v>
          </cell>
          <cell r="Q49">
            <v>0.03168466766</v>
          </cell>
          <cell r="R49">
            <v>0.01590045261</v>
          </cell>
          <cell r="S49">
            <v>0.0381724166</v>
          </cell>
          <cell r="T49">
            <v>0.04027493606</v>
          </cell>
          <cell r="U49">
            <v>0.01593376791</v>
          </cell>
          <cell r="V49">
            <v>0.01743245779</v>
          </cell>
          <cell r="W49">
            <v>0.03819864703</v>
          </cell>
          <cell r="X49">
            <v>0.03502127693</v>
          </cell>
          <cell r="Y49">
            <v>0.03670384267</v>
          </cell>
          <cell r="Z49">
            <v>0.02053610252</v>
          </cell>
          <cell r="AA49">
            <v>0.019333158</v>
          </cell>
          <cell r="AB49">
            <v>0.0214142625</v>
          </cell>
          <cell r="AC49">
            <v>0.03420283672</v>
          </cell>
          <cell r="AD49">
            <v>0.02330413903</v>
          </cell>
          <cell r="AE49">
            <v>0.02291257962</v>
          </cell>
          <cell r="AF49">
            <v>0.02162236311</v>
          </cell>
          <cell r="AG49">
            <v>0.02051341262</v>
          </cell>
          <cell r="AH49">
            <v>0.0300551477</v>
          </cell>
          <cell r="AI49">
            <v>0.05069619468</v>
          </cell>
          <cell r="AJ49">
            <v>0.0290397129</v>
          </cell>
          <cell r="AK49">
            <v>0.0290397129</v>
          </cell>
          <cell r="AL49">
            <v>0.0337220054</v>
          </cell>
          <cell r="AM49">
            <v>0.03082768768</v>
          </cell>
          <cell r="AN49">
            <v>0.03416175064</v>
          </cell>
          <cell r="AO49">
            <v>0.07364790328</v>
          </cell>
          <cell r="AP49">
            <v>0.1016043329</v>
          </cell>
          <cell r="AQ49">
            <v>0.03269347556</v>
          </cell>
          <cell r="AR49">
            <v>0.04353404386</v>
          </cell>
          <cell r="AS49">
            <v>0.02362347521</v>
          </cell>
          <cell r="AT49">
            <v>0.06945864627</v>
          </cell>
          <cell r="AU49">
            <v>0.01699711748</v>
          </cell>
          <cell r="AV49">
            <v>1.153967372</v>
          </cell>
          <cell r="AW49">
            <v>0.03508548906</v>
          </cell>
          <cell r="AX49">
            <v>0.018102864</v>
          </cell>
          <cell r="AY49">
            <v>0.02854392567</v>
          </cell>
          <cell r="AZ49">
            <v>0.03929872778</v>
          </cell>
          <cell r="BA49">
            <v>0.0307863049</v>
          </cell>
          <cell r="BB49">
            <v>0.02049246452</v>
          </cell>
          <cell r="BC49">
            <v>0</v>
          </cell>
        </row>
        <row r="50">
          <cell r="C50">
            <v>0.001587603756</v>
          </cell>
          <cell r="D50">
            <v>0.003855101788</v>
          </cell>
          <cell r="E50">
            <v>0.001822056279</v>
          </cell>
          <cell r="F50">
            <v>0.001960209408</v>
          </cell>
          <cell r="G50">
            <v>0.003526421695</v>
          </cell>
          <cell r="H50">
            <v>0.007385045084</v>
          </cell>
          <cell r="I50">
            <v>0.005839999055</v>
          </cell>
          <cell r="J50">
            <v>0.009220033111</v>
          </cell>
          <cell r="K50">
            <v>0.006932725187</v>
          </cell>
          <cell r="L50">
            <v>0.01643710383</v>
          </cell>
          <cell r="M50">
            <v>0.005149801852</v>
          </cell>
          <cell r="N50">
            <v>0.006730575248</v>
          </cell>
          <cell r="O50">
            <v>0.006063502997</v>
          </cell>
          <cell r="P50">
            <v>0.005166745989</v>
          </cell>
          <cell r="Q50">
            <v>0.004980877946</v>
          </cell>
          <cell r="R50">
            <v>0.001306764097</v>
          </cell>
          <cell r="S50">
            <v>0.006164522796</v>
          </cell>
          <cell r="T50">
            <v>0.007201432996</v>
          </cell>
          <cell r="U50">
            <v>0.002272082552</v>
          </cell>
          <cell r="V50">
            <v>0.004202516263</v>
          </cell>
          <cell r="W50">
            <v>0.005838725189</v>
          </cell>
          <cell r="X50">
            <v>0.006446901262</v>
          </cell>
          <cell r="Y50">
            <v>0.008459884495</v>
          </cell>
          <cell r="Z50">
            <v>0.004776798428</v>
          </cell>
          <cell r="AA50">
            <v>0.006711523523</v>
          </cell>
          <cell r="AB50">
            <v>0.006691824284</v>
          </cell>
          <cell r="AC50">
            <v>0.005753378128</v>
          </cell>
          <cell r="AD50">
            <v>0.007866347119</v>
          </cell>
          <cell r="AE50">
            <v>0.006221732017</v>
          </cell>
          <cell r="AF50">
            <v>0.007563557376</v>
          </cell>
          <cell r="AG50">
            <v>0.005346599795</v>
          </cell>
          <cell r="AH50">
            <v>0.004246330754</v>
          </cell>
          <cell r="AI50">
            <v>0.002615411035</v>
          </cell>
          <cell r="AJ50">
            <v>0.002352482374</v>
          </cell>
          <cell r="AK50">
            <v>0.002352482374</v>
          </cell>
          <cell r="AL50">
            <v>0.004108697305</v>
          </cell>
          <cell r="AM50">
            <v>0.04500815868</v>
          </cell>
          <cell r="AN50">
            <v>0.01541292587</v>
          </cell>
          <cell r="AO50">
            <v>0.0216205455</v>
          </cell>
          <cell r="AP50">
            <v>0.01849157262</v>
          </cell>
          <cell r="AQ50">
            <v>0.02593996183</v>
          </cell>
          <cell r="AR50">
            <v>0.0640812966</v>
          </cell>
          <cell r="AS50">
            <v>0.03511823889</v>
          </cell>
          <cell r="AT50">
            <v>0.01953623361</v>
          </cell>
          <cell r="AU50">
            <v>0.01561974059</v>
          </cell>
          <cell r="AV50">
            <v>0.01532930652</v>
          </cell>
          <cell r="AW50">
            <v>1.000942781</v>
          </cell>
          <cell r="AX50">
            <v>0.03493930155</v>
          </cell>
          <cell r="AY50">
            <v>0.01335087947</v>
          </cell>
          <cell r="AZ50">
            <v>0.003285074381</v>
          </cell>
          <cell r="BA50">
            <v>0.02562232292</v>
          </cell>
          <cell r="BB50">
            <v>0.02676203978</v>
          </cell>
          <cell r="BC50">
            <v>0</v>
          </cell>
        </row>
        <row r="51">
          <cell r="C51">
            <v>0.006735812625</v>
          </cell>
          <cell r="D51">
            <v>0.01372074306</v>
          </cell>
          <cell r="E51">
            <v>0.00565805235</v>
          </cell>
          <cell r="F51">
            <v>0.02202026423</v>
          </cell>
          <cell r="G51">
            <v>0.04432907073</v>
          </cell>
          <cell r="H51">
            <v>0.04384863073</v>
          </cell>
          <cell r="I51">
            <v>0.03726059209</v>
          </cell>
          <cell r="J51">
            <v>0.1236955459</v>
          </cell>
          <cell r="K51">
            <v>0.1032652841</v>
          </cell>
          <cell r="L51">
            <v>0.02572398401</v>
          </cell>
          <cell r="M51">
            <v>0.02092421003</v>
          </cell>
          <cell r="N51">
            <v>0.06419301526</v>
          </cell>
          <cell r="O51">
            <v>0.03880405707</v>
          </cell>
          <cell r="P51">
            <v>0.03597454957</v>
          </cell>
          <cell r="Q51">
            <v>0.02579435621</v>
          </cell>
          <cell r="R51">
            <v>0.02948939411</v>
          </cell>
          <cell r="S51">
            <v>0.03843433356</v>
          </cell>
          <cell r="T51">
            <v>0.05863304723</v>
          </cell>
          <cell r="U51">
            <v>0.01826663905</v>
          </cell>
          <cell r="V51">
            <v>0.04154137665</v>
          </cell>
          <cell r="W51">
            <v>0.04360711842</v>
          </cell>
          <cell r="X51">
            <v>0.06196754651</v>
          </cell>
          <cell r="Y51">
            <v>0.0440047277</v>
          </cell>
          <cell r="Z51">
            <v>0.03550650736</v>
          </cell>
          <cell r="AA51">
            <v>0.04963694429</v>
          </cell>
          <cell r="AB51">
            <v>0.06027306992</v>
          </cell>
          <cell r="AC51">
            <v>0.03924098417</v>
          </cell>
          <cell r="AD51">
            <v>0.05204691079</v>
          </cell>
          <cell r="AE51">
            <v>0.02893313292</v>
          </cell>
          <cell r="AF51">
            <v>0.0512307534</v>
          </cell>
          <cell r="AG51">
            <v>0.0362849049</v>
          </cell>
          <cell r="AH51">
            <v>0.04458142875</v>
          </cell>
          <cell r="AI51">
            <v>0.03655885742</v>
          </cell>
          <cell r="AJ51">
            <v>0.03019060288</v>
          </cell>
          <cell r="AK51">
            <v>0.03019060288</v>
          </cell>
          <cell r="AL51">
            <v>0.02699336658</v>
          </cell>
          <cell r="AM51">
            <v>0.0761196322</v>
          </cell>
          <cell r="AN51">
            <v>0.04055060122</v>
          </cell>
          <cell r="AO51">
            <v>0.07388198833</v>
          </cell>
          <cell r="AP51">
            <v>0.09928204117</v>
          </cell>
          <cell r="AQ51">
            <v>0.07003182434</v>
          </cell>
          <cell r="AR51">
            <v>0.06458672971</v>
          </cell>
          <cell r="AS51">
            <v>0.05207763252</v>
          </cell>
          <cell r="AT51">
            <v>0.1652210249</v>
          </cell>
          <cell r="AU51">
            <v>0.1092735066</v>
          </cell>
          <cell r="AV51">
            <v>0.07085008764</v>
          </cell>
          <cell r="AW51">
            <v>0.01344138338</v>
          </cell>
          <cell r="AX51">
            <v>1.079641329</v>
          </cell>
          <cell r="AY51">
            <v>0.05194674665</v>
          </cell>
          <cell r="AZ51">
            <v>0.0324650375</v>
          </cell>
          <cell r="BA51">
            <v>0.03339598858</v>
          </cell>
          <cell r="BB51">
            <v>0.05786807493</v>
          </cell>
          <cell r="BC51">
            <v>0</v>
          </cell>
        </row>
        <row r="52">
          <cell r="C52">
            <v>0.001754295366</v>
          </cell>
          <cell r="D52">
            <v>0.003745965174</v>
          </cell>
          <cell r="E52">
            <v>0.002193664362</v>
          </cell>
          <cell r="F52">
            <v>0.01850556291</v>
          </cell>
          <cell r="G52">
            <v>0.0165140415</v>
          </cell>
          <cell r="H52">
            <v>0.008208629026</v>
          </cell>
          <cell r="I52">
            <v>0.005788834715</v>
          </cell>
          <cell r="J52">
            <v>0.0224556364</v>
          </cell>
          <cell r="K52">
            <v>0.01743537779</v>
          </cell>
          <cell r="L52">
            <v>0.01678837728</v>
          </cell>
          <cell r="M52">
            <v>0.01562066394</v>
          </cell>
          <cell r="N52">
            <v>0.01874337663</v>
          </cell>
          <cell r="O52">
            <v>0.01830653029</v>
          </cell>
          <cell r="P52">
            <v>0.01732732684</v>
          </cell>
          <cell r="Q52">
            <v>0.01724605245</v>
          </cell>
          <cell r="R52">
            <v>0.001445978944</v>
          </cell>
          <cell r="S52">
            <v>0.007682171667</v>
          </cell>
          <cell r="T52">
            <v>0.02145319419</v>
          </cell>
          <cell r="U52">
            <v>0.003103111484</v>
          </cell>
          <cell r="V52">
            <v>0.01515535108</v>
          </cell>
          <cell r="W52">
            <v>0.01982384355</v>
          </cell>
          <cell r="X52">
            <v>0.01856015694</v>
          </cell>
          <cell r="Y52">
            <v>0.02051127008</v>
          </cell>
          <cell r="Z52">
            <v>0.01725228483</v>
          </cell>
          <cell r="AA52">
            <v>0.01758324052</v>
          </cell>
          <cell r="AB52">
            <v>0.01847155167</v>
          </cell>
          <cell r="AC52">
            <v>0.03022987487</v>
          </cell>
          <cell r="AD52">
            <v>0.009827146979</v>
          </cell>
          <cell r="AE52">
            <v>0.01901521456</v>
          </cell>
          <cell r="AF52">
            <v>0.03021442443</v>
          </cell>
          <cell r="AG52">
            <v>0.01725439147</v>
          </cell>
          <cell r="AH52">
            <v>0.04750537702</v>
          </cell>
          <cell r="AI52">
            <v>0.01792990589</v>
          </cell>
          <cell r="AJ52">
            <v>0.02480355172</v>
          </cell>
          <cell r="AK52">
            <v>0.02480355172</v>
          </cell>
          <cell r="AL52">
            <v>0.01738483044</v>
          </cell>
          <cell r="AM52">
            <v>0.02715184558</v>
          </cell>
          <cell r="AN52">
            <v>0.01698666587</v>
          </cell>
          <cell r="AO52">
            <v>0.04981085545</v>
          </cell>
          <cell r="AP52">
            <v>0.07193708229</v>
          </cell>
          <cell r="AQ52">
            <v>0.0500166467</v>
          </cell>
          <cell r="AR52">
            <v>0.03727008653</v>
          </cell>
          <cell r="AS52">
            <v>0.03691099476</v>
          </cell>
          <cell r="AT52">
            <v>0.06472763162</v>
          </cell>
          <cell r="AU52">
            <v>0.02706433243</v>
          </cell>
          <cell r="AV52">
            <v>0.03998774576</v>
          </cell>
          <cell r="AW52">
            <v>0.01182964652</v>
          </cell>
          <cell r="AX52">
            <v>0.02718298351</v>
          </cell>
          <cell r="AY52">
            <v>1.035818431</v>
          </cell>
          <cell r="AZ52">
            <v>0.04601885497</v>
          </cell>
          <cell r="BA52">
            <v>0.02779674733</v>
          </cell>
          <cell r="BB52">
            <v>0.04969516826</v>
          </cell>
          <cell r="BC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</row>
        <row r="54">
          <cell r="C54">
            <v>0.0004600918876</v>
          </cell>
          <cell r="D54">
            <v>0.0009101536994</v>
          </cell>
          <cell r="E54">
            <v>0.0007064980101</v>
          </cell>
          <cell r="F54">
            <v>0.00104811435</v>
          </cell>
          <cell r="G54">
            <v>0.001567351515</v>
          </cell>
          <cell r="H54">
            <v>0.002312538315</v>
          </cell>
          <cell r="I54">
            <v>0.002092277258</v>
          </cell>
          <cell r="J54">
            <v>0.003432637852</v>
          </cell>
          <cell r="K54">
            <v>0.002223763431</v>
          </cell>
          <cell r="L54">
            <v>0.001275658322</v>
          </cell>
          <cell r="M54">
            <v>0.0009376892346</v>
          </cell>
          <cell r="N54">
            <v>0.001938072452</v>
          </cell>
          <cell r="O54">
            <v>0.002481139511</v>
          </cell>
          <cell r="P54">
            <v>0.001833889259</v>
          </cell>
          <cell r="Q54">
            <v>0.001318398245</v>
          </cell>
          <cell r="R54">
            <v>0.0006791238221</v>
          </cell>
          <cell r="S54">
            <v>0.002548927281</v>
          </cell>
          <cell r="T54">
            <v>0.002849475155</v>
          </cell>
          <cell r="U54">
            <v>0.00078825975</v>
          </cell>
          <cell r="V54">
            <v>0.001385397272</v>
          </cell>
          <cell r="W54">
            <v>0.001983038518</v>
          </cell>
          <cell r="X54">
            <v>0.002194856171</v>
          </cell>
          <cell r="Y54">
            <v>0.002659903401</v>
          </cell>
          <cell r="Z54">
            <v>0.001634551152</v>
          </cell>
          <cell r="AA54">
            <v>0.001599880578</v>
          </cell>
          <cell r="AB54">
            <v>0.001810399166</v>
          </cell>
          <cell r="AC54">
            <v>0.0016148375</v>
          </cell>
          <cell r="AD54">
            <v>0.001820961425</v>
          </cell>
          <cell r="AE54">
            <v>0.001552827687</v>
          </cell>
          <cell r="AF54">
            <v>0.001656301403</v>
          </cell>
          <cell r="AG54">
            <v>0.001425519309</v>
          </cell>
          <cell r="AH54">
            <v>0.001597557365</v>
          </cell>
          <cell r="AI54">
            <v>0.001198139205</v>
          </cell>
          <cell r="AJ54">
            <v>0.0009793280359</v>
          </cell>
          <cell r="AK54">
            <v>0.0009793280359</v>
          </cell>
          <cell r="AL54">
            <v>0.001189284789</v>
          </cell>
          <cell r="AM54">
            <v>0.00212359199</v>
          </cell>
          <cell r="AN54">
            <v>0.01319606599</v>
          </cell>
          <cell r="AO54">
            <v>0.006726325545</v>
          </cell>
          <cell r="AP54">
            <v>0.003232428733</v>
          </cell>
          <cell r="AQ54">
            <v>0.01344218046</v>
          </cell>
          <cell r="AR54">
            <v>0.001762335676</v>
          </cell>
          <cell r="AS54">
            <v>0.001622388653</v>
          </cell>
          <cell r="AT54">
            <v>0.003361383564</v>
          </cell>
          <cell r="AU54">
            <v>0.001847926691</v>
          </cell>
          <cell r="AV54">
            <v>0.01405297159</v>
          </cell>
          <cell r="AW54">
            <v>0.0006697759287</v>
          </cell>
          <cell r="AX54">
            <v>0.01252174836</v>
          </cell>
          <cell r="AY54">
            <v>0.01229692974</v>
          </cell>
          <cell r="AZ54">
            <v>0.001447266397</v>
          </cell>
          <cell r="BA54">
            <v>1.100091877</v>
          </cell>
          <cell r="BB54">
            <v>0.001822440376</v>
          </cell>
          <cell r="BC54">
            <v>0</v>
          </cell>
        </row>
        <row r="55">
          <cell r="C55">
            <v>3.390208998e-5</v>
          </cell>
          <cell r="D55">
            <v>8.008236593e-5</v>
          </cell>
          <cell r="E55">
            <v>4.482961194e-5</v>
          </cell>
          <cell r="F55">
            <v>0.0002811486714</v>
          </cell>
          <cell r="G55">
            <v>0.0001023897925</v>
          </cell>
          <cell r="H55">
            <v>0.000286075589</v>
          </cell>
          <cell r="I55">
            <v>0.0002387686966</v>
          </cell>
          <cell r="J55">
            <v>0.000593590144</v>
          </cell>
          <cell r="K55">
            <v>0.0001875461706</v>
          </cell>
          <cell r="L55">
            <v>0.0001041144986</v>
          </cell>
          <cell r="M55">
            <v>7.539585003e-5</v>
          </cell>
          <cell r="N55">
            <v>0.000158312685</v>
          </cell>
          <cell r="O55">
            <v>0.0002565452107</v>
          </cell>
          <cell r="P55">
            <v>0.0002328928867</v>
          </cell>
          <cell r="Q55">
            <v>0.0003273904876</v>
          </cell>
          <cell r="R55">
            <v>4.902723526e-5</v>
          </cell>
          <cell r="S55">
            <v>0.0004107425861</v>
          </cell>
          <cell r="T55">
            <v>0.0003099569662</v>
          </cell>
          <cell r="U55">
            <v>6.341157885e-5</v>
          </cell>
          <cell r="V55">
            <v>0.0002054089722</v>
          </cell>
          <cell r="W55">
            <v>0.0001590154297</v>
          </cell>
          <cell r="X55">
            <v>0.0001561538593</v>
          </cell>
          <cell r="Y55">
            <v>0.000391032176</v>
          </cell>
          <cell r="Z55">
            <v>0.0002362613459</v>
          </cell>
          <cell r="AA55">
            <v>0.000251870339</v>
          </cell>
          <cell r="AB55">
            <v>0.0002673790756</v>
          </cell>
          <cell r="AC55">
            <v>0.000139109868</v>
          </cell>
          <cell r="AD55">
            <v>0.0003870976601</v>
          </cell>
          <cell r="AE55">
            <v>0.0002471763015</v>
          </cell>
          <cell r="AF55">
            <v>0.0003719999687</v>
          </cell>
          <cell r="AG55">
            <v>0.0001196765935</v>
          </cell>
          <cell r="AH55">
            <v>0.000122412799</v>
          </cell>
          <cell r="AI55">
            <v>9.090884995e-5</v>
          </cell>
          <cell r="AJ55">
            <v>0.0001814168615</v>
          </cell>
          <cell r="AK55">
            <v>0.0001814168615</v>
          </cell>
          <cell r="AL55">
            <v>9.845901814e-5</v>
          </cell>
          <cell r="AM55">
            <v>0.0004723395621</v>
          </cell>
          <cell r="AN55">
            <v>0.0004534248781</v>
          </cell>
          <cell r="AO55">
            <v>0.002927165041</v>
          </cell>
          <cell r="AP55">
            <v>0.0007774537073</v>
          </cell>
          <cell r="AQ55">
            <v>0.01101637172</v>
          </cell>
          <cell r="AR55">
            <v>0.000241856615</v>
          </cell>
          <cell r="AS55">
            <v>0.000262983948</v>
          </cell>
          <cell r="AT55">
            <v>0.01159290524</v>
          </cell>
          <cell r="AU55">
            <v>0.01113123894</v>
          </cell>
          <cell r="AV55">
            <v>0.0008612189335</v>
          </cell>
          <cell r="AW55">
            <v>4.248321711e-5</v>
          </cell>
          <cell r="AX55">
            <v>0.001230226652</v>
          </cell>
          <cell r="AY55">
            <v>0.0004344382587</v>
          </cell>
          <cell r="AZ55">
            <v>0.0004238574641</v>
          </cell>
          <cell r="BA55">
            <v>0.01142612219</v>
          </cell>
          <cell r="BB55">
            <v>1.020874713</v>
          </cell>
          <cell r="BC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1</v>
          </cell>
        </row>
      </sheetData>
      <sheetData sheetId="2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"/>
  <sheetViews>
    <sheetView showGridLines="0" workbookViewId="0">
      <selection activeCell="B2" sqref="B2"/>
    </sheetView>
  </sheetViews>
  <sheetFormatPr defaultColWidth="10.9047619047619" defaultRowHeight="15" outlineLevelCol="1"/>
  <sheetData>
    <row r="1" ht="18" customHeight="1" spans="1:1">
      <c r="A1" s="292"/>
    </row>
    <row r="2" ht="33" customHeight="1" spans="1:2">
      <c r="A2" s="296"/>
      <c r="B2" s="297" t="s">
        <v>0</v>
      </c>
    </row>
    <row r="3" ht="25" customHeight="1" spans="2:2">
      <c r="B3" s="298" t="s">
        <v>1</v>
      </c>
    </row>
    <row r="4" ht="20" customHeight="1" spans="2:2">
      <c r="B4" s="299"/>
    </row>
    <row r="5" ht="20" customHeight="1" spans="2:2">
      <c r="B5" s="299"/>
    </row>
    <row r="7" spans="2:2">
      <c r="B7" s="300"/>
    </row>
    <row r="8" spans="2:2">
      <c r="B8" s="300"/>
    </row>
    <row r="9" spans="2:2">
      <c r="B9" s="300"/>
    </row>
    <row r="10" spans="2:2">
      <c r="B10" s="300"/>
    </row>
    <row r="11" spans="2:2">
      <c r="B11" s="300"/>
    </row>
    <row r="12" spans="2:2">
      <c r="B12" s="300"/>
    </row>
    <row r="13" spans="2:2">
      <c r="B13" s="300"/>
    </row>
    <row r="14" spans="2:2">
      <c r="B14" s="300"/>
    </row>
    <row r="15" spans="2:2">
      <c r="B15" s="300"/>
    </row>
    <row r="16" spans="2:2">
      <c r="B16" s="300"/>
    </row>
    <row r="17" spans="2:2">
      <c r="B17" s="300"/>
    </row>
    <row r="18" spans="2:2">
      <c r="B18" s="300"/>
    </row>
    <row r="19" spans="2:2">
      <c r="B19" s="300"/>
    </row>
    <row r="20" spans="2:2">
      <c r="B20" s="300"/>
    </row>
    <row r="33" customHeight="1"/>
  </sheetData>
  <sheetProtection algorithmName="SHA-512" hashValue="rieQcdUSyw8dnV/inLxroHdwR1R07uXNl52nMx9HDrWjxpGdH7pjfmNjaLotrt/tZ3401mpLZ+5MOk7I+KYeUg==" saltValue="sRz2dsSExZinRG11l0gKCw==" spinCount="100000" sheet="1"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showGridLines="0" workbookViewId="0">
      <selection activeCell="B2" sqref="B2"/>
    </sheetView>
  </sheetViews>
  <sheetFormatPr defaultColWidth="10.9047619047619" defaultRowHeight="15" outlineLevelCol="1"/>
  <sheetData>
    <row r="1" ht="20" customHeight="1" spans="1:1">
      <c r="A1" s="292"/>
    </row>
    <row r="2" ht="35" customHeight="1" spans="1:2">
      <c r="A2" s="293"/>
      <c r="B2" s="294" t="s">
        <v>2</v>
      </c>
    </row>
    <row r="3" ht="23" customHeight="1" spans="2:2">
      <c r="B3" s="234" t="s">
        <v>3</v>
      </c>
    </row>
    <row r="4" ht="23" customHeight="1" spans="2:2">
      <c r="B4" s="234" t="s">
        <v>4</v>
      </c>
    </row>
    <row r="6" ht="23" customHeight="1" spans="2:2">
      <c r="B6" s="295" t="s">
        <v>5</v>
      </c>
    </row>
    <row r="7" ht="23" customHeight="1" spans="2:2">
      <c r="B7" s="295" t="s">
        <v>6</v>
      </c>
    </row>
    <row r="8" ht="23" customHeight="1" spans="2:2">
      <c r="B8" s="295" t="s">
        <v>7</v>
      </c>
    </row>
    <row r="9" ht="23" customHeight="1" spans="2:2">
      <c r="B9" s="295" t="s">
        <v>8</v>
      </c>
    </row>
    <row r="10" ht="23" customHeight="1" spans="2:2">
      <c r="B10" s="295" t="s">
        <v>9</v>
      </c>
    </row>
    <row r="11" ht="23" customHeight="1" spans="2:2">
      <c r="B11" s="295" t="s">
        <v>10</v>
      </c>
    </row>
    <row r="12" ht="23" customHeight="1" spans="2:2">
      <c r="B12" s="295" t="s">
        <v>11</v>
      </c>
    </row>
    <row r="13" ht="23" customHeight="1" spans="2:2">
      <c r="B13" s="295" t="s">
        <v>12</v>
      </c>
    </row>
    <row r="14" ht="23" customHeight="1" spans="2:2">
      <c r="B14" s="295" t="s">
        <v>13</v>
      </c>
    </row>
    <row r="15" ht="23" customHeight="1" spans="2:2">
      <c r="B15" s="295" t="s">
        <v>14</v>
      </c>
    </row>
    <row r="16" ht="23" customHeight="1" spans="2:2">
      <c r="B16" s="295" t="s">
        <v>15</v>
      </c>
    </row>
    <row r="17" ht="23" customHeight="1" spans="2:2">
      <c r="B17" s="295" t="s">
        <v>16</v>
      </c>
    </row>
    <row r="18" ht="23" customHeight="1" spans="2:2">
      <c r="B18" s="295" t="s">
        <v>17</v>
      </c>
    </row>
    <row r="19" ht="23" customHeight="1" spans="2:2">
      <c r="B19" s="295" t="s">
        <v>18</v>
      </c>
    </row>
  </sheetData>
  <sheetProtection algorithmName="SHA-512" hashValue="knR3yLQL+DpDoy/dRQgGpH55k8SL6gF0hbWJdeG8busBtzm4VHog6QnFZoS89kLmVuUY4XcQSaWRIH7pmu7kqg==" saltValue="vRRe0qOBL2CCZpPoBQk5UA==" spinCount="100000" sheet="1" formatCells="0" formatColumns="0" formatRows="0" insertRows="0" insertColumns="0" insertHyperlinks="0" deleteColumns="0" deleteRows="0" sort="0" autoFilter="0" pivotTables="0"/>
  <hyperlinks>
    <hyperlink ref="B6" location="'1'!A1" display="Tabela 1 - Recursos de bens e serviços "/>
    <hyperlink ref="B7" location="'2'!A1" display="Tabela 2 - Usos Totais a preços de consumidor"/>
    <hyperlink ref="B8" location="'3'!A1" display="Tabela 3 - Demanda da produção do Rio Grande do Sul a preços básicos"/>
    <hyperlink ref="B9" location="'4'!A1" display="Tabela 4 - Demanda de produtos importados do resto do mundo"/>
    <hyperlink ref="B10" location="'5'!A1" display="Tabela 5 - Demanda de produtos importados de outras unidades federativas"/>
    <hyperlink ref="B11" location="'6'!A1" display="Tabela 6 - Destino dos impostos sobre produtos locais e importados "/>
    <hyperlink ref="B12" location="'7'!A1" display="Tabela 7 - Destino da margem de comércio sobre produtos locais e importados"/>
    <hyperlink ref="B13" location="'8'!A1" display="Tabela 8 - Destino da margem de transporte sobre produtos locais e importados"/>
    <hyperlink ref="B14" location="'9'!A1" display="Tabela 9 - Matriz dos coeficientes técnicos dos insumos locais"/>
    <hyperlink ref="B15" location="'9'!A1" display="Tabela 10 - Matriz dos coeficientes técnicos dos insumos importados do Resto do Mundo"/>
    <hyperlink ref="B16" location="'11'!A1" display="Tabela 11 - Matriz dos coeficientes técnicos dos insumos importados de outras unidades da federação"/>
    <hyperlink ref="B17" location="'12'!A1" display="Tabela 12 - Matriz de participação setorial na produção dos produtos locais - Market Share"/>
    <hyperlink ref="B18" location="'13'!A1" display="Tabela 13 - Matriz dos coeficientes técnicos intersetoriais locais"/>
    <hyperlink ref="B19" location="'14'!A1" display="Tabela 14 - Matriz de impacto intersetorial - Matriz de Leontief"/>
  </hyperlinks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125"/>
  <sheetViews>
    <sheetView showGridLines="0" topLeftCell="DT44" workbookViewId="0">
      <selection activeCell="EF7" sqref="EF7"/>
    </sheetView>
  </sheetViews>
  <sheetFormatPr defaultColWidth="10.9047619047619" defaultRowHeight="15"/>
  <cols>
    <col min="2" max="2" width="67.8190476190476" customWidth="1"/>
    <col min="3" max="3" width="12.6761904761905" customWidth="1"/>
    <col min="11" max="11" width="11.1809523809524" customWidth="1"/>
    <col min="12" max="64" width="14.5047619047619" customWidth="1"/>
    <col min="65" max="65" width="11.6761904761905" customWidth="1"/>
    <col min="66" max="66" width="13.3142857142857" customWidth="1"/>
    <col min="69" max="69" width="10.8190476190476" customWidth="1"/>
    <col min="70" max="70" width="77.3142857142857" customWidth="1"/>
    <col min="71" max="71" width="12.6761904761905" customWidth="1"/>
    <col min="73" max="74" width="12.8571428571429"/>
    <col min="79" max="79" width="11.1809523809524" customWidth="1"/>
    <col min="80" max="132" width="14.5047619047619" customWidth="1"/>
    <col min="133" max="133" width="11.6761904761905" customWidth="1"/>
    <col min="134" max="134" width="13.3142857142857" customWidth="1"/>
  </cols>
  <sheetData>
    <row r="1" ht="18" customHeight="1" spans="1:1">
      <c r="A1" s="234" t="s">
        <v>5</v>
      </c>
    </row>
    <row r="2" ht="23.25" customHeight="1" spans="1:76">
      <c r="A2" s="163" t="s">
        <v>19</v>
      </c>
      <c r="B2" s="236"/>
      <c r="BO2" s="48"/>
      <c r="BX2" s="48"/>
    </row>
    <row r="3" ht="21.75" customHeight="1" spans="1:135">
      <c r="A3" s="67" t="s">
        <v>20</v>
      </c>
      <c r="B3" s="67" t="s">
        <v>21</v>
      </c>
      <c r="C3" s="237" t="s">
        <v>22</v>
      </c>
      <c r="D3" s="166"/>
      <c r="E3" s="166"/>
      <c r="F3" s="166"/>
      <c r="G3" s="166"/>
      <c r="H3" s="166"/>
      <c r="I3" s="166"/>
      <c r="J3" s="166"/>
      <c r="K3" s="244"/>
      <c r="L3" s="245" t="s">
        <v>23</v>
      </c>
      <c r="M3" s="246"/>
      <c r="N3" s="246"/>
      <c r="O3" s="24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  <c r="AF3" s="246"/>
      <c r="AG3" s="246"/>
      <c r="AH3" s="246"/>
      <c r="AI3" s="246"/>
      <c r="AJ3" s="246"/>
      <c r="AK3" s="246"/>
      <c r="AL3" s="246"/>
      <c r="AM3" s="246"/>
      <c r="AN3" s="246"/>
      <c r="AO3" s="246"/>
      <c r="AP3" s="246"/>
      <c r="AQ3" s="246"/>
      <c r="AR3" s="246"/>
      <c r="AS3" s="246"/>
      <c r="AT3" s="246"/>
      <c r="AU3" s="246"/>
      <c r="AV3" s="246"/>
      <c r="AW3" s="246"/>
      <c r="AX3" s="246"/>
      <c r="AY3" s="246"/>
      <c r="AZ3" s="246"/>
      <c r="BA3" s="246"/>
      <c r="BB3" s="246"/>
      <c r="BC3" s="246"/>
      <c r="BD3" s="246"/>
      <c r="BE3" s="246"/>
      <c r="BF3" s="246"/>
      <c r="BG3" s="246"/>
      <c r="BH3" s="246"/>
      <c r="BI3" s="246"/>
      <c r="BJ3" s="246"/>
      <c r="BK3" s="246"/>
      <c r="BL3" s="255"/>
      <c r="BM3" s="260" t="s">
        <v>24</v>
      </c>
      <c r="BN3" s="261"/>
      <c r="BO3" s="262"/>
      <c r="BP3" s="212"/>
      <c r="BQ3" s="67" t="s">
        <v>20</v>
      </c>
      <c r="BR3" s="67" t="s">
        <v>25</v>
      </c>
      <c r="BS3" s="237" t="s">
        <v>22</v>
      </c>
      <c r="BT3" s="166"/>
      <c r="BU3" s="166"/>
      <c r="BV3" s="166"/>
      <c r="BW3" s="166"/>
      <c r="BX3" s="166"/>
      <c r="BY3" s="166"/>
      <c r="BZ3" s="166"/>
      <c r="CA3" s="244"/>
      <c r="CB3" s="165" t="s">
        <v>26</v>
      </c>
      <c r="CC3" s="166"/>
      <c r="CD3" s="166"/>
      <c r="CE3" s="166"/>
      <c r="CF3" s="166"/>
      <c r="CG3" s="166"/>
      <c r="CH3" s="166"/>
      <c r="CI3" s="166"/>
      <c r="CJ3" s="166"/>
      <c r="CK3" s="166"/>
      <c r="CL3" s="166"/>
      <c r="CM3" s="166"/>
      <c r="CN3" s="166"/>
      <c r="CO3" s="166"/>
      <c r="CP3" s="166"/>
      <c r="CQ3" s="166"/>
      <c r="CR3" s="166"/>
      <c r="CS3" s="166"/>
      <c r="CT3" s="166"/>
      <c r="CU3" s="166"/>
      <c r="CV3" s="166"/>
      <c r="CW3" s="166"/>
      <c r="CX3" s="166"/>
      <c r="CY3" s="166"/>
      <c r="CZ3" s="166"/>
      <c r="DA3" s="166"/>
      <c r="DB3" s="166"/>
      <c r="DC3" s="166"/>
      <c r="DD3" s="166"/>
      <c r="DE3" s="166"/>
      <c r="DF3" s="166"/>
      <c r="DG3" s="166"/>
      <c r="DH3" s="166"/>
      <c r="DI3" s="166"/>
      <c r="DJ3" s="166"/>
      <c r="DK3" s="166"/>
      <c r="DL3" s="166"/>
      <c r="DM3" s="166"/>
      <c r="DN3" s="166"/>
      <c r="DO3" s="166"/>
      <c r="DP3" s="166"/>
      <c r="DQ3" s="166"/>
      <c r="DR3" s="166"/>
      <c r="DS3" s="166"/>
      <c r="DT3" s="166"/>
      <c r="DU3" s="166"/>
      <c r="DV3" s="166"/>
      <c r="DW3" s="166"/>
      <c r="DX3" s="166"/>
      <c r="DY3" s="166"/>
      <c r="DZ3" s="166"/>
      <c r="EA3" s="166"/>
      <c r="EB3" s="255"/>
      <c r="EC3" s="260" t="s">
        <v>24</v>
      </c>
      <c r="ED3" s="261"/>
      <c r="EE3" s="262"/>
    </row>
    <row r="4" ht="21.75" customHeight="1" spans="1:135">
      <c r="A4" s="81"/>
      <c r="B4" s="81"/>
      <c r="C4" s="238" t="s">
        <v>27</v>
      </c>
      <c r="D4" s="239" t="s">
        <v>28</v>
      </c>
      <c r="E4" s="239" t="s">
        <v>29</v>
      </c>
      <c r="F4" s="239" t="s">
        <v>30</v>
      </c>
      <c r="G4" s="239" t="s">
        <v>31</v>
      </c>
      <c r="H4" s="239" t="s">
        <v>32</v>
      </c>
      <c r="I4" s="239" t="s">
        <v>33</v>
      </c>
      <c r="J4" s="239" t="s">
        <v>34</v>
      </c>
      <c r="K4" s="247" t="s">
        <v>35</v>
      </c>
      <c r="L4" s="72" t="s">
        <v>36</v>
      </c>
      <c r="M4" s="72" t="s">
        <v>37</v>
      </c>
      <c r="N4" s="72" t="s">
        <v>38</v>
      </c>
      <c r="O4" s="72" t="s">
        <v>39</v>
      </c>
      <c r="P4" s="72" t="s">
        <v>40</v>
      </c>
      <c r="Q4" s="72" t="s">
        <v>41</v>
      </c>
      <c r="R4" s="72" t="s">
        <v>42</v>
      </c>
      <c r="S4" s="72" t="s">
        <v>43</v>
      </c>
      <c r="T4" s="72" t="s">
        <v>44</v>
      </c>
      <c r="U4" s="72" t="s">
        <v>45</v>
      </c>
      <c r="V4" s="72" t="s">
        <v>46</v>
      </c>
      <c r="W4" s="72" t="s">
        <v>47</v>
      </c>
      <c r="X4" s="72" t="s">
        <v>48</v>
      </c>
      <c r="Y4" s="72" t="s">
        <v>49</v>
      </c>
      <c r="Z4" s="72" t="s">
        <v>50</v>
      </c>
      <c r="AA4" s="72" t="s">
        <v>51</v>
      </c>
      <c r="AB4" s="72" t="s">
        <v>52</v>
      </c>
      <c r="AC4" s="72" t="s">
        <v>53</v>
      </c>
      <c r="AD4" s="72" t="s">
        <v>54</v>
      </c>
      <c r="AE4" s="72" t="s">
        <v>55</v>
      </c>
      <c r="AF4" s="72" t="s">
        <v>56</v>
      </c>
      <c r="AG4" s="72" t="s">
        <v>57</v>
      </c>
      <c r="AH4" s="72" t="s">
        <v>58</v>
      </c>
      <c r="AI4" s="72" t="s">
        <v>59</v>
      </c>
      <c r="AJ4" s="72" t="s">
        <v>60</v>
      </c>
      <c r="AK4" s="72" t="s">
        <v>61</v>
      </c>
      <c r="AL4" s="72" t="s">
        <v>62</v>
      </c>
      <c r="AM4" s="72" t="s">
        <v>63</v>
      </c>
      <c r="AN4" s="72" t="s">
        <v>64</v>
      </c>
      <c r="AO4" s="72" t="s">
        <v>65</v>
      </c>
      <c r="AP4" s="72" t="s">
        <v>66</v>
      </c>
      <c r="AQ4" s="72" t="s">
        <v>67</v>
      </c>
      <c r="AR4" s="72" t="s">
        <v>68</v>
      </c>
      <c r="AS4" s="72" t="s">
        <v>69</v>
      </c>
      <c r="AT4" s="72" t="s">
        <v>70</v>
      </c>
      <c r="AU4" s="72" t="s">
        <v>71</v>
      </c>
      <c r="AV4" s="72" t="s">
        <v>72</v>
      </c>
      <c r="AW4" s="72" t="s">
        <v>73</v>
      </c>
      <c r="AX4" s="72" t="s">
        <v>74</v>
      </c>
      <c r="AY4" s="72" t="s">
        <v>75</v>
      </c>
      <c r="AZ4" s="72" t="s">
        <v>76</v>
      </c>
      <c r="BA4" s="72" t="s">
        <v>77</v>
      </c>
      <c r="BB4" s="72" t="s">
        <v>78</v>
      </c>
      <c r="BC4" s="72" t="s">
        <v>79</v>
      </c>
      <c r="BD4" s="72" t="s">
        <v>80</v>
      </c>
      <c r="BE4" s="72" t="s">
        <v>81</v>
      </c>
      <c r="BF4" s="72" t="s">
        <v>82</v>
      </c>
      <c r="BG4" s="72" t="s">
        <v>83</v>
      </c>
      <c r="BH4" s="72" t="s">
        <v>84</v>
      </c>
      <c r="BI4" s="72" t="s">
        <v>85</v>
      </c>
      <c r="BJ4" s="72" t="s">
        <v>86</v>
      </c>
      <c r="BK4" s="72" t="s">
        <v>87</v>
      </c>
      <c r="BL4" s="256"/>
      <c r="BM4" s="263" t="s">
        <v>88</v>
      </c>
      <c r="BN4" s="264" t="s">
        <v>89</v>
      </c>
      <c r="BO4" s="265" t="s">
        <v>90</v>
      </c>
      <c r="BP4" s="212"/>
      <c r="BQ4" s="81"/>
      <c r="BR4" s="81"/>
      <c r="BS4" s="238" t="s">
        <v>27</v>
      </c>
      <c r="BT4" s="239" t="s">
        <v>28</v>
      </c>
      <c r="BU4" s="239" t="s">
        <v>29</v>
      </c>
      <c r="BV4" s="239" t="s">
        <v>30</v>
      </c>
      <c r="BW4" s="239" t="s">
        <v>31</v>
      </c>
      <c r="BX4" s="239" t="s">
        <v>32</v>
      </c>
      <c r="BY4" s="239" t="s">
        <v>33</v>
      </c>
      <c r="BZ4" s="239" t="s">
        <v>34</v>
      </c>
      <c r="CA4" s="247" t="s">
        <v>35</v>
      </c>
      <c r="CB4" s="167" t="s">
        <v>36</v>
      </c>
      <c r="CC4" s="168" t="s">
        <v>37</v>
      </c>
      <c r="CD4" s="168" t="s">
        <v>38</v>
      </c>
      <c r="CE4" s="168" t="s">
        <v>39</v>
      </c>
      <c r="CF4" s="168" t="s">
        <v>40</v>
      </c>
      <c r="CG4" s="168" t="s">
        <v>41</v>
      </c>
      <c r="CH4" s="168" t="s">
        <v>42</v>
      </c>
      <c r="CI4" s="168" t="s">
        <v>43</v>
      </c>
      <c r="CJ4" s="168" t="s">
        <v>44</v>
      </c>
      <c r="CK4" s="168" t="s">
        <v>45</v>
      </c>
      <c r="CL4" s="168" t="s">
        <v>46</v>
      </c>
      <c r="CM4" s="168" t="s">
        <v>47</v>
      </c>
      <c r="CN4" s="168" t="s">
        <v>48</v>
      </c>
      <c r="CO4" s="168" t="s">
        <v>49</v>
      </c>
      <c r="CP4" s="168" t="s">
        <v>50</v>
      </c>
      <c r="CQ4" s="168" t="s">
        <v>51</v>
      </c>
      <c r="CR4" s="168" t="s">
        <v>52</v>
      </c>
      <c r="CS4" s="168" t="s">
        <v>53</v>
      </c>
      <c r="CT4" s="168" t="s">
        <v>54</v>
      </c>
      <c r="CU4" s="168" t="s">
        <v>55</v>
      </c>
      <c r="CV4" s="168" t="s">
        <v>56</v>
      </c>
      <c r="CW4" s="168" t="s">
        <v>57</v>
      </c>
      <c r="CX4" s="168" t="s">
        <v>58</v>
      </c>
      <c r="CY4" s="168" t="s">
        <v>59</v>
      </c>
      <c r="CZ4" s="168" t="s">
        <v>60</v>
      </c>
      <c r="DA4" s="168" t="s">
        <v>61</v>
      </c>
      <c r="DB4" s="168" t="s">
        <v>62</v>
      </c>
      <c r="DC4" s="168" t="s">
        <v>63</v>
      </c>
      <c r="DD4" s="168" t="s">
        <v>64</v>
      </c>
      <c r="DE4" s="168" t="s">
        <v>65</v>
      </c>
      <c r="DF4" s="168" t="s">
        <v>66</v>
      </c>
      <c r="DG4" s="168" t="s">
        <v>67</v>
      </c>
      <c r="DH4" s="168" t="s">
        <v>68</v>
      </c>
      <c r="DI4" s="168" t="s">
        <v>69</v>
      </c>
      <c r="DJ4" s="168" t="s">
        <v>70</v>
      </c>
      <c r="DK4" s="168" t="s">
        <v>71</v>
      </c>
      <c r="DL4" s="168" t="s">
        <v>72</v>
      </c>
      <c r="DM4" s="168" t="s">
        <v>73</v>
      </c>
      <c r="DN4" s="168" t="s">
        <v>74</v>
      </c>
      <c r="DO4" s="168" t="s">
        <v>75</v>
      </c>
      <c r="DP4" s="168" t="s">
        <v>76</v>
      </c>
      <c r="DQ4" s="168" t="s">
        <v>77</v>
      </c>
      <c r="DR4" s="168" t="s">
        <v>78</v>
      </c>
      <c r="DS4" s="168" t="s">
        <v>79</v>
      </c>
      <c r="DT4" s="168" t="s">
        <v>80</v>
      </c>
      <c r="DU4" s="168" t="s">
        <v>81</v>
      </c>
      <c r="DV4" s="168" t="s">
        <v>82</v>
      </c>
      <c r="DW4" s="168" t="s">
        <v>83</v>
      </c>
      <c r="DX4" s="168" t="s">
        <v>84</v>
      </c>
      <c r="DY4" s="168" t="s">
        <v>85</v>
      </c>
      <c r="DZ4" s="168" t="s">
        <v>86</v>
      </c>
      <c r="EA4" s="168" t="s">
        <v>87</v>
      </c>
      <c r="EB4" s="256"/>
      <c r="EC4" s="263" t="s">
        <v>88</v>
      </c>
      <c r="ED4" s="264" t="s">
        <v>89</v>
      </c>
      <c r="EE4" s="265" t="s">
        <v>90</v>
      </c>
    </row>
    <row r="5" ht="136.5" customHeight="1" spans="1:135">
      <c r="A5" s="82"/>
      <c r="B5" s="82"/>
      <c r="C5" s="240"/>
      <c r="D5" s="241"/>
      <c r="E5" s="241"/>
      <c r="F5" s="241"/>
      <c r="G5" s="241"/>
      <c r="H5" s="241"/>
      <c r="I5" s="241"/>
      <c r="J5" s="241"/>
      <c r="K5" s="248"/>
      <c r="L5" s="72" t="s">
        <v>91</v>
      </c>
      <c r="M5" s="72" t="s">
        <v>92</v>
      </c>
      <c r="N5" s="72" t="s">
        <v>93</v>
      </c>
      <c r="O5" s="72" t="s">
        <v>94</v>
      </c>
      <c r="P5" s="72" t="s">
        <v>95</v>
      </c>
      <c r="Q5" s="72" t="s">
        <v>96</v>
      </c>
      <c r="R5" s="72" t="s">
        <v>97</v>
      </c>
      <c r="S5" s="72" t="s">
        <v>98</v>
      </c>
      <c r="T5" s="72" t="s">
        <v>99</v>
      </c>
      <c r="U5" s="72" t="s">
        <v>100</v>
      </c>
      <c r="V5" s="72" t="s">
        <v>101</v>
      </c>
      <c r="W5" s="72" t="s">
        <v>102</v>
      </c>
      <c r="X5" s="72" t="s">
        <v>103</v>
      </c>
      <c r="Y5" s="72" t="s">
        <v>104</v>
      </c>
      <c r="Z5" s="72" t="s">
        <v>105</v>
      </c>
      <c r="AA5" s="72" t="s">
        <v>106</v>
      </c>
      <c r="AB5" s="72" t="s">
        <v>107</v>
      </c>
      <c r="AC5" s="72" t="s">
        <v>108</v>
      </c>
      <c r="AD5" s="72" t="s">
        <v>109</v>
      </c>
      <c r="AE5" s="72" t="s">
        <v>110</v>
      </c>
      <c r="AF5" s="72" t="s">
        <v>111</v>
      </c>
      <c r="AG5" s="72" t="s">
        <v>112</v>
      </c>
      <c r="AH5" s="72" t="s">
        <v>113</v>
      </c>
      <c r="AI5" s="72" t="s">
        <v>114</v>
      </c>
      <c r="AJ5" s="72" t="s">
        <v>115</v>
      </c>
      <c r="AK5" s="72" t="s">
        <v>116</v>
      </c>
      <c r="AL5" s="72" t="s">
        <v>117</v>
      </c>
      <c r="AM5" s="72" t="s">
        <v>118</v>
      </c>
      <c r="AN5" s="72" t="s">
        <v>119</v>
      </c>
      <c r="AO5" s="72" t="s">
        <v>120</v>
      </c>
      <c r="AP5" s="72" t="s">
        <v>121</v>
      </c>
      <c r="AQ5" s="72" t="s">
        <v>122</v>
      </c>
      <c r="AR5" s="72" t="s">
        <v>123</v>
      </c>
      <c r="AS5" s="72" t="s">
        <v>124</v>
      </c>
      <c r="AT5" s="72" t="s">
        <v>125</v>
      </c>
      <c r="AU5" s="72" t="s">
        <v>126</v>
      </c>
      <c r="AV5" s="72" t="s">
        <v>127</v>
      </c>
      <c r="AW5" s="72" t="s">
        <v>128</v>
      </c>
      <c r="AX5" s="72" t="s">
        <v>129</v>
      </c>
      <c r="AY5" s="72" t="s">
        <v>130</v>
      </c>
      <c r="AZ5" s="72" t="s">
        <v>131</v>
      </c>
      <c r="BA5" s="72" t="s">
        <v>132</v>
      </c>
      <c r="BB5" s="72" t="s">
        <v>133</v>
      </c>
      <c r="BC5" s="72" t="s">
        <v>134</v>
      </c>
      <c r="BD5" s="72" t="s">
        <v>135</v>
      </c>
      <c r="BE5" s="72" t="s">
        <v>136</v>
      </c>
      <c r="BF5" s="72" t="s">
        <v>137</v>
      </c>
      <c r="BG5" s="72" t="s">
        <v>138</v>
      </c>
      <c r="BH5" s="72" t="s">
        <v>139</v>
      </c>
      <c r="BI5" s="72" t="s">
        <v>140</v>
      </c>
      <c r="BJ5" s="72" t="s">
        <v>141</v>
      </c>
      <c r="BK5" s="72" t="s">
        <v>142</v>
      </c>
      <c r="BL5" s="257" t="s">
        <v>90</v>
      </c>
      <c r="BM5" s="266"/>
      <c r="BN5" s="267"/>
      <c r="BO5" s="268"/>
      <c r="BP5" s="212"/>
      <c r="BQ5" s="82"/>
      <c r="BR5" s="82"/>
      <c r="BS5" s="240"/>
      <c r="BT5" s="241"/>
      <c r="BU5" s="241"/>
      <c r="BV5" s="241"/>
      <c r="BW5" s="241"/>
      <c r="BX5" s="241"/>
      <c r="BY5" s="241"/>
      <c r="BZ5" s="241"/>
      <c r="CA5" s="248"/>
      <c r="CB5" s="169" t="s">
        <v>91</v>
      </c>
      <c r="CC5" s="169" t="s">
        <v>92</v>
      </c>
      <c r="CD5" s="169" t="s">
        <v>93</v>
      </c>
      <c r="CE5" s="169" t="s">
        <v>94</v>
      </c>
      <c r="CF5" s="169" t="s">
        <v>95</v>
      </c>
      <c r="CG5" s="169" t="s">
        <v>96</v>
      </c>
      <c r="CH5" s="169" t="s">
        <v>97</v>
      </c>
      <c r="CI5" s="169" t="s">
        <v>98</v>
      </c>
      <c r="CJ5" s="169" t="s">
        <v>99</v>
      </c>
      <c r="CK5" s="169" t="s">
        <v>100</v>
      </c>
      <c r="CL5" s="169" t="s">
        <v>101</v>
      </c>
      <c r="CM5" s="169" t="s">
        <v>102</v>
      </c>
      <c r="CN5" s="169" t="s">
        <v>103</v>
      </c>
      <c r="CO5" s="169" t="s">
        <v>104</v>
      </c>
      <c r="CP5" s="169" t="s">
        <v>105</v>
      </c>
      <c r="CQ5" s="169" t="s">
        <v>106</v>
      </c>
      <c r="CR5" s="169" t="s">
        <v>107</v>
      </c>
      <c r="CS5" s="169" t="s">
        <v>108</v>
      </c>
      <c r="CT5" s="169" t="s">
        <v>109</v>
      </c>
      <c r="CU5" s="169" t="s">
        <v>110</v>
      </c>
      <c r="CV5" s="169" t="s">
        <v>111</v>
      </c>
      <c r="CW5" s="169" t="s">
        <v>112</v>
      </c>
      <c r="CX5" s="169" t="s">
        <v>113</v>
      </c>
      <c r="CY5" s="169" t="s">
        <v>114</v>
      </c>
      <c r="CZ5" s="169" t="s">
        <v>115</v>
      </c>
      <c r="DA5" s="169" t="s">
        <v>116</v>
      </c>
      <c r="DB5" s="169" t="s">
        <v>117</v>
      </c>
      <c r="DC5" s="169" t="s">
        <v>118</v>
      </c>
      <c r="DD5" s="169" t="s">
        <v>119</v>
      </c>
      <c r="DE5" s="169" t="s">
        <v>120</v>
      </c>
      <c r="DF5" s="169" t="s">
        <v>121</v>
      </c>
      <c r="DG5" s="169" t="s">
        <v>122</v>
      </c>
      <c r="DH5" s="169" t="s">
        <v>123</v>
      </c>
      <c r="DI5" s="169" t="s">
        <v>124</v>
      </c>
      <c r="DJ5" s="169" t="s">
        <v>125</v>
      </c>
      <c r="DK5" s="169" t="s">
        <v>126</v>
      </c>
      <c r="DL5" s="169" t="s">
        <v>127</v>
      </c>
      <c r="DM5" s="169" t="s">
        <v>128</v>
      </c>
      <c r="DN5" s="169" t="s">
        <v>129</v>
      </c>
      <c r="DO5" s="169" t="s">
        <v>130</v>
      </c>
      <c r="DP5" s="169" t="s">
        <v>131</v>
      </c>
      <c r="DQ5" s="169" t="s">
        <v>132</v>
      </c>
      <c r="DR5" s="169" t="s">
        <v>133</v>
      </c>
      <c r="DS5" s="169" t="s">
        <v>134</v>
      </c>
      <c r="DT5" s="169" t="s">
        <v>135</v>
      </c>
      <c r="DU5" s="169" t="s">
        <v>136</v>
      </c>
      <c r="DV5" s="169" t="s">
        <v>137</v>
      </c>
      <c r="DW5" s="169" t="s">
        <v>138</v>
      </c>
      <c r="DX5" s="169" t="s">
        <v>139</v>
      </c>
      <c r="DY5" s="169" t="s">
        <v>140</v>
      </c>
      <c r="DZ5" s="169" t="s">
        <v>141</v>
      </c>
      <c r="EA5" s="176" t="s">
        <v>142</v>
      </c>
      <c r="EB5" s="257" t="s">
        <v>90</v>
      </c>
      <c r="EC5" s="266"/>
      <c r="ED5" s="267"/>
      <c r="EE5" s="268"/>
    </row>
    <row r="6" ht="16.5" customHeight="1" spans="1:136">
      <c r="A6" s="83" t="s">
        <v>143</v>
      </c>
      <c r="B6" s="84" t="s">
        <v>144</v>
      </c>
      <c r="C6" s="242">
        <v>8482.64025424416</v>
      </c>
      <c r="D6" s="242">
        <v>226.349458109578</v>
      </c>
      <c r="E6" s="242">
        <v>98.0990556353931</v>
      </c>
      <c r="F6" s="242">
        <v>3.50593320744015</v>
      </c>
      <c r="G6" s="242">
        <v>0</v>
      </c>
      <c r="H6" s="242">
        <v>5.80991878742628</v>
      </c>
      <c r="I6" s="242">
        <v>32.7984621000283</v>
      </c>
      <c r="J6" s="242">
        <v>42.1143140948947</v>
      </c>
      <c r="K6" s="249">
        <v>8116.0774264043</v>
      </c>
      <c r="L6" s="250">
        <v>7170.57577401086</v>
      </c>
      <c r="M6" s="251">
        <v>167.82188915906</v>
      </c>
      <c r="N6" s="251">
        <v>3.03901261581</v>
      </c>
      <c r="O6" s="251">
        <v>0</v>
      </c>
      <c r="P6" s="251">
        <v>0</v>
      </c>
      <c r="Q6" s="251">
        <v>0</v>
      </c>
      <c r="R6" s="251">
        <v>0</v>
      </c>
      <c r="S6" s="251">
        <v>0</v>
      </c>
      <c r="T6" s="251">
        <v>0</v>
      </c>
      <c r="U6" s="251">
        <v>0</v>
      </c>
      <c r="V6" s="251">
        <v>0</v>
      </c>
      <c r="W6" s="251">
        <v>0</v>
      </c>
      <c r="X6" s="251">
        <v>0</v>
      </c>
      <c r="Y6" s="251">
        <v>0</v>
      </c>
      <c r="Z6" s="251">
        <v>0</v>
      </c>
      <c r="AA6" s="251">
        <v>0</v>
      </c>
      <c r="AB6" s="251">
        <v>0</v>
      </c>
      <c r="AC6" s="251">
        <v>0</v>
      </c>
      <c r="AD6" s="251">
        <v>0</v>
      </c>
      <c r="AE6" s="251">
        <v>0</v>
      </c>
      <c r="AF6" s="251">
        <v>0</v>
      </c>
      <c r="AG6" s="251">
        <v>0</v>
      </c>
      <c r="AH6" s="251">
        <v>0</v>
      </c>
      <c r="AI6" s="251">
        <v>0</v>
      </c>
      <c r="AJ6" s="251">
        <v>0</v>
      </c>
      <c r="AK6" s="251">
        <v>0</v>
      </c>
      <c r="AL6" s="251">
        <v>0</v>
      </c>
      <c r="AM6" s="251">
        <v>0</v>
      </c>
      <c r="AN6" s="251">
        <v>0</v>
      </c>
      <c r="AO6" s="251">
        <v>0</v>
      </c>
      <c r="AP6" s="251">
        <v>0</v>
      </c>
      <c r="AQ6" s="251">
        <v>0</v>
      </c>
      <c r="AR6" s="251">
        <v>0</v>
      </c>
      <c r="AS6" s="251">
        <v>0</v>
      </c>
      <c r="AT6" s="251">
        <v>0</v>
      </c>
      <c r="AU6" s="251">
        <v>0</v>
      </c>
      <c r="AV6" s="251">
        <v>0</v>
      </c>
      <c r="AW6" s="251">
        <v>0</v>
      </c>
      <c r="AX6" s="251">
        <v>0</v>
      </c>
      <c r="AY6" s="251">
        <v>0</v>
      </c>
      <c r="AZ6" s="251">
        <v>0</v>
      </c>
      <c r="BA6" s="251">
        <v>0</v>
      </c>
      <c r="BB6" s="251">
        <v>0</v>
      </c>
      <c r="BC6" s="251">
        <v>0</v>
      </c>
      <c r="BD6" s="251">
        <v>0</v>
      </c>
      <c r="BE6" s="251">
        <v>0</v>
      </c>
      <c r="BF6" s="251">
        <v>0</v>
      </c>
      <c r="BG6" s="251">
        <v>0</v>
      </c>
      <c r="BH6" s="251">
        <v>8.04032816486603</v>
      </c>
      <c r="BI6" s="251">
        <v>0</v>
      </c>
      <c r="BJ6" s="251">
        <v>0</v>
      </c>
      <c r="BK6" s="251">
        <v>0</v>
      </c>
      <c r="BL6" s="258">
        <v>7349.4770039506</v>
      </c>
      <c r="BM6" s="269">
        <v>617.1393036637</v>
      </c>
      <c r="BN6" s="251">
        <v>149.46111879</v>
      </c>
      <c r="BO6" s="270">
        <v>766.6004224537</v>
      </c>
      <c r="BP6" s="212"/>
      <c r="BQ6" s="83" t="s">
        <v>36</v>
      </c>
      <c r="BR6" s="84" t="s">
        <v>91</v>
      </c>
      <c r="BS6" s="242" cm="1">
        <f t="array" ref="BS6:BS57">MMULT('12'!C6:DO57,C6:C122)</f>
        <v>59382.4840423721</v>
      </c>
      <c r="BT6" s="242" cm="1">
        <f t="array" ref="BT6:BT57">MMULT('12'!C6:DO57,D6:D122)</f>
        <v>4647.24189811646</v>
      </c>
      <c r="BU6" s="242" cm="1">
        <f t="array" ref="BU6:BU57">MMULT('12'!C6:DO57,E6:E122)</f>
        <v>1005.70805394409</v>
      </c>
      <c r="BV6" s="242" cm="1">
        <f t="array" ref="BV6:BV57">MMULT('12'!C6:DO57,F6:F122)</f>
        <v>27.1358360579117</v>
      </c>
      <c r="BW6" s="242" cm="1">
        <f t="array" ref="BW6:BW57">MMULT('12'!C6:DO57,G6:G122)</f>
        <v>3.45666098257583</v>
      </c>
      <c r="BX6" s="242" cm="1">
        <f t="array" ref="BX6:BX57">MMULT('12'!C6:DO57,H6:H122)</f>
        <v>233.13669944186</v>
      </c>
      <c r="BY6" s="242" cm="1">
        <f t="array" ref="BY6:BY57">MMULT('12'!C6:DO57,I6:I122)</f>
        <v>145.206751102237</v>
      </c>
      <c r="BZ6" s="242" cm="1">
        <f t="array" ref="BZ6:BZ57">MMULT('12'!C6:DO57,J6:J122)</f>
        <v>408.935947584585</v>
      </c>
      <c r="CA6" s="249" cm="1">
        <f t="array" ref="CA6:CA57">MMULT('12'!C6:DO57,K6:K122)</f>
        <v>53320.5981427269</v>
      </c>
      <c r="CB6" s="251" cm="1">
        <f t="array" ref="CB6:EA57">MMULT('12'!C6:DO57,L6:BK122)</f>
        <v>39672.7419430207</v>
      </c>
      <c r="CC6" s="251">
        <v>4114.56805859344</v>
      </c>
      <c r="CD6" s="251">
        <v>224.52747648189</v>
      </c>
      <c r="CE6" s="251">
        <v>0</v>
      </c>
      <c r="CF6" s="251">
        <v>7.96349699461412</v>
      </c>
      <c r="CG6" s="251">
        <v>162.487756682061</v>
      </c>
      <c r="CH6" s="251">
        <v>66.9620493137561</v>
      </c>
      <c r="CI6" s="251">
        <v>38.6210260634861</v>
      </c>
      <c r="CJ6" s="251">
        <v>6.35862857336067</v>
      </c>
      <c r="CK6" s="251">
        <v>7.32779275856767e-5</v>
      </c>
      <c r="CL6" s="251">
        <v>0</v>
      </c>
      <c r="CM6" s="251">
        <v>0</v>
      </c>
      <c r="CN6" s="251">
        <v>0.205585563528973</v>
      </c>
      <c r="CO6" s="251">
        <v>0</v>
      </c>
      <c r="CP6" s="251">
        <v>0</v>
      </c>
      <c r="CQ6" s="251">
        <v>0</v>
      </c>
      <c r="CR6" s="251">
        <v>0.00494787049204176</v>
      </c>
      <c r="CS6" s="251">
        <v>0</v>
      </c>
      <c r="CT6" s="251">
        <v>0</v>
      </c>
      <c r="CU6" s="251">
        <v>0</v>
      </c>
      <c r="CV6" s="251">
        <v>0</v>
      </c>
      <c r="CW6" s="251">
        <v>0</v>
      </c>
      <c r="CX6" s="251">
        <v>0</v>
      </c>
      <c r="CY6" s="251">
        <v>0</v>
      </c>
      <c r="CZ6" s="251">
        <v>0</v>
      </c>
      <c r="DA6" s="251">
        <v>0</v>
      </c>
      <c r="DB6" s="251">
        <v>0</v>
      </c>
      <c r="DC6" s="251">
        <v>0</v>
      </c>
      <c r="DD6" s="251">
        <v>0</v>
      </c>
      <c r="DE6" s="251">
        <v>0</v>
      </c>
      <c r="DF6" s="251">
        <v>0</v>
      </c>
      <c r="DG6" s="251">
        <v>0</v>
      </c>
      <c r="DH6" s="251">
        <v>0</v>
      </c>
      <c r="DI6" s="251">
        <v>0</v>
      </c>
      <c r="DJ6" s="251">
        <v>509.157346114697</v>
      </c>
      <c r="DK6" s="251">
        <v>7.61795110426911</v>
      </c>
      <c r="DL6" s="251">
        <v>0</v>
      </c>
      <c r="DM6" s="251">
        <v>0</v>
      </c>
      <c r="DN6" s="251">
        <v>0</v>
      </c>
      <c r="DO6" s="251">
        <v>0</v>
      </c>
      <c r="DP6" s="251">
        <v>7.33671941138139</v>
      </c>
      <c r="DQ6" s="251">
        <v>0</v>
      </c>
      <c r="DR6" s="251">
        <v>0</v>
      </c>
      <c r="DS6" s="251">
        <v>0</v>
      </c>
      <c r="DT6" s="251">
        <v>0</v>
      </c>
      <c r="DU6" s="251">
        <v>0</v>
      </c>
      <c r="DV6" s="251">
        <v>0</v>
      </c>
      <c r="DW6" s="251">
        <v>0</v>
      </c>
      <c r="DX6" s="251">
        <v>38.8628895769071</v>
      </c>
      <c r="DY6" s="251">
        <v>0</v>
      </c>
      <c r="DZ6" s="251">
        <v>0</v>
      </c>
      <c r="EA6" s="270">
        <v>0</v>
      </c>
      <c r="EB6" s="258">
        <f>SUM(CB6:EA6)</f>
        <v>44857.4159486425</v>
      </c>
      <c r="EC6" s="269" cm="1">
        <f t="array" ref="EC6:EC57">MMULT('12'!C6:DO57,BM6:BM122)</f>
        <v>1226.02943094407</v>
      </c>
      <c r="ED6" s="251" cm="1">
        <f t="array" ref="ED6:ED57">MMULT('12'!C6:DO57,BN6:BN122)</f>
        <v>7237.15276314022</v>
      </c>
      <c r="EE6" s="270">
        <f>SUM(EC6:ED6)</f>
        <v>8463.18219408429</v>
      </c>
      <c r="EF6" s="48"/>
    </row>
    <row r="7" ht="15.75" customHeight="1" spans="1:135">
      <c r="A7" s="86" t="s">
        <v>145</v>
      </c>
      <c r="B7" s="87" t="s">
        <v>146</v>
      </c>
      <c r="C7" s="243">
        <v>6050.64683418846</v>
      </c>
      <c r="D7" s="243">
        <v>644.236092244824</v>
      </c>
      <c r="E7" s="243">
        <v>183.700082118661</v>
      </c>
      <c r="F7" s="243">
        <v>0</v>
      </c>
      <c r="G7" s="243">
        <v>0</v>
      </c>
      <c r="H7" s="243">
        <v>14.5620624705883</v>
      </c>
      <c r="I7" s="243">
        <v>5.861497412164</v>
      </c>
      <c r="J7" s="243">
        <v>20.4235598827523</v>
      </c>
      <c r="K7" s="252">
        <v>5202.28709994222</v>
      </c>
      <c r="L7" s="253">
        <v>3080.96879664343</v>
      </c>
      <c r="M7" s="254">
        <v>362.59486103785</v>
      </c>
      <c r="N7" s="254">
        <v>9.31185033282</v>
      </c>
      <c r="O7" s="254">
        <v>0</v>
      </c>
      <c r="P7" s="254">
        <v>0</v>
      </c>
      <c r="Q7" s="254">
        <v>0</v>
      </c>
      <c r="R7" s="254">
        <v>0</v>
      </c>
      <c r="S7" s="254">
        <v>0</v>
      </c>
      <c r="T7" s="254">
        <v>0</v>
      </c>
      <c r="U7" s="254">
        <v>0</v>
      </c>
      <c r="V7" s="254">
        <v>0</v>
      </c>
      <c r="W7" s="254">
        <v>0</v>
      </c>
      <c r="X7" s="254">
        <v>0</v>
      </c>
      <c r="Y7" s="254">
        <v>0</v>
      </c>
      <c r="Z7" s="254">
        <v>0</v>
      </c>
      <c r="AA7" s="254">
        <v>0</v>
      </c>
      <c r="AB7" s="254">
        <v>0</v>
      </c>
      <c r="AC7" s="254">
        <v>0</v>
      </c>
      <c r="AD7" s="254">
        <v>0</v>
      </c>
      <c r="AE7" s="254">
        <v>0</v>
      </c>
      <c r="AF7" s="254">
        <v>0</v>
      </c>
      <c r="AG7" s="254">
        <v>0</v>
      </c>
      <c r="AH7" s="254">
        <v>0</v>
      </c>
      <c r="AI7" s="254">
        <v>0</v>
      </c>
      <c r="AJ7" s="254">
        <v>0</v>
      </c>
      <c r="AK7" s="254">
        <v>0</v>
      </c>
      <c r="AL7" s="254">
        <v>0</v>
      </c>
      <c r="AM7" s="254">
        <v>0</v>
      </c>
      <c r="AN7" s="254">
        <v>0</v>
      </c>
      <c r="AO7" s="254">
        <v>0</v>
      </c>
      <c r="AP7" s="254">
        <v>0</v>
      </c>
      <c r="AQ7" s="254">
        <v>0</v>
      </c>
      <c r="AR7" s="254">
        <v>0</v>
      </c>
      <c r="AS7" s="254">
        <v>0</v>
      </c>
      <c r="AT7" s="254">
        <v>0</v>
      </c>
      <c r="AU7" s="254">
        <v>0</v>
      </c>
      <c r="AV7" s="254">
        <v>0</v>
      </c>
      <c r="AW7" s="254">
        <v>0</v>
      </c>
      <c r="AX7" s="254">
        <v>0</v>
      </c>
      <c r="AY7" s="254">
        <v>0</v>
      </c>
      <c r="AZ7" s="254">
        <v>0</v>
      </c>
      <c r="BA7" s="254">
        <v>0</v>
      </c>
      <c r="BB7" s="254">
        <v>0</v>
      </c>
      <c r="BC7" s="254">
        <v>0</v>
      </c>
      <c r="BD7" s="254">
        <v>0</v>
      </c>
      <c r="BE7" s="254">
        <v>0</v>
      </c>
      <c r="BF7" s="254">
        <v>0</v>
      </c>
      <c r="BG7" s="254">
        <v>0</v>
      </c>
      <c r="BH7" s="254">
        <v>5.5769326015248</v>
      </c>
      <c r="BI7" s="254">
        <v>0</v>
      </c>
      <c r="BJ7" s="254">
        <v>0</v>
      </c>
      <c r="BK7" s="254">
        <v>0</v>
      </c>
      <c r="BL7" s="259">
        <v>3458.45244061562</v>
      </c>
      <c r="BM7" s="271">
        <v>69.1614204966</v>
      </c>
      <c r="BN7" s="254">
        <v>1674.67323883</v>
      </c>
      <c r="BO7" s="272">
        <v>1743.8346593266</v>
      </c>
      <c r="BP7" s="212"/>
      <c r="BQ7" s="86" t="s">
        <v>37</v>
      </c>
      <c r="BR7" s="87" t="s">
        <v>92</v>
      </c>
      <c r="BS7" s="243">
        <v>19761.4771197891</v>
      </c>
      <c r="BT7" s="243">
        <v>1439.33766238747</v>
      </c>
      <c r="BU7" s="243">
        <v>172.657248901397</v>
      </c>
      <c r="BV7" s="243">
        <v>1.52702537291894</v>
      </c>
      <c r="BW7" s="243">
        <v>2.10531704557049</v>
      </c>
      <c r="BX7" s="243">
        <v>169.453073305399</v>
      </c>
      <c r="BY7" s="243">
        <v>133.672415560611</v>
      </c>
      <c r="BZ7" s="243">
        <v>306.757831284499</v>
      </c>
      <c r="CA7" s="252">
        <v>17842.7243772157</v>
      </c>
      <c r="CB7" s="254">
        <v>4114.56805859344</v>
      </c>
      <c r="CC7" s="254">
        <v>11193.0668116614</v>
      </c>
      <c r="CD7" s="254">
        <v>132.091765967521</v>
      </c>
      <c r="CE7" s="254">
        <v>0</v>
      </c>
      <c r="CF7" s="254">
        <v>23.9464141471337</v>
      </c>
      <c r="CG7" s="254">
        <v>300.740695443092</v>
      </c>
      <c r="CH7" s="254">
        <v>28.5232270519571</v>
      </c>
      <c r="CI7" s="254">
        <v>18.9553732408746</v>
      </c>
      <c r="CJ7" s="254">
        <v>3.26648185345958</v>
      </c>
      <c r="CK7" s="254">
        <v>0</v>
      </c>
      <c r="CL7" s="254">
        <v>0</v>
      </c>
      <c r="CM7" s="254">
        <v>0</v>
      </c>
      <c r="CN7" s="254">
        <v>5.02063868343816</v>
      </c>
      <c r="CO7" s="254">
        <v>0</v>
      </c>
      <c r="CP7" s="254">
        <v>0</v>
      </c>
      <c r="CQ7" s="254">
        <v>0</v>
      </c>
      <c r="CR7" s="254">
        <v>0</v>
      </c>
      <c r="CS7" s="254">
        <v>0</v>
      </c>
      <c r="CT7" s="254">
        <v>0</v>
      </c>
      <c r="CU7" s="254">
        <v>0</v>
      </c>
      <c r="CV7" s="254">
        <v>0</v>
      </c>
      <c r="CW7" s="254">
        <v>0</v>
      </c>
      <c r="CX7" s="254">
        <v>0</v>
      </c>
      <c r="CY7" s="254">
        <v>0</v>
      </c>
      <c r="CZ7" s="254">
        <v>0</v>
      </c>
      <c r="DA7" s="254">
        <v>0</v>
      </c>
      <c r="DB7" s="254">
        <v>0</v>
      </c>
      <c r="DC7" s="254">
        <v>0</v>
      </c>
      <c r="DD7" s="254">
        <v>0</v>
      </c>
      <c r="DE7" s="254">
        <v>0</v>
      </c>
      <c r="DF7" s="254">
        <v>0</v>
      </c>
      <c r="DG7" s="254">
        <v>0</v>
      </c>
      <c r="DH7" s="254">
        <v>0</v>
      </c>
      <c r="DI7" s="254">
        <v>0</v>
      </c>
      <c r="DJ7" s="254">
        <v>669.818974896865</v>
      </c>
      <c r="DK7" s="254">
        <v>4.695295760728</v>
      </c>
      <c r="DL7" s="254">
        <v>0</v>
      </c>
      <c r="DM7" s="254">
        <v>0</v>
      </c>
      <c r="DN7" s="254">
        <v>0</v>
      </c>
      <c r="DO7" s="254">
        <v>0</v>
      </c>
      <c r="DP7" s="254">
        <v>10.6554984994439</v>
      </c>
      <c r="DQ7" s="254">
        <v>0</v>
      </c>
      <c r="DR7" s="254">
        <v>0</v>
      </c>
      <c r="DS7" s="254">
        <v>0</v>
      </c>
      <c r="DT7" s="254">
        <v>0</v>
      </c>
      <c r="DU7" s="254">
        <v>0</v>
      </c>
      <c r="DV7" s="254">
        <v>0</v>
      </c>
      <c r="DW7" s="254">
        <v>0</v>
      </c>
      <c r="DX7" s="254">
        <v>2.25686378145547</v>
      </c>
      <c r="DY7" s="254">
        <v>0</v>
      </c>
      <c r="DZ7" s="254">
        <v>0</v>
      </c>
      <c r="EA7" s="272">
        <v>0</v>
      </c>
      <c r="EB7" s="258">
        <f t="shared" ref="EB7:EB38" si="0">SUM(CB7:EA7)</f>
        <v>16507.6060995808</v>
      </c>
      <c r="EC7" s="271">
        <v>92.9945423119904</v>
      </c>
      <c r="ED7" s="254">
        <v>1242.12373532293</v>
      </c>
      <c r="EE7" s="270">
        <f t="shared" ref="EE7:EE38" si="1">SUM(EC7:ED7)</f>
        <v>1335.11827763493</v>
      </c>
    </row>
    <row r="8" ht="15.75" customHeight="1" spans="1:135">
      <c r="A8" s="86" t="s">
        <v>147</v>
      </c>
      <c r="B8" s="87" t="s">
        <v>148</v>
      </c>
      <c r="C8" s="243">
        <v>28859.9340668928</v>
      </c>
      <c r="D8" s="243">
        <v>379.314625586275</v>
      </c>
      <c r="E8" s="243">
        <v>239.696838431534</v>
      </c>
      <c r="F8" s="243">
        <v>0</v>
      </c>
      <c r="G8" s="243">
        <v>0</v>
      </c>
      <c r="H8" s="243">
        <v>15.4247086310356</v>
      </c>
      <c r="I8" s="243">
        <v>33.5203475233246</v>
      </c>
      <c r="J8" s="243">
        <v>48.9450561543601</v>
      </c>
      <c r="K8" s="252">
        <v>28191.9775467206</v>
      </c>
      <c r="L8" s="253">
        <v>25037.2665240176</v>
      </c>
      <c r="M8" s="254">
        <v>1711.64435879398</v>
      </c>
      <c r="N8" s="254">
        <v>22.08485474146</v>
      </c>
      <c r="O8" s="254">
        <v>0</v>
      </c>
      <c r="P8" s="254">
        <v>0</v>
      </c>
      <c r="Q8" s="254">
        <v>0</v>
      </c>
      <c r="R8" s="254">
        <v>0</v>
      </c>
      <c r="S8" s="254">
        <v>0</v>
      </c>
      <c r="T8" s="254">
        <v>0</v>
      </c>
      <c r="U8" s="254">
        <v>0</v>
      </c>
      <c r="V8" s="254">
        <v>0</v>
      </c>
      <c r="W8" s="254">
        <v>0</v>
      </c>
      <c r="X8" s="254">
        <v>0</v>
      </c>
      <c r="Y8" s="254">
        <v>0</v>
      </c>
      <c r="Z8" s="254">
        <v>0</v>
      </c>
      <c r="AA8" s="254">
        <v>0</v>
      </c>
      <c r="AB8" s="254">
        <v>0</v>
      </c>
      <c r="AC8" s="254">
        <v>0</v>
      </c>
      <c r="AD8" s="254">
        <v>0</v>
      </c>
      <c r="AE8" s="254">
        <v>0</v>
      </c>
      <c r="AF8" s="254">
        <v>0</v>
      </c>
      <c r="AG8" s="254">
        <v>0</v>
      </c>
      <c r="AH8" s="254">
        <v>0</v>
      </c>
      <c r="AI8" s="254">
        <v>0</v>
      </c>
      <c r="AJ8" s="254">
        <v>0</v>
      </c>
      <c r="AK8" s="254">
        <v>0</v>
      </c>
      <c r="AL8" s="254">
        <v>0</v>
      </c>
      <c r="AM8" s="254">
        <v>0</v>
      </c>
      <c r="AN8" s="254">
        <v>0</v>
      </c>
      <c r="AO8" s="254">
        <v>0</v>
      </c>
      <c r="AP8" s="254">
        <v>0</v>
      </c>
      <c r="AQ8" s="254">
        <v>0</v>
      </c>
      <c r="AR8" s="254">
        <v>0</v>
      </c>
      <c r="AS8" s="254">
        <v>0</v>
      </c>
      <c r="AT8" s="254">
        <v>0</v>
      </c>
      <c r="AU8" s="254">
        <v>0</v>
      </c>
      <c r="AV8" s="254">
        <v>0</v>
      </c>
      <c r="AW8" s="254">
        <v>0</v>
      </c>
      <c r="AX8" s="254">
        <v>0</v>
      </c>
      <c r="AY8" s="254">
        <v>0</v>
      </c>
      <c r="AZ8" s="254">
        <v>0</v>
      </c>
      <c r="BA8" s="254">
        <v>0</v>
      </c>
      <c r="BB8" s="254">
        <v>0</v>
      </c>
      <c r="BC8" s="254">
        <v>0</v>
      </c>
      <c r="BD8" s="254">
        <v>0</v>
      </c>
      <c r="BE8" s="254">
        <v>0</v>
      </c>
      <c r="BF8" s="254">
        <v>0</v>
      </c>
      <c r="BG8" s="254">
        <v>0</v>
      </c>
      <c r="BH8" s="254">
        <v>0</v>
      </c>
      <c r="BI8" s="254">
        <v>0</v>
      </c>
      <c r="BJ8" s="254">
        <v>0</v>
      </c>
      <c r="BK8" s="254">
        <v>0</v>
      </c>
      <c r="BL8" s="259">
        <v>26770.995737553</v>
      </c>
      <c r="BM8" s="271">
        <v>45.8513238375</v>
      </c>
      <c r="BN8" s="254">
        <v>1375.13048533</v>
      </c>
      <c r="BO8" s="272">
        <v>1420.9818091675</v>
      </c>
      <c r="BP8" s="212"/>
      <c r="BQ8" s="86" t="s">
        <v>38</v>
      </c>
      <c r="BR8" s="87" t="s">
        <v>93</v>
      </c>
      <c r="BS8" s="243">
        <v>4382.74485181711</v>
      </c>
      <c r="BT8" s="243">
        <v>495.311367887096</v>
      </c>
      <c r="BU8" s="243">
        <v>54.6824633890597</v>
      </c>
      <c r="BV8" s="243">
        <v>1.98653704875089</v>
      </c>
      <c r="BW8" s="243">
        <v>0.167806663043389</v>
      </c>
      <c r="BX8" s="243">
        <v>169.422766624069</v>
      </c>
      <c r="BY8" s="243">
        <v>53.4820332008781</v>
      </c>
      <c r="BZ8" s="243">
        <v>225.059143536742</v>
      </c>
      <c r="CA8" s="252">
        <v>3607.6918770042</v>
      </c>
      <c r="CB8" s="254">
        <v>224.52747648189</v>
      </c>
      <c r="CC8" s="254">
        <v>132.091765967521</v>
      </c>
      <c r="CD8" s="254">
        <v>2556.35439377777</v>
      </c>
      <c r="CE8" s="254">
        <v>0</v>
      </c>
      <c r="CF8" s="254">
        <v>2.0164054484831</v>
      </c>
      <c r="CG8" s="254">
        <v>6.74607679141942</v>
      </c>
      <c r="CH8" s="254">
        <v>3.31046877153428</v>
      </c>
      <c r="CI8" s="254">
        <v>0.903713696050451</v>
      </c>
      <c r="CJ8" s="254">
        <v>0.457320723640841</v>
      </c>
      <c r="CK8" s="254">
        <v>0</v>
      </c>
      <c r="CL8" s="254">
        <v>0</v>
      </c>
      <c r="CM8" s="254">
        <v>0</v>
      </c>
      <c r="CN8" s="254">
        <v>0.0504789323863907</v>
      </c>
      <c r="CO8" s="254">
        <v>0</v>
      </c>
      <c r="CP8" s="254">
        <v>0</v>
      </c>
      <c r="CQ8" s="254">
        <v>0</v>
      </c>
      <c r="CR8" s="254">
        <v>0</v>
      </c>
      <c r="CS8" s="254">
        <v>0</v>
      </c>
      <c r="CT8" s="254">
        <v>0</v>
      </c>
      <c r="CU8" s="254">
        <v>0</v>
      </c>
      <c r="CV8" s="254">
        <v>0</v>
      </c>
      <c r="CW8" s="254">
        <v>0</v>
      </c>
      <c r="CX8" s="254">
        <v>0</v>
      </c>
      <c r="CY8" s="254">
        <v>0</v>
      </c>
      <c r="CZ8" s="254">
        <v>0</v>
      </c>
      <c r="DA8" s="254">
        <v>0</v>
      </c>
      <c r="DB8" s="254">
        <v>0</v>
      </c>
      <c r="DC8" s="254">
        <v>0</v>
      </c>
      <c r="DD8" s="254">
        <v>0</v>
      </c>
      <c r="DE8" s="254">
        <v>0</v>
      </c>
      <c r="DF8" s="254">
        <v>0</v>
      </c>
      <c r="DG8" s="254">
        <v>0</v>
      </c>
      <c r="DH8" s="254">
        <v>0</v>
      </c>
      <c r="DI8" s="254">
        <v>0</v>
      </c>
      <c r="DJ8" s="254">
        <v>55.7791627527956</v>
      </c>
      <c r="DK8" s="254">
        <v>0.595770393314291</v>
      </c>
      <c r="DL8" s="254">
        <v>0</v>
      </c>
      <c r="DM8" s="254">
        <v>0</v>
      </c>
      <c r="DN8" s="254">
        <v>0</v>
      </c>
      <c r="DO8" s="254">
        <v>0</v>
      </c>
      <c r="DP8" s="254">
        <v>1.91909103400923</v>
      </c>
      <c r="DQ8" s="254">
        <v>0</v>
      </c>
      <c r="DR8" s="254">
        <v>0</v>
      </c>
      <c r="DS8" s="254">
        <v>0</v>
      </c>
      <c r="DT8" s="254">
        <v>0</v>
      </c>
      <c r="DU8" s="254">
        <v>0</v>
      </c>
      <c r="DV8" s="254">
        <v>0</v>
      </c>
      <c r="DW8" s="254">
        <v>0</v>
      </c>
      <c r="DX8" s="254">
        <v>0.184746008258361</v>
      </c>
      <c r="DY8" s="254">
        <v>0</v>
      </c>
      <c r="DZ8" s="254">
        <v>0</v>
      </c>
      <c r="EA8" s="272">
        <v>0</v>
      </c>
      <c r="EB8" s="258">
        <f t="shared" si="0"/>
        <v>2984.93687077907</v>
      </c>
      <c r="EC8" s="271">
        <v>155.661004728123</v>
      </c>
      <c r="ED8" s="254">
        <v>467.09400149701</v>
      </c>
      <c r="EE8" s="270">
        <f t="shared" si="1"/>
        <v>622.755006225133</v>
      </c>
    </row>
    <row r="9" ht="15.75" customHeight="1" spans="1:135">
      <c r="A9" s="86" t="s">
        <v>149</v>
      </c>
      <c r="B9" s="87" t="s">
        <v>150</v>
      </c>
      <c r="C9" s="243">
        <v>11329.7153950164</v>
      </c>
      <c r="D9" s="243">
        <v>2100.85159919975</v>
      </c>
      <c r="E9" s="243">
        <v>358.812133032232</v>
      </c>
      <c r="F9" s="243">
        <v>12.9900618680921</v>
      </c>
      <c r="G9" s="243">
        <v>0</v>
      </c>
      <c r="H9" s="243">
        <v>67.249036168383</v>
      </c>
      <c r="I9" s="243">
        <v>28.1627034699277</v>
      </c>
      <c r="J9" s="243">
        <v>108.401801506403</v>
      </c>
      <c r="K9" s="252">
        <v>8761.64986127798</v>
      </c>
      <c r="L9" s="253">
        <v>4725.88158981551</v>
      </c>
      <c r="M9" s="254">
        <v>323.39874716803</v>
      </c>
      <c r="N9" s="254">
        <v>36.69225459932</v>
      </c>
      <c r="O9" s="254">
        <v>0</v>
      </c>
      <c r="P9" s="254">
        <v>0</v>
      </c>
      <c r="Q9" s="254">
        <v>0</v>
      </c>
      <c r="R9" s="254">
        <v>0</v>
      </c>
      <c r="S9" s="254">
        <v>0</v>
      </c>
      <c r="T9" s="254">
        <v>0</v>
      </c>
      <c r="U9" s="254">
        <v>0</v>
      </c>
      <c r="V9" s="254">
        <v>0</v>
      </c>
      <c r="W9" s="254">
        <v>0</v>
      </c>
      <c r="X9" s="254">
        <v>0</v>
      </c>
      <c r="Y9" s="254">
        <v>0</v>
      </c>
      <c r="Z9" s="254">
        <v>0</v>
      </c>
      <c r="AA9" s="254">
        <v>0</v>
      </c>
      <c r="AB9" s="254">
        <v>0</v>
      </c>
      <c r="AC9" s="254">
        <v>0</v>
      </c>
      <c r="AD9" s="254">
        <v>0</v>
      </c>
      <c r="AE9" s="254">
        <v>0</v>
      </c>
      <c r="AF9" s="254">
        <v>0</v>
      </c>
      <c r="AG9" s="254">
        <v>0</v>
      </c>
      <c r="AH9" s="254">
        <v>0</v>
      </c>
      <c r="AI9" s="254">
        <v>0</v>
      </c>
      <c r="AJ9" s="254">
        <v>0</v>
      </c>
      <c r="AK9" s="254">
        <v>0</v>
      </c>
      <c r="AL9" s="254">
        <v>0</v>
      </c>
      <c r="AM9" s="254">
        <v>0</v>
      </c>
      <c r="AN9" s="254">
        <v>0</v>
      </c>
      <c r="AO9" s="254">
        <v>0</v>
      </c>
      <c r="AP9" s="254">
        <v>0</v>
      </c>
      <c r="AQ9" s="254">
        <v>0</v>
      </c>
      <c r="AR9" s="254">
        <v>0</v>
      </c>
      <c r="AS9" s="254">
        <v>0</v>
      </c>
      <c r="AT9" s="254">
        <v>0</v>
      </c>
      <c r="AU9" s="254">
        <v>0</v>
      </c>
      <c r="AV9" s="254">
        <v>0</v>
      </c>
      <c r="AW9" s="254">
        <v>0</v>
      </c>
      <c r="AX9" s="254">
        <v>0</v>
      </c>
      <c r="AY9" s="254">
        <v>0</v>
      </c>
      <c r="AZ9" s="254">
        <v>0</v>
      </c>
      <c r="BA9" s="254">
        <v>0</v>
      </c>
      <c r="BB9" s="254">
        <v>0</v>
      </c>
      <c r="BC9" s="254">
        <v>0</v>
      </c>
      <c r="BD9" s="254">
        <v>0</v>
      </c>
      <c r="BE9" s="254">
        <v>0</v>
      </c>
      <c r="BF9" s="254">
        <v>0</v>
      </c>
      <c r="BG9" s="254">
        <v>0</v>
      </c>
      <c r="BH9" s="254">
        <v>20.2672044155854</v>
      </c>
      <c r="BI9" s="254">
        <v>0</v>
      </c>
      <c r="BJ9" s="254">
        <v>0</v>
      </c>
      <c r="BK9" s="254">
        <v>0</v>
      </c>
      <c r="BL9" s="259">
        <v>5106.23979599845</v>
      </c>
      <c r="BM9" s="271">
        <v>231.806390263</v>
      </c>
      <c r="BN9" s="254">
        <v>3423.60367501653</v>
      </c>
      <c r="BO9" s="272">
        <v>3655.41006527953</v>
      </c>
      <c r="BP9" s="212"/>
      <c r="BQ9" s="86" t="s">
        <v>39</v>
      </c>
      <c r="BR9" s="87" t="s">
        <v>94</v>
      </c>
      <c r="BS9" s="243">
        <v>10522.3449995283</v>
      </c>
      <c r="BT9" s="243">
        <v>0</v>
      </c>
      <c r="BU9" s="243">
        <v>67.7267501539725</v>
      </c>
      <c r="BV9" s="243">
        <v>0</v>
      </c>
      <c r="BW9" s="243">
        <v>0</v>
      </c>
      <c r="BX9" s="243">
        <v>0</v>
      </c>
      <c r="BY9" s="243">
        <v>74.3274471842486</v>
      </c>
      <c r="BZ9" s="243">
        <v>74.3274471842486</v>
      </c>
      <c r="CA9" s="252">
        <v>10380.2908021901</v>
      </c>
      <c r="CB9" s="254">
        <v>0</v>
      </c>
      <c r="CC9" s="254">
        <v>0</v>
      </c>
      <c r="CD9" s="254">
        <v>0</v>
      </c>
      <c r="CE9" s="254">
        <v>19.92357664357</v>
      </c>
      <c r="CF9" s="254">
        <v>0</v>
      </c>
      <c r="CG9" s="254">
        <v>0</v>
      </c>
      <c r="CH9" s="254">
        <v>0</v>
      </c>
      <c r="CI9" s="254">
        <v>0</v>
      </c>
      <c r="CJ9" s="254">
        <v>0</v>
      </c>
      <c r="CK9" s="254">
        <v>0</v>
      </c>
      <c r="CL9" s="254">
        <v>0</v>
      </c>
      <c r="CM9" s="254">
        <v>0</v>
      </c>
      <c r="CN9" s="254">
        <v>0</v>
      </c>
      <c r="CO9" s="254">
        <v>0</v>
      </c>
      <c r="CP9" s="254">
        <v>0</v>
      </c>
      <c r="CQ9" s="254">
        <v>0</v>
      </c>
      <c r="CR9" s="254">
        <v>0</v>
      </c>
      <c r="CS9" s="254">
        <v>0</v>
      </c>
      <c r="CT9" s="254">
        <v>0</v>
      </c>
      <c r="CU9" s="254">
        <v>0</v>
      </c>
      <c r="CV9" s="254">
        <v>0</v>
      </c>
      <c r="CW9" s="254">
        <v>0</v>
      </c>
      <c r="CX9" s="254">
        <v>0</v>
      </c>
      <c r="CY9" s="254">
        <v>0</v>
      </c>
      <c r="CZ9" s="254">
        <v>0</v>
      </c>
      <c r="DA9" s="254">
        <v>0</v>
      </c>
      <c r="DB9" s="254">
        <v>0</v>
      </c>
      <c r="DC9" s="254">
        <v>0</v>
      </c>
      <c r="DD9" s="254">
        <v>0</v>
      </c>
      <c r="DE9" s="254">
        <v>0</v>
      </c>
      <c r="DF9" s="254">
        <v>0</v>
      </c>
      <c r="DG9" s="254">
        <v>0</v>
      </c>
      <c r="DH9" s="254">
        <v>0</v>
      </c>
      <c r="DI9" s="254">
        <v>0</v>
      </c>
      <c r="DJ9" s="254">
        <v>0</v>
      </c>
      <c r="DK9" s="254">
        <v>0</v>
      </c>
      <c r="DL9" s="254">
        <v>0</v>
      </c>
      <c r="DM9" s="254">
        <v>0</v>
      </c>
      <c r="DN9" s="254">
        <v>0</v>
      </c>
      <c r="DO9" s="254">
        <v>0</v>
      </c>
      <c r="DP9" s="254">
        <v>0</v>
      </c>
      <c r="DQ9" s="254">
        <v>0</v>
      </c>
      <c r="DR9" s="254">
        <v>0</v>
      </c>
      <c r="DS9" s="254">
        <v>0</v>
      </c>
      <c r="DT9" s="254">
        <v>0</v>
      </c>
      <c r="DU9" s="254">
        <v>0</v>
      </c>
      <c r="DV9" s="254">
        <v>0</v>
      </c>
      <c r="DW9" s="254">
        <v>0</v>
      </c>
      <c r="DX9" s="254">
        <v>0</v>
      </c>
      <c r="DY9" s="254">
        <v>0</v>
      </c>
      <c r="DZ9" s="254">
        <v>0</v>
      </c>
      <c r="EA9" s="272">
        <v>0</v>
      </c>
      <c r="EB9" s="258">
        <f t="shared" si="0"/>
        <v>19.92357664357</v>
      </c>
      <c r="EC9" s="271">
        <v>4062.8062614562</v>
      </c>
      <c r="ED9" s="254">
        <v>6297.56096409032</v>
      </c>
      <c r="EE9" s="270">
        <f t="shared" si="1"/>
        <v>10360.3672255465</v>
      </c>
    </row>
    <row r="10" ht="15.75" customHeight="1" spans="1:135">
      <c r="A10" s="86" t="s">
        <v>151</v>
      </c>
      <c r="B10" s="87" t="s">
        <v>152</v>
      </c>
      <c r="C10" s="243">
        <v>4703.84726058537</v>
      </c>
      <c r="D10" s="243">
        <v>1293.5547776739</v>
      </c>
      <c r="E10" s="243">
        <v>163.032950112913</v>
      </c>
      <c r="F10" s="243">
        <v>11.7915479596203</v>
      </c>
      <c r="G10" s="243">
        <v>0</v>
      </c>
      <c r="H10" s="243">
        <v>78.3748136888551</v>
      </c>
      <c r="I10" s="243">
        <v>13.4964836036164</v>
      </c>
      <c r="J10" s="243">
        <v>103.662845252092</v>
      </c>
      <c r="K10" s="252">
        <v>3143.59668754647</v>
      </c>
      <c r="L10" s="253">
        <v>1816.21235944297</v>
      </c>
      <c r="M10" s="254">
        <v>51.04546521528</v>
      </c>
      <c r="N10" s="254">
        <v>5.17280155932</v>
      </c>
      <c r="O10" s="254">
        <v>0</v>
      </c>
      <c r="P10" s="254">
        <v>0</v>
      </c>
      <c r="Q10" s="254">
        <v>0</v>
      </c>
      <c r="R10" s="254">
        <v>0</v>
      </c>
      <c r="S10" s="254">
        <v>0</v>
      </c>
      <c r="T10" s="254">
        <v>0</v>
      </c>
      <c r="U10" s="254">
        <v>0</v>
      </c>
      <c r="V10" s="254">
        <v>0</v>
      </c>
      <c r="W10" s="254">
        <v>0</v>
      </c>
      <c r="X10" s="254">
        <v>0</v>
      </c>
      <c r="Y10" s="254">
        <v>0</v>
      </c>
      <c r="Z10" s="254">
        <v>0</v>
      </c>
      <c r="AA10" s="254">
        <v>0</v>
      </c>
      <c r="AB10" s="254">
        <v>0</v>
      </c>
      <c r="AC10" s="254">
        <v>0</v>
      </c>
      <c r="AD10" s="254">
        <v>0</v>
      </c>
      <c r="AE10" s="254">
        <v>0</v>
      </c>
      <c r="AF10" s="254">
        <v>0</v>
      </c>
      <c r="AG10" s="254">
        <v>0</v>
      </c>
      <c r="AH10" s="254">
        <v>0</v>
      </c>
      <c r="AI10" s="254">
        <v>0</v>
      </c>
      <c r="AJ10" s="254">
        <v>0</v>
      </c>
      <c r="AK10" s="254">
        <v>0</v>
      </c>
      <c r="AL10" s="254">
        <v>0</v>
      </c>
      <c r="AM10" s="254">
        <v>0</v>
      </c>
      <c r="AN10" s="254">
        <v>0</v>
      </c>
      <c r="AO10" s="254">
        <v>0</v>
      </c>
      <c r="AP10" s="254">
        <v>0</v>
      </c>
      <c r="AQ10" s="254">
        <v>0</v>
      </c>
      <c r="AR10" s="254">
        <v>0</v>
      </c>
      <c r="AS10" s="254">
        <v>0</v>
      </c>
      <c r="AT10" s="254">
        <v>0</v>
      </c>
      <c r="AU10" s="254">
        <v>0</v>
      </c>
      <c r="AV10" s="254">
        <v>0</v>
      </c>
      <c r="AW10" s="254">
        <v>0</v>
      </c>
      <c r="AX10" s="254">
        <v>0</v>
      </c>
      <c r="AY10" s="254">
        <v>0</v>
      </c>
      <c r="AZ10" s="254">
        <v>0</v>
      </c>
      <c r="BA10" s="254">
        <v>0</v>
      </c>
      <c r="BB10" s="254">
        <v>0</v>
      </c>
      <c r="BC10" s="254">
        <v>0</v>
      </c>
      <c r="BD10" s="254">
        <v>0</v>
      </c>
      <c r="BE10" s="254">
        <v>0</v>
      </c>
      <c r="BF10" s="254">
        <v>0</v>
      </c>
      <c r="BG10" s="254">
        <v>0</v>
      </c>
      <c r="BH10" s="254">
        <v>7.54857544044771</v>
      </c>
      <c r="BI10" s="254">
        <v>0</v>
      </c>
      <c r="BJ10" s="254">
        <v>0</v>
      </c>
      <c r="BK10" s="254">
        <v>0</v>
      </c>
      <c r="BL10" s="259">
        <v>1879.97920165802</v>
      </c>
      <c r="BM10" s="271">
        <v>282.63738170845</v>
      </c>
      <c r="BN10" s="254">
        <v>980.98010418</v>
      </c>
      <c r="BO10" s="272">
        <v>1263.61748588845</v>
      </c>
      <c r="BP10" s="212"/>
      <c r="BQ10" s="86" t="s">
        <v>40</v>
      </c>
      <c r="BR10" s="87" t="s">
        <v>95</v>
      </c>
      <c r="BS10" s="243">
        <v>2474.54819692368</v>
      </c>
      <c r="BT10" s="243">
        <v>289.534040214881</v>
      </c>
      <c r="BU10" s="243">
        <v>215.300897400662</v>
      </c>
      <c r="BV10" s="243">
        <v>0.433902332524224</v>
      </c>
      <c r="BW10" s="243">
        <v>0</v>
      </c>
      <c r="BX10" s="243">
        <v>54.086011133478</v>
      </c>
      <c r="BY10" s="243">
        <v>22.7322374074747</v>
      </c>
      <c r="BZ10" s="243">
        <v>77.2521508734769</v>
      </c>
      <c r="CA10" s="252">
        <v>1892.46110843466</v>
      </c>
      <c r="CB10" s="254">
        <v>7.96349699461412</v>
      </c>
      <c r="CC10" s="254">
        <v>23.9464141471337</v>
      </c>
      <c r="CD10" s="254">
        <v>2.0164054484831</v>
      </c>
      <c r="CE10" s="254">
        <v>0</v>
      </c>
      <c r="CF10" s="254">
        <v>1145.49913460661</v>
      </c>
      <c r="CG10" s="254">
        <v>0</v>
      </c>
      <c r="CH10" s="254">
        <v>0</v>
      </c>
      <c r="CI10" s="254">
        <v>0</v>
      </c>
      <c r="CJ10" s="254">
        <v>0</v>
      </c>
      <c r="CK10" s="254">
        <v>0</v>
      </c>
      <c r="CL10" s="254">
        <v>0</v>
      </c>
      <c r="CM10" s="254">
        <v>0</v>
      </c>
      <c r="CN10" s="254">
        <v>0</v>
      </c>
      <c r="CO10" s="254">
        <v>0</v>
      </c>
      <c r="CP10" s="254">
        <v>0</v>
      </c>
      <c r="CQ10" s="254">
        <v>0</v>
      </c>
      <c r="CR10" s="254">
        <v>0</v>
      </c>
      <c r="CS10" s="254">
        <v>0</v>
      </c>
      <c r="CT10" s="254">
        <v>0</v>
      </c>
      <c r="CU10" s="254">
        <v>0</v>
      </c>
      <c r="CV10" s="254">
        <v>0</v>
      </c>
      <c r="CW10" s="254">
        <v>0</v>
      </c>
      <c r="CX10" s="254">
        <v>0</v>
      </c>
      <c r="CY10" s="254">
        <v>0</v>
      </c>
      <c r="CZ10" s="254">
        <v>0</v>
      </c>
      <c r="DA10" s="254">
        <v>0</v>
      </c>
      <c r="DB10" s="254">
        <v>0</v>
      </c>
      <c r="DC10" s="254">
        <v>0</v>
      </c>
      <c r="DD10" s="254">
        <v>0</v>
      </c>
      <c r="DE10" s="254">
        <v>0</v>
      </c>
      <c r="DF10" s="254">
        <v>0</v>
      </c>
      <c r="DG10" s="254">
        <v>0</v>
      </c>
      <c r="DH10" s="254">
        <v>0</v>
      </c>
      <c r="DI10" s="254">
        <v>0</v>
      </c>
      <c r="DJ10" s="254">
        <v>0</v>
      </c>
      <c r="DK10" s="254">
        <v>0</v>
      </c>
      <c r="DL10" s="254">
        <v>0</v>
      </c>
      <c r="DM10" s="254">
        <v>0</v>
      </c>
      <c r="DN10" s="254">
        <v>0</v>
      </c>
      <c r="DO10" s="254">
        <v>0</v>
      </c>
      <c r="DP10" s="254">
        <v>0</v>
      </c>
      <c r="DQ10" s="254">
        <v>0</v>
      </c>
      <c r="DR10" s="254">
        <v>0</v>
      </c>
      <c r="DS10" s="254">
        <v>0</v>
      </c>
      <c r="DT10" s="254">
        <v>0</v>
      </c>
      <c r="DU10" s="254">
        <v>0</v>
      </c>
      <c r="DV10" s="254">
        <v>0</v>
      </c>
      <c r="DW10" s="254">
        <v>0</v>
      </c>
      <c r="DX10" s="254">
        <v>0</v>
      </c>
      <c r="DY10" s="254">
        <v>0</v>
      </c>
      <c r="DZ10" s="254">
        <v>0</v>
      </c>
      <c r="EA10" s="272">
        <v>0</v>
      </c>
      <c r="EB10" s="258">
        <f t="shared" si="0"/>
        <v>1179.42545119684</v>
      </c>
      <c r="EC10" s="271">
        <v>50.0036413700455</v>
      </c>
      <c r="ED10" s="254">
        <v>663.032015867775</v>
      </c>
      <c r="EE10" s="270">
        <f t="shared" si="1"/>
        <v>713.03565723782</v>
      </c>
    </row>
    <row r="11" ht="15.75" customHeight="1" spans="1:135">
      <c r="A11" s="86" t="s">
        <v>153</v>
      </c>
      <c r="B11" s="87" t="s">
        <v>154</v>
      </c>
      <c r="C11" s="243">
        <v>5384.72224112463</v>
      </c>
      <c r="D11" s="243">
        <v>435.153526048865</v>
      </c>
      <c r="E11" s="243">
        <v>10.4732087866968</v>
      </c>
      <c r="F11" s="243">
        <v>0</v>
      </c>
      <c r="G11" s="243">
        <v>0</v>
      </c>
      <c r="H11" s="243">
        <v>80.05091622898</v>
      </c>
      <c r="I11" s="243">
        <v>46.7149533204012</v>
      </c>
      <c r="J11" s="243">
        <v>126.765869549381</v>
      </c>
      <c r="K11" s="252">
        <v>4812.32963673969</v>
      </c>
      <c r="L11" s="253">
        <v>928.09409454062</v>
      </c>
      <c r="M11" s="254">
        <v>3765.28312311679</v>
      </c>
      <c r="N11" s="254">
        <v>25.70335715163</v>
      </c>
      <c r="O11" s="254">
        <v>0</v>
      </c>
      <c r="P11" s="254">
        <v>0</v>
      </c>
      <c r="Q11" s="254">
        <v>0</v>
      </c>
      <c r="R11" s="254">
        <v>0</v>
      </c>
      <c r="S11" s="254">
        <v>0</v>
      </c>
      <c r="T11" s="254">
        <v>0</v>
      </c>
      <c r="U11" s="254">
        <v>0</v>
      </c>
      <c r="V11" s="254">
        <v>0</v>
      </c>
      <c r="W11" s="254">
        <v>0</v>
      </c>
      <c r="X11" s="254">
        <v>0</v>
      </c>
      <c r="Y11" s="254">
        <v>0</v>
      </c>
      <c r="Z11" s="254">
        <v>0</v>
      </c>
      <c r="AA11" s="254">
        <v>0</v>
      </c>
      <c r="AB11" s="254">
        <v>0</v>
      </c>
      <c r="AC11" s="254">
        <v>0</v>
      </c>
      <c r="AD11" s="254">
        <v>0</v>
      </c>
      <c r="AE11" s="254">
        <v>0</v>
      </c>
      <c r="AF11" s="254">
        <v>0</v>
      </c>
      <c r="AG11" s="254">
        <v>0</v>
      </c>
      <c r="AH11" s="254">
        <v>0</v>
      </c>
      <c r="AI11" s="254">
        <v>0</v>
      </c>
      <c r="AJ11" s="254">
        <v>0</v>
      </c>
      <c r="AK11" s="254">
        <v>0</v>
      </c>
      <c r="AL11" s="254">
        <v>0</v>
      </c>
      <c r="AM11" s="254">
        <v>0</v>
      </c>
      <c r="AN11" s="254">
        <v>0</v>
      </c>
      <c r="AO11" s="254">
        <v>0</v>
      </c>
      <c r="AP11" s="254">
        <v>0</v>
      </c>
      <c r="AQ11" s="254">
        <v>0</v>
      </c>
      <c r="AR11" s="254">
        <v>0</v>
      </c>
      <c r="AS11" s="254">
        <v>0</v>
      </c>
      <c r="AT11" s="254">
        <v>0</v>
      </c>
      <c r="AU11" s="254">
        <v>0</v>
      </c>
      <c r="AV11" s="254">
        <v>0</v>
      </c>
      <c r="AW11" s="254">
        <v>0</v>
      </c>
      <c r="AX11" s="254">
        <v>0</v>
      </c>
      <c r="AY11" s="254">
        <v>0</v>
      </c>
      <c r="AZ11" s="254">
        <v>0</v>
      </c>
      <c r="BA11" s="254">
        <v>0</v>
      </c>
      <c r="BB11" s="254">
        <v>0</v>
      </c>
      <c r="BC11" s="254">
        <v>0</v>
      </c>
      <c r="BD11" s="254">
        <v>0</v>
      </c>
      <c r="BE11" s="254">
        <v>0</v>
      </c>
      <c r="BF11" s="254">
        <v>0</v>
      </c>
      <c r="BG11" s="254">
        <v>0</v>
      </c>
      <c r="BH11" s="254">
        <v>0</v>
      </c>
      <c r="BI11" s="254">
        <v>0</v>
      </c>
      <c r="BJ11" s="254">
        <v>0</v>
      </c>
      <c r="BK11" s="254">
        <v>0</v>
      </c>
      <c r="BL11" s="259">
        <v>4719.08057480904</v>
      </c>
      <c r="BM11" s="271">
        <v>14.73784229065</v>
      </c>
      <c r="BN11" s="254">
        <v>78.51121964</v>
      </c>
      <c r="BO11" s="272">
        <v>93.24906193065</v>
      </c>
      <c r="BP11" s="212"/>
      <c r="BQ11" s="86" t="s">
        <v>41</v>
      </c>
      <c r="BR11" s="87" t="s">
        <v>96</v>
      </c>
      <c r="BS11" s="243">
        <v>45390.6072638289</v>
      </c>
      <c r="BT11" s="243">
        <v>5785.67565125014</v>
      </c>
      <c r="BU11" s="243">
        <v>321.427879605881</v>
      </c>
      <c r="BV11" s="243">
        <v>12.7190320682935</v>
      </c>
      <c r="BW11" s="243">
        <v>20.8557482068731</v>
      </c>
      <c r="BX11" s="243">
        <v>2131.70132588724</v>
      </c>
      <c r="BY11" s="243">
        <v>291.962425098179</v>
      </c>
      <c r="BZ11" s="243">
        <v>2457.23853126059</v>
      </c>
      <c r="CA11" s="252">
        <v>36826.2652017123</v>
      </c>
      <c r="CB11" s="254">
        <v>162.487756682061</v>
      </c>
      <c r="CC11" s="254">
        <v>300.740695443092</v>
      </c>
      <c r="CD11" s="254">
        <v>6.74607679141942</v>
      </c>
      <c r="CE11" s="254">
        <v>0</v>
      </c>
      <c r="CF11" s="254">
        <v>0</v>
      </c>
      <c r="CG11" s="254">
        <v>28924.2305686669</v>
      </c>
      <c r="CH11" s="254">
        <v>0.864022892144879</v>
      </c>
      <c r="CI11" s="254">
        <v>0.0282298796101365</v>
      </c>
      <c r="CJ11" s="254">
        <v>0.151179845469799</v>
      </c>
      <c r="CK11" s="254">
        <v>0</v>
      </c>
      <c r="CL11" s="254">
        <v>0.00521125973463567</v>
      </c>
      <c r="CM11" s="254">
        <v>0.0322660135446272</v>
      </c>
      <c r="CN11" s="254">
        <v>0</v>
      </c>
      <c r="CO11" s="254">
        <v>0.0168835750953277</v>
      </c>
      <c r="CP11" s="254">
        <v>0</v>
      </c>
      <c r="CQ11" s="254">
        <v>0.0141363742029284</v>
      </c>
      <c r="CR11" s="254">
        <v>0</v>
      </c>
      <c r="CS11" s="254">
        <v>0.210888430499227</v>
      </c>
      <c r="CT11" s="254">
        <v>0.0397106495414337</v>
      </c>
      <c r="CU11" s="254">
        <v>0</v>
      </c>
      <c r="CV11" s="254">
        <v>0.059461410593634</v>
      </c>
      <c r="CW11" s="254">
        <v>0.0321585399221654</v>
      </c>
      <c r="CX11" s="254">
        <v>0.0096926828151276</v>
      </c>
      <c r="CY11" s="254">
        <v>0.0341364332365161</v>
      </c>
      <c r="CZ11" s="254">
        <v>0.00712611226380683</v>
      </c>
      <c r="DA11" s="254">
        <v>0.0485002888966044</v>
      </c>
      <c r="DB11" s="254">
        <v>0.503587398005504</v>
      </c>
      <c r="DC11" s="254">
        <v>0.0178214693890113</v>
      </c>
      <c r="DD11" s="254">
        <v>0.0516629557059303</v>
      </c>
      <c r="DE11" s="254">
        <v>0.039950927982283</v>
      </c>
      <c r="DF11" s="254">
        <v>0.0640801245499476</v>
      </c>
      <c r="DG11" s="254">
        <v>0.00916057166100554</v>
      </c>
      <c r="DH11" s="254">
        <v>0</v>
      </c>
      <c r="DI11" s="254">
        <v>0</v>
      </c>
      <c r="DJ11" s="254">
        <v>0.0751165130512129</v>
      </c>
      <c r="DK11" s="254">
        <v>295.029534752314</v>
      </c>
      <c r="DL11" s="254">
        <v>0.61129024285447</v>
      </c>
      <c r="DM11" s="254">
        <v>0</v>
      </c>
      <c r="DN11" s="254">
        <v>0</v>
      </c>
      <c r="DO11" s="254">
        <v>0.00390341194538386</v>
      </c>
      <c r="DP11" s="254">
        <v>0.0291743607094106</v>
      </c>
      <c r="DQ11" s="254">
        <v>0.00994527735829303</v>
      </c>
      <c r="DR11" s="254">
        <v>0.199436538340416</v>
      </c>
      <c r="DS11" s="254">
        <v>0.228671432925885</v>
      </c>
      <c r="DT11" s="254">
        <v>0</v>
      </c>
      <c r="DU11" s="254">
        <v>6.38508353859745</v>
      </c>
      <c r="DV11" s="254">
        <v>0.0842327975980254</v>
      </c>
      <c r="DW11" s="254">
        <v>0.248004400898898</v>
      </c>
      <c r="DX11" s="254">
        <v>0.139565137196659</v>
      </c>
      <c r="DY11" s="254">
        <v>0</v>
      </c>
      <c r="DZ11" s="254">
        <v>0.256126363072565</v>
      </c>
      <c r="EA11" s="272">
        <v>0</v>
      </c>
      <c r="EB11" s="258">
        <f t="shared" si="0"/>
        <v>29699.7450501852</v>
      </c>
      <c r="EC11" s="271">
        <v>1061.42926902721</v>
      </c>
      <c r="ED11" s="254">
        <v>6065.09088249986</v>
      </c>
      <c r="EE11" s="270">
        <f t="shared" si="1"/>
        <v>7126.52015152706</v>
      </c>
    </row>
    <row r="12" ht="15.75" customHeight="1" spans="1:135">
      <c r="A12" s="86" t="s">
        <v>155</v>
      </c>
      <c r="B12" s="87" t="s">
        <v>156</v>
      </c>
      <c r="C12" s="243">
        <v>5433.32229877317</v>
      </c>
      <c r="D12" s="243">
        <v>412.316669001821</v>
      </c>
      <c r="E12" s="243">
        <v>84.62352699651</v>
      </c>
      <c r="F12" s="243">
        <v>0</v>
      </c>
      <c r="G12" s="243">
        <v>0</v>
      </c>
      <c r="H12" s="243">
        <v>30.5230748401583</v>
      </c>
      <c r="I12" s="243">
        <v>25.7081669833647</v>
      </c>
      <c r="J12" s="243">
        <v>56.231241823523</v>
      </c>
      <c r="K12" s="252">
        <v>4880.15086095132</v>
      </c>
      <c r="L12" s="253">
        <v>918.13571283519</v>
      </c>
      <c r="M12" s="254">
        <v>3936.9368587919</v>
      </c>
      <c r="N12" s="254">
        <v>25.07828932423</v>
      </c>
      <c r="O12" s="254">
        <v>0</v>
      </c>
      <c r="P12" s="254">
        <v>0</v>
      </c>
      <c r="Q12" s="254">
        <v>0</v>
      </c>
      <c r="R12" s="254">
        <v>0</v>
      </c>
      <c r="S12" s="254">
        <v>0</v>
      </c>
      <c r="T12" s="254">
        <v>0</v>
      </c>
      <c r="U12" s="254">
        <v>0</v>
      </c>
      <c r="V12" s="254">
        <v>0</v>
      </c>
      <c r="W12" s="254">
        <v>0</v>
      </c>
      <c r="X12" s="254">
        <v>0</v>
      </c>
      <c r="Y12" s="254">
        <v>0</v>
      </c>
      <c r="Z12" s="254">
        <v>0</v>
      </c>
      <c r="AA12" s="254">
        <v>0</v>
      </c>
      <c r="AB12" s="254">
        <v>0</v>
      </c>
      <c r="AC12" s="254">
        <v>0</v>
      </c>
      <c r="AD12" s="254">
        <v>0</v>
      </c>
      <c r="AE12" s="254">
        <v>0</v>
      </c>
      <c r="AF12" s="254">
        <v>0</v>
      </c>
      <c r="AG12" s="254">
        <v>0</v>
      </c>
      <c r="AH12" s="254">
        <v>0</v>
      </c>
      <c r="AI12" s="254">
        <v>0</v>
      </c>
      <c r="AJ12" s="254">
        <v>0</v>
      </c>
      <c r="AK12" s="254">
        <v>0</v>
      </c>
      <c r="AL12" s="254">
        <v>0</v>
      </c>
      <c r="AM12" s="254">
        <v>0</v>
      </c>
      <c r="AN12" s="254">
        <v>0</v>
      </c>
      <c r="AO12" s="254">
        <v>0</v>
      </c>
      <c r="AP12" s="254">
        <v>0</v>
      </c>
      <c r="AQ12" s="254">
        <v>0</v>
      </c>
      <c r="AR12" s="254">
        <v>0</v>
      </c>
      <c r="AS12" s="254">
        <v>0</v>
      </c>
      <c r="AT12" s="254">
        <v>0</v>
      </c>
      <c r="AU12" s="254">
        <v>0</v>
      </c>
      <c r="AV12" s="254">
        <v>0</v>
      </c>
      <c r="AW12" s="254">
        <v>0</v>
      </c>
      <c r="AX12" s="254">
        <v>0</v>
      </c>
      <c r="AY12" s="254">
        <v>0</v>
      </c>
      <c r="AZ12" s="254">
        <v>0</v>
      </c>
      <c r="BA12" s="254">
        <v>0</v>
      </c>
      <c r="BB12" s="254">
        <v>0</v>
      </c>
      <c r="BC12" s="254">
        <v>0</v>
      </c>
      <c r="BD12" s="254">
        <v>0</v>
      </c>
      <c r="BE12" s="254">
        <v>0</v>
      </c>
      <c r="BF12" s="254">
        <v>0</v>
      </c>
      <c r="BG12" s="254">
        <v>0</v>
      </c>
      <c r="BH12" s="254">
        <v>0</v>
      </c>
      <c r="BI12" s="254">
        <v>0</v>
      </c>
      <c r="BJ12" s="254">
        <v>0</v>
      </c>
      <c r="BK12" s="254">
        <v>0</v>
      </c>
      <c r="BL12" s="259">
        <v>4880.15086095132</v>
      </c>
      <c r="BM12" s="271">
        <v>0</v>
      </c>
      <c r="BN12" s="254">
        <v>0</v>
      </c>
      <c r="BO12" s="272">
        <v>0</v>
      </c>
      <c r="BP12" s="212"/>
      <c r="BQ12" s="86" t="s">
        <v>42</v>
      </c>
      <c r="BR12" s="87" t="s">
        <v>97</v>
      </c>
      <c r="BS12" s="243">
        <v>61318.020660197</v>
      </c>
      <c r="BT12" s="243">
        <v>7664.00632148601</v>
      </c>
      <c r="BU12" s="243">
        <v>680.662702147735</v>
      </c>
      <c r="BV12" s="243">
        <v>16.9604301362367</v>
      </c>
      <c r="BW12" s="243">
        <v>32.2697665739543</v>
      </c>
      <c r="BX12" s="243">
        <v>2873.63544589462</v>
      </c>
      <c r="BY12" s="243">
        <v>710.575960493371</v>
      </c>
      <c r="BZ12" s="243">
        <v>3633.44160309818</v>
      </c>
      <c r="CA12" s="252">
        <v>49339.910033465</v>
      </c>
      <c r="CB12" s="254">
        <v>66.9620493137561</v>
      </c>
      <c r="CC12" s="254">
        <v>28.5232270519571</v>
      </c>
      <c r="CD12" s="254">
        <v>3.31046877153428</v>
      </c>
      <c r="CE12" s="254">
        <v>0</v>
      </c>
      <c r="CF12" s="254">
        <v>0</v>
      </c>
      <c r="CG12" s="254">
        <v>0.86402289214488</v>
      </c>
      <c r="CH12" s="254">
        <v>35914.2675252144</v>
      </c>
      <c r="CI12" s="254">
        <v>0.0296161885342052</v>
      </c>
      <c r="CJ12" s="254">
        <v>0.159584541640564</v>
      </c>
      <c r="CK12" s="254">
        <v>0</v>
      </c>
      <c r="CL12" s="254">
        <v>0.00546717353857449</v>
      </c>
      <c r="CM12" s="254">
        <v>0.0342313836530516</v>
      </c>
      <c r="CN12" s="254">
        <v>0</v>
      </c>
      <c r="CO12" s="254">
        <v>0.0177126913065223</v>
      </c>
      <c r="CP12" s="254">
        <v>0</v>
      </c>
      <c r="CQ12" s="254">
        <v>0.0198091584883783</v>
      </c>
      <c r="CR12" s="254">
        <v>0</v>
      </c>
      <c r="CS12" s="254">
        <v>0.225255601209997</v>
      </c>
      <c r="CT12" s="254">
        <v>0.0416607544869782</v>
      </c>
      <c r="CU12" s="254">
        <v>0</v>
      </c>
      <c r="CV12" s="254">
        <v>0.0631397873902349</v>
      </c>
      <c r="CW12" s="254">
        <v>0.03448354648897</v>
      </c>
      <c r="CX12" s="254">
        <v>0.0101686697081058</v>
      </c>
      <c r="CY12" s="254">
        <v>0.0363613323762064</v>
      </c>
      <c r="CZ12" s="254">
        <v>0.00998574918952581</v>
      </c>
      <c r="DA12" s="254">
        <v>0.0508820342049735</v>
      </c>
      <c r="DB12" s="254">
        <v>0.528664961500014</v>
      </c>
      <c r="DC12" s="254">
        <v>0.0210556070366286</v>
      </c>
      <c r="DD12" s="254">
        <v>0.0542000128074128</v>
      </c>
      <c r="DE12" s="254">
        <v>0.0419128324874222</v>
      </c>
      <c r="DF12" s="254">
        <v>0.0678502626341381</v>
      </c>
      <c r="DG12" s="254">
        <v>0.00996823760928254</v>
      </c>
      <c r="DH12" s="254">
        <v>0</v>
      </c>
      <c r="DI12" s="254">
        <v>0</v>
      </c>
      <c r="DJ12" s="254">
        <v>0.105260011567717</v>
      </c>
      <c r="DK12" s="254">
        <v>2555.36683891957</v>
      </c>
      <c r="DL12" s="254">
        <v>0.651188025711086</v>
      </c>
      <c r="DM12" s="254">
        <v>0</v>
      </c>
      <c r="DN12" s="254">
        <v>0</v>
      </c>
      <c r="DO12" s="254">
        <v>0.00546981176089129</v>
      </c>
      <c r="DP12" s="254">
        <v>0.0313949682927221</v>
      </c>
      <c r="DQ12" s="254">
        <v>0.0139362167818461</v>
      </c>
      <c r="DR12" s="254">
        <v>0.217999883300744</v>
      </c>
      <c r="DS12" s="254">
        <v>0.245755991787826</v>
      </c>
      <c r="DT12" s="254">
        <v>0</v>
      </c>
      <c r="DU12" s="254">
        <v>8.94735311628995</v>
      </c>
      <c r="DV12" s="254">
        <v>0.0917690777139598</v>
      </c>
      <c r="DW12" s="254">
        <v>0.262333687439179</v>
      </c>
      <c r="DX12" s="254">
        <v>0.177298256233807</v>
      </c>
      <c r="DY12" s="254">
        <v>0</v>
      </c>
      <c r="DZ12" s="254">
        <v>0.268980544124098</v>
      </c>
      <c r="EA12" s="272">
        <v>0</v>
      </c>
      <c r="EB12" s="258">
        <f t="shared" si="0"/>
        <v>38581.7748822806</v>
      </c>
      <c r="EC12" s="271">
        <v>413.071763465156</v>
      </c>
      <c r="ED12" s="254">
        <v>10345.0633877192</v>
      </c>
      <c r="EE12" s="270">
        <f t="shared" si="1"/>
        <v>10758.1351511844</v>
      </c>
    </row>
    <row r="13" ht="15.75" customHeight="1" spans="1:135">
      <c r="A13" s="86" t="s">
        <v>157</v>
      </c>
      <c r="B13" s="87" t="s">
        <v>158</v>
      </c>
      <c r="C13" s="243">
        <v>2885.31582492047</v>
      </c>
      <c r="D13" s="243">
        <v>44.6293456315716</v>
      </c>
      <c r="E13" s="243">
        <v>0.209464175733936</v>
      </c>
      <c r="F13" s="243">
        <v>0</v>
      </c>
      <c r="G13" s="243">
        <v>0</v>
      </c>
      <c r="H13" s="243">
        <v>6.56367349263091</v>
      </c>
      <c r="I13" s="243">
        <v>23.129351666594</v>
      </c>
      <c r="J13" s="243">
        <v>29.6930251592249</v>
      </c>
      <c r="K13" s="252">
        <v>2810.78398995394</v>
      </c>
      <c r="L13" s="253">
        <v>79.2872696671</v>
      </c>
      <c r="M13" s="254">
        <v>2511.63427449684</v>
      </c>
      <c r="N13" s="254">
        <v>0</v>
      </c>
      <c r="O13" s="254">
        <v>0</v>
      </c>
      <c r="P13" s="254">
        <v>0</v>
      </c>
      <c r="Q13" s="254">
        <v>0</v>
      </c>
      <c r="R13" s="254">
        <v>0</v>
      </c>
      <c r="S13" s="254">
        <v>0</v>
      </c>
      <c r="T13" s="254">
        <v>0</v>
      </c>
      <c r="U13" s="254">
        <v>0</v>
      </c>
      <c r="V13" s="254">
        <v>0</v>
      </c>
      <c r="W13" s="254">
        <v>0</v>
      </c>
      <c r="X13" s="254">
        <v>0</v>
      </c>
      <c r="Y13" s="254">
        <v>0</v>
      </c>
      <c r="Z13" s="254">
        <v>0</v>
      </c>
      <c r="AA13" s="254">
        <v>0</v>
      </c>
      <c r="AB13" s="254">
        <v>0</v>
      </c>
      <c r="AC13" s="254">
        <v>0</v>
      </c>
      <c r="AD13" s="254">
        <v>0</v>
      </c>
      <c r="AE13" s="254">
        <v>0</v>
      </c>
      <c r="AF13" s="254">
        <v>0</v>
      </c>
      <c r="AG13" s="254">
        <v>0</v>
      </c>
      <c r="AH13" s="254">
        <v>0</v>
      </c>
      <c r="AI13" s="254">
        <v>0</v>
      </c>
      <c r="AJ13" s="254">
        <v>0</v>
      </c>
      <c r="AK13" s="254">
        <v>0</v>
      </c>
      <c r="AL13" s="254">
        <v>0</v>
      </c>
      <c r="AM13" s="254">
        <v>0</v>
      </c>
      <c r="AN13" s="254">
        <v>0</v>
      </c>
      <c r="AO13" s="254">
        <v>0</v>
      </c>
      <c r="AP13" s="254">
        <v>0</v>
      </c>
      <c r="AQ13" s="254">
        <v>0</v>
      </c>
      <c r="AR13" s="254">
        <v>0</v>
      </c>
      <c r="AS13" s="254">
        <v>0</v>
      </c>
      <c r="AT13" s="254">
        <v>0</v>
      </c>
      <c r="AU13" s="254">
        <v>0</v>
      </c>
      <c r="AV13" s="254">
        <v>0</v>
      </c>
      <c r="AW13" s="254">
        <v>0</v>
      </c>
      <c r="AX13" s="254">
        <v>0</v>
      </c>
      <c r="AY13" s="254">
        <v>0</v>
      </c>
      <c r="AZ13" s="254">
        <v>0</v>
      </c>
      <c r="BA13" s="254">
        <v>0</v>
      </c>
      <c r="BB13" s="254">
        <v>0</v>
      </c>
      <c r="BC13" s="254">
        <v>0</v>
      </c>
      <c r="BD13" s="254">
        <v>0</v>
      </c>
      <c r="BE13" s="254">
        <v>0</v>
      </c>
      <c r="BF13" s="254">
        <v>0</v>
      </c>
      <c r="BG13" s="254">
        <v>0</v>
      </c>
      <c r="BH13" s="254">
        <v>0</v>
      </c>
      <c r="BI13" s="254">
        <v>0</v>
      </c>
      <c r="BJ13" s="254">
        <v>0</v>
      </c>
      <c r="BK13" s="254">
        <v>0</v>
      </c>
      <c r="BL13" s="259">
        <v>2590.92154416394</v>
      </c>
      <c r="BM13" s="271">
        <v>0</v>
      </c>
      <c r="BN13" s="254">
        <v>219.86244579</v>
      </c>
      <c r="BO13" s="272">
        <v>219.86244579</v>
      </c>
      <c r="BP13" s="212"/>
      <c r="BQ13" s="86" t="s">
        <v>43</v>
      </c>
      <c r="BR13" s="87" t="s">
        <v>98</v>
      </c>
      <c r="BS13" s="243">
        <v>11459.0136222836</v>
      </c>
      <c r="BT13" s="243">
        <v>1877.12655502553</v>
      </c>
      <c r="BU13" s="243">
        <v>189.867135054254</v>
      </c>
      <c r="BV13" s="243">
        <v>3.9658145237556</v>
      </c>
      <c r="BW13" s="243">
        <v>234.819044706411</v>
      </c>
      <c r="BX13" s="243">
        <v>711.374726980188</v>
      </c>
      <c r="BY13" s="243">
        <v>366.669895373744</v>
      </c>
      <c r="BZ13" s="243">
        <v>1316.8294815841</v>
      </c>
      <c r="CA13" s="252">
        <v>8075.19045061975</v>
      </c>
      <c r="CB13" s="254">
        <v>38.6210260634861</v>
      </c>
      <c r="CC13" s="254">
        <v>18.9553732408747</v>
      </c>
      <c r="CD13" s="254">
        <v>0.903713696050452</v>
      </c>
      <c r="CE13" s="254">
        <v>0</v>
      </c>
      <c r="CF13" s="254">
        <v>0</v>
      </c>
      <c r="CG13" s="254">
        <v>0.0282298796101366</v>
      </c>
      <c r="CH13" s="254">
        <v>0.0296161885342052</v>
      </c>
      <c r="CI13" s="254">
        <v>5524.74404705899</v>
      </c>
      <c r="CJ13" s="254">
        <v>0.00591705626721994</v>
      </c>
      <c r="CK13" s="254">
        <v>0</v>
      </c>
      <c r="CL13" s="254">
        <v>0.000179605902352397</v>
      </c>
      <c r="CM13" s="254">
        <v>0.00107477617162761</v>
      </c>
      <c r="CN13" s="254">
        <v>0</v>
      </c>
      <c r="CO13" s="254">
        <v>0.000581891883027163</v>
      </c>
      <c r="CP13" s="254">
        <v>0</v>
      </c>
      <c r="CQ13" s="254">
        <v>0</v>
      </c>
      <c r="CR13" s="254">
        <v>0</v>
      </c>
      <c r="CS13" s="254">
        <v>0.00944581792712516</v>
      </c>
      <c r="CT13" s="254">
        <v>0.00136862628367681</v>
      </c>
      <c r="CU13" s="254">
        <v>0</v>
      </c>
      <c r="CV13" s="254">
        <v>0.00307959516639352</v>
      </c>
      <c r="CW13" s="254">
        <v>0.00196156561166051</v>
      </c>
      <c r="CX13" s="254">
        <v>0.000334058007444196</v>
      </c>
      <c r="CY13" s="254">
        <v>0.0051781508684964</v>
      </c>
      <c r="CZ13" s="254">
        <v>0</v>
      </c>
      <c r="DA13" s="254">
        <v>0.00167156092676228</v>
      </c>
      <c r="DB13" s="254">
        <v>4.24748127801223</v>
      </c>
      <c r="DC13" s="254">
        <v>0.000383365314920804</v>
      </c>
      <c r="DD13" s="254">
        <v>0.00178056213857171</v>
      </c>
      <c r="DE13" s="254">
        <v>0.00137690747256051</v>
      </c>
      <c r="DF13" s="254">
        <v>0.0108394999330436</v>
      </c>
      <c r="DG13" s="254">
        <v>0.000280703096937105</v>
      </c>
      <c r="DH13" s="254">
        <v>0</v>
      </c>
      <c r="DI13" s="254">
        <v>0</v>
      </c>
      <c r="DJ13" s="254">
        <v>0</v>
      </c>
      <c r="DK13" s="254">
        <v>9.17525013218194</v>
      </c>
      <c r="DL13" s="254">
        <v>0.0201013642183787</v>
      </c>
      <c r="DM13" s="254">
        <v>0</v>
      </c>
      <c r="DN13" s="254">
        <v>0</v>
      </c>
      <c r="DO13" s="254">
        <v>0</v>
      </c>
      <c r="DP13" s="254">
        <v>0.000928386873647541</v>
      </c>
      <c r="DQ13" s="254">
        <v>0</v>
      </c>
      <c r="DR13" s="254">
        <v>0.00601538545328853</v>
      </c>
      <c r="DS13" s="254">
        <v>0.00730817675197238</v>
      </c>
      <c r="DT13" s="254">
        <v>0</v>
      </c>
      <c r="DU13" s="254">
        <v>0</v>
      </c>
      <c r="DV13" s="254">
        <v>0.00257037329234155</v>
      </c>
      <c r="DW13" s="254">
        <v>0.0083370307368971</v>
      </c>
      <c r="DX13" s="254">
        <v>0.00178821452236705</v>
      </c>
      <c r="DY13" s="254">
        <v>0</v>
      </c>
      <c r="DZ13" s="254">
        <v>0.00880034170807534</v>
      </c>
      <c r="EA13" s="272">
        <v>0</v>
      </c>
      <c r="EB13" s="258">
        <f t="shared" si="0"/>
        <v>5596.80604055427</v>
      </c>
      <c r="EC13" s="271">
        <v>139.198351201133</v>
      </c>
      <c r="ED13" s="254">
        <v>2339.18605886434</v>
      </c>
      <c r="EE13" s="270">
        <f t="shared" si="1"/>
        <v>2478.38441006548</v>
      </c>
    </row>
    <row r="14" ht="15.75" customHeight="1" spans="1:135">
      <c r="A14" s="86" t="s">
        <v>159</v>
      </c>
      <c r="B14" s="87" t="s">
        <v>160</v>
      </c>
      <c r="C14" s="243">
        <v>3250.39896124449</v>
      </c>
      <c r="D14" s="243">
        <v>321.943984711992</v>
      </c>
      <c r="E14" s="243">
        <v>16.6873126668035</v>
      </c>
      <c r="F14" s="243">
        <v>0</v>
      </c>
      <c r="G14" s="243">
        <v>0</v>
      </c>
      <c r="H14" s="243">
        <v>26.0348021517745</v>
      </c>
      <c r="I14" s="243">
        <v>24.0095381161283</v>
      </c>
      <c r="J14" s="243">
        <v>50.0443402679028</v>
      </c>
      <c r="K14" s="252">
        <v>2861.72332359779</v>
      </c>
      <c r="L14" s="253">
        <v>94.47073090443</v>
      </c>
      <c r="M14" s="254">
        <v>2463.88715457566</v>
      </c>
      <c r="N14" s="254">
        <v>6.3045149988</v>
      </c>
      <c r="O14" s="254">
        <v>0</v>
      </c>
      <c r="P14" s="254">
        <v>0</v>
      </c>
      <c r="Q14" s="254">
        <v>0</v>
      </c>
      <c r="R14" s="254">
        <v>0</v>
      </c>
      <c r="S14" s="254">
        <v>0</v>
      </c>
      <c r="T14" s="254">
        <v>0</v>
      </c>
      <c r="U14" s="254">
        <v>0</v>
      </c>
      <c r="V14" s="254">
        <v>0</v>
      </c>
      <c r="W14" s="254">
        <v>0</v>
      </c>
      <c r="X14" s="254">
        <v>0</v>
      </c>
      <c r="Y14" s="254">
        <v>0</v>
      </c>
      <c r="Z14" s="254">
        <v>0</v>
      </c>
      <c r="AA14" s="254">
        <v>0</v>
      </c>
      <c r="AB14" s="254">
        <v>0</v>
      </c>
      <c r="AC14" s="254">
        <v>0</v>
      </c>
      <c r="AD14" s="254">
        <v>0</v>
      </c>
      <c r="AE14" s="254">
        <v>0</v>
      </c>
      <c r="AF14" s="254">
        <v>0</v>
      </c>
      <c r="AG14" s="254">
        <v>0</v>
      </c>
      <c r="AH14" s="254">
        <v>0</v>
      </c>
      <c r="AI14" s="254">
        <v>0</v>
      </c>
      <c r="AJ14" s="254">
        <v>0</v>
      </c>
      <c r="AK14" s="254">
        <v>0</v>
      </c>
      <c r="AL14" s="254">
        <v>0</v>
      </c>
      <c r="AM14" s="254">
        <v>0</v>
      </c>
      <c r="AN14" s="254">
        <v>0</v>
      </c>
      <c r="AO14" s="254">
        <v>0</v>
      </c>
      <c r="AP14" s="254">
        <v>0</v>
      </c>
      <c r="AQ14" s="254">
        <v>0</v>
      </c>
      <c r="AR14" s="254">
        <v>0</v>
      </c>
      <c r="AS14" s="254">
        <v>0</v>
      </c>
      <c r="AT14" s="254">
        <v>0</v>
      </c>
      <c r="AU14" s="254">
        <v>0</v>
      </c>
      <c r="AV14" s="254">
        <v>0</v>
      </c>
      <c r="AW14" s="254">
        <v>0</v>
      </c>
      <c r="AX14" s="254">
        <v>0</v>
      </c>
      <c r="AY14" s="254">
        <v>0</v>
      </c>
      <c r="AZ14" s="254">
        <v>0</v>
      </c>
      <c r="BA14" s="254">
        <v>0</v>
      </c>
      <c r="BB14" s="254">
        <v>0</v>
      </c>
      <c r="BC14" s="254">
        <v>0</v>
      </c>
      <c r="BD14" s="254">
        <v>0</v>
      </c>
      <c r="BE14" s="254">
        <v>0</v>
      </c>
      <c r="BF14" s="254">
        <v>0</v>
      </c>
      <c r="BG14" s="254">
        <v>0</v>
      </c>
      <c r="BH14" s="254">
        <v>0</v>
      </c>
      <c r="BI14" s="254">
        <v>0</v>
      </c>
      <c r="BJ14" s="254">
        <v>0</v>
      </c>
      <c r="BK14" s="254">
        <v>0</v>
      </c>
      <c r="BL14" s="259">
        <v>2564.66240047889</v>
      </c>
      <c r="BM14" s="271">
        <v>0.7762509289</v>
      </c>
      <c r="BN14" s="254">
        <v>296.28467219</v>
      </c>
      <c r="BO14" s="272">
        <v>297.0609231189</v>
      </c>
      <c r="BP14" s="212"/>
      <c r="BQ14" s="86" t="s">
        <v>44</v>
      </c>
      <c r="BR14" s="87" t="s">
        <v>99</v>
      </c>
      <c r="BS14" s="243">
        <v>16000.9179596861</v>
      </c>
      <c r="BT14" s="243">
        <v>277.523726628647</v>
      </c>
      <c r="BU14" s="243">
        <v>2.62077120093773</v>
      </c>
      <c r="BV14" s="243">
        <v>0.102512185661397</v>
      </c>
      <c r="BW14" s="243">
        <v>2639.94020079442</v>
      </c>
      <c r="BX14" s="243">
        <v>1579.62467645403</v>
      </c>
      <c r="BY14" s="243">
        <v>180.311280260156</v>
      </c>
      <c r="BZ14" s="243">
        <v>4399.97866969427</v>
      </c>
      <c r="CA14" s="252">
        <v>11320.7947921622</v>
      </c>
      <c r="CB14" s="254">
        <v>6.35862857336067</v>
      </c>
      <c r="CC14" s="254">
        <v>3.26648185345958</v>
      </c>
      <c r="CD14" s="254">
        <v>0.45732072364084</v>
      </c>
      <c r="CE14" s="254">
        <v>0</v>
      </c>
      <c r="CF14" s="254">
        <v>0</v>
      </c>
      <c r="CG14" s="254">
        <v>0.151179845469799</v>
      </c>
      <c r="CH14" s="254">
        <v>0.159584541640564</v>
      </c>
      <c r="CI14" s="254">
        <v>0.00591705626721993</v>
      </c>
      <c r="CJ14" s="254">
        <v>10620.7414299796</v>
      </c>
      <c r="CK14" s="254">
        <v>0</v>
      </c>
      <c r="CL14" s="254">
        <v>0.000944131452301393</v>
      </c>
      <c r="CM14" s="254">
        <v>0.00654554849758708</v>
      </c>
      <c r="CN14" s="254">
        <v>0</v>
      </c>
      <c r="CO14" s="254">
        <v>0.00305882168352635</v>
      </c>
      <c r="CP14" s="254">
        <v>0</v>
      </c>
      <c r="CQ14" s="254">
        <v>0.0117098524886074</v>
      </c>
      <c r="CR14" s="254">
        <v>0</v>
      </c>
      <c r="CS14" s="254">
        <v>0.0469116013235217</v>
      </c>
      <c r="CT14" s="254">
        <v>0.00719443572812181</v>
      </c>
      <c r="CU14" s="254">
        <v>0</v>
      </c>
      <c r="CV14" s="254">
        <v>0.0127396166049574</v>
      </c>
      <c r="CW14" s="254">
        <v>0.00767744991529232</v>
      </c>
      <c r="CX14" s="254">
        <v>0.00175603734393081</v>
      </c>
      <c r="CY14" s="254">
        <v>0.00929768093430073</v>
      </c>
      <c r="CZ14" s="254">
        <v>0.00590290849892384</v>
      </c>
      <c r="DA14" s="254">
        <v>0.00878686738422366</v>
      </c>
      <c r="DB14" s="254">
        <v>2.28777354993746</v>
      </c>
      <c r="DC14" s="254">
        <v>0.00756362549608023</v>
      </c>
      <c r="DD14" s="254">
        <v>0.00935985229763884</v>
      </c>
      <c r="DE14" s="254">
        <v>0.00723796732026412</v>
      </c>
      <c r="DF14" s="254">
        <v>0.0172669338378484</v>
      </c>
      <c r="DG14" s="254">
        <v>0.00231715348369207</v>
      </c>
      <c r="DH14" s="254">
        <v>0</v>
      </c>
      <c r="DI14" s="254">
        <v>0</v>
      </c>
      <c r="DJ14" s="254">
        <v>0.0622226940700282</v>
      </c>
      <c r="DK14" s="254">
        <v>48.4360681492074</v>
      </c>
      <c r="DL14" s="254">
        <v>0.128901525048096</v>
      </c>
      <c r="DM14" s="254">
        <v>0</v>
      </c>
      <c r="DN14" s="254">
        <v>0</v>
      </c>
      <c r="DO14" s="254">
        <v>0.00323338767257903</v>
      </c>
      <c r="DP14" s="254">
        <v>0.00673345540827356</v>
      </c>
      <c r="DQ14" s="254">
        <v>0.0082381612959689</v>
      </c>
      <c r="DR14" s="254">
        <v>0.0522471321231465</v>
      </c>
      <c r="DS14" s="254">
        <v>0.0521880030704824</v>
      </c>
      <c r="DT14" s="254">
        <v>0</v>
      </c>
      <c r="DU14" s="254">
        <v>5.28907804017544</v>
      </c>
      <c r="DV14" s="254">
        <v>0.0215081039648806</v>
      </c>
      <c r="DW14" s="254">
        <v>0.0488827946681689</v>
      </c>
      <c r="DX14" s="254">
        <v>0.0820298477559205</v>
      </c>
      <c r="DY14" s="254">
        <v>0</v>
      </c>
      <c r="DZ14" s="254">
        <v>0.0469106356730809</v>
      </c>
      <c r="EA14" s="272">
        <v>0</v>
      </c>
      <c r="EB14" s="258">
        <f t="shared" si="0"/>
        <v>10687.8328285378</v>
      </c>
      <c r="EC14" s="271">
        <v>70.3606065601145</v>
      </c>
      <c r="ED14" s="254">
        <v>562.601357064348</v>
      </c>
      <c r="EE14" s="270">
        <f t="shared" si="1"/>
        <v>632.961963624463</v>
      </c>
    </row>
    <row r="15" ht="15.75" customHeight="1" spans="1:135">
      <c r="A15" s="86" t="s">
        <v>161</v>
      </c>
      <c r="B15" s="87" t="s">
        <v>162</v>
      </c>
      <c r="C15" s="243">
        <v>3577.11178838469</v>
      </c>
      <c r="D15" s="243">
        <v>230.248433702975</v>
      </c>
      <c r="E15" s="243">
        <v>47.1992609320468</v>
      </c>
      <c r="F15" s="243">
        <v>1.87881153968831</v>
      </c>
      <c r="G15" s="243">
        <v>0</v>
      </c>
      <c r="H15" s="243">
        <v>157.878940762232</v>
      </c>
      <c r="I15" s="243">
        <v>51.3524815662921</v>
      </c>
      <c r="J15" s="243">
        <v>211.110233868213</v>
      </c>
      <c r="K15" s="252">
        <v>3088.55385988145</v>
      </c>
      <c r="L15" s="253">
        <v>126.35606411811</v>
      </c>
      <c r="M15" s="254">
        <v>60.75515235982</v>
      </c>
      <c r="N15" s="254">
        <v>2507.39413399327</v>
      </c>
      <c r="O15" s="254">
        <v>0</v>
      </c>
      <c r="P15" s="254">
        <v>0</v>
      </c>
      <c r="Q15" s="254">
        <v>0</v>
      </c>
      <c r="R15" s="254">
        <v>0</v>
      </c>
      <c r="S15" s="254">
        <v>0</v>
      </c>
      <c r="T15" s="254">
        <v>0</v>
      </c>
      <c r="U15" s="254">
        <v>0</v>
      </c>
      <c r="V15" s="254">
        <v>0</v>
      </c>
      <c r="W15" s="254">
        <v>0</v>
      </c>
      <c r="X15" s="254">
        <v>0</v>
      </c>
      <c r="Y15" s="254">
        <v>0</v>
      </c>
      <c r="Z15" s="254">
        <v>0</v>
      </c>
      <c r="AA15" s="254">
        <v>0</v>
      </c>
      <c r="AB15" s="254">
        <v>0</v>
      </c>
      <c r="AC15" s="254">
        <v>0</v>
      </c>
      <c r="AD15" s="254">
        <v>0</v>
      </c>
      <c r="AE15" s="254">
        <v>0</v>
      </c>
      <c r="AF15" s="254">
        <v>0</v>
      </c>
      <c r="AG15" s="254">
        <v>0</v>
      </c>
      <c r="AH15" s="254">
        <v>0</v>
      </c>
      <c r="AI15" s="254">
        <v>0</v>
      </c>
      <c r="AJ15" s="254">
        <v>0</v>
      </c>
      <c r="AK15" s="254">
        <v>0</v>
      </c>
      <c r="AL15" s="254">
        <v>0</v>
      </c>
      <c r="AM15" s="254">
        <v>0</v>
      </c>
      <c r="AN15" s="254">
        <v>0</v>
      </c>
      <c r="AO15" s="254">
        <v>0</v>
      </c>
      <c r="AP15" s="254">
        <v>0</v>
      </c>
      <c r="AQ15" s="254">
        <v>0</v>
      </c>
      <c r="AR15" s="254">
        <v>0</v>
      </c>
      <c r="AS15" s="254">
        <v>0</v>
      </c>
      <c r="AT15" s="254">
        <v>0</v>
      </c>
      <c r="AU15" s="254">
        <v>0</v>
      </c>
      <c r="AV15" s="254">
        <v>0</v>
      </c>
      <c r="AW15" s="254">
        <v>0</v>
      </c>
      <c r="AX15" s="254">
        <v>0</v>
      </c>
      <c r="AY15" s="254">
        <v>0</v>
      </c>
      <c r="AZ15" s="254">
        <v>0</v>
      </c>
      <c r="BA15" s="254">
        <v>0</v>
      </c>
      <c r="BB15" s="254">
        <v>0</v>
      </c>
      <c r="BC15" s="254">
        <v>0</v>
      </c>
      <c r="BD15" s="254">
        <v>0</v>
      </c>
      <c r="BE15" s="254">
        <v>0</v>
      </c>
      <c r="BF15" s="254">
        <v>0</v>
      </c>
      <c r="BG15" s="254">
        <v>0</v>
      </c>
      <c r="BH15" s="254">
        <v>0</v>
      </c>
      <c r="BI15" s="254">
        <v>0</v>
      </c>
      <c r="BJ15" s="254">
        <v>0</v>
      </c>
      <c r="BK15" s="254">
        <v>0</v>
      </c>
      <c r="BL15" s="259">
        <v>2694.5053504712</v>
      </c>
      <c r="BM15" s="271">
        <v>77.5608646702501</v>
      </c>
      <c r="BN15" s="254">
        <v>316.48764474</v>
      </c>
      <c r="BO15" s="272">
        <v>394.04850941025</v>
      </c>
      <c r="BP15" s="212"/>
      <c r="BQ15" s="86" t="s">
        <v>45</v>
      </c>
      <c r="BR15" s="87" t="s">
        <v>100</v>
      </c>
      <c r="BS15" s="243">
        <v>8673.65208096808</v>
      </c>
      <c r="BT15" s="243">
        <v>1916.48569013999</v>
      </c>
      <c r="BU15" s="243">
        <v>87.0672728447584</v>
      </c>
      <c r="BV15" s="243">
        <v>53.8955733718882</v>
      </c>
      <c r="BW15" s="243">
        <v>10.7465876040622</v>
      </c>
      <c r="BX15" s="243">
        <v>392.528020192956</v>
      </c>
      <c r="BY15" s="243">
        <v>113.814808288013</v>
      </c>
      <c r="BZ15" s="243">
        <v>570.984989456919</v>
      </c>
      <c r="CA15" s="252">
        <v>6099.11412852641</v>
      </c>
      <c r="CB15" s="254">
        <v>7.32779275856767e-5</v>
      </c>
      <c r="CC15" s="254">
        <v>0</v>
      </c>
      <c r="CD15" s="254">
        <v>0</v>
      </c>
      <c r="CE15" s="254">
        <v>0</v>
      </c>
      <c r="CF15" s="254">
        <v>0</v>
      </c>
      <c r="CG15" s="254">
        <v>0</v>
      </c>
      <c r="CH15" s="254">
        <v>0</v>
      </c>
      <c r="CI15" s="254">
        <v>0</v>
      </c>
      <c r="CJ15" s="254">
        <v>0</v>
      </c>
      <c r="CK15" s="254">
        <v>2224.08268658261</v>
      </c>
      <c r="CL15" s="254">
        <v>0</v>
      </c>
      <c r="CM15" s="254">
        <v>0</v>
      </c>
      <c r="CN15" s="254">
        <v>0</v>
      </c>
      <c r="CO15" s="254">
        <v>0</v>
      </c>
      <c r="CP15" s="254">
        <v>0</v>
      </c>
      <c r="CQ15" s="254">
        <v>0</v>
      </c>
      <c r="CR15" s="254">
        <v>0</v>
      </c>
      <c r="CS15" s="254">
        <v>0</v>
      </c>
      <c r="CT15" s="254">
        <v>0</v>
      </c>
      <c r="CU15" s="254">
        <v>0</v>
      </c>
      <c r="CV15" s="254">
        <v>0</v>
      </c>
      <c r="CW15" s="254">
        <v>0</v>
      </c>
      <c r="CX15" s="254">
        <v>0</v>
      </c>
      <c r="CY15" s="254">
        <v>0</v>
      </c>
      <c r="CZ15" s="254">
        <v>0</v>
      </c>
      <c r="DA15" s="254">
        <v>0</v>
      </c>
      <c r="DB15" s="254">
        <v>0</v>
      </c>
      <c r="DC15" s="254">
        <v>0</v>
      </c>
      <c r="DD15" s="254">
        <v>0</v>
      </c>
      <c r="DE15" s="254">
        <v>0</v>
      </c>
      <c r="DF15" s="254">
        <v>0</v>
      </c>
      <c r="DG15" s="254">
        <v>0</v>
      </c>
      <c r="DH15" s="254">
        <v>0</v>
      </c>
      <c r="DI15" s="254">
        <v>0</v>
      </c>
      <c r="DJ15" s="254">
        <v>0</v>
      </c>
      <c r="DK15" s="254">
        <v>0</v>
      </c>
      <c r="DL15" s="254">
        <v>0</v>
      </c>
      <c r="DM15" s="254">
        <v>0</v>
      </c>
      <c r="DN15" s="254">
        <v>0</v>
      </c>
      <c r="DO15" s="254">
        <v>0</v>
      </c>
      <c r="DP15" s="254">
        <v>0</v>
      </c>
      <c r="DQ15" s="254">
        <v>0</v>
      </c>
      <c r="DR15" s="254">
        <v>0</v>
      </c>
      <c r="DS15" s="254">
        <v>0</v>
      </c>
      <c r="DT15" s="254">
        <v>0</v>
      </c>
      <c r="DU15" s="254">
        <v>0</v>
      </c>
      <c r="DV15" s="254">
        <v>0</v>
      </c>
      <c r="DW15" s="254">
        <v>0</v>
      </c>
      <c r="DX15" s="254">
        <v>0</v>
      </c>
      <c r="DY15" s="254">
        <v>0</v>
      </c>
      <c r="DZ15" s="254">
        <v>0</v>
      </c>
      <c r="EA15" s="272">
        <v>0</v>
      </c>
      <c r="EB15" s="258">
        <f t="shared" si="0"/>
        <v>2224.08275986054</v>
      </c>
      <c r="EC15" s="271">
        <v>373.910950928975</v>
      </c>
      <c r="ED15" s="254">
        <v>3501.12041773689</v>
      </c>
      <c r="EE15" s="270">
        <f t="shared" si="1"/>
        <v>3875.03136866587</v>
      </c>
    </row>
    <row r="16" ht="15.75" customHeight="1" spans="1:135">
      <c r="A16" s="86" t="s">
        <v>163</v>
      </c>
      <c r="B16" s="87" t="s">
        <v>164</v>
      </c>
      <c r="C16" s="243">
        <v>908.502302714625</v>
      </c>
      <c r="D16" s="243">
        <v>300.778117204976</v>
      </c>
      <c r="E16" s="243">
        <v>6.77267501539725</v>
      </c>
      <c r="F16" s="243">
        <v>0.121310465819457</v>
      </c>
      <c r="G16" s="243">
        <v>0</v>
      </c>
      <c r="H16" s="243">
        <v>23.7078247978929</v>
      </c>
      <c r="I16" s="243">
        <v>3.87935292089328</v>
      </c>
      <c r="J16" s="243">
        <v>27.7084881846056</v>
      </c>
      <c r="K16" s="252">
        <v>573.243022309647</v>
      </c>
      <c r="L16" s="253">
        <v>29.08026319508</v>
      </c>
      <c r="M16" s="254">
        <v>25.5229246502</v>
      </c>
      <c r="N16" s="254">
        <v>267.60374350052</v>
      </c>
      <c r="O16" s="254">
        <v>0</v>
      </c>
      <c r="P16" s="254">
        <v>0</v>
      </c>
      <c r="Q16" s="254">
        <v>0</v>
      </c>
      <c r="R16" s="254">
        <v>0</v>
      </c>
      <c r="S16" s="254">
        <v>0</v>
      </c>
      <c r="T16" s="254">
        <v>0</v>
      </c>
      <c r="U16" s="254">
        <v>0</v>
      </c>
      <c r="V16" s="254">
        <v>0</v>
      </c>
      <c r="W16" s="254">
        <v>0</v>
      </c>
      <c r="X16" s="254">
        <v>0</v>
      </c>
      <c r="Y16" s="254">
        <v>0</v>
      </c>
      <c r="Z16" s="254">
        <v>0</v>
      </c>
      <c r="AA16" s="254">
        <v>0</v>
      </c>
      <c r="AB16" s="254">
        <v>0</v>
      </c>
      <c r="AC16" s="254">
        <v>0</v>
      </c>
      <c r="AD16" s="254">
        <v>0</v>
      </c>
      <c r="AE16" s="254">
        <v>0</v>
      </c>
      <c r="AF16" s="254">
        <v>0</v>
      </c>
      <c r="AG16" s="254">
        <v>0</v>
      </c>
      <c r="AH16" s="254">
        <v>0</v>
      </c>
      <c r="AI16" s="254">
        <v>0</v>
      </c>
      <c r="AJ16" s="254">
        <v>0</v>
      </c>
      <c r="AK16" s="254">
        <v>0</v>
      </c>
      <c r="AL16" s="254">
        <v>0</v>
      </c>
      <c r="AM16" s="254">
        <v>0</v>
      </c>
      <c r="AN16" s="254">
        <v>0</v>
      </c>
      <c r="AO16" s="254">
        <v>0</v>
      </c>
      <c r="AP16" s="254">
        <v>0</v>
      </c>
      <c r="AQ16" s="254">
        <v>0</v>
      </c>
      <c r="AR16" s="254">
        <v>0</v>
      </c>
      <c r="AS16" s="254">
        <v>0</v>
      </c>
      <c r="AT16" s="254">
        <v>0</v>
      </c>
      <c r="AU16" s="254">
        <v>0</v>
      </c>
      <c r="AV16" s="254">
        <v>0</v>
      </c>
      <c r="AW16" s="254">
        <v>0</v>
      </c>
      <c r="AX16" s="254">
        <v>0</v>
      </c>
      <c r="AY16" s="254">
        <v>0</v>
      </c>
      <c r="AZ16" s="254">
        <v>0</v>
      </c>
      <c r="BA16" s="254">
        <v>0</v>
      </c>
      <c r="BB16" s="254">
        <v>0</v>
      </c>
      <c r="BC16" s="254">
        <v>0</v>
      </c>
      <c r="BD16" s="254">
        <v>0</v>
      </c>
      <c r="BE16" s="254">
        <v>0</v>
      </c>
      <c r="BF16" s="254">
        <v>0</v>
      </c>
      <c r="BG16" s="254">
        <v>0</v>
      </c>
      <c r="BH16" s="254">
        <v>0</v>
      </c>
      <c r="BI16" s="254">
        <v>0</v>
      </c>
      <c r="BJ16" s="254">
        <v>0</v>
      </c>
      <c r="BK16" s="254">
        <v>0</v>
      </c>
      <c r="BL16" s="259">
        <v>322.2069313458</v>
      </c>
      <c r="BM16" s="271">
        <v>94.1939784528</v>
      </c>
      <c r="BN16" s="254">
        <v>156.842112511047</v>
      </c>
      <c r="BO16" s="272">
        <v>251.036090963847</v>
      </c>
      <c r="BP16" s="212"/>
      <c r="BQ16" s="86" t="s">
        <v>46</v>
      </c>
      <c r="BR16" s="87" t="s">
        <v>101</v>
      </c>
      <c r="BS16" s="243">
        <v>15532.2437635425</v>
      </c>
      <c r="BT16" s="243">
        <v>3938.31261293903</v>
      </c>
      <c r="BU16" s="243">
        <v>114.716894870156</v>
      </c>
      <c r="BV16" s="243">
        <v>9.73292677323522</v>
      </c>
      <c r="BW16" s="243">
        <v>0</v>
      </c>
      <c r="BX16" s="243">
        <v>1364.59250179147</v>
      </c>
      <c r="BY16" s="243">
        <v>129.270816995174</v>
      </c>
      <c r="BZ16" s="243">
        <v>1503.59624555988</v>
      </c>
      <c r="CA16" s="252">
        <v>9975.61801017332</v>
      </c>
      <c r="CB16" s="254">
        <v>0</v>
      </c>
      <c r="CC16" s="254">
        <v>0</v>
      </c>
      <c r="CD16" s="254">
        <v>0</v>
      </c>
      <c r="CE16" s="254">
        <v>0</v>
      </c>
      <c r="CF16" s="254">
        <v>0</v>
      </c>
      <c r="CG16" s="254">
        <v>0.00521125973463568</v>
      </c>
      <c r="CH16" s="254">
        <v>0.00546717353857449</v>
      </c>
      <c r="CI16" s="254">
        <v>0.000179605902352397</v>
      </c>
      <c r="CJ16" s="254">
        <v>0.000944131452301394</v>
      </c>
      <c r="CK16" s="254">
        <v>0</v>
      </c>
      <c r="CL16" s="254">
        <v>3477.36690840176</v>
      </c>
      <c r="CM16" s="254">
        <v>0.000198404593441401</v>
      </c>
      <c r="CN16" s="254">
        <v>0</v>
      </c>
      <c r="CO16" s="254">
        <v>0.00010741773545651</v>
      </c>
      <c r="CP16" s="254">
        <v>0</v>
      </c>
      <c r="CQ16" s="254">
        <v>0</v>
      </c>
      <c r="CR16" s="254">
        <v>0</v>
      </c>
      <c r="CS16" s="254">
        <v>0.00126926971391953</v>
      </c>
      <c r="CT16" s="254">
        <v>0.000252649573515291</v>
      </c>
      <c r="CU16" s="254">
        <v>0</v>
      </c>
      <c r="CV16" s="254">
        <v>0.00036460922660749</v>
      </c>
      <c r="CW16" s="254">
        <v>0.000191128544876867</v>
      </c>
      <c r="CX16" s="254">
        <v>6.1667391688113e-5</v>
      </c>
      <c r="CY16" s="254">
        <v>0.000207275569687708</v>
      </c>
      <c r="CZ16" s="254">
        <v>0</v>
      </c>
      <c r="DA16" s="254">
        <v>0.000308571565728488</v>
      </c>
      <c r="DB16" s="254">
        <v>0.00319767813359549</v>
      </c>
      <c r="DC16" s="254">
        <v>7.07695624952417e-5</v>
      </c>
      <c r="DD16" s="254">
        <v>0.000328693281937473</v>
      </c>
      <c r="DE16" s="254">
        <v>0.00025417828801144</v>
      </c>
      <c r="DF16" s="254">
        <v>0.000396434480833028</v>
      </c>
      <c r="DG16" s="254">
        <v>5.18180299263696e-5</v>
      </c>
      <c r="DH16" s="254">
        <v>0</v>
      </c>
      <c r="DI16" s="254">
        <v>0</v>
      </c>
      <c r="DJ16" s="254">
        <v>0</v>
      </c>
      <c r="DK16" s="254">
        <v>48.2454994096449</v>
      </c>
      <c r="DL16" s="254">
        <v>0.00371072889467333</v>
      </c>
      <c r="DM16" s="254">
        <v>0</v>
      </c>
      <c r="DN16" s="254">
        <v>0</v>
      </c>
      <c r="DO16" s="254">
        <v>0</v>
      </c>
      <c r="DP16" s="254">
        <v>0.000171381004794173</v>
      </c>
      <c r="DQ16" s="254">
        <v>0</v>
      </c>
      <c r="DR16" s="254">
        <v>0.00111044525991459</v>
      </c>
      <c r="DS16" s="254">
        <v>0.00134909563083928</v>
      </c>
      <c r="DT16" s="254">
        <v>0</v>
      </c>
      <c r="DU16" s="254">
        <v>0</v>
      </c>
      <c r="DV16" s="254">
        <v>0.000474493091233471</v>
      </c>
      <c r="DW16" s="254">
        <v>0.00153902294964132</v>
      </c>
      <c r="DX16" s="254">
        <v>0.000330105918480645</v>
      </c>
      <c r="DY16" s="254">
        <v>0</v>
      </c>
      <c r="DZ16" s="254">
        <v>0.0016245505481313</v>
      </c>
      <c r="EA16" s="272">
        <v>0</v>
      </c>
      <c r="EB16" s="258">
        <f t="shared" si="0"/>
        <v>3525.64178037102</v>
      </c>
      <c r="EC16" s="271">
        <v>64.4525498722812</v>
      </c>
      <c r="ED16" s="254">
        <v>6385.52367993006</v>
      </c>
      <c r="EE16" s="270">
        <f t="shared" si="1"/>
        <v>6449.97622980234</v>
      </c>
    </row>
    <row r="17" ht="15.75" customHeight="1" spans="1:135">
      <c r="A17" s="86" t="s">
        <v>165</v>
      </c>
      <c r="B17" s="87" t="s">
        <v>166</v>
      </c>
      <c r="C17" s="243">
        <v>10522.3449995283</v>
      </c>
      <c r="D17" s="243">
        <v>0</v>
      </c>
      <c r="E17" s="243">
        <v>67.7267501539725</v>
      </c>
      <c r="F17" s="243">
        <v>0</v>
      </c>
      <c r="G17" s="243">
        <v>0</v>
      </c>
      <c r="H17" s="243">
        <v>0</v>
      </c>
      <c r="I17" s="243">
        <v>74.3274471842486</v>
      </c>
      <c r="J17" s="243">
        <v>74.3274471842486</v>
      </c>
      <c r="K17" s="252">
        <v>10380.2908021901</v>
      </c>
      <c r="L17" s="253">
        <v>0</v>
      </c>
      <c r="M17" s="254">
        <v>0</v>
      </c>
      <c r="N17" s="254">
        <v>0</v>
      </c>
      <c r="O17" s="254">
        <v>19.92357664357</v>
      </c>
      <c r="P17" s="254">
        <v>0</v>
      </c>
      <c r="Q17" s="254">
        <v>0</v>
      </c>
      <c r="R17" s="254">
        <v>0</v>
      </c>
      <c r="S17" s="254">
        <v>0</v>
      </c>
      <c r="T17" s="254">
        <v>0</v>
      </c>
      <c r="U17" s="254">
        <v>0</v>
      </c>
      <c r="V17" s="254">
        <v>0</v>
      </c>
      <c r="W17" s="254">
        <v>0</v>
      </c>
      <c r="X17" s="254">
        <v>0</v>
      </c>
      <c r="Y17" s="254">
        <v>0</v>
      </c>
      <c r="Z17" s="254">
        <v>0</v>
      </c>
      <c r="AA17" s="254">
        <v>0</v>
      </c>
      <c r="AB17" s="254">
        <v>0</v>
      </c>
      <c r="AC17" s="254">
        <v>0</v>
      </c>
      <c r="AD17" s="254">
        <v>0</v>
      </c>
      <c r="AE17" s="254">
        <v>0</v>
      </c>
      <c r="AF17" s="254">
        <v>0</v>
      </c>
      <c r="AG17" s="254">
        <v>0</v>
      </c>
      <c r="AH17" s="254">
        <v>0</v>
      </c>
      <c r="AI17" s="254">
        <v>0</v>
      </c>
      <c r="AJ17" s="254">
        <v>0</v>
      </c>
      <c r="AK17" s="254">
        <v>0</v>
      </c>
      <c r="AL17" s="254">
        <v>0</v>
      </c>
      <c r="AM17" s="254">
        <v>0</v>
      </c>
      <c r="AN17" s="254">
        <v>0</v>
      </c>
      <c r="AO17" s="254">
        <v>0</v>
      </c>
      <c r="AP17" s="254">
        <v>0</v>
      </c>
      <c r="AQ17" s="254">
        <v>0</v>
      </c>
      <c r="AR17" s="254">
        <v>0</v>
      </c>
      <c r="AS17" s="254">
        <v>0</v>
      </c>
      <c r="AT17" s="254">
        <v>0</v>
      </c>
      <c r="AU17" s="254">
        <v>0</v>
      </c>
      <c r="AV17" s="254">
        <v>0</v>
      </c>
      <c r="AW17" s="254">
        <v>0</v>
      </c>
      <c r="AX17" s="254">
        <v>0</v>
      </c>
      <c r="AY17" s="254">
        <v>0</v>
      </c>
      <c r="AZ17" s="254">
        <v>0</v>
      </c>
      <c r="BA17" s="254">
        <v>0</v>
      </c>
      <c r="BB17" s="254">
        <v>0</v>
      </c>
      <c r="BC17" s="254">
        <v>0</v>
      </c>
      <c r="BD17" s="254">
        <v>0</v>
      </c>
      <c r="BE17" s="254">
        <v>0</v>
      </c>
      <c r="BF17" s="254">
        <v>0</v>
      </c>
      <c r="BG17" s="254">
        <v>0</v>
      </c>
      <c r="BH17" s="254">
        <v>0</v>
      </c>
      <c r="BI17" s="254">
        <v>0</v>
      </c>
      <c r="BJ17" s="254">
        <v>0</v>
      </c>
      <c r="BK17" s="254">
        <v>0</v>
      </c>
      <c r="BL17" s="259">
        <v>19.92357664357</v>
      </c>
      <c r="BM17" s="271">
        <v>4062.8062614562</v>
      </c>
      <c r="BN17" s="254">
        <v>6297.56096409032</v>
      </c>
      <c r="BO17" s="272">
        <v>10360.3672255465</v>
      </c>
      <c r="BP17" s="212"/>
      <c r="BQ17" s="86" t="s">
        <v>47</v>
      </c>
      <c r="BR17" s="87" t="s">
        <v>102</v>
      </c>
      <c r="BS17" s="243">
        <v>22301.9666683861</v>
      </c>
      <c r="BT17" s="243">
        <v>1909.77654398965</v>
      </c>
      <c r="BU17" s="243">
        <v>67.0726971048524</v>
      </c>
      <c r="BV17" s="243">
        <v>18.6046939981288</v>
      </c>
      <c r="BW17" s="243">
        <v>12.441010110665</v>
      </c>
      <c r="BX17" s="243">
        <v>2510.53439705086</v>
      </c>
      <c r="BY17" s="243">
        <v>375.671068726006</v>
      </c>
      <c r="BZ17" s="243">
        <v>2917.25116988566</v>
      </c>
      <c r="CA17" s="252">
        <v>17407.8662574059</v>
      </c>
      <c r="CB17" s="254">
        <v>0</v>
      </c>
      <c r="CC17" s="254">
        <v>0</v>
      </c>
      <c r="CD17" s="254">
        <v>0</v>
      </c>
      <c r="CE17" s="254">
        <v>0</v>
      </c>
      <c r="CF17" s="254">
        <v>0</v>
      </c>
      <c r="CG17" s="254">
        <v>0.0322660135446272</v>
      </c>
      <c r="CH17" s="254">
        <v>0.0342313836530515</v>
      </c>
      <c r="CI17" s="254">
        <v>0.00107477617162761</v>
      </c>
      <c r="CJ17" s="254">
        <v>0.00654554849758707</v>
      </c>
      <c r="CK17" s="254">
        <v>0</v>
      </c>
      <c r="CL17" s="254">
        <v>0.000198404593441401</v>
      </c>
      <c r="CM17" s="254">
        <v>14408.9067133101</v>
      </c>
      <c r="CN17" s="254">
        <v>0</v>
      </c>
      <c r="CO17" s="254">
        <v>0.000642796372317074</v>
      </c>
      <c r="CP17" s="254">
        <v>0</v>
      </c>
      <c r="CQ17" s="254">
        <v>0.00454809344046881</v>
      </c>
      <c r="CR17" s="254">
        <v>0</v>
      </c>
      <c r="CS17" s="254">
        <v>0.0112594929883745</v>
      </c>
      <c r="CT17" s="254">
        <v>0.00151187537730988</v>
      </c>
      <c r="CU17" s="254">
        <v>0</v>
      </c>
      <c r="CV17" s="254">
        <v>0.00287463243440897</v>
      </c>
      <c r="CW17" s="254">
        <v>0.00182501351331997</v>
      </c>
      <c r="CX17" s="254">
        <v>0.00036902263391527</v>
      </c>
      <c r="CY17" s="254">
        <v>0.00174145566071997</v>
      </c>
      <c r="CZ17" s="254">
        <v>0.00229268297356972</v>
      </c>
      <c r="DA17" s="254">
        <v>0.00184651707846491</v>
      </c>
      <c r="DB17" s="254">
        <v>0.0194525838943621</v>
      </c>
      <c r="DC17" s="254">
        <v>0.00257848117548864</v>
      </c>
      <c r="DD17" s="254">
        <v>0.0019669270473491</v>
      </c>
      <c r="DE17" s="254">
        <v>0.00152102332786253</v>
      </c>
      <c r="DF17" s="254">
        <v>0.00294170118766864</v>
      </c>
      <c r="DG17" s="254">
        <v>0.000636954324306921</v>
      </c>
      <c r="DH17" s="254">
        <v>0</v>
      </c>
      <c r="DI17" s="254">
        <v>0</v>
      </c>
      <c r="DJ17" s="254">
        <v>0.0241672238846323</v>
      </c>
      <c r="DK17" s="254">
        <v>15.727613472425</v>
      </c>
      <c r="DL17" s="254">
        <v>0.0312297509651065</v>
      </c>
      <c r="DM17" s="254">
        <v>0</v>
      </c>
      <c r="DN17" s="254">
        <v>0</v>
      </c>
      <c r="DO17" s="254">
        <v>0.00125584410892082</v>
      </c>
      <c r="DP17" s="254">
        <v>0.00174534591856282</v>
      </c>
      <c r="DQ17" s="254">
        <v>0.00319969251433126</v>
      </c>
      <c r="DR17" s="254">
        <v>0.0146561679951361</v>
      </c>
      <c r="DS17" s="254">
        <v>0.0134218262098633</v>
      </c>
      <c r="DT17" s="254">
        <v>0</v>
      </c>
      <c r="DU17" s="254">
        <v>2.05427191880112</v>
      </c>
      <c r="DV17" s="254">
        <v>0.00594522243675765</v>
      </c>
      <c r="DW17" s="254">
        <v>0.0111740264095931</v>
      </c>
      <c r="DX17" s="254">
        <v>0.030184700490191</v>
      </c>
      <c r="DY17" s="254">
        <v>0</v>
      </c>
      <c r="DZ17" s="254">
        <v>0.00997390871457998</v>
      </c>
      <c r="EA17" s="272">
        <v>0</v>
      </c>
      <c r="EB17" s="258">
        <f t="shared" si="0"/>
        <v>14426.9678777909</v>
      </c>
      <c r="EC17" s="271">
        <v>89.3661739055327</v>
      </c>
      <c r="ED17" s="254">
        <v>2891.53220570949</v>
      </c>
      <c r="EE17" s="270">
        <f t="shared" si="1"/>
        <v>2980.89837961502</v>
      </c>
    </row>
    <row r="18" ht="15.75" customHeight="1" spans="1:135">
      <c r="A18" s="86" t="s">
        <v>167</v>
      </c>
      <c r="B18" s="87" t="s">
        <v>168</v>
      </c>
      <c r="C18" s="243">
        <v>520.509489320824</v>
      </c>
      <c r="D18" s="243">
        <v>0</v>
      </c>
      <c r="E18" s="243">
        <v>81.1324574009444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52">
        <v>439.37703191988</v>
      </c>
      <c r="L18" s="253">
        <v>0</v>
      </c>
      <c r="M18" s="254">
        <v>0</v>
      </c>
      <c r="N18" s="254">
        <v>0</v>
      </c>
      <c r="O18" s="254">
        <v>0</v>
      </c>
      <c r="P18" s="254">
        <v>363.85932311268</v>
      </c>
      <c r="Q18" s="254">
        <v>0</v>
      </c>
      <c r="R18" s="254">
        <v>0</v>
      </c>
      <c r="S18" s="254">
        <v>0</v>
      </c>
      <c r="T18" s="254">
        <v>0</v>
      </c>
      <c r="U18" s="254">
        <v>0</v>
      </c>
      <c r="V18" s="254">
        <v>0</v>
      </c>
      <c r="W18" s="254">
        <v>0</v>
      </c>
      <c r="X18" s="254">
        <v>0</v>
      </c>
      <c r="Y18" s="254">
        <v>0</v>
      </c>
      <c r="Z18" s="254">
        <v>0</v>
      </c>
      <c r="AA18" s="254">
        <v>0</v>
      </c>
      <c r="AB18" s="254">
        <v>0</v>
      </c>
      <c r="AC18" s="254">
        <v>0</v>
      </c>
      <c r="AD18" s="254">
        <v>0</v>
      </c>
      <c r="AE18" s="254">
        <v>0</v>
      </c>
      <c r="AF18" s="254">
        <v>0</v>
      </c>
      <c r="AG18" s="254">
        <v>0</v>
      </c>
      <c r="AH18" s="254">
        <v>0</v>
      </c>
      <c r="AI18" s="254">
        <v>0</v>
      </c>
      <c r="AJ18" s="254">
        <v>0</v>
      </c>
      <c r="AK18" s="254">
        <v>0</v>
      </c>
      <c r="AL18" s="254">
        <v>0</v>
      </c>
      <c r="AM18" s="254">
        <v>0</v>
      </c>
      <c r="AN18" s="254">
        <v>0</v>
      </c>
      <c r="AO18" s="254">
        <v>0</v>
      </c>
      <c r="AP18" s="254">
        <v>0</v>
      </c>
      <c r="AQ18" s="254">
        <v>0</v>
      </c>
      <c r="AR18" s="254">
        <v>0</v>
      </c>
      <c r="AS18" s="254">
        <v>0</v>
      </c>
      <c r="AT18" s="254">
        <v>0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4">
        <v>0</v>
      </c>
      <c r="BK18" s="254">
        <v>0</v>
      </c>
      <c r="BL18" s="259">
        <v>363.85932311268</v>
      </c>
      <c r="BM18" s="271">
        <v>0.1068103172</v>
      </c>
      <c r="BN18" s="254">
        <v>75.41089849</v>
      </c>
      <c r="BO18" s="272">
        <v>75.5177088072</v>
      </c>
      <c r="BP18" s="212"/>
      <c r="BQ18" s="86" t="s">
        <v>48</v>
      </c>
      <c r="BR18" s="87" t="s">
        <v>103</v>
      </c>
      <c r="BS18" s="243">
        <v>5107.66574039694</v>
      </c>
      <c r="BT18" s="243">
        <v>540.112082884953</v>
      </c>
      <c r="BU18" s="243">
        <v>51.9131654072754</v>
      </c>
      <c r="BV18" s="243">
        <v>2.91998154758891</v>
      </c>
      <c r="BW18" s="243">
        <v>16.9038534552585</v>
      </c>
      <c r="BX18" s="243">
        <v>227.657603188803</v>
      </c>
      <c r="BY18" s="243">
        <v>45.4143811010685</v>
      </c>
      <c r="BZ18" s="243">
        <v>292.895819292719</v>
      </c>
      <c r="CA18" s="252">
        <v>4222.74467281199</v>
      </c>
      <c r="CB18" s="254">
        <v>0.205585563528973</v>
      </c>
      <c r="CC18" s="254">
        <v>5.02063868343815</v>
      </c>
      <c r="CD18" s="254">
        <v>0.0504789323863908</v>
      </c>
      <c r="CE18" s="254">
        <v>0</v>
      </c>
      <c r="CF18" s="254">
        <v>0</v>
      </c>
      <c r="CG18" s="254">
        <v>0</v>
      </c>
      <c r="CH18" s="254">
        <v>0</v>
      </c>
      <c r="CI18" s="254">
        <v>0</v>
      </c>
      <c r="CJ18" s="254">
        <v>0</v>
      </c>
      <c r="CK18" s="254">
        <v>0</v>
      </c>
      <c r="CL18" s="254">
        <v>0</v>
      </c>
      <c r="CM18" s="254">
        <v>0</v>
      </c>
      <c r="CN18" s="254">
        <v>2639.74394714379</v>
      </c>
      <c r="CO18" s="254">
        <v>0</v>
      </c>
      <c r="CP18" s="254">
        <v>0</v>
      </c>
      <c r="CQ18" s="254">
        <v>0</v>
      </c>
      <c r="CR18" s="254">
        <v>0</v>
      </c>
      <c r="CS18" s="254">
        <v>0</v>
      </c>
      <c r="CT18" s="254">
        <v>0</v>
      </c>
      <c r="CU18" s="254">
        <v>0</v>
      </c>
      <c r="CV18" s="254">
        <v>0</v>
      </c>
      <c r="CW18" s="254">
        <v>0</v>
      </c>
      <c r="CX18" s="254">
        <v>0</v>
      </c>
      <c r="CY18" s="254">
        <v>0</v>
      </c>
      <c r="CZ18" s="254">
        <v>0</v>
      </c>
      <c r="DA18" s="254">
        <v>0</v>
      </c>
      <c r="DB18" s="254">
        <v>0</v>
      </c>
      <c r="DC18" s="254">
        <v>0</v>
      </c>
      <c r="DD18" s="254">
        <v>0</v>
      </c>
      <c r="DE18" s="254">
        <v>0</v>
      </c>
      <c r="DF18" s="254">
        <v>0</v>
      </c>
      <c r="DG18" s="254">
        <v>0</v>
      </c>
      <c r="DH18" s="254">
        <v>0</v>
      </c>
      <c r="DI18" s="254">
        <v>0</v>
      </c>
      <c r="DJ18" s="254">
        <v>0</v>
      </c>
      <c r="DK18" s="254">
        <v>0</v>
      </c>
      <c r="DL18" s="254">
        <v>0</v>
      </c>
      <c r="DM18" s="254">
        <v>0</v>
      </c>
      <c r="DN18" s="254">
        <v>0</v>
      </c>
      <c r="DO18" s="254">
        <v>0</v>
      </c>
      <c r="DP18" s="254">
        <v>0</v>
      </c>
      <c r="DQ18" s="254">
        <v>0</v>
      </c>
      <c r="DR18" s="254">
        <v>0</v>
      </c>
      <c r="DS18" s="254">
        <v>0</v>
      </c>
      <c r="DT18" s="254">
        <v>0</v>
      </c>
      <c r="DU18" s="254">
        <v>0</v>
      </c>
      <c r="DV18" s="254">
        <v>0</v>
      </c>
      <c r="DW18" s="254">
        <v>0</v>
      </c>
      <c r="DX18" s="254">
        <v>0</v>
      </c>
      <c r="DY18" s="254">
        <v>0</v>
      </c>
      <c r="DZ18" s="254">
        <v>0</v>
      </c>
      <c r="EA18" s="272">
        <v>0</v>
      </c>
      <c r="EB18" s="258">
        <f t="shared" si="0"/>
        <v>2645.02065032314</v>
      </c>
      <c r="EC18" s="271">
        <v>45.9238819463136</v>
      </c>
      <c r="ED18" s="254">
        <v>1531.80014054254</v>
      </c>
      <c r="EE18" s="270">
        <f t="shared" si="1"/>
        <v>1577.72402248886</v>
      </c>
    </row>
    <row r="19" ht="15.75" customHeight="1" spans="1:135">
      <c r="A19" s="86" t="s">
        <v>169</v>
      </c>
      <c r="B19" s="87" t="s">
        <v>170</v>
      </c>
      <c r="C19" s="243">
        <v>2038.85185919629</v>
      </c>
      <c r="D19" s="243">
        <v>302.100983924164</v>
      </c>
      <c r="E19" s="243">
        <v>139.99189078218</v>
      </c>
      <c r="F19" s="243">
        <v>0.452735441695469</v>
      </c>
      <c r="G19" s="243">
        <v>0</v>
      </c>
      <c r="H19" s="243">
        <v>56.4335618976977</v>
      </c>
      <c r="I19" s="243">
        <v>23.7189080858992</v>
      </c>
      <c r="J19" s="243">
        <v>80.6052054252924</v>
      </c>
      <c r="K19" s="252">
        <v>1516.15377906466</v>
      </c>
      <c r="L19" s="253">
        <v>8.30914484447</v>
      </c>
      <c r="M19" s="254">
        <v>24.98578498727</v>
      </c>
      <c r="N19" s="254">
        <v>2.10392556787</v>
      </c>
      <c r="O19" s="254">
        <v>0</v>
      </c>
      <c r="P19" s="254">
        <v>815.56612808416</v>
      </c>
      <c r="Q19" s="254">
        <v>0</v>
      </c>
      <c r="R19" s="254">
        <v>0</v>
      </c>
      <c r="S19" s="254">
        <v>0</v>
      </c>
      <c r="T19" s="254">
        <v>0</v>
      </c>
      <c r="U19" s="254">
        <v>0</v>
      </c>
      <c r="V19" s="254">
        <v>0</v>
      </c>
      <c r="W19" s="254">
        <v>0</v>
      </c>
      <c r="X19" s="254">
        <v>0</v>
      </c>
      <c r="Y19" s="254">
        <v>0</v>
      </c>
      <c r="Z19" s="254">
        <v>0</v>
      </c>
      <c r="AA19" s="254">
        <v>0</v>
      </c>
      <c r="AB19" s="254">
        <v>0</v>
      </c>
      <c r="AC19" s="254">
        <v>0</v>
      </c>
      <c r="AD19" s="254">
        <v>0</v>
      </c>
      <c r="AE19" s="254">
        <v>0</v>
      </c>
      <c r="AF19" s="254">
        <v>0</v>
      </c>
      <c r="AG19" s="254">
        <v>0</v>
      </c>
      <c r="AH19" s="254">
        <v>0</v>
      </c>
      <c r="AI19" s="254">
        <v>0</v>
      </c>
      <c r="AJ19" s="254">
        <v>0</v>
      </c>
      <c r="AK19" s="254">
        <v>0</v>
      </c>
      <c r="AL19" s="254">
        <v>0</v>
      </c>
      <c r="AM19" s="254">
        <v>0</v>
      </c>
      <c r="AN19" s="254">
        <v>0</v>
      </c>
      <c r="AO19" s="254">
        <v>0</v>
      </c>
      <c r="AP19" s="254">
        <v>0</v>
      </c>
      <c r="AQ19" s="254">
        <v>0</v>
      </c>
      <c r="AR19" s="254">
        <v>0</v>
      </c>
      <c r="AS19" s="254">
        <v>0</v>
      </c>
      <c r="AT19" s="254">
        <v>0</v>
      </c>
      <c r="AU19" s="254">
        <v>0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4">
        <v>0</v>
      </c>
      <c r="BK19" s="254">
        <v>0</v>
      </c>
      <c r="BL19" s="259">
        <v>850.96498348377</v>
      </c>
      <c r="BM19" s="271">
        <v>52.0625545258</v>
      </c>
      <c r="BN19" s="254">
        <v>613.126241055087</v>
      </c>
      <c r="BO19" s="272">
        <v>665.188795580887</v>
      </c>
      <c r="BP19" s="212"/>
      <c r="BQ19" s="86" t="s">
        <v>49</v>
      </c>
      <c r="BR19" s="87" t="s">
        <v>104</v>
      </c>
      <c r="BS19" s="243">
        <v>15573.02310315</v>
      </c>
      <c r="BT19" s="243">
        <v>1488.89898250271</v>
      </c>
      <c r="BU19" s="243">
        <v>143.971710121125</v>
      </c>
      <c r="BV19" s="243">
        <v>10.9180161776472</v>
      </c>
      <c r="BW19" s="243">
        <v>48.954885056904</v>
      </c>
      <c r="BX19" s="243">
        <v>481.973494706544</v>
      </c>
      <c r="BY19" s="243">
        <v>177.279931307261</v>
      </c>
      <c r="BZ19" s="243">
        <v>719.126327248357</v>
      </c>
      <c r="CA19" s="252">
        <v>13221.0260832778</v>
      </c>
      <c r="CB19" s="254">
        <v>0</v>
      </c>
      <c r="CC19" s="254">
        <v>0</v>
      </c>
      <c r="CD19" s="254">
        <v>0</v>
      </c>
      <c r="CE19" s="254">
        <v>0</v>
      </c>
      <c r="CF19" s="254">
        <v>0</v>
      </c>
      <c r="CG19" s="254">
        <v>0.0168835750953277</v>
      </c>
      <c r="CH19" s="254">
        <v>0.0177126913065223</v>
      </c>
      <c r="CI19" s="254">
        <v>0.000581891883027162</v>
      </c>
      <c r="CJ19" s="254">
        <v>0.00305882168352635</v>
      </c>
      <c r="CK19" s="254">
        <v>0</v>
      </c>
      <c r="CL19" s="254">
        <v>0.00010741773545651</v>
      </c>
      <c r="CM19" s="254">
        <v>0.000642796372317075</v>
      </c>
      <c r="CN19" s="254">
        <v>0</v>
      </c>
      <c r="CO19" s="254">
        <v>7048.69992736005</v>
      </c>
      <c r="CP19" s="254">
        <v>0</v>
      </c>
      <c r="CQ19" s="254">
        <v>0</v>
      </c>
      <c r="CR19" s="254">
        <v>0</v>
      </c>
      <c r="CS19" s="254">
        <v>0.00411221309672134</v>
      </c>
      <c r="CT19" s="254">
        <v>0.000818540672401572</v>
      </c>
      <c r="CU19" s="254">
        <v>0</v>
      </c>
      <c r="CV19" s="254">
        <v>0.00118127047419318</v>
      </c>
      <c r="CW19" s="254">
        <v>0.0006192232405616</v>
      </c>
      <c r="CX19" s="254">
        <v>0.000199791622662621</v>
      </c>
      <c r="CY19" s="254">
        <v>0.00067153679234027</v>
      </c>
      <c r="CZ19" s="254">
        <v>0</v>
      </c>
      <c r="DA19" s="254">
        <v>0.000999718200118458</v>
      </c>
      <c r="DB19" s="254">
        <v>0.0103599209497128</v>
      </c>
      <c r="DC19" s="254">
        <v>0.000229281072848968</v>
      </c>
      <c r="DD19" s="254">
        <v>0.00106490906067053</v>
      </c>
      <c r="DE19" s="254">
        <v>0.000823493441464973</v>
      </c>
      <c r="DF19" s="254">
        <v>0.00128437876220913</v>
      </c>
      <c r="DG19" s="254">
        <v>0.000167881403749483</v>
      </c>
      <c r="DH19" s="254">
        <v>0</v>
      </c>
      <c r="DI19" s="254">
        <v>0</v>
      </c>
      <c r="DJ19" s="254">
        <v>0</v>
      </c>
      <c r="DK19" s="254">
        <v>5.48748442304673</v>
      </c>
      <c r="DL19" s="254">
        <v>0.0120221161757157</v>
      </c>
      <c r="DM19" s="254">
        <v>0</v>
      </c>
      <c r="DN19" s="254">
        <v>0</v>
      </c>
      <c r="DO19" s="254">
        <v>0</v>
      </c>
      <c r="DP19" s="254">
        <v>0.000555244645574629</v>
      </c>
      <c r="DQ19" s="254">
        <v>0</v>
      </c>
      <c r="DR19" s="254">
        <v>0.00359764949162131</v>
      </c>
      <c r="DS19" s="254">
        <v>0.00437083518264627</v>
      </c>
      <c r="DT19" s="254">
        <v>0</v>
      </c>
      <c r="DU19" s="254">
        <v>0</v>
      </c>
      <c r="DV19" s="254">
        <v>0.00153727508241624</v>
      </c>
      <c r="DW19" s="254">
        <v>0.00498616665966633</v>
      </c>
      <c r="DX19" s="254">
        <v>0.00106948575735685</v>
      </c>
      <c r="DY19" s="254">
        <v>0</v>
      </c>
      <c r="DZ19" s="254">
        <v>0.00526326120213006</v>
      </c>
      <c r="EA19" s="272">
        <v>0</v>
      </c>
      <c r="EB19" s="258">
        <f t="shared" si="0"/>
        <v>7054.28233317016</v>
      </c>
      <c r="EC19" s="271">
        <v>184.848717452001</v>
      </c>
      <c r="ED19" s="254">
        <v>5981.89503265566</v>
      </c>
      <c r="EE19" s="270">
        <f t="shared" si="1"/>
        <v>6166.74375010766</v>
      </c>
    </row>
    <row r="20" ht="15.75" customHeight="1" spans="1:135">
      <c r="A20" s="86" t="s">
        <v>171</v>
      </c>
      <c r="B20" s="87" t="s">
        <v>172</v>
      </c>
      <c r="C20" s="243">
        <v>972.501622006112</v>
      </c>
      <c r="D20" s="243">
        <v>223.920996172228</v>
      </c>
      <c r="E20" s="243">
        <v>60.1184730854239</v>
      </c>
      <c r="F20" s="243">
        <v>0</v>
      </c>
      <c r="G20" s="243">
        <v>0</v>
      </c>
      <c r="H20" s="243">
        <v>0</v>
      </c>
      <c r="I20" s="243">
        <v>0.000142824362754022</v>
      </c>
      <c r="J20" s="243">
        <v>0.000142824362754022</v>
      </c>
      <c r="K20" s="252">
        <v>688.462009924097</v>
      </c>
      <c r="L20" s="253">
        <v>0</v>
      </c>
      <c r="M20" s="254">
        <v>0</v>
      </c>
      <c r="N20" s="254">
        <v>0</v>
      </c>
      <c r="O20" s="254">
        <v>0</v>
      </c>
      <c r="P20" s="254">
        <v>0</v>
      </c>
      <c r="Q20" s="254">
        <v>0</v>
      </c>
      <c r="R20" s="254">
        <v>0</v>
      </c>
      <c r="S20" s="254">
        <v>0</v>
      </c>
      <c r="T20" s="254">
        <v>0</v>
      </c>
      <c r="U20" s="254">
        <v>0</v>
      </c>
      <c r="V20" s="254">
        <v>0</v>
      </c>
      <c r="W20" s="254">
        <v>0</v>
      </c>
      <c r="X20" s="254">
        <v>0</v>
      </c>
      <c r="Y20" s="254">
        <v>0</v>
      </c>
      <c r="Z20" s="254">
        <v>0</v>
      </c>
      <c r="AA20" s="254">
        <v>0</v>
      </c>
      <c r="AB20" s="254">
        <v>0</v>
      </c>
      <c r="AC20" s="254">
        <v>0</v>
      </c>
      <c r="AD20" s="254">
        <v>0</v>
      </c>
      <c r="AE20" s="254">
        <v>0</v>
      </c>
      <c r="AF20" s="254">
        <v>0</v>
      </c>
      <c r="AG20" s="254">
        <v>0</v>
      </c>
      <c r="AH20" s="254">
        <v>0</v>
      </c>
      <c r="AI20" s="254">
        <v>0</v>
      </c>
      <c r="AJ20" s="254">
        <v>0</v>
      </c>
      <c r="AK20" s="254">
        <v>0</v>
      </c>
      <c r="AL20" s="254">
        <v>0</v>
      </c>
      <c r="AM20" s="254">
        <v>0</v>
      </c>
      <c r="AN20" s="254">
        <v>0</v>
      </c>
      <c r="AO20" s="254">
        <v>0</v>
      </c>
      <c r="AP20" s="254">
        <v>0</v>
      </c>
      <c r="AQ20" s="254">
        <v>0</v>
      </c>
      <c r="AR20" s="254">
        <v>0</v>
      </c>
      <c r="AS20" s="254">
        <v>0</v>
      </c>
      <c r="AT20" s="254">
        <v>0</v>
      </c>
      <c r="AU20" s="254">
        <v>0</v>
      </c>
      <c r="AV20" s="254">
        <v>0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4">
        <v>0</v>
      </c>
      <c r="BK20" s="254">
        <v>0</v>
      </c>
      <c r="BL20" s="259">
        <v>0</v>
      </c>
      <c r="BM20" s="271">
        <v>0</v>
      </c>
      <c r="BN20" s="254">
        <v>688.462009924097</v>
      </c>
      <c r="BO20" s="272">
        <v>688.462009924097</v>
      </c>
      <c r="BP20" s="212"/>
      <c r="BQ20" s="86" t="s">
        <v>50</v>
      </c>
      <c r="BR20" s="87" t="s">
        <v>105</v>
      </c>
      <c r="BS20" s="243">
        <v>1996.73380320562</v>
      </c>
      <c r="BT20" s="243">
        <v>858.716620973253</v>
      </c>
      <c r="BU20" s="243">
        <v>30.9181894128701</v>
      </c>
      <c r="BV20" s="243">
        <v>0.148021571423228</v>
      </c>
      <c r="BW20" s="243">
        <v>2.3009863514844</v>
      </c>
      <c r="BX20" s="243">
        <v>55.4401112633621</v>
      </c>
      <c r="BY20" s="243">
        <v>25.3622386714434</v>
      </c>
      <c r="BZ20" s="243">
        <v>83.2513578577132</v>
      </c>
      <c r="CA20" s="252">
        <v>1023.84763496177</v>
      </c>
      <c r="CB20" s="254">
        <v>0</v>
      </c>
      <c r="CC20" s="254">
        <v>0</v>
      </c>
      <c r="CD20" s="254">
        <v>0</v>
      </c>
      <c r="CE20" s="254">
        <v>0</v>
      </c>
      <c r="CF20" s="254">
        <v>0</v>
      </c>
      <c r="CG20" s="254">
        <v>0</v>
      </c>
      <c r="CH20" s="254">
        <v>0</v>
      </c>
      <c r="CI20" s="254">
        <v>0</v>
      </c>
      <c r="CJ20" s="254">
        <v>0</v>
      </c>
      <c r="CK20" s="254">
        <v>0</v>
      </c>
      <c r="CL20" s="254">
        <v>0</v>
      </c>
      <c r="CM20" s="254">
        <v>0</v>
      </c>
      <c r="CN20" s="254">
        <v>0</v>
      </c>
      <c r="CO20" s="254">
        <v>0</v>
      </c>
      <c r="CP20" s="254">
        <v>845.074916551873</v>
      </c>
      <c r="CQ20" s="254">
        <v>0</v>
      </c>
      <c r="CR20" s="254">
        <v>0</v>
      </c>
      <c r="CS20" s="254">
        <v>0</v>
      </c>
      <c r="CT20" s="254">
        <v>0</v>
      </c>
      <c r="CU20" s="254">
        <v>0</v>
      </c>
      <c r="CV20" s="254">
        <v>0</v>
      </c>
      <c r="CW20" s="254">
        <v>0</v>
      </c>
      <c r="CX20" s="254">
        <v>0</v>
      </c>
      <c r="CY20" s="254">
        <v>0</v>
      </c>
      <c r="CZ20" s="254">
        <v>0</v>
      </c>
      <c r="DA20" s="254">
        <v>0</v>
      </c>
      <c r="DB20" s="254">
        <v>0</v>
      </c>
      <c r="DC20" s="254">
        <v>0</v>
      </c>
      <c r="DD20" s="254">
        <v>0</v>
      </c>
      <c r="DE20" s="254">
        <v>0</v>
      </c>
      <c r="DF20" s="254">
        <v>0</v>
      </c>
      <c r="DG20" s="254">
        <v>0</v>
      </c>
      <c r="DH20" s="254">
        <v>0</v>
      </c>
      <c r="DI20" s="254">
        <v>0</v>
      </c>
      <c r="DJ20" s="254">
        <v>0</v>
      </c>
      <c r="DK20" s="254">
        <v>0</v>
      </c>
      <c r="DL20" s="254">
        <v>0</v>
      </c>
      <c r="DM20" s="254">
        <v>0</v>
      </c>
      <c r="DN20" s="254">
        <v>0</v>
      </c>
      <c r="DO20" s="254">
        <v>0</v>
      </c>
      <c r="DP20" s="254">
        <v>0</v>
      </c>
      <c r="DQ20" s="254">
        <v>0</v>
      </c>
      <c r="DR20" s="254">
        <v>0</v>
      </c>
      <c r="DS20" s="254">
        <v>7.98037887032753</v>
      </c>
      <c r="DT20" s="254">
        <v>0</v>
      </c>
      <c r="DU20" s="254">
        <v>0</v>
      </c>
      <c r="DV20" s="254">
        <v>0</v>
      </c>
      <c r="DW20" s="254">
        <v>0</v>
      </c>
      <c r="DX20" s="254">
        <v>0</v>
      </c>
      <c r="DY20" s="254">
        <v>0</v>
      </c>
      <c r="DZ20" s="254">
        <v>0</v>
      </c>
      <c r="EA20" s="272">
        <v>0</v>
      </c>
      <c r="EB20" s="258">
        <f t="shared" si="0"/>
        <v>853.0552954222</v>
      </c>
      <c r="EC20" s="271">
        <v>3.75333233462257</v>
      </c>
      <c r="ED20" s="254">
        <v>167.039007204955</v>
      </c>
      <c r="EE20" s="270">
        <f t="shared" si="1"/>
        <v>170.792339539578</v>
      </c>
    </row>
    <row r="21" ht="15.75" customHeight="1" spans="1:135">
      <c r="A21" s="86" t="s">
        <v>173</v>
      </c>
      <c r="B21" s="87" t="s">
        <v>174</v>
      </c>
      <c r="C21" s="243">
        <v>287.869104012291</v>
      </c>
      <c r="D21" s="243">
        <v>156.585644813424</v>
      </c>
      <c r="E21" s="243">
        <v>87.2069184972285</v>
      </c>
      <c r="F21" s="243">
        <v>9.20526547995998e-5</v>
      </c>
      <c r="G21" s="243">
        <v>0</v>
      </c>
      <c r="H21" s="243">
        <v>0</v>
      </c>
      <c r="I21" s="243">
        <v>0.491209153039456</v>
      </c>
      <c r="J21" s="243">
        <v>0.491301205694256</v>
      </c>
      <c r="K21" s="252">
        <v>43.5852394959447</v>
      </c>
      <c r="L21" s="253">
        <v>0</v>
      </c>
      <c r="M21" s="254">
        <v>0</v>
      </c>
      <c r="N21" s="254">
        <v>0</v>
      </c>
      <c r="O21" s="254">
        <v>0</v>
      </c>
      <c r="P21" s="254">
        <v>0</v>
      </c>
      <c r="Q21" s="254">
        <v>0</v>
      </c>
      <c r="R21" s="254">
        <v>0</v>
      </c>
      <c r="S21" s="254">
        <v>0</v>
      </c>
      <c r="T21" s="254">
        <v>0</v>
      </c>
      <c r="U21" s="254">
        <v>0</v>
      </c>
      <c r="V21" s="254">
        <v>0</v>
      </c>
      <c r="W21" s="254">
        <v>0</v>
      </c>
      <c r="X21" s="254">
        <v>0</v>
      </c>
      <c r="Y21" s="254">
        <v>0</v>
      </c>
      <c r="Z21" s="254">
        <v>0</v>
      </c>
      <c r="AA21" s="254">
        <v>0</v>
      </c>
      <c r="AB21" s="254">
        <v>0</v>
      </c>
      <c r="AC21" s="254">
        <v>0</v>
      </c>
      <c r="AD21" s="254">
        <v>0</v>
      </c>
      <c r="AE21" s="254">
        <v>0</v>
      </c>
      <c r="AF21" s="254">
        <v>0</v>
      </c>
      <c r="AG21" s="254">
        <v>0</v>
      </c>
      <c r="AH21" s="254">
        <v>0</v>
      </c>
      <c r="AI21" s="254">
        <v>0</v>
      </c>
      <c r="AJ21" s="254">
        <v>0</v>
      </c>
      <c r="AK21" s="254">
        <v>0</v>
      </c>
      <c r="AL21" s="254">
        <v>0</v>
      </c>
      <c r="AM21" s="254">
        <v>0</v>
      </c>
      <c r="AN21" s="254">
        <v>0</v>
      </c>
      <c r="AO21" s="254">
        <v>0</v>
      </c>
      <c r="AP21" s="254">
        <v>0</v>
      </c>
      <c r="AQ21" s="254">
        <v>0</v>
      </c>
      <c r="AR21" s="254">
        <v>0</v>
      </c>
      <c r="AS21" s="254">
        <v>0</v>
      </c>
      <c r="AT21" s="254">
        <v>0</v>
      </c>
      <c r="AU21" s="254">
        <v>0</v>
      </c>
      <c r="AV21" s="254"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v>0</v>
      </c>
      <c r="BE21" s="254">
        <v>0</v>
      </c>
      <c r="BF21" s="254">
        <v>0</v>
      </c>
      <c r="BG21" s="254">
        <v>0</v>
      </c>
      <c r="BH21" s="254">
        <v>0</v>
      </c>
      <c r="BI21" s="254">
        <v>0</v>
      </c>
      <c r="BJ21" s="254">
        <v>0</v>
      </c>
      <c r="BK21" s="254">
        <v>0</v>
      </c>
      <c r="BL21" s="259">
        <v>0</v>
      </c>
      <c r="BM21" s="271">
        <v>0.1492929388</v>
      </c>
      <c r="BN21" s="254">
        <v>43.4359465571447</v>
      </c>
      <c r="BO21" s="272">
        <v>43.5852394959447</v>
      </c>
      <c r="BP21" s="212"/>
      <c r="BQ21" s="86" t="s">
        <v>51</v>
      </c>
      <c r="BR21" s="87" t="s">
        <v>106</v>
      </c>
      <c r="BS21" s="243">
        <v>74980.9879622496</v>
      </c>
      <c r="BT21" s="243">
        <v>5390.05525961583</v>
      </c>
      <c r="BU21" s="243">
        <v>465.289755696982</v>
      </c>
      <c r="BV21" s="243">
        <v>0.268794931805904</v>
      </c>
      <c r="BW21" s="243">
        <v>6.1623568112442</v>
      </c>
      <c r="BX21" s="243">
        <v>3380.1367068988</v>
      </c>
      <c r="BY21" s="243">
        <v>2638.97627298772</v>
      </c>
      <c r="BZ21" s="243">
        <v>6025.54413162957</v>
      </c>
      <c r="CA21" s="252">
        <v>63100.0988153072</v>
      </c>
      <c r="CB21" s="254">
        <v>0</v>
      </c>
      <c r="CC21" s="254">
        <v>0</v>
      </c>
      <c r="CD21" s="254">
        <v>0</v>
      </c>
      <c r="CE21" s="254">
        <v>0</v>
      </c>
      <c r="CF21" s="254">
        <v>0</v>
      </c>
      <c r="CG21" s="254">
        <v>0.0141363742029284</v>
      </c>
      <c r="CH21" s="254">
        <v>0.0198091584883783</v>
      </c>
      <c r="CI21" s="254">
        <v>0</v>
      </c>
      <c r="CJ21" s="254">
        <v>0.0117098524886074</v>
      </c>
      <c r="CK21" s="254">
        <v>0</v>
      </c>
      <c r="CL21" s="254">
        <v>0</v>
      </c>
      <c r="CM21" s="254">
        <v>0.00454809344046882</v>
      </c>
      <c r="CN21" s="254">
        <v>0</v>
      </c>
      <c r="CO21" s="254">
        <v>0</v>
      </c>
      <c r="CP21" s="254">
        <v>0</v>
      </c>
      <c r="CQ21" s="254">
        <v>41678.1260561563</v>
      </c>
      <c r="CR21" s="254">
        <v>0</v>
      </c>
      <c r="CS21" s="254">
        <v>0.0478972199474232</v>
      </c>
      <c r="CT21" s="254">
        <v>0</v>
      </c>
      <c r="CU21" s="254">
        <v>0</v>
      </c>
      <c r="CV21" s="254">
        <v>0.00905610660106248</v>
      </c>
      <c r="CW21" s="254">
        <v>0.00890582242320286</v>
      </c>
      <c r="CX21" s="254">
        <v>0</v>
      </c>
      <c r="CY21" s="254">
        <v>0.00655045348643954</v>
      </c>
      <c r="CZ21" s="254">
        <v>0.0299701736911977</v>
      </c>
      <c r="DA21" s="254">
        <v>0</v>
      </c>
      <c r="DB21" s="254">
        <v>0.00414935335437574</v>
      </c>
      <c r="DC21" s="254">
        <v>0.0281702432942629</v>
      </c>
      <c r="DD21" s="254">
        <v>0</v>
      </c>
      <c r="DE21" s="254">
        <v>0</v>
      </c>
      <c r="DF21" s="254">
        <v>0.00744332190590079</v>
      </c>
      <c r="DG21" s="254">
        <v>0.00427289017568985</v>
      </c>
      <c r="DH21" s="254">
        <v>0</v>
      </c>
      <c r="DI21" s="254">
        <v>0</v>
      </c>
      <c r="DJ21" s="254">
        <v>0.315916289258588</v>
      </c>
      <c r="DK21" s="254">
        <v>1.03919190414898</v>
      </c>
      <c r="DL21" s="254">
        <v>0.117968492528759</v>
      </c>
      <c r="DM21" s="254">
        <v>0</v>
      </c>
      <c r="DN21" s="254">
        <v>0</v>
      </c>
      <c r="DO21" s="254">
        <v>0.0164165157186221</v>
      </c>
      <c r="DP21" s="254">
        <v>0.00940914094789203</v>
      </c>
      <c r="DQ21" s="254">
        <v>0.0418266901784608</v>
      </c>
      <c r="DR21" s="254">
        <v>0.104722844481333</v>
      </c>
      <c r="DS21" s="254">
        <v>0.0699191083110925</v>
      </c>
      <c r="DT21" s="254">
        <v>0</v>
      </c>
      <c r="DU21" s="254">
        <v>26.8536413124575</v>
      </c>
      <c r="DV21" s="254">
        <v>0.0405995481988515</v>
      </c>
      <c r="DW21" s="254">
        <v>0.0256786862606299</v>
      </c>
      <c r="DX21" s="254">
        <v>0.368754962293755</v>
      </c>
      <c r="DY21" s="254">
        <v>0</v>
      </c>
      <c r="DZ21" s="254">
        <v>0.00330027979295508</v>
      </c>
      <c r="EA21" s="272">
        <v>0</v>
      </c>
      <c r="EB21" s="258">
        <f t="shared" si="0"/>
        <v>41707.3300209944</v>
      </c>
      <c r="EC21" s="271">
        <v>6278.57692481565</v>
      </c>
      <c r="ED21" s="254">
        <v>15114.1918694972</v>
      </c>
      <c r="EE21" s="270">
        <f t="shared" si="1"/>
        <v>21392.7687943128</v>
      </c>
    </row>
    <row r="22" ht="15.75" customHeight="1" spans="1:135">
      <c r="A22" s="86" t="s">
        <v>175</v>
      </c>
      <c r="B22" s="87" t="s">
        <v>176</v>
      </c>
      <c r="C22" s="243">
        <v>32699.7432403343</v>
      </c>
      <c r="D22" s="243">
        <v>4255.40286322791</v>
      </c>
      <c r="E22" s="243">
        <v>222.02042701704</v>
      </c>
      <c r="F22" s="243">
        <v>4.71119864542256</v>
      </c>
      <c r="G22" s="243">
        <v>0</v>
      </c>
      <c r="H22" s="243">
        <v>1303.0849263673</v>
      </c>
      <c r="I22" s="243">
        <v>125.299458060449</v>
      </c>
      <c r="J22" s="243">
        <v>1433.09558307317</v>
      </c>
      <c r="K22" s="252">
        <v>26789.2243670162</v>
      </c>
      <c r="L22" s="253">
        <v>116.54187592721</v>
      </c>
      <c r="M22" s="254">
        <v>202.00213896132</v>
      </c>
      <c r="N22" s="254">
        <v>4.61788905252</v>
      </c>
      <c r="O22" s="254">
        <v>0</v>
      </c>
      <c r="P22" s="254">
        <v>0</v>
      </c>
      <c r="Q22" s="254">
        <v>21219.8788626021</v>
      </c>
      <c r="R22" s="254">
        <v>0</v>
      </c>
      <c r="S22" s="254">
        <v>0</v>
      </c>
      <c r="T22" s="254">
        <v>0</v>
      </c>
      <c r="U22" s="254">
        <v>0</v>
      </c>
      <c r="V22" s="254">
        <v>0</v>
      </c>
      <c r="W22" s="254">
        <v>0</v>
      </c>
      <c r="X22" s="254">
        <v>0</v>
      </c>
      <c r="Y22" s="254">
        <v>0</v>
      </c>
      <c r="Z22" s="254">
        <v>0</v>
      </c>
      <c r="AA22" s="254">
        <v>0</v>
      </c>
      <c r="AB22" s="254">
        <v>0</v>
      </c>
      <c r="AC22" s="254">
        <v>0</v>
      </c>
      <c r="AD22" s="254">
        <v>0</v>
      </c>
      <c r="AE22" s="254">
        <v>0</v>
      </c>
      <c r="AF22" s="254">
        <v>0</v>
      </c>
      <c r="AG22" s="254">
        <v>0</v>
      </c>
      <c r="AH22" s="254">
        <v>0</v>
      </c>
      <c r="AI22" s="254">
        <v>0</v>
      </c>
      <c r="AJ22" s="254">
        <v>0</v>
      </c>
      <c r="AK22" s="254">
        <v>0</v>
      </c>
      <c r="AL22" s="254">
        <v>0</v>
      </c>
      <c r="AM22" s="254">
        <v>0</v>
      </c>
      <c r="AN22" s="254">
        <v>0</v>
      </c>
      <c r="AO22" s="254">
        <v>0</v>
      </c>
      <c r="AP22" s="254">
        <v>0</v>
      </c>
      <c r="AQ22" s="254">
        <v>0</v>
      </c>
      <c r="AR22" s="254">
        <v>0</v>
      </c>
      <c r="AS22" s="254">
        <v>0</v>
      </c>
      <c r="AT22" s="254">
        <v>0</v>
      </c>
      <c r="AU22" s="254">
        <v>29.0369163013732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v>0</v>
      </c>
      <c r="BE22" s="254">
        <v>0</v>
      </c>
      <c r="BF22" s="254">
        <v>0</v>
      </c>
      <c r="BG22" s="254">
        <v>0</v>
      </c>
      <c r="BH22" s="254">
        <v>0</v>
      </c>
      <c r="BI22" s="254">
        <v>0</v>
      </c>
      <c r="BJ22" s="254">
        <v>0</v>
      </c>
      <c r="BK22" s="254">
        <v>0</v>
      </c>
      <c r="BL22" s="259">
        <v>21572.0776828445</v>
      </c>
      <c r="BM22" s="271">
        <v>798.322947601676</v>
      </c>
      <c r="BN22" s="254">
        <v>4418.82373657</v>
      </c>
      <c r="BO22" s="272">
        <v>5217.14668417168</v>
      </c>
      <c r="BP22" s="212"/>
      <c r="BQ22" s="86" t="s">
        <v>52</v>
      </c>
      <c r="BR22" s="87" t="s">
        <v>107</v>
      </c>
      <c r="BS22" s="243">
        <v>12812.7023397166</v>
      </c>
      <c r="BT22" s="243">
        <v>1075.4111618352</v>
      </c>
      <c r="BU22" s="243">
        <v>103.404533702946</v>
      </c>
      <c r="BV22" s="243">
        <v>0.390599707849171</v>
      </c>
      <c r="BW22" s="243">
        <v>0</v>
      </c>
      <c r="BX22" s="243">
        <v>474.625051370783</v>
      </c>
      <c r="BY22" s="243">
        <v>198.914362228202</v>
      </c>
      <c r="BZ22" s="243">
        <v>673.930013306834</v>
      </c>
      <c r="CA22" s="252">
        <v>10959.9566308715</v>
      </c>
      <c r="CB22" s="254">
        <v>0.00494787049204176</v>
      </c>
      <c r="CC22" s="254">
        <v>0</v>
      </c>
      <c r="CD22" s="254">
        <v>0</v>
      </c>
      <c r="CE22" s="254">
        <v>0</v>
      </c>
      <c r="CF22" s="254">
        <v>0</v>
      </c>
      <c r="CG22" s="254">
        <v>0</v>
      </c>
      <c r="CH22" s="254">
        <v>0</v>
      </c>
      <c r="CI22" s="254">
        <v>0</v>
      </c>
      <c r="CJ22" s="254">
        <v>0</v>
      </c>
      <c r="CK22" s="254">
        <v>0</v>
      </c>
      <c r="CL22" s="254">
        <v>0</v>
      </c>
      <c r="CM22" s="254">
        <v>0</v>
      </c>
      <c r="CN22" s="254">
        <v>0</v>
      </c>
      <c r="CO22" s="254">
        <v>0</v>
      </c>
      <c r="CP22" s="254">
        <v>0</v>
      </c>
      <c r="CQ22" s="254">
        <v>0</v>
      </c>
      <c r="CR22" s="254">
        <v>539.857214172908</v>
      </c>
      <c r="CS22" s="254">
        <v>0</v>
      </c>
      <c r="CT22" s="254">
        <v>0</v>
      </c>
      <c r="CU22" s="254">
        <v>0</v>
      </c>
      <c r="CV22" s="254">
        <v>0</v>
      </c>
      <c r="CW22" s="254">
        <v>0</v>
      </c>
      <c r="CX22" s="254">
        <v>0</v>
      </c>
      <c r="CY22" s="254">
        <v>0</v>
      </c>
      <c r="CZ22" s="254">
        <v>0</v>
      </c>
      <c r="DA22" s="254">
        <v>0</v>
      </c>
      <c r="DB22" s="254">
        <v>0</v>
      </c>
      <c r="DC22" s="254">
        <v>0</v>
      </c>
      <c r="DD22" s="254">
        <v>0</v>
      </c>
      <c r="DE22" s="254">
        <v>0</v>
      </c>
      <c r="DF22" s="254">
        <v>0</v>
      </c>
      <c r="DG22" s="254">
        <v>0</v>
      </c>
      <c r="DH22" s="254">
        <v>0</v>
      </c>
      <c r="DI22" s="254">
        <v>0</v>
      </c>
      <c r="DJ22" s="254">
        <v>0</v>
      </c>
      <c r="DK22" s="254">
        <v>0</v>
      </c>
      <c r="DL22" s="254">
        <v>0</v>
      </c>
      <c r="DM22" s="254">
        <v>0</v>
      </c>
      <c r="DN22" s="254">
        <v>0</v>
      </c>
      <c r="DO22" s="254">
        <v>0</v>
      </c>
      <c r="DP22" s="254">
        <v>0</v>
      </c>
      <c r="DQ22" s="254">
        <v>0</v>
      </c>
      <c r="DR22" s="254">
        <v>0</v>
      </c>
      <c r="DS22" s="254">
        <v>0</v>
      </c>
      <c r="DT22" s="254">
        <v>0</v>
      </c>
      <c r="DU22" s="254">
        <v>0</v>
      </c>
      <c r="DV22" s="254">
        <v>0</v>
      </c>
      <c r="DW22" s="254">
        <v>0</v>
      </c>
      <c r="DX22" s="254">
        <v>0</v>
      </c>
      <c r="DY22" s="254">
        <v>0</v>
      </c>
      <c r="DZ22" s="254">
        <v>0</v>
      </c>
      <c r="EA22" s="272">
        <v>0</v>
      </c>
      <c r="EB22" s="258">
        <f t="shared" si="0"/>
        <v>539.8621620434</v>
      </c>
      <c r="EC22" s="271">
        <v>7.48771806631648</v>
      </c>
      <c r="ED22" s="254">
        <v>10412.6067507618</v>
      </c>
      <c r="EE22" s="270">
        <f t="shared" si="1"/>
        <v>10420.0944688281</v>
      </c>
    </row>
    <row r="23" ht="15.75" customHeight="1" spans="1:135">
      <c r="A23" s="86" t="s">
        <v>177</v>
      </c>
      <c r="B23" s="87" t="s">
        <v>178</v>
      </c>
      <c r="C23" s="243">
        <v>731.737016536088</v>
      </c>
      <c r="D23" s="243">
        <v>162.782231024359</v>
      </c>
      <c r="E23" s="243">
        <v>9.14660234038185</v>
      </c>
      <c r="F23" s="243">
        <v>1.40002155631923</v>
      </c>
      <c r="G23" s="243">
        <v>0.763607943430043</v>
      </c>
      <c r="H23" s="243">
        <v>39.3456635208679</v>
      </c>
      <c r="I23" s="243">
        <v>8.40692861555578</v>
      </c>
      <c r="J23" s="243">
        <v>49.916221636173</v>
      </c>
      <c r="K23" s="252">
        <v>509.891961535174</v>
      </c>
      <c r="L23" s="253">
        <v>0</v>
      </c>
      <c r="M23" s="254">
        <v>0</v>
      </c>
      <c r="N23" s="254">
        <v>0.12808827612</v>
      </c>
      <c r="O23" s="254">
        <v>0</v>
      </c>
      <c r="P23" s="254">
        <v>0</v>
      </c>
      <c r="Q23" s="254">
        <v>138.415776124404</v>
      </c>
      <c r="R23" s="254">
        <v>0</v>
      </c>
      <c r="S23" s="254">
        <v>0</v>
      </c>
      <c r="T23" s="254">
        <v>0</v>
      </c>
      <c r="U23" s="254">
        <v>0</v>
      </c>
      <c r="V23" s="254">
        <v>0</v>
      </c>
      <c r="W23" s="254">
        <v>0</v>
      </c>
      <c r="X23" s="254">
        <v>0</v>
      </c>
      <c r="Y23" s="254">
        <v>0</v>
      </c>
      <c r="Z23" s="254">
        <v>0</v>
      </c>
      <c r="AA23" s="254">
        <v>0</v>
      </c>
      <c r="AB23" s="254">
        <v>0</v>
      </c>
      <c r="AC23" s="254">
        <v>0</v>
      </c>
      <c r="AD23" s="254">
        <v>0</v>
      </c>
      <c r="AE23" s="254">
        <v>0</v>
      </c>
      <c r="AF23" s="254">
        <v>0</v>
      </c>
      <c r="AG23" s="254">
        <v>0</v>
      </c>
      <c r="AH23" s="254">
        <v>0</v>
      </c>
      <c r="AI23" s="254">
        <v>0</v>
      </c>
      <c r="AJ23" s="254">
        <v>0</v>
      </c>
      <c r="AK23" s="254">
        <v>0</v>
      </c>
      <c r="AL23" s="254">
        <v>0</v>
      </c>
      <c r="AM23" s="254">
        <v>0</v>
      </c>
      <c r="AN23" s="254">
        <v>0</v>
      </c>
      <c r="AO23" s="254">
        <v>0</v>
      </c>
      <c r="AP23" s="254">
        <v>0</v>
      </c>
      <c r="AQ23" s="254">
        <v>0</v>
      </c>
      <c r="AR23" s="254">
        <v>0</v>
      </c>
      <c r="AS23" s="254">
        <v>0</v>
      </c>
      <c r="AT23" s="254">
        <v>0</v>
      </c>
      <c r="AU23" s="254">
        <v>0</v>
      </c>
      <c r="AV23" s="254">
        <v>0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4">
        <v>0</v>
      </c>
      <c r="BK23" s="254">
        <v>0</v>
      </c>
      <c r="BL23" s="259">
        <v>138.543864400524</v>
      </c>
      <c r="BM23" s="271">
        <v>45.84468533465</v>
      </c>
      <c r="BN23" s="254">
        <v>325.5034118</v>
      </c>
      <c r="BO23" s="272">
        <v>371.34809713465</v>
      </c>
      <c r="BP23" s="212"/>
      <c r="BQ23" s="86" t="s">
        <v>53</v>
      </c>
      <c r="BR23" s="87" t="s">
        <v>108</v>
      </c>
      <c r="BS23" s="243">
        <v>52162.9482283911</v>
      </c>
      <c r="BT23" s="243">
        <v>2202.17176475348</v>
      </c>
      <c r="BU23" s="243">
        <v>344.246844424833</v>
      </c>
      <c r="BV23" s="243">
        <v>110.291031333931</v>
      </c>
      <c r="BW23" s="243">
        <v>10.6154687141327</v>
      </c>
      <c r="BX23" s="243">
        <v>826.917415728561</v>
      </c>
      <c r="BY23" s="243">
        <v>1109.41090863066</v>
      </c>
      <c r="BZ23" s="243">
        <v>2057.23482440728</v>
      </c>
      <c r="CA23" s="252">
        <v>47559.2947948055</v>
      </c>
      <c r="CB23" s="254">
        <v>0</v>
      </c>
      <c r="CC23" s="254">
        <v>0</v>
      </c>
      <c r="CD23" s="254">
        <v>0</v>
      </c>
      <c r="CE23" s="254">
        <v>0</v>
      </c>
      <c r="CF23" s="254">
        <v>0</v>
      </c>
      <c r="CG23" s="254">
        <v>0.210888430499227</v>
      </c>
      <c r="CH23" s="254">
        <v>0.225255601209997</v>
      </c>
      <c r="CI23" s="254">
        <v>0.00944581792712514</v>
      </c>
      <c r="CJ23" s="254">
        <v>0.0469116013235217</v>
      </c>
      <c r="CK23" s="254">
        <v>0</v>
      </c>
      <c r="CL23" s="254">
        <v>0.00126926971391953</v>
      </c>
      <c r="CM23" s="254">
        <v>0.0112594929883745</v>
      </c>
      <c r="CN23" s="254">
        <v>0</v>
      </c>
      <c r="CO23" s="254">
        <v>0.00411221309672134</v>
      </c>
      <c r="CP23" s="254">
        <v>0</v>
      </c>
      <c r="CQ23" s="254">
        <v>0.0478972199474231</v>
      </c>
      <c r="CR23" s="254">
        <v>0</v>
      </c>
      <c r="CS23" s="254">
        <v>28621.343294775</v>
      </c>
      <c r="CT23" s="254">
        <v>0.00967204233709873</v>
      </c>
      <c r="CU23" s="254">
        <v>0</v>
      </c>
      <c r="CV23" s="254">
        <v>0.0230899132848829</v>
      </c>
      <c r="CW23" s="254">
        <v>0.0160312490317337</v>
      </c>
      <c r="CX23" s="254">
        <v>0.00236077827057872</v>
      </c>
      <c r="CY23" s="254">
        <v>0.0199532124265154</v>
      </c>
      <c r="CZ23" s="254">
        <v>0.0241448734710828</v>
      </c>
      <c r="DA23" s="254">
        <v>0.0118128726925009</v>
      </c>
      <c r="DB23" s="254">
        <v>7.15733983193256</v>
      </c>
      <c r="DC23" s="254">
        <v>0.0254040269843503</v>
      </c>
      <c r="DD23" s="254">
        <v>0.0125831811017356</v>
      </c>
      <c r="DE23" s="254">
        <v>0.00973056525927259</v>
      </c>
      <c r="DF23" s="254">
        <v>0.0356212830249837</v>
      </c>
      <c r="DG23" s="254">
        <v>0.00542608952232854</v>
      </c>
      <c r="DH23" s="254">
        <v>0</v>
      </c>
      <c r="DI23" s="254">
        <v>0</v>
      </c>
      <c r="DJ23" s="254">
        <v>0.254511665838055</v>
      </c>
      <c r="DK23" s="254">
        <v>481.039450013176</v>
      </c>
      <c r="DL23" s="254">
        <v>0.237094725415514</v>
      </c>
      <c r="DM23" s="254">
        <v>0</v>
      </c>
      <c r="DN23" s="254">
        <v>0</v>
      </c>
      <c r="DO23" s="254">
        <v>0.0132256388950654</v>
      </c>
      <c r="DP23" s="254">
        <v>0.0141411701554303</v>
      </c>
      <c r="DQ23" s="254">
        <v>0.0336968398141024</v>
      </c>
      <c r="DR23" s="254">
        <v>0.12687842863238</v>
      </c>
      <c r="DS23" s="254">
        <v>0.107975610520653</v>
      </c>
      <c r="DT23" s="254">
        <v>0</v>
      </c>
      <c r="DU23" s="254">
        <v>21.6341012370427</v>
      </c>
      <c r="DV23" s="254">
        <v>0.0508729709885215</v>
      </c>
      <c r="DW23" s="254">
        <v>0.0796050770372033</v>
      </c>
      <c r="DX23" s="254">
        <v>0.309717350574176</v>
      </c>
      <c r="DY23" s="254">
        <v>0</v>
      </c>
      <c r="DZ23" s="254">
        <v>0.0648505648371024</v>
      </c>
      <c r="EA23" s="272">
        <v>0</v>
      </c>
      <c r="EB23" s="258">
        <f t="shared" si="0"/>
        <v>29133.219625634</v>
      </c>
      <c r="EC23" s="271">
        <v>8086.32242811832</v>
      </c>
      <c r="ED23" s="254">
        <v>10339.7527410533</v>
      </c>
      <c r="EE23" s="270">
        <f t="shared" si="1"/>
        <v>18426.0751691716</v>
      </c>
    </row>
    <row r="24" ht="15.75" customHeight="1" spans="1:135">
      <c r="A24" s="86" t="s">
        <v>179</v>
      </c>
      <c r="B24" s="87" t="s">
        <v>180</v>
      </c>
      <c r="C24" s="243">
        <v>3782.11653285345</v>
      </c>
      <c r="D24" s="243">
        <v>441.558985952304</v>
      </c>
      <c r="E24" s="243">
        <v>49.4335454732088</v>
      </c>
      <c r="F24" s="243">
        <v>0</v>
      </c>
      <c r="G24" s="243">
        <v>0</v>
      </c>
      <c r="H24" s="243">
        <v>218.157658954615</v>
      </c>
      <c r="I24" s="243">
        <v>44.5033348203776</v>
      </c>
      <c r="J24" s="243">
        <v>262.660993774993</v>
      </c>
      <c r="K24" s="252">
        <v>3028.46300765295</v>
      </c>
      <c r="L24" s="253">
        <v>0</v>
      </c>
      <c r="M24" s="254">
        <v>0</v>
      </c>
      <c r="N24" s="254">
        <v>0</v>
      </c>
      <c r="O24" s="254">
        <v>0</v>
      </c>
      <c r="P24" s="254">
        <v>0</v>
      </c>
      <c r="Q24" s="254">
        <v>2878.08275320295</v>
      </c>
      <c r="R24" s="254">
        <v>0</v>
      </c>
      <c r="S24" s="254">
        <v>0</v>
      </c>
      <c r="T24" s="254">
        <v>0</v>
      </c>
      <c r="U24" s="254">
        <v>0</v>
      </c>
      <c r="V24" s="254">
        <v>0</v>
      </c>
      <c r="W24" s="254">
        <v>0</v>
      </c>
      <c r="X24" s="254">
        <v>0</v>
      </c>
      <c r="Y24" s="254">
        <v>0</v>
      </c>
      <c r="Z24" s="254">
        <v>0</v>
      </c>
      <c r="AA24" s="254">
        <v>0</v>
      </c>
      <c r="AB24" s="254">
        <v>0</v>
      </c>
      <c r="AC24" s="254">
        <v>0</v>
      </c>
      <c r="AD24" s="254">
        <v>0</v>
      </c>
      <c r="AE24" s="254">
        <v>0</v>
      </c>
      <c r="AF24" s="254">
        <v>0</v>
      </c>
      <c r="AG24" s="254">
        <v>0</v>
      </c>
      <c r="AH24" s="254">
        <v>0</v>
      </c>
      <c r="AI24" s="254">
        <v>0</v>
      </c>
      <c r="AJ24" s="254">
        <v>0</v>
      </c>
      <c r="AK24" s="254">
        <v>0</v>
      </c>
      <c r="AL24" s="254">
        <v>0</v>
      </c>
      <c r="AM24" s="254">
        <v>0</v>
      </c>
      <c r="AN24" s="254">
        <v>0</v>
      </c>
      <c r="AO24" s="254">
        <v>0</v>
      </c>
      <c r="AP24" s="254">
        <v>0</v>
      </c>
      <c r="AQ24" s="254">
        <v>0</v>
      </c>
      <c r="AR24" s="254">
        <v>0</v>
      </c>
      <c r="AS24" s="254">
        <v>0</v>
      </c>
      <c r="AT24" s="254">
        <v>0</v>
      </c>
      <c r="AU24" s="254">
        <v>0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4">
        <v>0</v>
      </c>
      <c r="BK24" s="254">
        <v>0</v>
      </c>
      <c r="BL24" s="259">
        <v>2878.08275320295</v>
      </c>
      <c r="BM24" s="271">
        <v>0</v>
      </c>
      <c r="BN24" s="254">
        <v>150.38025445</v>
      </c>
      <c r="BO24" s="272">
        <v>150.38025445</v>
      </c>
      <c r="BP24" s="212"/>
      <c r="BQ24" s="86" t="s">
        <v>54</v>
      </c>
      <c r="BR24" s="87" t="s">
        <v>109</v>
      </c>
      <c r="BS24" s="243">
        <v>22876.4221873967</v>
      </c>
      <c r="BT24" s="243">
        <v>3423.93692047166</v>
      </c>
      <c r="BU24" s="243">
        <v>155.42241839458</v>
      </c>
      <c r="BV24" s="243">
        <v>27.5970205150694</v>
      </c>
      <c r="BW24" s="243">
        <v>91.6089808947541</v>
      </c>
      <c r="BX24" s="243">
        <v>1398.20252061891</v>
      </c>
      <c r="BY24" s="243">
        <v>322.803884210987</v>
      </c>
      <c r="BZ24" s="243">
        <v>1840.21240623973</v>
      </c>
      <c r="CA24" s="252">
        <v>17456.8504422907</v>
      </c>
      <c r="CB24" s="254">
        <v>0</v>
      </c>
      <c r="CC24" s="254">
        <v>0</v>
      </c>
      <c r="CD24" s="254">
        <v>0</v>
      </c>
      <c r="CE24" s="254">
        <v>0</v>
      </c>
      <c r="CF24" s="254">
        <v>0</v>
      </c>
      <c r="CG24" s="254">
        <v>0.0397106495414338</v>
      </c>
      <c r="CH24" s="254">
        <v>0.0416607544869783</v>
      </c>
      <c r="CI24" s="254">
        <v>0.00136862628367681</v>
      </c>
      <c r="CJ24" s="254">
        <v>0.00719443572812183</v>
      </c>
      <c r="CK24" s="254">
        <v>0</v>
      </c>
      <c r="CL24" s="254">
        <v>0.000252649573515291</v>
      </c>
      <c r="CM24" s="254">
        <v>0.00151187537730989</v>
      </c>
      <c r="CN24" s="254">
        <v>0</v>
      </c>
      <c r="CO24" s="254">
        <v>0.000818540672401574</v>
      </c>
      <c r="CP24" s="254">
        <v>0</v>
      </c>
      <c r="CQ24" s="254">
        <v>0</v>
      </c>
      <c r="CR24" s="254">
        <v>0</v>
      </c>
      <c r="CS24" s="254">
        <v>0.00967204233709876</v>
      </c>
      <c r="CT24" s="254">
        <v>4138.65087052533</v>
      </c>
      <c r="CU24" s="254">
        <v>0</v>
      </c>
      <c r="CV24" s="254">
        <v>0.00277838180299326</v>
      </c>
      <c r="CW24" s="254">
        <v>0.00145643069995629</v>
      </c>
      <c r="CX24" s="254">
        <v>0.000469915587431795</v>
      </c>
      <c r="CY24" s="254">
        <v>0.00157947366385588</v>
      </c>
      <c r="CZ24" s="254">
        <v>0</v>
      </c>
      <c r="DA24" s="254">
        <v>0.00235136568297573</v>
      </c>
      <c r="DB24" s="254">
        <v>0.0243668291690693</v>
      </c>
      <c r="DC24" s="254">
        <v>0.000539275614257137</v>
      </c>
      <c r="DD24" s="254">
        <v>0.00250469644391179</v>
      </c>
      <c r="DE24" s="254">
        <v>0.00193688003097961</v>
      </c>
      <c r="DF24" s="254">
        <v>0.00302089543337667</v>
      </c>
      <c r="DG24" s="254">
        <v>0.000394861843607081</v>
      </c>
      <c r="DH24" s="254">
        <v>0</v>
      </c>
      <c r="DI24" s="254">
        <v>0</v>
      </c>
      <c r="DJ24" s="254">
        <v>0</v>
      </c>
      <c r="DK24" s="254">
        <v>12.9067196702901</v>
      </c>
      <c r="DL24" s="254">
        <v>0.0282763596871355</v>
      </c>
      <c r="DM24" s="254">
        <v>0</v>
      </c>
      <c r="DN24" s="254">
        <v>0</v>
      </c>
      <c r="DO24" s="254">
        <v>0</v>
      </c>
      <c r="DP24" s="254">
        <v>0.00130595122215991</v>
      </c>
      <c r="DQ24" s="254">
        <v>0</v>
      </c>
      <c r="DR24" s="254">
        <v>0.00846177408090704</v>
      </c>
      <c r="DS24" s="254">
        <v>0.0102803288498695</v>
      </c>
      <c r="DT24" s="254">
        <v>0</v>
      </c>
      <c r="DU24" s="254">
        <v>0</v>
      </c>
      <c r="DV24" s="254">
        <v>0.0036157147820845</v>
      </c>
      <c r="DW24" s="254">
        <v>0.0117276060111218</v>
      </c>
      <c r="DX24" s="254">
        <v>0.00251546096488212</v>
      </c>
      <c r="DY24" s="254">
        <v>0</v>
      </c>
      <c r="DZ24" s="254">
        <v>0.0123793402678472</v>
      </c>
      <c r="EA24" s="272">
        <v>0</v>
      </c>
      <c r="EB24" s="258">
        <f t="shared" si="0"/>
        <v>4151.77974131146</v>
      </c>
      <c r="EC24" s="271">
        <v>636.082832262991</v>
      </c>
      <c r="ED24" s="254">
        <v>12668.9878687162</v>
      </c>
      <c r="EE24" s="270">
        <f t="shared" si="1"/>
        <v>13305.0707009792</v>
      </c>
    </row>
    <row r="25" ht="15.75" customHeight="1" spans="1:135">
      <c r="A25" s="86" t="s">
        <v>181</v>
      </c>
      <c r="B25" s="87" t="s">
        <v>182</v>
      </c>
      <c r="C25" s="243">
        <v>8954.70106151839</v>
      </c>
      <c r="D25" s="243">
        <v>1294.66877070058</v>
      </c>
      <c r="E25" s="243">
        <v>45.8028330938206</v>
      </c>
      <c r="F25" s="243">
        <v>6.8878701217645</v>
      </c>
      <c r="G25" s="243">
        <v>20.6994340543223</v>
      </c>
      <c r="H25" s="243">
        <v>610.309252201896</v>
      </c>
      <c r="I25" s="243">
        <v>118.927060422758</v>
      </c>
      <c r="J25" s="243">
        <v>756.82361680074</v>
      </c>
      <c r="K25" s="252">
        <v>6857.40584092325</v>
      </c>
      <c r="L25" s="253">
        <v>49.29312750597</v>
      </c>
      <c r="M25" s="254">
        <v>105.11697253038</v>
      </c>
      <c r="N25" s="254">
        <v>2.13827350581</v>
      </c>
      <c r="O25" s="254">
        <v>0</v>
      </c>
      <c r="P25" s="254">
        <v>0</v>
      </c>
      <c r="Q25" s="254">
        <v>5185.56809730994</v>
      </c>
      <c r="R25" s="254">
        <v>0</v>
      </c>
      <c r="S25" s="254">
        <v>0</v>
      </c>
      <c r="T25" s="254">
        <v>0</v>
      </c>
      <c r="U25" s="254">
        <v>0</v>
      </c>
      <c r="V25" s="254">
        <v>0</v>
      </c>
      <c r="W25" s="254">
        <v>0</v>
      </c>
      <c r="X25" s="254">
        <v>0</v>
      </c>
      <c r="Y25" s="254">
        <v>0</v>
      </c>
      <c r="Z25" s="254">
        <v>0</v>
      </c>
      <c r="AA25" s="254">
        <v>0</v>
      </c>
      <c r="AB25" s="254">
        <v>0</v>
      </c>
      <c r="AC25" s="254">
        <v>0</v>
      </c>
      <c r="AD25" s="254">
        <v>0</v>
      </c>
      <c r="AE25" s="254">
        <v>0</v>
      </c>
      <c r="AF25" s="254">
        <v>0</v>
      </c>
      <c r="AG25" s="254">
        <v>0</v>
      </c>
      <c r="AH25" s="254">
        <v>0</v>
      </c>
      <c r="AI25" s="254">
        <v>0</v>
      </c>
      <c r="AJ25" s="254">
        <v>0</v>
      </c>
      <c r="AK25" s="254">
        <v>0</v>
      </c>
      <c r="AL25" s="254">
        <v>0</v>
      </c>
      <c r="AM25" s="254">
        <v>0</v>
      </c>
      <c r="AN25" s="254">
        <v>0</v>
      </c>
      <c r="AO25" s="254">
        <v>0</v>
      </c>
      <c r="AP25" s="254">
        <v>0</v>
      </c>
      <c r="AQ25" s="254">
        <v>0</v>
      </c>
      <c r="AR25" s="254">
        <v>0</v>
      </c>
      <c r="AS25" s="254">
        <v>0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v>0</v>
      </c>
      <c r="BJ25" s="254">
        <v>0</v>
      </c>
      <c r="BK25" s="254">
        <v>0</v>
      </c>
      <c r="BL25" s="259">
        <v>5342.1164708521</v>
      </c>
      <c r="BM25" s="271">
        <v>235.52489492115</v>
      </c>
      <c r="BN25" s="254">
        <v>1279.76447515</v>
      </c>
      <c r="BO25" s="272">
        <v>1515.28937007115</v>
      </c>
      <c r="BP25" s="212"/>
      <c r="BQ25" s="86" t="s">
        <v>55</v>
      </c>
      <c r="BR25" s="87" t="s">
        <v>110</v>
      </c>
      <c r="BS25" s="243">
        <v>8273.61371090743</v>
      </c>
      <c r="BT25" s="243">
        <v>1716.46094574678</v>
      </c>
      <c r="BU25" s="243">
        <v>69.9578541028253</v>
      </c>
      <c r="BV25" s="243">
        <v>1.18105558547816</v>
      </c>
      <c r="BW25" s="243">
        <v>0</v>
      </c>
      <c r="BX25" s="243">
        <v>826.956472278644</v>
      </c>
      <c r="BY25" s="243">
        <v>38.147368837133</v>
      </c>
      <c r="BZ25" s="243">
        <v>866.284896701251</v>
      </c>
      <c r="CA25" s="252">
        <v>5620.91001435658</v>
      </c>
      <c r="CB25" s="254">
        <v>0</v>
      </c>
      <c r="CC25" s="254">
        <v>0</v>
      </c>
      <c r="CD25" s="254">
        <v>0</v>
      </c>
      <c r="CE25" s="254">
        <v>0</v>
      </c>
      <c r="CF25" s="254">
        <v>0</v>
      </c>
      <c r="CG25" s="254">
        <v>0</v>
      </c>
      <c r="CH25" s="254">
        <v>0</v>
      </c>
      <c r="CI25" s="254">
        <v>0</v>
      </c>
      <c r="CJ25" s="254">
        <v>0</v>
      </c>
      <c r="CK25" s="254">
        <v>0</v>
      </c>
      <c r="CL25" s="254">
        <v>0</v>
      </c>
      <c r="CM25" s="254">
        <v>0</v>
      </c>
      <c r="CN25" s="254">
        <v>0</v>
      </c>
      <c r="CO25" s="254">
        <v>0</v>
      </c>
      <c r="CP25" s="254">
        <v>0</v>
      </c>
      <c r="CQ25" s="254">
        <v>0</v>
      </c>
      <c r="CR25" s="254">
        <v>0</v>
      </c>
      <c r="CS25" s="254">
        <v>0</v>
      </c>
      <c r="CT25" s="254">
        <v>0</v>
      </c>
      <c r="CU25" s="254">
        <v>336.890764602302</v>
      </c>
      <c r="CV25" s="254">
        <v>0</v>
      </c>
      <c r="CW25" s="254">
        <v>0</v>
      </c>
      <c r="CX25" s="254">
        <v>0</v>
      </c>
      <c r="CY25" s="254">
        <v>0</v>
      </c>
      <c r="CZ25" s="254">
        <v>0</v>
      </c>
      <c r="DA25" s="254">
        <v>0</v>
      </c>
      <c r="DB25" s="254">
        <v>0</v>
      </c>
      <c r="DC25" s="254">
        <v>0</v>
      </c>
      <c r="DD25" s="254">
        <v>0</v>
      </c>
      <c r="DE25" s="254">
        <v>0</v>
      </c>
      <c r="DF25" s="254">
        <v>0</v>
      </c>
      <c r="DG25" s="254">
        <v>0</v>
      </c>
      <c r="DH25" s="254">
        <v>0</v>
      </c>
      <c r="DI25" s="254">
        <v>0</v>
      </c>
      <c r="DJ25" s="254">
        <v>0</v>
      </c>
      <c r="DK25" s="254">
        <v>296.155093830881</v>
      </c>
      <c r="DL25" s="254">
        <v>0</v>
      </c>
      <c r="DM25" s="254">
        <v>0</v>
      </c>
      <c r="DN25" s="254">
        <v>0</v>
      </c>
      <c r="DO25" s="254">
        <v>0</v>
      </c>
      <c r="DP25" s="254">
        <v>0</v>
      </c>
      <c r="DQ25" s="254">
        <v>0</v>
      </c>
      <c r="DR25" s="254">
        <v>0</v>
      </c>
      <c r="DS25" s="254">
        <v>0</v>
      </c>
      <c r="DT25" s="254">
        <v>0</v>
      </c>
      <c r="DU25" s="254">
        <v>0</v>
      </c>
      <c r="DV25" s="254">
        <v>0</v>
      </c>
      <c r="DW25" s="254">
        <v>0</v>
      </c>
      <c r="DX25" s="254">
        <v>3.44437270432794</v>
      </c>
      <c r="DY25" s="254">
        <v>0</v>
      </c>
      <c r="DZ25" s="254">
        <v>0</v>
      </c>
      <c r="EA25" s="272">
        <v>0</v>
      </c>
      <c r="EB25" s="258">
        <f t="shared" si="0"/>
        <v>636.490231137511</v>
      </c>
      <c r="EC25" s="271">
        <v>45.3778864920929</v>
      </c>
      <c r="ED25" s="254">
        <v>4939.04189672696</v>
      </c>
      <c r="EE25" s="270">
        <f t="shared" si="1"/>
        <v>4984.41978321906</v>
      </c>
    </row>
    <row r="26" ht="15.75" customHeight="1" spans="1:135">
      <c r="A26" s="86" t="s">
        <v>183</v>
      </c>
      <c r="B26" s="87" t="s">
        <v>184</v>
      </c>
      <c r="C26" s="243">
        <v>16500.8089529099</v>
      </c>
      <c r="D26" s="243">
        <v>511.531672940962</v>
      </c>
      <c r="E26" s="243">
        <v>177.974727981934</v>
      </c>
      <c r="F26" s="243">
        <v>2.6884736887296</v>
      </c>
      <c r="G26" s="243">
        <v>0</v>
      </c>
      <c r="H26" s="243">
        <v>643.467006188661</v>
      </c>
      <c r="I26" s="243">
        <v>134.379730888931</v>
      </c>
      <c r="J26" s="243">
        <v>780.535210766321</v>
      </c>
      <c r="K26" s="252">
        <v>15030.7673412207</v>
      </c>
      <c r="L26" s="253">
        <v>0.04468041031</v>
      </c>
      <c r="M26" s="254">
        <v>0</v>
      </c>
      <c r="N26" s="254">
        <v>0.00062415953</v>
      </c>
      <c r="O26" s="254">
        <v>0</v>
      </c>
      <c r="P26" s="254">
        <v>0</v>
      </c>
      <c r="Q26" s="254">
        <v>0</v>
      </c>
      <c r="R26" s="254">
        <v>13539.8730179859</v>
      </c>
      <c r="S26" s="254">
        <v>0</v>
      </c>
      <c r="T26" s="254">
        <v>0</v>
      </c>
      <c r="U26" s="254">
        <v>0</v>
      </c>
      <c r="V26" s="254">
        <v>0</v>
      </c>
      <c r="W26" s="254">
        <v>0</v>
      </c>
      <c r="X26" s="254">
        <v>0</v>
      </c>
      <c r="Y26" s="254">
        <v>0</v>
      </c>
      <c r="Z26" s="254">
        <v>0</v>
      </c>
      <c r="AA26" s="254">
        <v>0</v>
      </c>
      <c r="AB26" s="254">
        <v>0</v>
      </c>
      <c r="AC26" s="254">
        <v>0</v>
      </c>
      <c r="AD26" s="254">
        <v>0</v>
      </c>
      <c r="AE26" s="254">
        <v>0</v>
      </c>
      <c r="AF26" s="254">
        <v>0</v>
      </c>
      <c r="AG26" s="254">
        <v>0</v>
      </c>
      <c r="AH26" s="254">
        <v>0</v>
      </c>
      <c r="AI26" s="254">
        <v>0</v>
      </c>
      <c r="AJ26" s="254">
        <v>0</v>
      </c>
      <c r="AK26" s="254">
        <v>0</v>
      </c>
      <c r="AL26" s="254">
        <v>0</v>
      </c>
      <c r="AM26" s="254">
        <v>0</v>
      </c>
      <c r="AN26" s="254">
        <v>0</v>
      </c>
      <c r="AO26" s="254">
        <v>0</v>
      </c>
      <c r="AP26" s="254">
        <v>0</v>
      </c>
      <c r="AQ26" s="254">
        <v>0</v>
      </c>
      <c r="AR26" s="254">
        <v>0</v>
      </c>
      <c r="AS26" s="254">
        <v>0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4">
        <v>0</v>
      </c>
      <c r="BK26" s="254">
        <v>0</v>
      </c>
      <c r="BL26" s="259">
        <v>13539.9183225557</v>
      </c>
      <c r="BM26" s="271">
        <v>58.31197965495</v>
      </c>
      <c r="BN26" s="254">
        <v>1432.53703901</v>
      </c>
      <c r="BO26" s="272">
        <v>1490.84901866495</v>
      </c>
      <c r="BP26" s="212"/>
      <c r="BQ26" s="86" t="s">
        <v>56</v>
      </c>
      <c r="BR26" s="87" t="s">
        <v>111</v>
      </c>
      <c r="BS26" s="243">
        <v>20627.0788575511</v>
      </c>
      <c r="BT26" s="243">
        <v>1346.87600893385</v>
      </c>
      <c r="BU26" s="243">
        <v>178.448466359036</v>
      </c>
      <c r="BV26" s="243">
        <v>59.62808757899</v>
      </c>
      <c r="BW26" s="243">
        <v>171.704943138845</v>
      </c>
      <c r="BX26" s="243">
        <v>827.964283320481</v>
      </c>
      <c r="BY26" s="243">
        <v>406.166412187089</v>
      </c>
      <c r="BZ26" s="243">
        <v>1465.4637262254</v>
      </c>
      <c r="CA26" s="252">
        <v>17636.2906560328</v>
      </c>
      <c r="CB26" s="254">
        <v>0</v>
      </c>
      <c r="CC26" s="254">
        <v>0</v>
      </c>
      <c r="CD26" s="254">
        <v>0</v>
      </c>
      <c r="CE26" s="254">
        <v>0</v>
      </c>
      <c r="CF26" s="254">
        <v>0</v>
      </c>
      <c r="CG26" s="254">
        <v>0.059461410593634</v>
      </c>
      <c r="CH26" s="254">
        <v>0.0631397873902348</v>
      </c>
      <c r="CI26" s="254">
        <v>0.00307959516639352</v>
      </c>
      <c r="CJ26" s="254">
        <v>0.0127396166049574</v>
      </c>
      <c r="CK26" s="254">
        <v>0</v>
      </c>
      <c r="CL26" s="254">
        <v>0.000364609226607489</v>
      </c>
      <c r="CM26" s="254">
        <v>0.00287463243440897</v>
      </c>
      <c r="CN26" s="254">
        <v>0</v>
      </c>
      <c r="CO26" s="254">
        <v>0.00118127047419318</v>
      </c>
      <c r="CP26" s="254">
        <v>0</v>
      </c>
      <c r="CQ26" s="254">
        <v>0.00905610660106247</v>
      </c>
      <c r="CR26" s="254">
        <v>0</v>
      </c>
      <c r="CS26" s="254">
        <v>0.0230899132848829</v>
      </c>
      <c r="CT26" s="254">
        <v>0.00277838180299325</v>
      </c>
      <c r="CU26" s="254">
        <v>0</v>
      </c>
      <c r="CV26" s="254">
        <v>9830.52331876486</v>
      </c>
      <c r="CW26" s="254">
        <v>0.00412003075435663</v>
      </c>
      <c r="CX26" s="254">
        <v>0.000678154950037709</v>
      </c>
      <c r="CY26" s="254">
        <v>0.00617408512346796</v>
      </c>
      <c r="CZ26" s="254">
        <v>0.00456516157437348</v>
      </c>
      <c r="DA26" s="254">
        <v>0.00339335472137372</v>
      </c>
      <c r="DB26" s="254">
        <v>3.0575845251423</v>
      </c>
      <c r="DC26" s="254">
        <v>0.00506924120944293</v>
      </c>
      <c r="DD26" s="254">
        <v>0.00361463279195258</v>
      </c>
      <c r="DE26" s="254">
        <v>0.00279519304268377</v>
      </c>
      <c r="DF26" s="254">
        <v>0.0117024336572817</v>
      </c>
      <c r="DG26" s="254">
        <v>0.0012207032966941</v>
      </c>
      <c r="DH26" s="254">
        <v>0</v>
      </c>
      <c r="DI26" s="254">
        <v>0</v>
      </c>
      <c r="DJ26" s="254">
        <v>0.0481214730118679</v>
      </c>
      <c r="DK26" s="254">
        <v>18.7845233866744</v>
      </c>
      <c r="DL26" s="254">
        <v>0.0587761770098553</v>
      </c>
      <c r="DM26" s="254">
        <v>0</v>
      </c>
      <c r="DN26" s="254">
        <v>0</v>
      </c>
      <c r="DO26" s="254">
        <v>0.00250062103463093</v>
      </c>
      <c r="DP26" s="254">
        <v>0.00331790636557732</v>
      </c>
      <c r="DQ26" s="254">
        <v>0.00637118759315081</v>
      </c>
      <c r="DR26" s="254">
        <v>0.0281632916791638</v>
      </c>
      <c r="DS26" s="254">
        <v>0.0254862978592147</v>
      </c>
      <c r="DT26" s="254">
        <v>0</v>
      </c>
      <c r="DU26" s="254">
        <v>4.09044047307755</v>
      </c>
      <c r="DV26" s="254">
        <v>0.0114022551270591</v>
      </c>
      <c r="DW26" s="254">
        <v>0.0208360687410544</v>
      </c>
      <c r="DX26" s="254">
        <v>0.0598002118352816</v>
      </c>
      <c r="DY26" s="254">
        <v>0</v>
      </c>
      <c r="DZ26" s="254">
        <v>0.0183678567957343</v>
      </c>
      <c r="EA26" s="272">
        <v>0</v>
      </c>
      <c r="EB26" s="258">
        <f t="shared" si="0"/>
        <v>9856.9601088115</v>
      </c>
      <c r="EC26" s="271">
        <v>813.314735104554</v>
      </c>
      <c r="ED26" s="254">
        <v>6966.01581211675</v>
      </c>
      <c r="EE26" s="270">
        <f t="shared" si="1"/>
        <v>7779.3305472213</v>
      </c>
    </row>
    <row r="27" ht="15.75" customHeight="1" spans="1:135">
      <c r="A27" s="86" t="s">
        <v>185</v>
      </c>
      <c r="B27" s="87" t="s">
        <v>186</v>
      </c>
      <c r="C27" s="243">
        <v>11302.5884968931</v>
      </c>
      <c r="D27" s="243">
        <v>647.508446760711</v>
      </c>
      <c r="E27" s="243">
        <v>40.3567645247382</v>
      </c>
      <c r="F27" s="243">
        <v>0.19752998305997</v>
      </c>
      <c r="G27" s="243">
        <v>0</v>
      </c>
      <c r="H27" s="243">
        <v>559.748658823081</v>
      </c>
      <c r="I27" s="243">
        <v>148.212784684671</v>
      </c>
      <c r="J27" s="243">
        <v>708.158973490812</v>
      </c>
      <c r="K27" s="252">
        <v>9906.56431211681</v>
      </c>
      <c r="L27" s="253">
        <v>30.96470983511</v>
      </c>
      <c r="M27" s="254">
        <v>5.25772241242</v>
      </c>
      <c r="N27" s="254">
        <v>1.12685464645</v>
      </c>
      <c r="O27" s="254">
        <v>0</v>
      </c>
      <c r="P27" s="254">
        <v>0</v>
      </c>
      <c r="Q27" s="254">
        <v>0</v>
      </c>
      <c r="R27" s="254">
        <v>8788.43338867473</v>
      </c>
      <c r="S27" s="254">
        <v>0</v>
      </c>
      <c r="T27" s="254">
        <v>0</v>
      </c>
      <c r="U27" s="254">
        <v>0</v>
      </c>
      <c r="V27" s="254">
        <v>0</v>
      </c>
      <c r="W27" s="254">
        <v>0</v>
      </c>
      <c r="X27" s="254">
        <v>0</v>
      </c>
      <c r="Y27" s="254">
        <v>0</v>
      </c>
      <c r="Z27" s="254">
        <v>0</v>
      </c>
      <c r="AA27" s="254">
        <v>0</v>
      </c>
      <c r="AB27" s="254">
        <v>0</v>
      </c>
      <c r="AC27" s="254">
        <v>0</v>
      </c>
      <c r="AD27" s="254">
        <v>0</v>
      </c>
      <c r="AE27" s="254">
        <v>0</v>
      </c>
      <c r="AF27" s="254">
        <v>0</v>
      </c>
      <c r="AG27" s="254">
        <v>0</v>
      </c>
      <c r="AH27" s="254">
        <v>0</v>
      </c>
      <c r="AI27" s="254">
        <v>0</v>
      </c>
      <c r="AJ27" s="254">
        <v>0</v>
      </c>
      <c r="AK27" s="254">
        <v>0</v>
      </c>
      <c r="AL27" s="254">
        <v>0</v>
      </c>
      <c r="AM27" s="254">
        <v>0</v>
      </c>
      <c r="AN27" s="254">
        <v>0</v>
      </c>
      <c r="AO27" s="254">
        <v>0</v>
      </c>
      <c r="AP27" s="254">
        <v>0</v>
      </c>
      <c r="AQ27" s="254">
        <v>0</v>
      </c>
      <c r="AR27" s="254">
        <v>0</v>
      </c>
      <c r="AS27" s="254">
        <v>0</v>
      </c>
      <c r="AT27" s="254">
        <v>0</v>
      </c>
      <c r="AU27" s="254">
        <v>841.2306770677</v>
      </c>
      <c r="AV27" s="254">
        <v>0</v>
      </c>
      <c r="AW27" s="254">
        <v>0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4">
        <v>0</v>
      </c>
      <c r="BK27" s="254">
        <v>0</v>
      </c>
      <c r="BL27" s="259">
        <v>9667.01335263641</v>
      </c>
      <c r="BM27" s="271">
        <v>85.8503428404</v>
      </c>
      <c r="BN27" s="254">
        <v>153.70061664</v>
      </c>
      <c r="BO27" s="272">
        <v>239.5509594804</v>
      </c>
      <c r="BP27" s="212"/>
      <c r="BQ27" s="86" t="s">
        <v>57</v>
      </c>
      <c r="BR27" s="87" t="s">
        <v>112</v>
      </c>
      <c r="BS27" s="243">
        <v>11232.0461331003</v>
      </c>
      <c r="BT27" s="243">
        <v>1657.64772592837</v>
      </c>
      <c r="BU27" s="243">
        <v>175.367478449676</v>
      </c>
      <c r="BV27" s="243">
        <v>25.0565902460917</v>
      </c>
      <c r="BW27" s="243">
        <v>17.2540185326716</v>
      </c>
      <c r="BX27" s="243">
        <v>552.275016640066</v>
      </c>
      <c r="BY27" s="243">
        <v>177.251344733557</v>
      </c>
      <c r="BZ27" s="243">
        <v>771.836970152386</v>
      </c>
      <c r="CA27" s="252">
        <v>8627.19395856989</v>
      </c>
      <c r="CB27" s="254">
        <v>0</v>
      </c>
      <c r="CC27" s="254">
        <v>0</v>
      </c>
      <c r="CD27" s="254">
        <v>0</v>
      </c>
      <c r="CE27" s="254">
        <v>0</v>
      </c>
      <c r="CF27" s="254">
        <v>0</v>
      </c>
      <c r="CG27" s="254">
        <v>0.0321585399221653</v>
      </c>
      <c r="CH27" s="254">
        <v>0.0344835464889698</v>
      </c>
      <c r="CI27" s="254">
        <v>0.00196156561166051</v>
      </c>
      <c r="CJ27" s="254">
        <v>0.0076774499152923</v>
      </c>
      <c r="CK27" s="254">
        <v>0</v>
      </c>
      <c r="CL27" s="254">
        <v>0.000191128544876866</v>
      </c>
      <c r="CM27" s="254">
        <v>0.00182501351331997</v>
      </c>
      <c r="CN27" s="254">
        <v>0</v>
      </c>
      <c r="CO27" s="254">
        <v>0.000619223240561598</v>
      </c>
      <c r="CP27" s="254">
        <v>0</v>
      </c>
      <c r="CQ27" s="254">
        <v>0.00890582242320286</v>
      </c>
      <c r="CR27" s="254">
        <v>0</v>
      </c>
      <c r="CS27" s="254">
        <v>0.0160312490317337</v>
      </c>
      <c r="CT27" s="254">
        <v>0.00145643069995628</v>
      </c>
      <c r="CU27" s="254">
        <v>0</v>
      </c>
      <c r="CV27" s="254">
        <v>0.00412003075435663</v>
      </c>
      <c r="CW27" s="254">
        <v>4819.5925773051</v>
      </c>
      <c r="CX27" s="254">
        <v>0.000355489547008322</v>
      </c>
      <c r="CY27" s="254">
        <v>0.00460541292432258</v>
      </c>
      <c r="CZ27" s="254">
        <v>0.00448940368147053</v>
      </c>
      <c r="DA27" s="254">
        <v>0.00177880015868441</v>
      </c>
      <c r="DB27" s="254">
        <v>2.55310809655614</v>
      </c>
      <c r="DC27" s="254">
        <v>0.00462774198751837</v>
      </c>
      <c r="DD27" s="254">
        <v>0.0018947943589311</v>
      </c>
      <c r="DE27" s="254">
        <v>0.00146524316970512</v>
      </c>
      <c r="DF27" s="254">
        <v>0.00860715520554511</v>
      </c>
      <c r="DG27" s="254">
        <v>0.000938772295598856</v>
      </c>
      <c r="DH27" s="254">
        <v>0</v>
      </c>
      <c r="DI27" s="254">
        <v>0</v>
      </c>
      <c r="DJ27" s="254">
        <v>0.0473229073227081</v>
      </c>
      <c r="DK27" s="254">
        <v>9.91955612267552</v>
      </c>
      <c r="DL27" s="254">
        <v>0.0390621451532408</v>
      </c>
      <c r="DM27" s="254">
        <v>0</v>
      </c>
      <c r="DN27" s="254">
        <v>0</v>
      </c>
      <c r="DO27" s="254">
        <v>0.00245912375628796</v>
      </c>
      <c r="DP27" s="254">
        <v>0.00239739668961659</v>
      </c>
      <c r="DQ27" s="254">
        <v>0.00626545907960685</v>
      </c>
      <c r="DR27" s="254">
        <v>0.0220883370350776</v>
      </c>
      <c r="DS27" s="254">
        <v>0.0182506169029803</v>
      </c>
      <c r="DT27" s="254">
        <v>0</v>
      </c>
      <c r="DU27" s="254">
        <v>4.02256047666629</v>
      </c>
      <c r="DV27" s="254">
        <v>0.00881691442688111</v>
      </c>
      <c r="DW27" s="254">
        <v>0.0127184513854237</v>
      </c>
      <c r="DX27" s="254">
        <v>0.0571408519615436</v>
      </c>
      <c r="DY27" s="254">
        <v>0</v>
      </c>
      <c r="DZ27" s="254">
        <v>0.00985929667801578</v>
      </c>
      <c r="EA27" s="272">
        <v>0</v>
      </c>
      <c r="EB27" s="258">
        <f t="shared" si="0"/>
        <v>4836.45237631486</v>
      </c>
      <c r="EC27" s="271">
        <v>444.876500107819</v>
      </c>
      <c r="ED27" s="254">
        <v>3345.86508214721</v>
      </c>
      <c r="EE27" s="270">
        <f t="shared" si="1"/>
        <v>3790.74158225503</v>
      </c>
    </row>
    <row r="28" ht="15.75" customHeight="1" spans="1:135">
      <c r="A28" s="86" t="s">
        <v>187</v>
      </c>
      <c r="B28" s="87" t="s">
        <v>188</v>
      </c>
      <c r="C28" s="243">
        <v>5747.9725644867</v>
      </c>
      <c r="D28" s="243">
        <v>1077.78825331783</v>
      </c>
      <c r="E28" s="243">
        <v>76.5242455347978</v>
      </c>
      <c r="F28" s="243">
        <v>1.64071612415122</v>
      </c>
      <c r="G28" s="243">
        <v>0.0571782262279241</v>
      </c>
      <c r="H28" s="243">
        <v>237.082107246203</v>
      </c>
      <c r="I28" s="243">
        <v>90.5263505963966</v>
      </c>
      <c r="J28" s="243">
        <v>329.306352192978</v>
      </c>
      <c r="K28" s="252">
        <v>4264.3537134411</v>
      </c>
      <c r="L28" s="253">
        <v>3.89646288403</v>
      </c>
      <c r="M28" s="254">
        <v>1.08886829384</v>
      </c>
      <c r="N28" s="254">
        <v>0.08751782013</v>
      </c>
      <c r="O28" s="254">
        <v>0</v>
      </c>
      <c r="P28" s="254">
        <v>0</v>
      </c>
      <c r="Q28" s="254">
        <v>0</v>
      </c>
      <c r="R28" s="254">
        <v>3312.36302491457</v>
      </c>
      <c r="S28" s="254">
        <v>0</v>
      </c>
      <c r="T28" s="254">
        <v>0</v>
      </c>
      <c r="U28" s="254">
        <v>0</v>
      </c>
      <c r="V28" s="254">
        <v>0</v>
      </c>
      <c r="W28" s="254">
        <v>0</v>
      </c>
      <c r="X28" s="254">
        <v>0</v>
      </c>
      <c r="Y28" s="254">
        <v>0</v>
      </c>
      <c r="Z28" s="254">
        <v>0</v>
      </c>
      <c r="AA28" s="254">
        <v>0</v>
      </c>
      <c r="AB28" s="254">
        <v>0</v>
      </c>
      <c r="AC28" s="254">
        <v>0</v>
      </c>
      <c r="AD28" s="254">
        <v>0</v>
      </c>
      <c r="AE28" s="254">
        <v>0</v>
      </c>
      <c r="AF28" s="254">
        <v>0</v>
      </c>
      <c r="AG28" s="254">
        <v>0</v>
      </c>
      <c r="AH28" s="254">
        <v>0</v>
      </c>
      <c r="AI28" s="254">
        <v>0</v>
      </c>
      <c r="AJ28" s="254">
        <v>0</v>
      </c>
      <c r="AK28" s="254">
        <v>0</v>
      </c>
      <c r="AL28" s="254">
        <v>0</v>
      </c>
      <c r="AM28" s="254">
        <v>0</v>
      </c>
      <c r="AN28" s="254">
        <v>0</v>
      </c>
      <c r="AO28" s="254">
        <v>0</v>
      </c>
      <c r="AP28" s="254">
        <v>0</v>
      </c>
      <c r="AQ28" s="254">
        <v>0</v>
      </c>
      <c r="AR28" s="254">
        <v>0</v>
      </c>
      <c r="AS28" s="254">
        <v>0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4">
        <v>0</v>
      </c>
      <c r="BK28" s="254">
        <v>0</v>
      </c>
      <c r="BL28" s="259">
        <v>3317.43587391257</v>
      </c>
      <c r="BM28" s="271">
        <v>59.1848656223</v>
      </c>
      <c r="BN28" s="254">
        <v>887.732973906233</v>
      </c>
      <c r="BO28" s="272">
        <v>946.917839528533</v>
      </c>
      <c r="BP28" s="212"/>
      <c r="BQ28" s="86" t="s">
        <v>58</v>
      </c>
      <c r="BR28" s="87" t="s">
        <v>113</v>
      </c>
      <c r="BS28" s="243">
        <v>19163.0551895661</v>
      </c>
      <c r="BT28" s="243">
        <v>1696.7361765014</v>
      </c>
      <c r="BU28" s="243">
        <v>337.376965715459</v>
      </c>
      <c r="BV28" s="243">
        <v>25.0465809700235</v>
      </c>
      <c r="BW28" s="243">
        <v>14.4650880433105</v>
      </c>
      <c r="BX28" s="243">
        <v>178.592063965975</v>
      </c>
      <c r="BY28" s="243">
        <v>310.297277418627</v>
      </c>
      <c r="BZ28" s="243">
        <v>528.401010397936</v>
      </c>
      <c r="CA28" s="252">
        <v>16600.5410369512</v>
      </c>
      <c r="CB28" s="254">
        <v>0</v>
      </c>
      <c r="CC28" s="254">
        <v>0</v>
      </c>
      <c r="CD28" s="254">
        <v>0</v>
      </c>
      <c r="CE28" s="254">
        <v>0</v>
      </c>
      <c r="CF28" s="254">
        <v>0</v>
      </c>
      <c r="CG28" s="254">
        <v>0.0096926828151276</v>
      </c>
      <c r="CH28" s="254">
        <v>0.0101686697081058</v>
      </c>
      <c r="CI28" s="254">
        <v>0.000334058007444196</v>
      </c>
      <c r="CJ28" s="254">
        <v>0.0017560373439308</v>
      </c>
      <c r="CK28" s="254">
        <v>0</v>
      </c>
      <c r="CL28" s="254">
        <v>6.16673916881129e-5</v>
      </c>
      <c r="CM28" s="254">
        <v>0.00036902263391527</v>
      </c>
      <c r="CN28" s="254">
        <v>0</v>
      </c>
      <c r="CO28" s="254">
        <v>0.000199791622662621</v>
      </c>
      <c r="CP28" s="254">
        <v>0</v>
      </c>
      <c r="CQ28" s="254">
        <v>0</v>
      </c>
      <c r="CR28" s="254">
        <v>0</v>
      </c>
      <c r="CS28" s="254">
        <v>0.00236077827057872</v>
      </c>
      <c r="CT28" s="254">
        <v>0.000469915587431793</v>
      </c>
      <c r="CU28" s="254">
        <v>0</v>
      </c>
      <c r="CV28" s="254">
        <v>0.000678154950037709</v>
      </c>
      <c r="CW28" s="254">
        <v>0.000355489547008323</v>
      </c>
      <c r="CX28" s="254">
        <v>5448.08585686686</v>
      </c>
      <c r="CY28" s="254">
        <v>0.000385522206647082</v>
      </c>
      <c r="CZ28" s="254">
        <v>0</v>
      </c>
      <c r="DA28" s="254">
        <v>0.000573927699764255</v>
      </c>
      <c r="DB28" s="254">
        <v>0.0059475216112937</v>
      </c>
      <c r="DC28" s="254">
        <v>0.000131627851452636</v>
      </c>
      <c r="DD28" s="254">
        <v>0.000611353086876212</v>
      </c>
      <c r="DE28" s="254">
        <v>0.000472758920038607</v>
      </c>
      <c r="DF28" s="254">
        <v>0.000737348333293727</v>
      </c>
      <c r="DG28" s="254">
        <v>9.63789474631134e-5</v>
      </c>
      <c r="DH28" s="254">
        <v>0</v>
      </c>
      <c r="DI28" s="254">
        <v>0</v>
      </c>
      <c r="DJ28" s="254">
        <v>0</v>
      </c>
      <c r="DK28" s="254">
        <v>3.15030706857013</v>
      </c>
      <c r="DL28" s="254">
        <v>0.0069017704011086</v>
      </c>
      <c r="DM28" s="254">
        <v>0</v>
      </c>
      <c r="DN28" s="254">
        <v>0</v>
      </c>
      <c r="DO28" s="254">
        <v>0</v>
      </c>
      <c r="DP28" s="254">
        <v>0.000318760108801967</v>
      </c>
      <c r="DQ28" s="254">
        <v>0</v>
      </c>
      <c r="DR28" s="254">
        <v>0.00206537271907183</v>
      </c>
      <c r="DS28" s="254">
        <v>0.00250925048891539</v>
      </c>
      <c r="DT28" s="254">
        <v>0</v>
      </c>
      <c r="DU28" s="254">
        <v>0</v>
      </c>
      <c r="DV28" s="254">
        <v>0.00088253344977766</v>
      </c>
      <c r="DW28" s="254">
        <v>0.00286250581542321</v>
      </c>
      <c r="DX28" s="254">
        <v>0.000613980520288334</v>
      </c>
      <c r="DY28" s="254">
        <v>0</v>
      </c>
      <c r="DZ28" s="254">
        <v>0.00302158287669367</v>
      </c>
      <c r="EA28" s="272">
        <v>0</v>
      </c>
      <c r="EB28" s="258">
        <f t="shared" si="0"/>
        <v>5451.29074239834</v>
      </c>
      <c r="EC28" s="271">
        <v>939.094685859679</v>
      </c>
      <c r="ED28" s="254">
        <v>10210.1556086932</v>
      </c>
      <c r="EE28" s="270">
        <f t="shared" si="1"/>
        <v>11149.2502945529</v>
      </c>
    </row>
    <row r="29" ht="15.75" customHeight="1" spans="1:135">
      <c r="A29" s="86" t="s">
        <v>189</v>
      </c>
      <c r="B29" s="87" t="s">
        <v>190</v>
      </c>
      <c r="C29" s="243">
        <v>6630.78584270775</v>
      </c>
      <c r="D29" s="243">
        <v>676.750763711195</v>
      </c>
      <c r="E29" s="243">
        <v>111.016013138986</v>
      </c>
      <c r="F29" s="243">
        <v>1.32067585045797</v>
      </c>
      <c r="G29" s="243">
        <v>13.850632612073</v>
      </c>
      <c r="H29" s="243">
        <v>219.785553242097</v>
      </c>
      <c r="I29" s="243">
        <v>95.5027721652796</v>
      </c>
      <c r="J29" s="243">
        <v>330.459633869908</v>
      </c>
      <c r="K29" s="252">
        <v>5512.55943198766</v>
      </c>
      <c r="L29" s="253">
        <v>0</v>
      </c>
      <c r="M29" s="254">
        <v>0</v>
      </c>
      <c r="N29" s="254">
        <v>0</v>
      </c>
      <c r="O29" s="254">
        <v>0</v>
      </c>
      <c r="P29" s="254">
        <v>0</v>
      </c>
      <c r="Q29" s="254">
        <v>0</v>
      </c>
      <c r="R29" s="254">
        <v>4186.30095772471</v>
      </c>
      <c r="S29" s="254">
        <v>0</v>
      </c>
      <c r="T29" s="254">
        <v>0</v>
      </c>
      <c r="U29" s="254">
        <v>0</v>
      </c>
      <c r="V29" s="254">
        <v>0</v>
      </c>
      <c r="W29" s="254">
        <v>0</v>
      </c>
      <c r="X29" s="254">
        <v>0</v>
      </c>
      <c r="Y29" s="254">
        <v>0</v>
      </c>
      <c r="Z29" s="254">
        <v>0</v>
      </c>
      <c r="AA29" s="254">
        <v>0</v>
      </c>
      <c r="AB29" s="254">
        <v>0</v>
      </c>
      <c r="AC29" s="254">
        <v>0</v>
      </c>
      <c r="AD29" s="254">
        <v>0</v>
      </c>
      <c r="AE29" s="254">
        <v>0</v>
      </c>
      <c r="AF29" s="254">
        <v>0</v>
      </c>
      <c r="AG29" s="254">
        <v>0</v>
      </c>
      <c r="AH29" s="254">
        <v>0</v>
      </c>
      <c r="AI29" s="254">
        <v>0</v>
      </c>
      <c r="AJ29" s="254">
        <v>0</v>
      </c>
      <c r="AK29" s="254">
        <v>0</v>
      </c>
      <c r="AL29" s="254">
        <v>0</v>
      </c>
      <c r="AM29" s="254">
        <v>0</v>
      </c>
      <c r="AN29" s="254">
        <v>0</v>
      </c>
      <c r="AO29" s="254">
        <v>0</v>
      </c>
      <c r="AP29" s="254">
        <v>0</v>
      </c>
      <c r="AQ29" s="254">
        <v>0</v>
      </c>
      <c r="AR29" s="254">
        <v>0</v>
      </c>
      <c r="AS29" s="254">
        <v>0</v>
      </c>
      <c r="AT29" s="254">
        <v>0</v>
      </c>
      <c r="AU29" s="254">
        <v>0</v>
      </c>
      <c r="AV29" s="254">
        <v>0</v>
      </c>
      <c r="AW29" s="254">
        <v>0</v>
      </c>
      <c r="AX29" s="254">
        <v>0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4">
        <v>0</v>
      </c>
      <c r="BK29" s="254">
        <v>0</v>
      </c>
      <c r="BL29" s="259">
        <v>4186.30095772471</v>
      </c>
      <c r="BM29" s="271">
        <v>26.34939038295</v>
      </c>
      <c r="BN29" s="254">
        <v>1299.90908388</v>
      </c>
      <c r="BO29" s="272">
        <v>1326.25847426295</v>
      </c>
      <c r="BP29" s="212"/>
      <c r="BQ29" s="86" t="s">
        <v>59</v>
      </c>
      <c r="BR29" s="87" t="s">
        <v>114</v>
      </c>
      <c r="BS29" s="243">
        <v>23585.6080091321</v>
      </c>
      <c r="BT29" s="243">
        <v>1827.99940784226</v>
      </c>
      <c r="BU29" s="243">
        <v>154.169879686356</v>
      </c>
      <c r="BV29" s="243">
        <v>80.1210563428277</v>
      </c>
      <c r="BW29" s="243">
        <v>209.97621615026</v>
      </c>
      <c r="BX29" s="243">
        <v>938.400074234207</v>
      </c>
      <c r="BY29" s="243">
        <v>474.804228459319</v>
      </c>
      <c r="BZ29" s="243">
        <v>1703.30157518662</v>
      </c>
      <c r="CA29" s="252">
        <v>19900.1371464168</v>
      </c>
      <c r="CB29" s="254">
        <v>0</v>
      </c>
      <c r="CC29" s="254">
        <v>0</v>
      </c>
      <c r="CD29" s="254">
        <v>0</v>
      </c>
      <c r="CE29" s="254">
        <v>0</v>
      </c>
      <c r="CF29" s="254">
        <v>0</v>
      </c>
      <c r="CG29" s="254">
        <v>0.0341364332365162</v>
      </c>
      <c r="CH29" s="254">
        <v>0.0363613323762065</v>
      </c>
      <c r="CI29" s="254">
        <v>0.00517815086849639</v>
      </c>
      <c r="CJ29" s="254">
        <v>0.00929768093430074</v>
      </c>
      <c r="CK29" s="254">
        <v>0</v>
      </c>
      <c r="CL29" s="254">
        <v>0.000207275569687708</v>
      </c>
      <c r="CM29" s="254">
        <v>0.00174145566071997</v>
      </c>
      <c r="CN29" s="254">
        <v>0</v>
      </c>
      <c r="CO29" s="254">
        <v>0.000671536792340271</v>
      </c>
      <c r="CP29" s="254">
        <v>0</v>
      </c>
      <c r="CQ29" s="254">
        <v>0.00655045348643955</v>
      </c>
      <c r="CR29" s="254">
        <v>0</v>
      </c>
      <c r="CS29" s="254">
        <v>0.0199532124265154</v>
      </c>
      <c r="CT29" s="254">
        <v>0.00157947366385588</v>
      </c>
      <c r="CU29" s="254">
        <v>0</v>
      </c>
      <c r="CV29" s="254">
        <v>0.00617408512346796</v>
      </c>
      <c r="CW29" s="254">
        <v>0.00460541292432258</v>
      </c>
      <c r="CX29" s="254">
        <v>0.000385522206647083</v>
      </c>
      <c r="CY29" s="254">
        <v>14187.9303840803</v>
      </c>
      <c r="CZ29" s="254">
        <v>0.00330206786076329</v>
      </c>
      <c r="DA29" s="254">
        <v>0.00192907771306182</v>
      </c>
      <c r="DB29" s="254">
        <v>11.1156175469044</v>
      </c>
      <c r="DC29" s="254">
        <v>0.00354617996801877</v>
      </c>
      <c r="DD29" s="254">
        <v>0.00205487139789362</v>
      </c>
      <c r="DE29" s="254">
        <v>0.00158903063342692</v>
      </c>
      <c r="DF29" s="254">
        <v>0.0260964103110103</v>
      </c>
      <c r="DG29" s="254">
        <v>0.000794728061670621</v>
      </c>
      <c r="DH29" s="254">
        <v>0</v>
      </c>
      <c r="DI29" s="254">
        <v>0</v>
      </c>
      <c r="DJ29" s="254">
        <v>0.0348071731649244</v>
      </c>
      <c r="DK29" s="254">
        <v>125.365161020825</v>
      </c>
      <c r="DL29" s="254">
        <v>0.0361957215374872</v>
      </c>
      <c r="DM29" s="254">
        <v>0</v>
      </c>
      <c r="DN29" s="254">
        <v>0</v>
      </c>
      <c r="DO29" s="254">
        <v>0.00180874657246642</v>
      </c>
      <c r="DP29" s="254">
        <v>0.00210809674154187</v>
      </c>
      <c r="DQ29" s="254">
        <v>0.00460840069809016</v>
      </c>
      <c r="DR29" s="254">
        <v>0.018480304438686</v>
      </c>
      <c r="DS29" s="254">
        <v>0.0161376377804665</v>
      </c>
      <c r="DT29" s="254">
        <v>0</v>
      </c>
      <c r="DU29" s="254">
        <v>2.95869309387334</v>
      </c>
      <c r="DV29" s="254">
        <v>0.00743955509316654</v>
      </c>
      <c r="DW29" s="254">
        <v>0.0124506526349947</v>
      </c>
      <c r="DX29" s="254">
        <v>0.0426925599678156</v>
      </c>
      <c r="DY29" s="254">
        <v>0</v>
      </c>
      <c r="DZ29" s="254">
        <v>0.010519721647075</v>
      </c>
      <c r="EA29" s="272">
        <v>0</v>
      </c>
      <c r="EB29" s="258">
        <f t="shared" si="0"/>
        <v>14327.7232587034</v>
      </c>
      <c r="EC29" s="271">
        <v>1078.52974444282</v>
      </c>
      <c r="ED29" s="254">
        <v>4493.88414327052</v>
      </c>
      <c r="EE29" s="270">
        <f t="shared" si="1"/>
        <v>5572.41388771334</v>
      </c>
    </row>
    <row r="30" ht="15.75" customHeight="1" spans="1:135">
      <c r="A30" s="86" t="s">
        <v>191</v>
      </c>
      <c r="B30" s="87" t="s">
        <v>192</v>
      </c>
      <c r="C30" s="243">
        <v>5800.24591691712</v>
      </c>
      <c r="D30" s="243">
        <v>674.453153093657</v>
      </c>
      <c r="E30" s="243">
        <v>41.3342640114966</v>
      </c>
      <c r="F30" s="243">
        <v>4.90751329970295</v>
      </c>
      <c r="G30" s="243">
        <v>0</v>
      </c>
      <c r="H30" s="243">
        <v>411.456606832357</v>
      </c>
      <c r="I30" s="243">
        <v>59.6242406981254</v>
      </c>
      <c r="J30" s="243">
        <v>475.988360830185</v>
      </c>
      <c r="K30" s="252">
        <v>4608.47013898178</v>
      </c>
      <c r="L30" s="253">
        <v>23.93490896284</v>
      </c>
      <c r="M30" s="254">
        <v>8.55217829455</v>
      </c>
      <c r="N30" s="254">
        <v>0.36468278707</v>
      </c>
      <c r="O30" s="254">
        <v>0</v>
      </c>
      <c r="P30" s="254">
        <v>0</v>
      </c>
      <c r="Q30" s="254">
        <v>0</v>
      </c>
      <c r="R30" s="254">
        <v>1652.74635346806</v>
      </c>
      <c r="S30" s="254">
        <v>0</v>
      </c>
      <c r="T30" s="254">
        <v>0</v>
      </c>
      <c r="U30" s="254">
        <v>0</v>
      </c>
      <c r="V30" s="254">
        <v>0</v>
      </c>
      <c r="W30" s="254">
        <v>0</v>
      </c>
      <c r="X30" s="254">
        <v>0</v>
      </c>
      <c r="Y30" s="254">
        <v>0</v>
      </c>
      <c r="Z30" s="254">
        <v>0</v>
      </c>
      <c r="AA30" s="254">
        <v>0</v>
      </c>
      <c r="AB30" s="254">
        <v>0</v>
      </c>
      <c r="AC30" s="254">
        <v>0</v>
      </c>
      <c r="AD30" s="254">
        <v>0</v>
      </c>
      <c r="AE30" s="254">
        <v>0</v>
      </c>
      <c r="AF30" s="254">
        <v>0</v>
      </c>
      <c r="AG30" s="254">
        <v>0</v>
      </c>
      <c r="AH30" s="254">
        <v>0</v>
      </c>
      <c r="AI30" s="254">
        <v>0</v>
      </c>
      <c r="AJ30" s="254">
        <v>0</v>
      </c>
      <c r="AK30" s="254">
        <v>0</v>
      </c>
      <c r="AL30" s="254">
        <v>0</v>
      </c>
      <c r="AM30" s="254">
        <v>0</v>
      </c>
      <c r="AN30" s="254">
        <v>0</v>
      </c>
      <c r="AO30" s="254">
        <v>0</v>
      </c>
      <c r="AP30" s="254">
        <v>0</v>
      </c>
      <c r="AQ30" s="254">
        <v>0</v>
      </c>
      <c r="AR30" s="254">
        <v>0</v>
      </c>
      <c r="AS30" s="254">
        <v>0</v>
      </c>
      <c r="AT30" s="254">
        <v>0</v>
      </c>
      <c r="AU30" s="254">
        <v>147.972375001663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4">
        <v>0</v>
      </c>
      <c r="BK30" s="254">
        <v>0</v>
      </c>
      <c r="BL30" s="259">
        <v>1833.57049851418</v>
      </c>
      <c r="BM30" s="271">
        <v>126.0214852676</v>
      </c>
      <c r="BN30" s="254">
        <v>2648.8781552</v>
      </c>
      <c r="BO30" s="272">
        <v>2774.8996404676</v>
      </c>
      <c r="BP30" s="212"/>
      <c r="BQ30" s="86" t="s">
        <v>60</v>
      </c>
      <c r="BR30" s="87" t="s">
        <v>115</v>
      </c>
      <c r="BS30" s="243">
        <v>17463.7343740579</v>
      </c>
      <c r="BT30" s="243">
        <v>3728.5887257049</v>
      </c>
      <c r="BU30" s="243">
        <v>321.112581709764</v>
      </c>
      <c r="BV30" s="243">
        <v>54.9118126247959</v>
      </c>
      <c r="BW30" s="243">
        <v>113.42838795445</v>
      </c>
      <c r="BX30" s="243">
        <v>656.3179533728</v>
      </c>
      <c r="BY30" s="243">
        <v>362.972351685062</v>
      </c>
      <c r="BZ30" s="243">
        <v>1187.63050563711</v>
      </c>
      <c r="CA30" s="252">
        <v>12226.4025610061</v>
      </c>
      <c r="CB30" s="254">
        <v>0</v>
      </c>
      <c r="CC30" s="254">
        <v>0</v>
      </c>
      <c r="CD30" s="254">
        <v>0</v>
      </c>
      <c r="CE30" s="254">
        <v>0</v>
      </c>
      <c r="CF30" s="254">
        <v>0</v>
      </c>
      <c r="CG30" s="254">
        <v>0.00712611226380685</v>
      </c>
      <c r="CH30" s="254">
        <v>0.00998574918952583</v>
      </c>
      <c r="CI30" s="254">
        <v>0</v>
      </c>
      <c r="CJ30" s="254">
        <v>0.00590290849892386</v>
      </c>
      <c r="CK30" s="254">
        <v>0</v>
      </c>
      <c r="CL30" s="254">
        <v>0</v>
      </c>
      <c r="CM30" s="254">
        <v>0.00229268297356973</v>
      </c>
      <c r="CN30" s="254">
        <v>0</v>
      </c>
      <c r="CO30" s="254">
        <v>0</v>
      </c>
      <c r="CP30" s="254">
        <v>0</v>
      </c>
      <c r="CQ30" s="254">
        <v>0.0299701736911978</v>
      </c>
      <c r="CR30" s="254">
        <v>0</v>
      </c>
      <c r="CS30" s="254">
        <v>0.0241448734710829</v>
      </c>
      <c r="CT30" s="254">
        <v>0</v>
      </c>
      <c r="CU30" s="254">
        <v>0</v>
      </c>
      <c r="CV30" s="254">
        <v>0.00456516157437349</v>
      </c>
      <c r="CW30" s="254">
        <v>0.00448940368147054</v>
      </c>
      <c r="CX30" s="254">
        <v>0</v>
      </c>
      <c r="CY30" s="254">
        <v>0.00330206786076329</v>
      </c>
      <c r="CZ30" s="254">
        <v>2797.85290231952</v>
      </c>
      <c r="DA30" s="254">
        <v>0</v>
      </c>
      <c r="DB30" s="254">
        <v>0.00209167905440419</v>
      </c>
      <c r="DC30" s="254">
        <v>0.0142005519471948</v>
      </c>
      <c r="DD30" s="254">
        <v>0</v>
      </c>
      <c r="DE30" s="254">
        <v>0</v>
      </c>
      <c r="DF30" s="254">
        <v>0.00375216068531307</v>
      </c>
      <c r="DG30" s="254">
        <v>0.00215395366915058</v>
      </c>
      <c r="DH30" s="254">
        <v>0</v>
      </c>
      <c r="DI30" s="254">
        <v>0</v>
      </c>
      <c r="DJ30" s="254">
        <v>0.159252642219645</v>
      </c>
      <c r="DK30" s="254">
        <v>36.7871892872609</v>
      </c>
      <c r="DL30" s="254">
        <v>0.0594676335872499</v>
      </c>
      <c r="DM30" s="254">
        <v>0</v>
      </c>
      <c r="DN30" s="254">
        <v>0</v>
      </c>
      <c r="DO30" s="254">
        <v>0.00827552612233598</v>
      </c>
      <c r="DP30" s="254">
        <v>0.00474312534021424</v>
      </c>
      <c r="DQ30" s="254">
        <v>0.021084734002969</v>
      </c>
      <c r="DR30" s="254">
        <v>0.0527905342378792</v>
      </c>
      <c r="DS30" s="254">
        <v>0.0352460544732114</v>
      </c>
      <c r="DT30" s="254">
        <v>0</v>
      </c>
      <c r="DU30" s="254">
        <v>13.5368560521645</v>
      </c>
      <c r="DV30" s="254">
        <v>0.0204661346800596</v>
      </c>
      <c r="DW30" s="254">
        <v>0.0129445640341366</v>
      </c>
      <c r="DX30" s="254">
        <v>0.185888490317185</v>
      </c>
      <c r="DY30" s="254">
        <v>0</v>
      </c>
      <c r="DZ30" s="254">
        <v>0.00166366311254687</v>
      </c>
      <c r="EA30" s="272">
        <v>0</v>
      </c>
      <c r="EB30" s="258">
        <f t="shared" si="0"/>
        <v>2848.85274823963</v>
      </c>
      <c r="EC30" s="271">
        <v>1598.04363280977</v>
      </c>
      <c r="ED30" s="254">
        <v>7779.50617995673</v>
      </c>
      <c r="EE30" s="270">
        <f t="shared" si="1"/>
        <v>9377.54981276651</v>
      </c>
    </row>
    <row r="31" ht="15.75" customHeight="1" spans="1:135">
      <c r="A31" s="86" t="s">
        <v>193</v>
      </c>
      <c r="B31" s="87" t="s">
        <v>194</v>
      </c>
      <c r="C31" s="243">
        <v>1243.10222146431</v>
      </c>
      <c r="D31" s="243">
        <v>563.680471502658</v>
      </c>
      <c r="E31" s="243">
        <v>22.5523095873537</v>
      </c>
      <c r="F31" s="243">
        <v>0.024751744180411</v>
      </c>
      <c r="G31" s="243">
        <v>0</v>
      </c>
      <c r="H31" s="243">
        <v>59.5925156556464</v>
      </c>
      <c r="I31" s="243">
        <v>2.02558896642533</v>
      </c>
      <c r="J31" s="243">
        <v>61.6428563662522</v>
      </c>
      <c r="K31" s="252">
        <v>595.226584008047</v>
      </c>
      <c r="L31" s="253">
        <v>0.00571864329</v>
      </c>
      <c r="M31" s="254">
        <v>0.01209183627</v>
      </c>
      <c r="N31" s="254">
        <v>0</v>
      </c>
      <c r="O31" s="254">
        <v>0</v>
      </c>
      <c r="P31" s="254">
        <v>0</v>
      </c>
      <c r="Q31" s="254">
        <v>0</v>
      </c>
      <c r="R31" s="254">
        <v>263.742928183487</v>
      </c>
      <c r="S31" s="254">
        <v>0</v>
      </c>
      <c r="T31" s="254">
        <v>0</v>
      </c>
      <c r="U31" s="254">
        <v>0</v>
      </c>
      <c r="V31" s="254">
        <v>0</v>
      </c>
      <c r="W31" s="254">
        <v>0</v>
      </c>
      <c r="X31" s="254">
        <v>0</v>
      </c>
      <c r="Y31" s="254">
        <v>0</v>
      </c>
      <c r="Z31" s="254">
        <v>0</v>
      </c>
      <c r="AA31" s="254">
        <v>0</v>
      </c>
      <c r="AB31" s="254">
        <v>0</v>
      </c>
      <c r="AC31" s="254">
        <v>0</v>
      </c>
      <c r="AD31" s="254">
        <v>0</v>
      </c>
      <c r="AE31" s="254">
        <v>0</v>
      </c>
      <c r="AF31" s="254">
        <v>0</v>
      </c>
      <c r="AG31" s="254">
        <v>0</v>
      </c>
      <c r="AH31" s="254">
        <v>0</v>
      </c>
      <c r="AI31" s="254">
        <v>0</v>
      </c>
      <c r="AJ31" s="254">
        <v>0</v>
      </c>
      <c r="AK31" s="254">
        <v>0</v>
      </c>
      <c r="AL31" s="254">
        <v>0</v>
      </c>
      <c r="AM31" s="254">
        <v>0</v>
      </c>
      <c r="AN31" s="254">
        <v>0</v>
      </c>
      <c r="AO31" s="254">
        <v>0</v>
      </c>
      <c r="AP31" s="254">
        <v>0</v>
      </c>
      <c r="AQ31" s="254">
        <v>0</v>
      </c>
      <c r="AR31" s="254">
        <v>0</v>
      </c>
      <c r="AS31" s="254">
        <v>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4">
        <v>0</v>
      </c>
      <c r="BK31" s="254">
        <v>0</v>
      </c>
      <c r="BL31" s="259">
        <v>263.760738663047</v>
      </c>
      <c r="BM31" s="271">
        <v>0.301826325</v>
      </c>
      <c r="BN31" s="254">
        <v>331.16401902</v>
      </c>
      <c r="BO31" s="272">
        <v>331.465845345</v>
      </c>
      <c r="BP31" s="212"/>
      <c r="BQ31" s="86" t="s">
        <v>61</v>
      </c>
      <c r="BR31" s="87" t="s">
        <v>116</v>
      </c>
      <c r="BS31" s="243">
        <v>14302.0545091146</v>
      </c>
      <c r="BT31" s="243">
        <v>2272.6771133745</v>
      </c>
      <c r="BU31" s="243">
        <v>139.99189078218</v>
      </c>
      <c r="BV31" s="243">
        <v>70.0791842398073</v>
      </c>
      <c r="BW31" s="243">
        <v>59.1658366243271</v>
      </c>
      <c r="BX31" s="243">
        <v>706.148893425502</v>
      </c>
      <c r="BY31" s="243">
        <v>285.992905021535</v>
      </c>
      <c r="BZ31" s="243">
        <v>1121.38681931117</v>
      </c>
      <c r="CA31" s="252">
        <v>10767.9986856467</v>
      </c>
      <c r="CB31" s="254">
        <v>0</v>
      </c>
      <c r="CC31" s="254">
        <v>0</v>
      </c>
      <c r="CD31" s="254">
        <v>0</v>
      </c>
      <c r="CE31" s="254">
        <v>0</v>
      </c>
      <c r="CF31" s="254">
        <v>0</v>
      </c>
      <c r="CG31" s="254">
        <v>0.0485002888966044</v>
      </c>
      <c r="CH31" s="254">
        <v>0.0508820342049735</v>
      </c>
      <c r="CI31" s="254">
        <v>0.00167156092676228</v>
      </c>
      <c r="CJ31" s="254">
        <v>0.00878686738422365</v>
      </c>
      <c r="CK31" s="254">
        <v>0</v>
      </c>
      <c r="CL31" s="254">
        <v>0.000308571565728488</v>
      </c>
      <c r="CM31" s="254">
        <v>0.00184651707846491</v>
      </c>
      <c r="CN31" s="254">
        <v>0</v>
      </c>
      <c r="CO31" s="254">
        <v>0.000999718200118458</v>
      </c>
      <c r="CP31" s="254">
        <v>0</v>
      </c>
      <c r="CQ31" s="254">
        <v>0</v>
      </c>
      <c r="CR31" s="254">
        <v>0</v>
      </c>
      <c r="CS31" s="254">
        <v>0.0118128726925009</v>
      </c>
      <c r="CT31" s="254">
        <v>0.00235136568297572</v>
      </c>
      <c r="CU31" s="254">
        <v>0</v>
      </c>
      <c r="CV31" s="254">
        <v>0.00339335472137372</v>
      </c>
      <c r="CW31" s="254">
        <v>0.00177880015868442</v>
      </c>
      <c r="CX31" s="254">
        <v>0.000573927699764255</v>
      </c>
      <c r="CY31" s="254">
        <v>0.00192907771306181</v>
      </c>
      <c r="CZ31" s="254">
        <v>0</v>
      </c>
      <c r="DA31" s="254">
        <v>2946.40569935021</v>
      </c>
      <c r="DB31" s="254">
        <v>0.0297602347944721</v>
      </c>
      <c r="DC31" s="254">
        <v>0.000658640021968791</v>
      </c>
      <c r="DD31" s="254">
        <v>0.00305909126470645</v>
      </c>
      <c r="DE31" s="254">
        <v>0.00236559316317804</v>
      </c>
      <c r="DF31" s="254">
        <v>0.00368954683282955</v>
      </c>
      <c r="DG31" s="254">
        <v>0.000482261401169158</v>
      </c>
      <c r="DH31" s="254">
        <v>0</v>
      </c>
      <c r="DI31" s="254">
        <v>0</v>
      </c>
      <c r="DJ31" s="254">
        <v>0</v>
      </c>
      <c r="DK31" s="254">
        <v>15.7635203640629</v>
      </c>
      <c r="DL31" s="254">
        <v>0.0345351090855224</v>
      </c>
      <c r="DM31" s="254">
        <v>0</v>
      </c>
      <c r="DN31" s="254">
        <v>0</v>
      </c>
      <c r="DO31" s="254">
        <v>0</v>
      </c>
      <c r="DP31" s="254">
        <v>0.00159501323425953</v>
      </c>
      <c r="DQ31" s="254">
        <v>0</v>
      </c>
      <c r="DR31" s="254">
        <v>0.0103347210947427</v>
      </c>
      <c r="DS31" s="254">
        <v>0.0125557986315618</v>
      </c>
      <c r="DT31" s="254">
        <v>0</v>
      </c>
      <c r="DU31" s="254">
        <v>0</v>
      </c>
      <c r="DV31" s="254">
        <v>0.00441602475718379</v>
      </c>
      <c r="DW31" s="254">
        <v>0.0143234191878802</v>
      </c>
      <c r="DX31" s="254">
        <v>0.00307223842756889</v>
      </c>
      <c r="DY31" s="254">
        <v>0</v>
      </c>
      <c r="DZ31" s="254">
        <v>0.015119409686651</v>
      </c>
      <c r="EA31" s="272">
        <v>0</v>
      </c>
      <c r="EB31" s="258">
        <f t="shared" si="0"/>
        <v>2962.44002177278</v>
      </c>
      <c r="EC31" s="271">
        <v>895.941082973689</v>
      </c>
      <c r="ED31" s="254">
        <v>6909.61758090028</v>
      </c>
      <c r="EE31" s="270">
        <f t="shared" si="1"/>
        <v>7805.55866387397</v>
      </c>
    </row>
    <row r="32" ht="15.75" customHeight="1" spans="1:135">
      <c r="A32" s="86" t="s">
        <v>195</v>
      </c>
      <c r="B32" s="87" t="s">
        <v>196</v>
      </c>
      <c r="C32" s="243">
        <v>18109.5636042438</v>
      </c>
      <c r="D32" s="243">
        <v>4392.63287920268</v>
      </c>
      <c r="E32" s="243">
        <v>88.9524532950113</v>
      </c>
      <c r="F32" s="243">
        <v>8.5091906250355</v>
      </c>
      <c r="G32" s="243">
        <v>23.2838347752472</v>
      </c>
      <c r="H32" s="243">
        <v>1011.09668716525</v>
      </c>
      <c r="I32" s="243">
        <v>253.587252750494</v>
      </c>
      <c r="J32" s="243">
        <v>1296.47696531603</v>
      </c>
      <c r="K32" s="252">
        <v>12331.50130643</v>
      </c>
      <c r="L32" s="253">
        <v>13.307029473</v>
      </c>
      <c r="M32" s="254">
        <v>15.37597326998</v>
      </c>
      <c r="N32" s="254">
        <v>2.16891615146</v>
      </c>
      <c r="O32" s="254">
        <v>0</v>
      </c>
      <c r="P32" s="254">
        <v>0</v>
      </c>
      <c r="Q32" s="254">
        <v>0</v>
      </c>
      <c r="R32" s="254">
        <v>6466.28277661929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1758.84836074877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9">
        <v>8255.9830562625</v>
      </c>
      <c r="BM32" s="271">
        <v>95.6640688758</v>
      </c>
      <c r="BN32" s="254">
        <v>3979.85418129174</v>
      </c>
      <c r="BO32" s="272">
        <v>4075.51825016754</v>
      </c>
      <c r="BP32" s="212"/>
      <c r="BQ32" s="86" t="s">
        <v>62</v>
      </c>
      <c r="BR32" s="87" t="s">
        <v>117</v>
      </c>
      <c r="BS32" s="243">
        <v>48579.4404099459</v>
      </c>
      <c r="BT32" s="243">
        <v>2892.580936172</v>
      </c>
      <c r="BU32" s="243">
        <v>271.442935335743</v>
      </c>
      <c r="BV32" s="243">
        <v>194.026287086521</v>
      </c>
      <c r="BW32" s="243">
        <v>128.237026429949</v>
      </c>
      <c r="BX32" s="243">
        <v>1246.30002726926</v>
      </c>
      <c r="BY32" s="243">
        <v>809.446092806596</v>
      </c>
      <c r="BZ32" s="243">
        <v>2378.00943359233</v>
      </c>
      <c r="CA32" s="252">
        <v>43037.4071048457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0.503587398005504</v>
      </c>
      <c r="CH32" s="254">
        <v>0.528664961500014</v>
      </c>
      <c r="CI32" s="254">
        <v>4.24748127801223</v>
      </c>
      <c r="CJ32" s="254">
        <v>2.28777354993746</v>
      </c>
      <c r="CK32" s="254">
        <v>0</v>
      </c>
      <c r="CL32" s="254">
        <v>0.00319767813359549</v>
      </c>
      <c r="CM32" s="254">
        <v>0.0194525838943622</v>
      </c>
      <c r="CN32" s="254">
        <v>0</v>
      </c>
      <c r="CO32" s="254">
        <v>0.0103599209497128</v>
      </c>
      <c r="CP32" s="254">
        <v>0</v>
      </c>
      <c r="CQ32" s="254">
        <v>0.00414935335437574</v>
      </c>
      <c r="CR32" s="254">
        <v>0</v>
      </c>
      <c r="CS32" s="254">
        <v>7.15733983193256</v>
      </c>
      <c r="CT32" s="254">
        <v>0.0243668291690692</v>
      </c>
      <c r="CU32" s="254">
        <v>0</v>
      </c>
      <c r="CV32" s="254">
        <v>3.05758452514229</v>
      </c>
      <c r="CW32" s="254">
        <v>2.55310809655614</v>
      </c>
      <c r="CX32" s="254">
        <v>0.0059475216112937</v>
      </c>
      <c r="CY32" s="254">
        <v>11.1156175469044</v>
      </c>
      <c r="CZ32" s="254">
        <v>0.00209167905440419</v>
      </c>
      <c r="DA32" s="254">
        <v>0.0297602347944721</v>
      </c>
      <c r="DB32" s="254">
        <v>24690.4827168032</v>
      </c>
      <c r="DC32" s="254">
        <v>0.0087914402243125</v>
      </c>
      <c r="DD32" s="254">
        <v>0.0317008769836944</v>
      </c>
      <c r="DE32" s="254">
        <v>0.0245142662870412</v>
      </c>
      <c r="DF32" s="254">
        <v>23.8196066979102</v>
      </c>
      <c r="DG32" s="254">
        <v>0.00529581196564587</v>
      </c>
      <c r="DH32" s="254">
        <v>0</v>
      </c>
      <c r="DI32" s="254">
        <v>0</v>
      </c>
      <c r="DJ32" s="254">
        <v>2.10675225415835</v>
      </c>
      <c r="DK32" s="254">
        <v>194.612405553838</v>
      </c>
      <c r="DL32" s="254">
        <v>0.366115110933986</v>
      </c>
      <c r="DM32" s="254">
        <v>0</v>
      </c>
      <c r="DN32" s="254">
        <v>0</v>
      </c>
      <c r="DO32" s="254">
        <v>0.00114574184416635</v>
      </c>
      <c r="DP32" s="254">
        <v>0.0171855518362948</v>
      </c>
      <c r="DQ32" s="254">
        <v>0.00291916932690434</v>
      </c>
      <c r="DR32" s="254">
        <v>0.114405892702065</v>
      </c>
      <c r="DS32" s="254">
        <v>0.134993543344074</v>
      </c>
      <c r="DT32" s="254">
        <v>0</v>
      </c>
      <c r="DU32" s="254">
        <v>1.87416995465219</v>
      </c>
      <c r="DV32" s="254">
        <v>0.0485960878868335</v>
      </c>
      <c r="DW32" s="254">
        <v>0.150223485908533</v>
      </c>
      <c r="DX32" s="254">
        <v>0.0575732737892719</v>
      </c>
      <c r="DY32" s="254">
        <v>0</v>
      </c>
      <c r="DZ32" s="254">
        <v>0.156910374780711</v>
      </c>
      <c r="EA32" s="272">
        <v>0</v>
      </c>
      <c r="EB32" s="258">
        <f t="shared" si="0"/>
        <v>24945.5665048805</v>
      </c>
      <c r="EC32" s="271">
        <v>4157.87482971268</v>
      </c>
      <c r="ED32" s="254">
        <v>13933.9657702526</v>
      </c>
      <c r="EE32" s="270">
        <f t="shared" si="1"/>
        <v>18091.8405999653</v>
      </c>
    </row>
    <row r="33" ht="15.75" customHeight="1" spans="1:135">
      <c r="A33" s="86" t="s">
        <v>197</v>
      </c>
      <c r="B33" s="87" t="s">
        <v>198</v>
      </c>
      <c r="C33" s="243">
        <v>1616.73816885438</v>
      </c>
      <c r="D33" s="243">
        <v>511.810171197633</v>
      </c>
      <c r="E33" s="243">
        <v>161.357236707042</v>
      </c>
      <c r="F33" s="243">
        <v>0.0223072893296996</v>
      </c>
      <c r="G33" s="243">
        <v>0.135914892306915</v>
      </c>
      <c r="H33" s="243">
        <v>45.893101249407</v>
      </c>
      <c r="I33" s="243">
        <v>0.853988156158449</v>
      </c>
      <c r="J33" s="243">
        <v>46.9053115872021</v>
      </c>
      <c r="K33" s="252">
        <v>896.665449362503</v>
      </c>
      <c r="L33" s="253">
        <v>3.11006908547</v>
      </c>
      <c r="M33" s="254">
        <v>3.13027760554</v>
      </c>
      <c r="N33" s="254">
        <v>0.18457775542</v>
      </c>
      <c r="O33" s="254">
        <v>0</v>
      </c>
      <c r="P33" s="254">
        <v>0</v>
      </c>
      <c r="Q33" s="254">
        <v>0</v>
      </c>
      <c r="R33" s="254">
        <v>78.1402269161733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9">
        <v>84.5651513626033</v>
      </c>
      <c r="BM33" s="271">
        <v>0.6363430899</v>
      </c>
      <c r="BN33" s="254">
        <v>811.46395491</v>
      </c>
      <c r="BO33" s="272">
        <v>812.1002979999</v>
      </c>
      <c r="BP33" s="212"/>
      <c r="BQ33" s="86" t="s">
        <v>63</v>
      </c>
      <c r="BR33" s="87" t="s">
        <v>118</v>
      </c>
      <c r="BS33" s="243">
        <v>48713.1511688936</v>
      </c>
      <c r="BT33" s="243">
        <v>7967.13943598178</v>
      </c>
      <c r="BU33" s="243">
        <v>340.068720769683</v>
      </c>
      <c r="BV33" s="243">
        <v>269.799768399275</v>
      </c>
      <c r="BW33" s="243">
        <v>490.916076216365</v>
      </c>
      <c r="BX33" s="243">
        <v>1560.29977549236</v>
      </c>
      <c r="BY33" s="243">
        <v>934.66099213369</v>
      </c>
      <c r="BZ33" s="243">
        <v>3255.67661224169</v>
      </c>
      <c r="CA33" s="252">
        <v>37150.2663999005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0.0178214693890113</v>
      </c>
      <c r="CH33" s="254">
        <v>0.0210556070366287</v>
      </c>
      <c r="CI33" s="254">
        <v>0.000383365314920803</v>
      </c>
      <c r="CJ33" s="254">
        <v>0.00756362549608024</v>
      </c>
      <c r="CK33" s="254">
        <v>0</v>
      </c>
      <c r="CL33" s="254">
        <v>7.07695624952417e-5</v>
      </c>
      <c r="CM33" s="254">
        <v>0.00257848117548864</v>
      </c>
      <c r="CN33" s="254">
        <v>0</v>
      </c>
      <c r="CO33" s="254">
        <v>0.000229281072848968</v>
      </c>
      <c r="CP33" s="254">
        <v>0</v>
      </c>
      <c r="CQ33" s="254">
        <v>0.0281702432942629</v>
      </c>
      <c r="CR33" s="254">
        <v>0</v>
      </c>
      <c r="CS33" s="254">
        <v>0.0254040269843503</v>
      </c>
      <c r="CT33" s="254">
        <v>0.000539275614257136</v>
      </c>
      <c r="CU33" s="254">
        <v>0</v>
      </c>
      <c r="CV33" s="254">
        <v>0.00506924120944293</v>
      </c>
      <c r="CW33" s="254">
        <v>0.00462774198751837</v>
      </c>
      <c r="CX33" s="254">
        <v>0.000131627851452636</v>
      </c>
      <c r="CY33" s="254">
        <v>0.00354617996801876</v>
      </c>
      <c r="CZ33" s="254">
        <v>0.0142005519471948</v>
      </c>
      <c r="DA33" s="254">
        <v>0.000658640021968792</v>
      </c>
      <c r="DB33" s="254">
        <v>0.0087914402243125</v>
      </c>
      <c r="DC33" s="254">
        <v>16868.3897808214</v>
      </c>
      <c r="DD33" s="254">
        <v>0.000701589434934458</v>
      </c>
      <c r="DE33" s="254">
        <v>0.000542538625698099</v>
      </c>
      <c r="DF33" s="254">
        <v>0.00437299741935904</v>
      </c>
      <c r="DG33" s="254">
        <v>0.00213519741433197</v>
      </c>
      <c r="DH33" s="254">
        <v>0</v>
      </c>
      <c r="DI33" s="254">
        <v>0</v>
      </c>
      <c r="DJ33" s="254">
        <v>0.149688344245372</v>
      </c>
      <c r="DK33" s="254">
        <v>4.10768848012005</v>
      </c>
      <c r="DL33" s="254">
        <v>0.0638166416020186</v>
      </c>
      <c r="DM33" s="254">
        <v>0</v>
      </c>
      <c r="DN33" s="254">
        <v>0</v>
      </c>
      <c r="DO33" s="254">
        <v>0.00777851962608747</v>
      </c>
      <c r="DP33" s="254">
        <v>0.0048240750444782</v>
      </c>
      <c r="DQ33" s="254">
        <v>0.0198184399189152</v>
      </c>
      <c r="DR33" s="254">
        <v>0.0519902964264049</v>
      </c>
      <c r="DS33" s="254">
        <v>0.0360088869056719</v>
      </c>
      <c r="DT33" s="254">
        <v>0</v>
      </c>
      <c r="DU33" s="254">
        <v>12.7238678146496</v>
      </c>
      <c r="DV33" s="254">
        <v>0.0202497883564632</v>
      </c>
      <c r="DW33" s="254">
        <v>0.0154521619440869</v>
      </c>
      <c r="DX33" s="254">
        <v>0.175429117517354</v>
      </c>
      <c r="DY33" s="254">
        <v>0</v>
      </c>
      <c r="DZ33" s="254">
        <v>0.00503131948395328</v>
      </c>
      <c r="EA33" s="272">
        <v>0</v>
      </c>
      <c r="EB33" s="258">
        <f t="shared" si="0"/>
        <v>16885.9200185982</v>
      </c>
      <c r="EC33" s="271">
        <v>5859.71106010391</v>
      </c>
      <c r="ED33" s="254">
        <v>14404.6353211984</v>
      </c>
      <c r="EE33" s="270">
        <f t="shared" si="1"/>
        <v>20264.3463813023</v>
      </c>
    </row>
    <row r="34" ht="15.75" customHeight="1" spans="1:135">
      <c r="A34" s="86" t="s">
        <v>199</v>
      </c>
      <c r="B34" s="87" t="s">
        <v>200</v>
      </c>
      <c r="C34" s="243">
        <v>11569.8444634362</v>
      </c>
      <c r="D34" s="243">
        <v>1905.27619845235</v>
      </c>
      <c r="E34" s="243">
        <v>191.799363580374</v>
      </c>
      <c r="F34" s="243">
        <v>3.9442014088869</v>
      </c>
      <c r="G34" s="243">
        <v>237.263086201173</v>
      </c>
      <c r="H34" s="243">
        <v>718.630874977649</v>
      </c>
      <c r="I34" s="243">
        <v>370.356069093251</v>
      </c>
      <c r="J34" s="243">
        <v>1330.19423168096</v>
      </c>
      <c r="K34" s="252">
        <v>8142.5746697225</v>
      </c>
      <c r="L34" s="253">
        <v>39.02983468502</v>
      </c>
      <c r="M34" s="254">
        <v>19.15601835042</v>
      </c>
      <c r="N34" s="254">
        <v>0.91327962394</v>
      </c>
      <c r="O34" s="254">
        <v>0</v>
      </c>
      <c r="P34" s="254">
        <v>0</v>
      </c>
      <c r="Q34" s="254">
        <v>0</v>
      </c>
      <c r="R34" s="254">
        <v>0</v>
      </c>
      <c r="S34" s="254">
        <v>5583.22164098087</v>
      </c>
      <c r="T34" s="254">
        <v>0</v>
      </c>
      <c r="U34" s="254">
        <v>0</v>
      </c>
      <c r="V34" s="254">
        <v>0</v>
      </c>
      <c r="W34" s="254">
        <v>0</v>
      </c>
      <c r="X34" s="254">
        <v>0</v>
      </c>
      <c r="Y34" s="254">
        <v>0</v>
      </c>
      <c r="Z34" s="254">
        <v>0</v>
      </c>
      <c r="AA34" s="254">
        <v>0</v>
      </c>
      <c r="AB34" s="254">
        <v>0</v>
      </c>
      <c r="AC34" s="254">
        <v>0</v>
      </c>
      <c r="AD34" s="254">
        <v>0</v>
      </c>
      <c r="AE34" s="254">
        <v>0</v>
      </c>
      <c r="AF34" s="254">
        <v>0</v>
      </c>
      <c r="AG34" s="254">
        <v>0</v>
      </c>
      <c r="AH34" s="254">
        <v>0</v>
      </c>
      <c r="AI34" s="254">
        <v>0</v>
      </c>
      <c r="AJ34" s="254">
        <v>0</v>
      </c>
      <c r="AK34" s="254">
        <v>0</v>
      </c>
      <c r="AL34" s="254">
        <v>0</v>
      </c>
      <c r="AM34" s="254">
        <v>0</v>
      </c>
      <c r="AN34" s="254">
        <v>0</v>
      </c>
      <c r="AO34" s="254">
        <v>0</v>
      </c>
      <c r="AP34" s="254">
        <v>0</v>
      </c>
      <c r="AQ34" s="254">
        <v>0</v>
      </c>
      <c r="AR34" s="254">
        <v>0</v>
      </c>
      <c r="AS34" s="254">
        <v>0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4">
        <v>0</v>
      </c>
      <c r="BK34" s="254">
        <v>0</v>
      </c>
      <c r="BL34" s="259">
        <v>5642.32077364025</v>
      </c>
      <c r="BM34" s="271">
        <v>139.35498778225</v>
      </c>
      <c r="BN34" s="254">
        <v>2360.8989083</v>
      </c>
      <c r="BO34" s="272">
        <v>2500.25389608225</v>
      </c>
      <c r="BP34" s="212"/>
      <c r="BQ34" s="86" t="s">
        <v>64</v>
      </c>
      <c r="BR34" s="87" t="s">
        <v>119</v>
      </c>
      <c r="BS34" s="243">
        <v>19749.2304528472</v>
      </c>
      <c r="BT34" s="243">
        <v>3611.64544049171</v>
      </c>
      <c r="BU34" s="243">
        <v>86.8963835568263</v>
      </c>
      <c r="BV34" s="243">
        <v>129.025378526155</v>
      </c>
      <c r="BW34" s="243">
        <v>89.0465875968303</v>
      </c>
      <c r="BX34" s="243">
        <v>109.377882595138</v>
      </c>
      <c r="BY34" s="243">
        <v>429.945003168624</v>
      </c>
      <c r="BZ34" s="243">
        <v>757.394851886748</v>
      </c>
      <c r="CA34" s="252">
        <v>15293.2937769118</v>
      </c>
      <c r="CB34" s="254">
        <v>0</v>
      </c>
      <c r="CC34" s="254">
        <v>0</v>
      </c>
      <c r="CD34" s="254">
        <v>0</v>
      </c>
      <c r="CE34" s="254">
        <v>0</v>
      </c>
      <c r="CF34" s="254">
        <v>0</v>
      </c>
      <c r="CG34" s="254">
        <v>0.0516629557059302</v>
      </c>
      <c r="CH34" s="254">
        <v>0.0542000128074126</v>
      </c>
      <c r="CI34" s="254">
        <v>0.0017805621385717</v>
      </c>
      <c r="CJ34" s="254">
        <v>0.00935985229763882</v>
      </c>
      <c r="CK34" s="254">
        <v>0</v>
      </c>
      <c r="CL34" s="254">
        <v>0.000328693281937471</v>
      </c>
      <c r="CM34" s="254">
        <v>0.0019669270473491</v>
      </c>
      <c r="CN34" s="254">
        <v>0</v>
      </c>
      <c r="CO34" s="254">
        <v>0.00106490906067053</v>
      </c>
      <c r="CP34" s="254">
        <v>0</v>
      </c>
      <c r="CQ34" s="254">
        <v>0</v>
      </c>
      <c r="CR34" s="254">
        <v>0</v>
      </c>
      <c r="CS34" s="254">
        <v>0.0125831811017356</v>
      </c>
      <c r="CT34" s="254">
        <v>0.00250469644391178</v>
      </c>
      <c r="CU34" s="254">
        <v>0</v>
      </c>
      <c r="CV34" s="254">
        <v>0.00361463279195258</v>
      </c>
      <c r="CW34" s="254">
        <v>0.0018947943589311</v>
      </c>
      <c r="CX34" s="254">
        <v>0.000611353086876211</v>
      </c>
      <c r="CY34" s="254">
        <v>0.00205487139789361</v>
      </c>
      <c r="CZ34" s="254">
        <v>0</v>
      </c>
      <c r="DA34" s="254">
        <v>0.00305909126470644</v>
      </c>
      <c r="DB34" s="254">
        <v>0.0317008769836944</v>
      </c>
      <c r="DC34" s="254">
        <v>0.000701589434934455</v>
      </c>
      <c r="DD34" s="254">
        <v>7914.90329673899</v>
      </c>
      <c r="DE34" s="254">
        <v>0.00251985168723551</v>
      </c>
      <c r="DF34" s="254">
        <v>0.00393013936485589</v>
      </c>
      <c r="DG34" s="254">
        <v>0.000513709298936287</v>
      </c>
      <c r="DH34" s="254">
        <v>0</v>
      </c>
      <c r="DI34" s="254">
        <v>0</v>
      </c>
      <c r="DJ34" s="254">
        <v>0</v>
      </c>
      <c r="DK34" s="254">
        <v>127.751581901447</v>
      </c>
      <c r="DL34" s="254">
        <v>0.0367871171816819</v>
      </c>
      <c r="DM34" s="254">
        <v>0</v>
      </c>
      <c r="DN34" s="254">
        <v>0</v>
      </c>
      <c r="DO34" s="254">
        <v>0</v>
      </c>
      <c r="DP34" s="254">
        <v>0.00169902282948446</v>
      </c>
      <c r="DQ34" s="254">
        <v>0</v>
      </c>
      <c r="DR34" s="254">
        <v>0.0110086403668456</v>
      </c>
      <c r="DS34" s="254">
        <v>0.013374552674064</v>
      </c>
      <c r="DT34" s="254">
        <v>0</v>
      </c>
      <c r="DU34" s="254">
        <v>0</v>
      </c>
      <c r="DV34" s="254">
        <v>0.0047039903599966</v>
      </c>
      <c r="DW34" s="254">
        <v>0.0152574384172944</v>
      </c>
      <c r="DX34" s="254">
        <v>0.00327257674979872</v>
      </c>
      <c r="DY34" s="254">
        <v>0</v>
      </c>
      <c r="DZ34" s="254">
        <v>0.0161053348487569</v>
      </c>
      <c r="EA34" s="272">
        <v>0</v>
      </c>
      <c r="EB34" s="258">
        <f t="shared" si="0"/>
        <v>8042.94314001342</v>
      </c>
      <c r="EC34" s="271">
        <v>2054.15147956841</v>
      </c>
      <c r="ED34" s="254">
        <v>5196.19915733001</v>
      </c>
      <c r="EE34" s="270">
        <f t="shared" si="1"/>
        <v>7250.35063689842</v>
      </c>
    </row>
    <row r="35" ht="15.75" customHeight="1" spans="1:135">
      <c r="A35" s="86" t="s">
        <v>201</v>
      </c>
      <c r="B35" s="87" t="s">
        <v>202</v>
      </c>
      <c r="C35" s="243">
        <v>16002.4420369047</v>
      </c>
      <c r="D35" s="243">
        <v>324.728967278705</v>
      </c>
      <c r="E35" s="243">
        <v>2.58339150071854</v>
      </c>
      <c r="F35" s="243">
        <v>0.0699134060627844</v>
      </c>
      <c r="G35" s="243">
        <v>2642.42498051249</v>
      </c>
      <c r="H35" s="243">
        <v>1580.98344240536</v>
      </c>
      <c r="I35" s="243">
        <v>180.309443083016</v>
      </c>
      <c r="J35" s="243">
        <v>4403.78777940693</v>
      </c>
      <c r="K35" s="252">
        <v>11271.3418987183</v>
      </c>
      <c r="L35" s="253">
        <v>6.36466493287</v>
      </c>
      <c r="M35" s="254">
        <v>3.26958278294</v>
      </c>
      <c r="N35" s="254">
        <v>0.45775486636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10630.794253089</v>
      </c>
      <c r="U35" s="254">
        <v>0</v>
      </c>
      <c r="V35" s="254">
        <v>0</v>
      </c>
      <c r="W35" s="254">
        <v>0</v>
      </c>
      <c r="X35" s="254">
        <v>0</v>
      </c>
      <c r="Y35" s="254">
        <v>0</v>
      </c>
      <c r="Z35" s="254">
        <v>0</v>
      </c>
      <c r="AA35" s="254">
        <v>0</v>
      </c>
      <c r="AB35" s="254">
        <v>0</v>
      </c>
      <c r="AC35" s="254">
        <v>0</v>
      </c>
      <c r="AD35" s="254">
        <v>0</v>
      </c>
      <c r="AE35" s="254">
        <v>0</v>
      </c>
      <c r="AF35" s="254">
        <v>0</v>
      </c>
      <c r="AG35" s="254">
        <v>0</v>
      </c>
      <c r="AH35" s="254">
        <v>0</v>
      </c>
      <c r="AI35" s="254">
        <v>0</v>
      </c>
      <c r="AJ35" s="254">
        <v>0</v>
      </c>
      <c r="AK35" s="254">
        <v>0</v>
      </c>
      <c r="AL35" s="254">
        <v>0</v>
      </c>
      <c r="AM35" s="254">
        <v>0</v>
      </c>
      <c r="AN35" s="254">
        <v>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4">
        <v>0</v>
      </c>
      <c r="BK35" s="254">
        <v>0</v>
      </c>
      <c r="BL35" s="259">
        <v>10640.8862556712</v>
      </c>
      <c r="BM35" s="271">
        <v>69.35755975715</v>
      </c>
      <c r="BN35" s="254">
        <v>561.09808329</v>
      </c>
      <c r="BO35" s="272">
        <v>630.45564304715</v>
      </c>
      <c r="BP35" s="212"/>
      <c r="BQ35" s="86" t="s">
        <v>65</v>
      </c>
      <c r="BR35" s="87" t="s">
        <v>120</v>
      </c>
      <c r="BS35" s="243">
        <v>2911.98519924111</v>
      </c>
      <c r="BT35" s="243">
        <v>1072.82954157988</v>
      </c>
      <c r="BU35" s="243">
        <v>45.5235475261753</v>
      </c>
      <c r="BV35" s="243">
        <v>0.262730437252632</v>
      </c>
      <c r="BW35" s="243">
        <v>21.6668816148061</v>
      </c>
      <c r="BX35" s="243">
        <v>74.554989847411</v>
      </c>
      <c r="BY35" s="243">
        <v>20.8936273558224</v>
      </c>
      <c r="BZ35" s="243">
        <v>117.378229255293</v>
      </c>
      <c r="CA35" s="252">
        <v>1676.25388087975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0.039950927982283</v>
      </c>
      <c r="CH35" s="254">
        <v>0.0419128324874221</v>
      </c>
      <c r="CI35" s="254">
        <v>0.00137690747256051</v>
      </c>
      <c r="CJ35" s="254">
        <v>0.00723796732026411</v>
      </c>
      <c r="CK35" s="254">
        <v>0</v>
      </c>
      <c r="CL35" s="254">
        <v>0.000254178288011439</v>
      </c>
      <c r="CM35" s="254">
        <v>0.00152102332786253</v>
      </c>
      <c r="CN35" s="254">
        <v>0</v>
      </c>
      <c r="CO35" s="254">
        <v>0.000823493441464972</v>
      </c>
      <c r="CP35" s="254">
        <v>0</v>
      </c>
      <c r="CQ35" s="254">
        <v>0</v>
      </c>
      <c r="CR35" s="254">
        <v>0</v>
      </c>
      <c r="CS35" s="254">
        <v>0.00973056525927258</v>
      </c>
      <c r="CT35" s="254">
        <v>0.0019368800309796</v>
      </c>
      <c r="CU35" s="254">
        <v>0</v>
      </c>
      <c r="CV35" s="254">
        <v>0.00279519304268377</v>
      </c>
      <c r="CW35" s="254">
        <v>0.00146524316970512</v>
      </c>
      <c r="CX35" s="254">
        <v>0.000472758920038606</v>
      </c>
      <c r="CY35" s="254">
        <v>0.00158903063342692</v>
      </c>
      <c r="CZ35" s="254">
        <v>0</v>
      </c>
      <c r="DA35" s="254">
        <v>0.00236559316317803</v>
      </c>
      <c r="DB35" s="254">
        <v>0.0245142662870412</v>
      </c>
      <c r="DC35" s="254">
        <v>0.000542538625698098</v>
      </c>
      <c r="DD35" s="254">
        <v>0.00251985168723551</v>
      </c>
      <c r="DE35" s="254">
        <v>469.410550741599</v>
      </c>
      <c r="DF35" s="254">
        <v>0.00303917405770244</v>
      </c>
      <c r="DG35" s="254">
        <v>0.00039725104623228</v>
      </c>
      <c r="DH35" s="254">
        <v>0</v>
      </c>
      <c r="DI35" s="254">
        <v>0</v>
      </c>
      <c r="DJ35" s="254">
        <v>0</v>
      </c>
      <c r="DK35" s="254">
        <v>12.9848147534647</v>
      </c>
      <c r="DL35" s="254">
        <v>0.0284474523208993</v>
      </c>
      <c r="DM35" s="254">
        <v>0</v>
      </c>
      <c r="DN35" s="254">
        <v>0</v>
      </c>
      <c r="DO35" s="254">
        <v>0</v>
      </c>
      <c r="DP35" s="254">
        <v>0.00131385318113336</v>
      </c>
      <c r="DQ35" s="254">
        <v>0</v>
      </c>
      <c r="DR35" s="254">
        <v>0.00851297399595392</v>
      </c>
      <c r="DS35" s="254">
        <v>0.0103425323498371</v>
      </c>
      <c r="DT35" s="254">
        <v>0</v>
      </c>
      <c r="DU35" s="254">
        <v>0</v>
      </c>
      <c r="DV35" s="254">
        <v>0.00363759249802284</v>
      </c>
      <c r="DW35" s="254">
        <v>0.0117985665952418</v>
      </c>
      <c r="DX35" s="254">
        <v>0.00253068134142187</v>
      </c>
      <c r="DY35" s="254">
        <v>0</v>
      </c>
      <c r="DZ35" s="254">
        <v>0.0124542443203532</v>
      </c>
      <c r="EA35" s="272">
        <v>0</v>
      </c>
      <c r="EB35" s="258">
        <f t="shared" si="0"/>
        <v>482.61884906791</v>
      </c>
      <c r="EC35" s="271">
        <v>50.5949813618391</v>
      </c>
      <c r="ED35" s="254">
        <v>1143.04005045</v>
      </c>
      <c r="EE35" s="270">
        <f t="shared" si="1"/>
        <v>1193.63503181184</v>
      </c>
    </row>
    <row r="36" ht="15.75" customHeight="1" spans="1:135">
      <c r="A36" s="86" t="s">
        <v>203</v>
      </c>
      <c r="B36" s="87" t="s">
        <v>204</v>
      </c>
      <c r="C36" s="243">
        <v>8673.65236674308</v>
      </c>
      <c r="D36" s="243">
        <v>1916.48575328337</v>
      </c>
      <c r="E36" s="243">
        <v>87.0672757134059</v>
      </c>
      <c r="F36" s="243">
        <v>53.8955751476117</v>
      </c>
      <c r="G36" s="243">
        <v>10.7465879581352</v>
      </c>
      <c r="H36" s="243">
        <v>392.528033125766</v>
      </c>
      <c r="I36" s="243">
        <v>113.814812037924</v>
      </c>
      <c r="J36" s="243">
        <v>570.985008269437</v>
      </c>
      <c r="K36" s="252">
        <v>6099.11432947687</v>
      </c>
      <c r="L36" s="253">
        <v>7.327793e-5</v>
      </c>
      <c r="M36" s="254">
        <v>0</v>
      </c>
      <c r="N36" s="254">
        <v>0</v>
      </c>
      <c r="O36" s="254">
        <v>0</v>
      </c>
      <c r="P36" s="254">
        <v>0</v>
      </c>
      <c r="Q36" s="254">
        <v>0</v>
      </c>
      <c r="R36" s="254">
        <v>0</v>
      </c>
      <c r="S36" s="254">
        <v>0</v>
      </c>
      <c r="T36" s="254">
        <v>0</v>
      </c>
      <c r="U36" s="254">
        <v>2224.08275986054</v>
      </c>
      <c r="V36" s="254">
        <v>0</v>
      </c>
      <c r="W36" s="254">
        <v>0</v>
      </c>
      <c r="X36" s="254">
        <v>0</v>
      </c>
      <c r="Y36" s="254">
        <v>0</v>
      </c>
      <c r="Z36" s="254">
        <v>0</v>
      </c>
      <c r="AA36" s="254">
        <v>0</v>
      </c>
      <c r="AB36" s="254">
        <v>0</v>
      </c>
      <c r="AC36" s="254">
        <v>0</v>
      </c>
      <c r="AD36" s="254">
        <v>0</v>
      </c>
      <c r="AE36" s="254">
        <v>0</v>
      </c>
      <c r="AF36" s="254">
        <v>0</v>
      </c>
      <c r="AG36" s="254">
        <v>0</v>
      </c>
      <c r="AH36" s="254">
        <v>0</v>
      </c>
      <c r="AI36" s="254">
        <v>0</v>
      </c>
      <c r="AJ36" s="254">
        <v>0</v>
      </c>
      <c r="AK36" s="254">
        <v>0</v>
      </c>
      <c r="AL36" s="254">
        <v>0</v>
      </c>
      <c r="AM36" s="254">
        <v>0</v>
      </c>
      <c r="AN36" s="254">
        <v>0</v>
      </c>
      <c r="AO36" s="254">
        <v>0</v>
      </c>
      <c r="AP36" s="254">
        <v>0</v>
      </c>
      <c r="AQ36" s="254">
        <v>0</v>
      </c>
      <c r="AR36" s="254">
        <v>0</v>
      </c>
      <c r="AS36" s="254">
        <v>0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v>0</v>
      </c>
      <c r="BI36" s="254">
        <v>0</v>
      </c>
      <c r="BJ36" s="254">
        <v>0</v>
      </c>
      <c r="BK36" s="254">
        <v>0</v>
      </c>
      <c r="BL36" s="259">
        <v>2224.08283313847</v>
      </c>
      <c r="BM36" s="271">
        <v>373.9109632484</v>
      </c>
      <c r="BN36" s="254">
        <v>3501.12053309</v>
      </c>
      <c r="BO36" s="272">
        <v>3875.0314963384</v>
      </c>
      <c r="BP36" s="212"/>
      <c r="BQ36" s="86" t="s">
        <v>66</v>
      </c>
      <c r="BR36" s="87" t="s">
        <v>121</v>
      </c>
      <c r="BS36" s="243">
        <v>27861.8221112469</v>
      </c>
      <c r="BT36" s="243">
        <v>6089.02791138592</v>
      </c>
      <c r="BU36" s="243">
        <v>147.259030589008</v>
      </c>
      <c r="BV36" s="243">
        <v>52.7742494789159</v>
      </c>
      <c r="BW36" s="243">
        <v>254.535623636411</v>
      </c>
      <c r="BX36" s="243">
        <v>2081.84241981615</v>
      </c>
      <c r="BY36" s="243">
        <v>347.957342866743</v>
      </c>
      <c r="BZ36" s="243">
        <v>2737.10963579823</v>
      </c>
      <c r="CA36" s="252">
        <v>18888.4255334738</v>
      </c>
      <c r="CB36" s="254">
        <v>0</v>
      </c>
      <c r="CC36" s="254">
        <v>0</v>
      </c>
      <c r="CD36" s="254">
        <v>0</v>
      </c>
      <c r="CE36" s="254">
        <v>0</v>
      </c>
      <c r="CF36" s="254">
        <v>0</v>
      </c>
      <c r="CG36" s="254">
        <v>0.0640801245499477</v>
      </c>
      <c r="CH36" s="254">
        <v>0.0678502626341381</v>
      </c>
      <c r="CI36" s="254">
        <v>0.0108394999330436</v>
      </c>
      <c r="CJ36" s="254">
        <v>0.0172669338378484</v>
      </c>
      <c r="CK36" s="254">
        <v>0</v>
      </c>
      <c r="CL36" s="254">
        <v>0.000396434480833028</v>
      </c>
      <c r="CM36" s="254">
        <v>0.00294170118766864</v>
      </c>
      <c r="CN36" s="254">
        <v>0</v>
      </c>
      <c r="CO36" s="254">
        <v>0.00128437876220914</v>
      </c>
      <c r="CP36" s="254">
        <v>0</v>
      </c>
      <c r="CQ36" s="254">
        <v>0.0074433219059008</v>
      </c>
      <c r="CR36" s="254">
        <v>0</v>
      </c>
      <c r="CS36" s="254">
        <v>0.0356212830249838</v>
      </c>
      <c r="CT36" s="254">
        <v>0.00302089543337667</v>
      </c>
      <c r="CU36" s="254">
        <v>0</v>
      </c>
      <c r="CV36" s="254">
        <v>0.0117024336572817</v>
      </c>
      <c r="CW36" s="254">
        <v>0.00860715520554511</v>
      </c>
      <c r="CX36" s="254">
        <v>0.000737348333293728</v>
      </c>
      <c r="CY36" s="254">
        <v>0.0260964103110103</v>
      </c>
      <c r="CZ36" s="254">
        <v>0.00375216068531306</v>
      </c>
      <c r="DA36" s="254">
        <v>0.00368954683282956</v>
      </c>
      <c r="DB36" s="254">
        <v>23.8196066979102</v>
      </c>
      <c r="DC36" s="254">
        <v>0.00437299741935904</v>
      </c>
      <c r="DD36" s="254">
        <v>0.00393013936485591</v>
      </c>
      <c r="DE36" s="254">
        <v>0.00303917405770245</v>
      </c>
      <c r="DF36" s="254">
        <v>13192.2989055124</v>
      </c>
      <c r="DG36" s="254">
        <v>0.00115453177064446</v>
      </c>
      <c r="DH36" s="254">
        <v>0</v>
      </c>
      <c r="DI36" s="254">
        <v>0</v>
      </c>
      <c r="DJ36" s="254">
        <v>0.0395516119666069</v>
      </c>
      <c r="DK36" s="254">
        <v>47.9361884795907</v>
      </c>
      <c r="DL36" s="254">
        <v>0.0591379054687584</v>
      </c>
      <c r="DM36" s="254">
        <v>0</v>
      </c>
      <c r="DN36" s="254">
        <v>0</v>
      </c>
      <c r="DO36" s="254">
        <v>0.00205529021966692</v>
      </c>
      <c r="DP36" s="254">
        <v>0.00322717004461992</v>
      </c>
      <c r="DQ36" s="254">
        <v>0.00523655498634912</v>
      </c>
      <c r="DR36" s="254">
        <v>0.0263883708896608</v>
      </c>
      <c r="DS36" s="254">
        <v>0.0248845740620767</v>
      </c>
      <c r="DT36" s="254">
        <v>0</v>
      </c>
      <c r="DU36" s="254">
        <v>3.36198175653866</v>
      </c>
      <c r="DV36" s="254">
        <v>0.010756368300526</v>
      </c>
      <c r="DW36" s="254">
        <v>0.0216167625579034</v>
      </c>
      <c r="DX36" s="254">
        <v>0.0501138586653858</v>
      </c>
      <c r="DY36" s="254">
        <v>0</v>
      </c>
      <c r="DZ36" s="254">
        <v>0.0198377059877259</v>
      </c>
      <c r="EA36" s="272">
        <v>0</v>
      </c>
      <c r="EB36" s="258">
        <f t="shared" si="0"/>
        <v>13267.9573153529</v>
      </c>
      <c r="EC36" s="271">
        <v>522.94824109437</v>
      </c>
      <c r="ED36" s="254">
        <v>5097.51997702646</v>
      </c>
      <c r="EE36" s="270">
        <f t="shared" si="1"/>
        <v>5620.46821812083</v>
      </c>
    </row>
    <row r="37" ht="15.75" customHeight="1" spans="1:135">
      <c r="A37" s="86" t="s">
        <v>205</v>
      </c>
      <c r="B37" s="87" t="s">
        <v>206</v>
      </c>
      <c r="C37" s="243">
        <v>15740.1003985639</v>
      </c>
      <c r="D37" s="243">
        <v>3992.71894555023</v>
      </c>
      <c r="E37" s="243">
        <v>116.252617532334</v>
      </c>
      <c r="F37" s="243">
        <v>9.86322210795375</v>
      </c>
      <c r="G37" s="243">
        <v>0</v>
      </c>
      <c r="H37" s="243">
        <v>1382.86039190488</v>
      </c>
      <c r="I37" s="243">
        <v>130.999153257529</v>
      </c>
      <c r="J37" s="243">
        <v>1523.72276727036</v>
      </c>
      <c r="K37" s="252">
        <v>10107.4060682109</v>
      </c>
      <c r="L37" s="253">
        <v>0</v>
      </c>
      <c r="M37" s="254">
        <v>0</v>
      </c>
      <c r="N37" s="254">
        <v>0</v>
      </c>
      <c r="O37" s="254">
        <v>0</v>
      </c>
      <c r="P37" s="254">
        <v>0</v>
      </c>
      <c r="Q37" s="254">
        <v>0</v>
      </c>
      <c r="R37" s="254">
        <v>0</v>
      </c>
      <c r="S37" s="254">
        <v>0</v>
      </c>
      <c r="T37" s="254">
        <v>0</v>
      </c>
      <c r="U37" s="254">
        <v>0</v>
      </c>
      <c r="V37" s="254">
        <v>3523.9186156946</v>
      </c>
      <c r="W37" s="254">
        <v>0</v>
      </c>
      <c r="X37" s="254">
        <v>0</v>
      </c>
      <c r="Y37" s="254">
        <v>0</v>
      </c>
      <c r="Z37" s="254">
        <v>0</v>
      </c>
      <c r="AA37" s="254">
        <v>0</v>
      </c>
      <c r="AB37" s="254">
        <v>0</v>
      </c>
      <c r="AC37" s="254">
        <v>0</v>
      </c>
      <c r="AD37" s="254">
        <v>0</v>
      </c>
      <c r="AE37" s="254">
        <v>0</v>
      </c>
      <c r="AF37" s="254">
        <v>0</v>
      </c>
      <c r="AG37" s="254">
        <v>0</v>
      </c>
      <c r="AH37" s="254">
        <v>0</v>
      </c>
      <c r="AI37" s="254">
        <v>0</v>
      </c>
      <c r="AJ37" s="254">
        <v>0</v>
      </c>
      <c r="AK37" s="254">
        <v>0</v>
      </c>
      <c r="AL37" s="254">
        <v>0</v>
      </c>
      <c r="AM37" s="254">
        <v>0</v>
      </c>
      <c r="AN37" s="254">
        <v>0</v>
      </c>
      <c r="AO37" s="254">
        <v>0</v>
      </c>
      <c r="AP37" s="254">
        <v>0</v>
      </c>
      <c r="AQ37" s="254">
        <v>0</v>
      </c>
      <c r="AR37" s="254">
        <v>0</v>
      </c>
      <c r="AS37" s="254">
        <v>0</v>
      </c>
      <c r="AT37" s="254">
        <v>0</v>
      </c>
      <c r="AU37" s="254">
        <v>47.1749316778415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4">
        <v>0</v>
      </c>
      <c r="BK37" s="254">
        <v>0</v>
      </c>
      <c r="BL37" s="259">
        <v>3571.09354737244</v>
      </c>
      <c r="BM37" s="271">
        <v>65.3054128899</v>
      </c>
      <c r="BN37" s="254">
        <v>6471.0071079486</v>
      </c>
      <c r="BO37" s="272">
        <v>6536.3125208385</v>
      </c>
      <c r="BP37" s="212"/>
      <c r="BQ37" s="86" t="s">
        <v>67</v>
      </c>
      <c r="BR37" s="87" t="s">
        <v>122</v>
      </c>
      <c r="BS37" s="243">
        <v>11375.5302707244</v>
      </c>
      <c r="BT37" s="243">
        <v>-2.59694443675702</v>
      </c>
      <c r="BU37" s="243">
        <v>0</v>
      </c>
      <c r="BV37" s="243">
        <v>0</v>
      </c>
      <c r="BW37" s="243">
        <v>0</v>
      </c>
      <c r="BX37" s="243">
        <v>0</v>
      </c>
      <c r="BY37" s="243">
        <v>97.3931459131216</v>
      </c>
      <c r="BZ37" s="243">
        <v>97.3931459131216</v>
      </c>
      <c r="CA37" s="252">
        <v>11280.7340692481</v>
      </c>
      <c r="CB37" s="254">
        <v>0</v>
      </c>
      <c r="CC37" s="254">
        <v>0</v>
      </c>
      <c r="CD37" s="254">
        <v>0</v>
      </c>
      <c r="CE37" s="254">
        <v>0</v>
      </c>
      <c r="CF37" s="254">
        <v>0</v>
      </c>
      <c r="CG37" s="254">
        <v>0.00916057166100555</v>
      </c>
      <c r="CH37" s="254">
        <v>0.00996823760928255</v>
      </c>
      <c r="CI37" s="254">
        <v>0.000280703096937104</v>
      </c>
      <c r="CJ37" s="254">
        <v>0.00231715348369207</v>
      </c>
      <c r="CK37" s="254">
        <v>0</v>
      </c>
      <c r="CL37" s="254">
        <v>5.18180299263696e-5</v>
      </c>
      <c r="CM37" s="254">
        <v>0.000636954324306921</v>
      </c>
      <c r="CN37" s="254">
        <v>0</v>
      </c>
      <c r="CO37" s="254">
        <v>0.000167881403749484</v>
      </c>
      <c r="CP37" s="254">
        <v>0</v>
      </c>
      <c r="CQ37" s="254">
        <v>0.00427289017568983</v>
      </c>
      <c r="CR37" s="254">
        <v>0</v>
      </c>
      <c r="CS37" s="254">
        <v>0.00542608952232854</v>
      </c>
      <c r="CT37" s="254">
        <v>0.000394861843607081</v>
      </c>
      <c r="CU37" s="254">
        <v>0</v>
      </c>
      <c r="CV37" s="254">
        <v>0.0012207032966941</v>
      </c>
      <c r="CW37" s="254">
        <v>0.000938772295598856</v>
      </c>
      <c r="CX37" s="254">
        <v>9.63789474631136e-5</v>
      </c>
      <c r="CY37" s="254">
        <v>0.000794728061670619</v>
      </c>
      <c r="CZ37" s="254">
        <v>0.00215395366915057</v>
      </c>
      <c r="DA37" s="254">
        <v>0.000482261401169159</v>
      </c>
      <c r="DB37" s="254">
        <v>0.00529581196564587</v>
      </c>
      <c r="DC37" s="254">
        <v>0.00213519741433196</v>
      </c>
      <c r="DD37" s="254">
        <v>0.000513709298936289</v>
      </c>
      <c r="DE37" s="254">
        <v>0.000397251046232281</v>
      </c>
      <c r="DF37" s="254">
        <v>0.00115453177064445</v>
      </c>
      <c r="DG37" s="254">
        <v>3209.933961895</v>
      </c>
      <c r="DH37" s="254">
        <v>0</v>
      </c>
      <c r="DI37" s="254">
        <v>0</v>
      </c>
      <c r="DJ37" s="254">
        <v>0.0227048751003009</v>
      </c>
      <c r="DK37" s="254">
        <v>201.440884955336</v>
      </c>
      <c r="DL37" s="254">
        <v>0.0142778217476064</v>
      </c>
      <c r="DM37" s="254">
        <v>0</v>
      </c>
      <c r="DN37" s="254">
        <v>0</v>
      </c>
      <c r="DO37" s="254">
        <v>0.00117985349805228</v>
      </c>
      <c r="DP37" s="254">
        <v>0.000944082648306475</v>
      </c>
      <c r="DQ37" s="254">
        <v>0.003006080435389</v>
      </c>
      <c r="DR37" s="254">
        <v>0.00926191789685944</v>
      </c>
      <c r="DS37" s="254">
        <v>0.0071335592512616</v>
      </c>
      <c r="DT37" s="254">
        <v>0</v>
      </c>
      <c r="DU37" s="254">
        <v>1.92996876931711</v>
      </c>
      <c r="DV37" s="254">
        <v>0.00365946326409712</v>
      </c>
      <c r="DW37" s="254">
        <v>4.48746837352095</v>
      </c>
      <c r="DX37" s="254">
        <v>0.0270183028316262</v>
      </c>
      <c r="DY37" s="254">
        <v>0</v>
      </c>
      <c r="DZ37" s="254">
        <v>0.00277617401707884</v>
      </c>
      <c r="EA37" s="272">
        <v>0</v>
      </c>
      <c r="EB37" s="258">
        <f t="shared" si="0"/>
        <v>3417.93210658418</v>
      </c>
      <c r="EC37" s="271">
        <v>550.4459418786</v>
      </c>
      <c r="ED37" s="254">
        <v>7312.35602078529</v>
      </c>
      <c r="EE37" s="270">
        <f t="shared" si="1"/>
        <v>7862.80196266389</v>
      </c>
    </row>
    <row r="38" ht="15.75" customHeight="1" spans="1:135">
      <c r="A38" s="86" t="s">
        <v>207</v>
      </c>
      <c r="B38" s="87" t="s">
        <v>208</v>
      </c>
      <c r="C38" s="243">
        <v>22307.5757523007</v>
      </c>
      <c r="D38" s="243">
        <v>1920.45435344093</v>
      </c>
      <c r="E38" s="243">
        <v>67.0983576267707</v>
      </c>
      <c r="F38" s="243">
        <v>18.6118117402016</v>
      </c>
      <c r="G38" s="243">
        <v>12.4457697643901</v>
      </c>
      <c r="H38" s="243">
        <v>2511.49487166576</v>
      </c>
      <c r="I38" s="243">
        <v>375.795300568853</v>
      </c>
      <c r="J38" s="243">
        <v>2918.34775373921</v>
      </c>
      <c r="K38" s="252">
        <v>17401.6752874938</v>
      </c>
      <c r="L38" s="253">
        <v>0</v>
      </c>
      <c r="M38" s="254">
        <v>0</v>
      </c>
      <c r="N38" s="254">
        <v>0</v>
      </c>
      <c r="O38" s="254">
        <v>0</v>
      </c>
      <c r="P38" s="254">
        <v>0</v>
      </c>
      <c r="Q38" s="254">
        <v>0</v>
      </c>
      <c r="R38" s="254">
        <v>0</v>
      </c>
      <c r="S38" s="254">
        <v>0</v>
      </c>
      <c r="T38" s="254">
        <v>0</v>
      </c>
      <c r="U38" s="254">
        <v>0</v>
      </c>
      <c r="V38" s="254">
        <v>0</v>
      </c>
      <c r="W38" s="254">
        <v>14414.4177047205</v>
      </c>
      <c r="X38" s="254">
        <v>0</v>
      </c>
      <c r="Y38" s="254">
        <v>0</v>
      </c>
      <c r="Z38" s="254">
        <v>0</v>
      </c>
      <c r="AA38" s="254">
        <v>0</v>
      </c>
      <c r="AB38" s="254">
        <v>0</v>
      </c>
      <c r="AC38" s="254">
        <v>0</v>
      </c>
      <c r="AD38" s="254">
        <v>0</v>
      </c>
      <c r="AE38" s="254">
        <v>0</v>
      </c>
      <c r="AF38" s="254">
        <v>0</v>
      </c>
      <c r="AG38" s="254">
        <v>0</v>
      </c>
      <c r="AH38" s="254">
        <v>0</v>
      </c>
      <c r="AI38" s="254">
        <v>0</v>
      </c>
      <c r="AJ38" s="254">
        <v>0</v>
      </c>
      <c r="AK38" s="254">
        <v>0</v>
      </c>
      <c r="AL38" s="254">
        <v>0</v>
      </c>
      <c r="AM38" s="254">
        <v>0</v>
      </c>
      <c r="AN38" s="254">
        <v>0</v>
      </c>
      <c r="AO38" s="254">
        <v>0</v>
      </c>
      <c r="AP38" s="254">
        <v>0</v>
      </c>
      <c r="AQ38" s="254">
        <v>0</v>
      </c>
      <c r="AR38" s="254">
        <v>0</v>
      </c>
      <c r="AS38" s="254">
        <v>0</v>
      </c>
      <c r="AT38" s="254">
        <v>0</v>
      </c>
      <c r="AU38" s="254">
        <v>5.51463557328834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4">
        <v>0</v>
      </c>
      <c r="BK38" s="254">
        <v>0</v>
      </c>
      <c r="BL38" s="259">
        <v>14419.9323402938</v>
      </c>
      <c r="BM38" s="271">
        <v>89.28708427</v>
      </c>
      <c r="BN38" s="254">
        <v>2892.45586293</v>
      </c>
      <c r="BO38" s="272">
        <v>2981.7429472</v>
      </c>
      <c r="BP38" s="212"/>
      <c r="BQ38" s="86" t="s">
        <v>68</v>
      </c>
      <c r="BR38" s="87" t="s">
        <v>123</v>
      </c>
      <c r="BS38" s="243">
        <v>33505.4065488911</v>
      </c>
      <c r="BT38" s="243">
        <v>125.463464630409</v>
      </c>
      <c r="BU38" s="243">
        <v>0</v>
      </c>
      <c r="BV38" s="243">
        <v>0</v>
      </c>
      <c r="BW38" s="243">
        <v>0</v>
      </c>
      <c r="BX38" s="243">
        <v>2849.00940794543</v>
      </c>
      <c r="BY38" s="243">
        <v>492.793045831894</v>
      </c>
      <c r="BZ38" s="243">
        <v>3341.80245377732</v>
      </c>
      <c r="CA38" s="252">
        <v>30038.1406304834</v>
      </c>
      <c r="CB38" s="254">
        <v>0</v>
      </c>
      <c r="CC38" s="254">
        <v>0</v>
      </c>
      <c r="CD38" s="254">
        <v>0</v>
      </c>
      <c r="CE38" s="254">
        <v>0</v>
      </c>
      <c r="CF38" s="254">
        <v>0</v>
      </c>
      <c r="CG38" s="254">
        <v>0</v>
      </c>
      <c r="CH38" s="254">
        <v>0</v>
      </c>
      <c r="CI38" s="254">
        <v>0</v>
      </c>
      <c r="CJ38" s="254">
        <v>0</v>
      </c>
      <c r="CK38" s="254">
        <v>0</v>
      </c>
      <c r="CL38" s="254">
        <v>0</v>
      </c>
      <c r="CM38" s="254">
        <v>0</v>
      </c>
      <c r="CN38" s="254">
        <v>0</v>
      </c>
      <c r="CO38" s="254">
        <v>0</v>
      </c>
      <c r="CP38" s="254">
        <v>0</v>
      </c>
      <c r="CQ38" s="254">
        <v>0</v>
      </c>
      <c r="CR38" s="254">
        <v>0</v>
      </c>
      <c r="CS38" s="254">
        <v>0</v>
      </c>
      <c r="CT38" s="254">
        <v>0</v>
      </c>
      <c r="CU38" s="254">
        <v>0</v>
      </c>
      <c r="CV38" s="254">
        <v>0</v>
      </c>
      <c r="CW38" s="254">
        <v>0</v>
      </c>
      <c r="CX38" s="254">
        <v>0</v>
      </c>
      <c r="CY38" s="254">
        <v>0</v>
      </c>
      <c r="CZ38" s="254">
        <v>0</v>
      </c>
      <c r="DA38" s="254">
        <v>0</v>
      </c>
      <c r="DB38" s="254">
        <v>0</v>
      </c>
      <c r="DC38" s="254">
        <v>0</v>
      </c>
      <c r="DD38" s="254">
        <v>0</v>
      </c>
      <c r="DE38" s="254">
        <v>0</v>
      </c>
      <c r="DF38" s="254">
        <v>0</v>
      </c>
      <c r="DG38" s="254">
        <v>0</v>
      </c>
      <c r="DH38" s="254">
        <v>19924.3248852624</v>
      </c>
      <c r="DI38" s="254">
        <v>0</v>
      </c>
      <c r="DJ38" s="254">
        <v>0</v>
      </c>
      <c r="DK38" s="254">
        <v>0</v>
      </c>
      <c r="DL38" s="254">
        <v>0</v>
      </c>
      <c r="DM38" s="254">
        <v>0</v>
      </c>
      <c r="DN38" s="254">
        <v>0</v>
      </c>
      <c r="DO38" s="254">
        <v>0</v>
      </c>
      <c r="DP38" s="254">
        <v>0</v>
      </c>
      <c r="DQ38" s="254">
        <v>0</v>
      </c>
      <c r="DR38" s="254">
        <v>0</v>
      </c>
      <c r="DS38" s="254">
        <v>0</v>
      </c>
      <c r="DT38" s="254">
        <v>0</v>
      </c>
      <c r="DU38" s="254">
        <v>0</v>
      </c>
      <c r="DV38" s="254">
        <v>0</v>
      </c>
      <c r="DW38" s="254">
        <v>0</v>
      </c>
      <c r="DX38" s="254">
        <v>0</v>
      </c>
      <c r="DY38" s="254">
        <v>0</v>
      </c>
      <c r="DZ38" s="254">
        <v>0</v>
      </c>
      <c r="EA38" s="272">
        <v>0</v>
      </c>
      <c r="EB38" s="258">
        <f t="shared" si="0"/>
        <v>19924.3248852624</v>
      </c>
      <c r="EC38" s="271">
        <v>423.5</v>
      </c>
      <c r="ED38" s="254">
        <v>9690.31574522103</v>
      </c>
      <c r="EE38" s="270">
        <f t="shared" si="1"/>
        <v>10113.815745221</v>
      </c>
    </row>
    <row r="39" ht="15.75" customHeight="1" spans="1:135">
      <c r="A39" s="86" t="s">
        <v>209</v>
      </c>
      <c r="B39" s="87" t="s">
        <v>210</v>
      </c>
      <c r="C39" s="243">
        <v>5117.87568370625</v>
      </c>
      <c r="D39" s="243">
        <v>541.191737276452</v>
      </c>
      <c r="E39" s="243">
        <v>52.0169369739273</v>
      </c>
      <c r="F39" s="243">
        <v>2.9258184303413</v>
      </c>
      <c r="G39" s="243">
        <v>16.93764332998</v>
      </c>
      <c r="H39" s="243">
        <v>228.112678234945</v>
      </c>
      <c r="I39" s="243">
        <v>45.5051619547963</v>
      </c>
      <c r="J39" s="243">
        <v>293.481301950063</v>
      </c>
      <c r="K39" s="252">
        <v>4231.18570750581</v>
      </c>
      <c r="L39" s="253">
        <v>0.20599651778</v>
      </c>
      <c r="M39" s="254">
        <v>5.03067466444</v>
      </c>
      <c r="N39" s="254">
        <v>0.050579837</v>
      </c>
      <c r="O39" s="254">
        <v>0</v>
      </c>
      <c r="P39" s="254">
        <v>0</v>
      </c>
      <c r="Q39" s="254">
        <v>0</v>
      </c>
      <c r="R39" s="254">
        <v>0</v>
      </c>
      <c r="S39" s="254">
        <v>0</v>
      </c>
      <c r="T39" s="254">
        <v>0</v>
      </c>
      <c r="U39" s="254">
        <v>0</v>
      </c>
      <c r="V39" s="254">
        <v>0</v>
      </c>
      <c r="W39" s="254">
        <v>0</v>
      </c>
      <c r="X39" s="254">
        <v>2645.02065032314</v>
      </c>
      <c r="Y39" s="254">
        <v>0</v>
      </c>
      <c r="Z39" s="254">
        <v>0</v>
      </c>
      <c r="AA39" s="254">
        <v>0</v>
      </c>
      <c r="AB39" s="254">
        <v>0</v>
      </c>
      <c r="AC39" s="254">
        <v>0</v>
      </c>
      <c r="AD39" s="254">
        <v>0</v>
      </c>
      <c r="AE39" s="254">
        <v>0</v>
      </c>
      <c r="AF39" s="254">
        <v>0</v>
      </c>
      <c r="AG39" s="254">
        <v>0</v>
      </c>
      <c r="AH39" s="254">
        <v>0</v>
      </c>
      <c r="AI39" s="254">
        <v>0</v>
      </c>
      <c r="AJ39" s="254">
        <v>0</v>
      </c>
      <c r="AK39" s="254">
        <v>0</v>
      </c>
      <c r="AL39" s="254">
        <v>0</v>
      </c>
      <c r="AM39" s="254">
        <v>0</v>
      </c>
      <c r="AN39" s="254">
        <v>0</v>
      </c>
      <c r="AO39" s="254">
        <v>0</v>
      </c>
      <c r="AP39" s="254">
        <v>0</v>
      </c>
      <c r="AQ39" s="254">
        <v>0</v>
      </c>
      <c r="AR39" s="254">
        <v>0</v>
      </c>
      <c r="AS39" s="254">
        <v>0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v>0</v>
      </c>
      <c r="BF39" s="254">
        <v>0</v>
      </c>
      <c r="BG39" s="254">
        <v>0</v>
      </c>
      <c r="BH39" s="254">
        <v>0</v>
      </c>
      <c r="BI39" s="254">
        <v>0</v>
      </c>
      <c r="BJ39" s="254">
        <v>0</v>
      </c>
      <c r="BK39" s="254">
        <v>0</v>
      </c>
      <c r="BL39" s="259">
        <v>2650.30790134236</v>
      </c>
      <c r="BM39" s="271">
        <v>46.01568126425</v>
      </c>
      <c r="BN39" s="254">
        <v>1534.8621248992</v>
      </c>
      <c r="BO39" s="272">
        <v>1580.87780616345</v>
      </c>
      <c r="BP39" s="212"/>
      <c r="BQ39" s="86" t="s">
        <v>69</v>
      </c>
      <c r="BR39" s="87" t="s">
        <v>124</v>
      </c>
      <c r="BS39" s="243">
        <v>4743.36845668494</v>
      </c>
      <c r="BT39" s="243">
        <v>9.96485029438644</v>
      </c>
      <c r="BU39" s="243">
        <v>0</v>
      </c>
      <c r="BV39" s="243">
        <v>0</v>
      </c>
      <c r="BW39" s="243">
        <v>0</v>
      </c>
      <c r="BX39" s="243">
        <v>8.86851056437218</v>
      </c>
      <c r="BY39" s="243">
        <v>111.621554454202</v>
      </c>
      <c r="BZ39" s="243">
        <v>120.490065018573</v>
      </c>
      <c r="CA39" s="252">
        <v>4612.91354137197</v>
      </c>
      <c r="CB39" s="254">
        <v>0</v>
      </c>
      <c r="CC39" s="254">
        <v>0</v>
      </c>
      <c r="CD39" s="254">
        <v>0</v>
      </c>
      <c r="CE39" s="254">
        <v>0</v>
      </c>
      <c r="CF39" s="254">
        <v>0</v>
      </c>
      <c r="CG39" s="254">
        <v>0</v>
      </c>
      <c r="CH39" s="254">
        <v>0</v>
      </c>
      <c r="CI39" s="254">
        <v>0</v>
      </c>
      <c r="CJ39" s="254">
        <v>0</v>
      </c>
      <c r="CK39" s="254">
        <v>0</v>
      </c>
      <c r="CL39" s="254">
        <v>0</v>
      </c>
      <c r="CM39" s="254">
        <v>0</v>
      </c>
      <c r="CN39" s="254">
        <v>0</v>
      </c>
      <c r="CO39" s="254">
        <v>0</v>
      </c>
      <c r="CP39" s="254">
        <v>0</v>
      </c>
      <c r="CQ39" s="254">
        <v>0</v>
      </c>
      <c r="CR39" s="254">
        <v>0</v>
      </c>
      <c r="CS39" s="254">
        <v>0</v>
      </c>
      <c r="CT39" s="254">
        <v>0</v>
      </c>
      <c r="CU39" s="254">
        <v>0</v>
      </c>
      <c r="CV39" s="254">
        <v>0</v>
      </c>
      <c r="CW39" s="254">
        <v>0</v>
      </c>
      <c r="CX39" s="254">
        <v>0</v>
      </c>
      <c r="CY39" s="254">
        <v>0</v>
      </c>
      <c r="CZ39" s="254">
        <v>0</v>
      </c>
      <c r="DA39" s="254">
        <v>0</v>
      </c>
      <c r="DB39" s="254">
        <v>0</v>
      </c>
      <c r="DC39" s="254">
        <v>0</v>
      </c>
      <c r="DD39" s="254">
        <v>0</v>
      </c>
      <c r="DE39" s="254">
        <v>0</v>
      </c>
      <c r="DF39" s="254">
        <v>0</v>
      </c>
      <c r="DG39" s="254">
        <v>0</v>
      </c>
      <c r="DH39" s="254">
        <v>0</v>
      </c>
      <c r="DI39" s="254">
        <v>3828.45185050601</v>
      </c>
      <c r="DJ39" s="254">
        <v>0</v>
      </c>
      <c r="DK39" s="254">
        <v>0</v>
      </c>
      <c r="DL39" s="254">
        <v>0</v>
      </c>
      <c r="DM39" s="254">
        <v>0</v>
      </c>
      <c r="DN39" s="254">
        <v>0</v>
      </c>
      <c r="DO39" s="254">
        <v>0</v>
      </c>
      <c r="DP39" s="254">
        <v>0</v>
      </c>
      <c r="DQ39" s="254">
        <v>0</v>
      </c>
      <c r="DR39" s="254">
        <v>0</v>
      </c>
      <c r="DS39" s="254">
        <v>0</v>
      </c>
      <c r="DT39" s="254">
        <v>0</v>
      </c>
      <c r="DU39" s="254">
        <v>0</v>
      </c>
      <c r="DV39" s="254">
        <v>0</v>
      </c>
      <c r="DW39" s="254">
        <v>0</v>
      </c>
      <c r="DX39" s="254">
        <v>781.895605687346</v>
      </c>
      <c r="DY39" s="254">
        <v>0</v>
      </c>
      <c r="DZ39" s="254">
        <v>0</v>
      </c>
      <c r="EA39" s="272">
        <v>0</v>
      </c>
      <c r="EB39" s="258">
        <f t="shared" ref="EB39:EB57" si="2">SUM(CB39:EA39)</f>
        <v>4610.34745619336</v>
      </c>
      <c r="EC39" s="271">
        <v>0</v>
      </c>
      <c r="ED39" s="254">
        <v>2.56608517861207</v>
      </c>
      <c r="EE39" s="270">
        <f t="shared" ref="EE39:EE57" si="3">SUM(EC39:ED39)</f>
        <v>2.56608517861207</v>
      </c>
    </row>
    <row r="40" ht="15.75" customHeight="1" spans="1:135">
      <c r="A40" s="86" t="s">
        <v>211</v>
      </c>
      <c r="B40" s="87" t="s">
        <v>212</v>
      </c>
      <c r="C40" s="243">
        <v>5657.9741302331</v>
      </c>
      <c r="D40" s="243">
        <v>143.426602185706</v>
      </c>
      <c r="E40" s="243">
        <v>35.6787312666804</v>
      </c>
      <c r="F40" s="243">
        <v>0.0247651639907874</v>
      </c>
      <c r="G40" s="243">
        <v>0</v>
      </c>
      <c r="H40" s="243">
        <v>0</v>
      </c>
      <c r="I40" s="243">
        <v>16.3978861314272</v>
      </c>
      <c r="J40" s="243">
        <v>16.422651295418</v>
      </c>
      <c r="K40" s="252">
        <v>5462.4461454853</v>
      </c>
      <c r="L40" s="253">
        <v>0</v>
      </c>
      <c r="M40" s="254">
        <v>0</v>
      </c>
      <c r="N40" s="254">
        <v>0</v>
      </c>
      <c r="O40" s="254">
        <v>0</v>
      </c>
      <c r="P40" s="254">
        <v>0</v>
      </c>
      <c r="Q40" s="254">
        <v>0</v>
      </c>
      <c r="R40" s="254">
        <v>0</v>
      </c>
      <c r="S40" s="254">
        <v>0</v>
      </c>
      <c r="T40" s="254">
        <v>0</v>
      </c>
      <c r="U40" s="254">
        <v>0</v>
      </c>
      <c r="V40" s="254">
        <v>0</v>
      </c>
      <c r="W40" s="254">
        <v>0</v>
      </c>
      <c r="X40" s="254">
        <v>0</v>
      </c>
      <c r="Y40" s="254">
        <v>3932.93764421289</v>
      </c>
      <c r="Z40" s="254">
        <v>0</v>
      </c>
      <c r="AA40" s="254">
        <v>0</v>
      </c>
      <c r="AB40" s="254">
        <v>0</v>
      </c>
      <c r="AC40" s="254">
        <v>0</v>
      </c>
      <c r="AD40" s="254">
        <v>0</v>
      </c>
      <c r="AE40" s="254">
        <v>0</v>
      </c>
      <c r="AF40" s="254">
        <v>0</v>
      </c>
      <c r="AG40" s="254">
        <v>0</v>
      </c>
      <c r="AH40" s="254">
        <v>0</v>
      </c>
      <c r="AI40" s="254">
        <v>0</v>
      </c>
      <c r="AJ40" s="254">
        <v>0</v>
      </c>
      <c r="AK40" s="254">
        <v>0</v>
      </c>
      <c r="AL40" s="254">
        <v>0</v>
      </c>
      <c r="AM40" s="254">
        <v>0</v>
      </c>
      <c r="AN40" s="254">
        <v>0</v>
      </c>
      <c r="AO40" s="254">
        <v>0</v>
      </c>
      <c r="AP40" s="254">
        <v>0</v>
      </c>
      <c r="AQ40" s="254">
        <v>0</v>
      </c>
      <c r="AR40" s="254">
        <v>0</v>
      </c>
      <c r="AS40" s="254">
        <v>0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v>0</v>
      </c>
      <c r="BI40" s="254">
        <v>0</v>
      </c>
      <c r="BJ40" s="254">
        <v>0</v>
      </c>
      <c r="BK40" s="254">
        <v>0</v>
      </c>
      <c r="BL40" s="259">
        <v>3932.93764421289</v>
      </c>
      <c r="BM40" s="271">
        <v>1.6670662428</v>
      </c>
      <c r="BN40" s="254">
        <v>1527.84143502961</v>
      </c>
      <c r="BO40" s="272">
        <v>1529.50850127241</v>
      </c>
      <c r="BP40" s="212"/>
      <c r="BQ40" s="86" t="s">
        <v>70</v>
      </c>
      <c r="BR40" s="87" t="s">
        <v>125</v>
      </c>
      <c r="BS40" s="243">
        <v>41940.1783611401</v>
      </c>
      <c r="BT40" s="243">
        <v>1.35074266967212</v>
      </c>
      <c r="BU40" s="243">
        <v>0.107164652037216</v>
      </c>
      <c r="BV40" s="243">
        <v>0.032718621050717</v>
      </c>
      <c r="BW40" s="243">
        <v>0.00492780448543853</v>
      </c>
      <c r="BX40" s="243">
        <v>0.000221529350727748</v>
      </c>
      <c r="BY40" s="243">
        <v>1161.30260776047</v>
      </c>
      <c r="BZ40" s="243">
        <v>1161.34047571535</v>
      </c>
      <c r="CA40" s="252">
        <v>40777.379978103</v>
      </c>
      <c r="CB40" s="254">
        <v>509.157346114696</v>
      </c>
      <c r="CC40" s="254">
        <v>669.818974896865</v>
      </c>
      <c r="CD40" s="254">
        <v>55.7791627527956</v>
      </c>
      <c r="CE40" s="254">
        <v>0</v>
      </c>
      <c r="CF40" s="254">
        <v>0</v>
      </c>
      <c r="CG40" s="254">
        <v>0.0751165130512131</v>
      </c>
      <c r="CH40" s="254">
        <v>0.105260011567717</v>
      </c>
      <c r="CI40" s="254">
        <v>0</v>
      </c>
      <c r="CJ40" s="254">
        <v>0.0622226940700284</v>
      </c>
      <c r="CK40" s="254">
        <v>0</v>
      </c>
      <c r="CL40" s="254">
        <v>0</v>
      </c>
      <c r="CM40" s="254">
        <v>0.0241672238846324</v>
      </c>
      <c r="CN40" s="254">
        <v>0</v>
      </c>
      <c r="CO40" s="254">
        <v>0</v>
      </c>
      <c r="CP40" s="254">
        <v>0</v>
      </c>
      <c r="CQ40" s="254">
        <v>0.315916289258589</v>
      </c>
      <c r="CR40" s="254">
        <v>0</v>
      </c>
      <c r="CS40" s="254">
        <v>0.254511665838057</v>
      </c>
      <c r="CT40" s="254">
        <v>0</v>
      </c>
      <c r="CU40" s="254">
        <v>0</v>
      </c>
      <c r="CV40" s="254">
        <v>0.048121473011868</v>
      </c>
      <c r="CW40" s="254">
        <v>0.0473229073227082</v>
      </c>
      <c r="CX40" s="254">
        <v>0</v>
      </c>
      <c r="CY40" s="254">
        <v>0.0348071731649245</v>
      </c>
      <c r="CZ40" s="254">
        <v>0.159252642219645</v>
      </c>
      <c r="DA40" s="254">
        <v>0</v>
      </c>
      <c r="DB40" s="254">
        <v>2.10675225415835</v>
      </c>
      <c r="DC40" s="254">
        <v>0.149688344245372</v>
      </c>
      <c r="DD40" s="254">
        <v>0</v>
      </c>
      <c r="DE40" s="254">
        <v>0</v>
      </c>
      <c r="DF40" s="254">
        <v>0.039551611966607</v>
      </c>
      <c r="DG40" s="254">
        <v>0.022704875100301</v>
      </c>
      <c r="DH40" s="254">
        <v>0</v>
      </c>
      <c r="DI40" s="254">
        <v>0</v>
      </c>
      <c r="DJ40" s="254">
        <v>39310.8544075007</v>
      </c>
      <c r="DK40" s="254">
        <v>5.52195853831821</v>
      </c>
      <c r="DL40" s="254">
        <v>0.626849691544867</v>
      </c>
      <c r="DM40" s="254">
        <v>0</v>
      </c>
      <c r="DN40" s="254">
        <v>0</v>
      </c>
      <c r="DO40" s="254">
        <v>0.0872325109346544</v>
      </c>
      <c r="DP40" s="254">
        <v>0.0499973931552139</v>
      </c>
      <c r="DQ40" s="254">
        <v>0.222254665416861</v>
      </c>
      <c r="DR40" s="254">
        <v>0.556466233938025</v>
      </c>
      <c r="DS40" s="254">
        <v>0.371529469762577</v>
      </c>
      <c r="DT40" s="254">
        <v>0</v>
      </c>
      <c r="DU40" s="254">
        <v>142.692310571543</v>
      </c>
      <c r="DV40" s="254">
        <v>0.215733995745573</v>
      </c>
      <c r="DW40" s="254">
        <v>34.5478770047102</v>
      </c>
      <c r="DX40" s="254">
        <v>1.95945484607364</v>
      </c>
      <c r="DY40" s="254">
        <v>0</v>
      </c>
      <c r="DZ40" s="254">
        <v>0.0175367110817434</v>
      </c>
      <c r="EA40" s="272">
        <v>0</v>
      </c>
      <c r="EB40" s="258">
        <f t="shared" si="2"/>
        <v>40735.9244885762</v>
      </c>
      <c r="EC40" s="271">
        <v>7.01110596470321</v>
      </c>
      <c r="ED40" s="254">
        <v>34.4443835622088</v>
      </c>
      <c r="EE40" s="270">
        <f t="shared" si="3"/>
        <v>41.455489526912</v>
      </c>
    </row>
    <row r="41" ht="15.75" customHeight="1" spans="1:135">
      <c r="A41" s="86" t="s">
        <v>213</v>
      </c>
      <c r="B41" s="87" t="s">
        <v>214</v>
      </c>
      <c r="C41" s="243">
        <v>9914.81066659009</v>
      </c>
      <c r="D41" s="243">
        <v>1350.85579398401</v>
      </c>
      <c r="E41" s="243">
        <v>108.292978854445</v>
      </c>
      <c r="F41" s="243">
        <v>10.8932510136564</v>
      </c>
      <c r="G41" s="243">
        <v>48.954885056904</v>
      </c>
      <c r="H41" s="243">
        <v>481.973494706544</v>
      </c>
      <c r="I41" s="243">
        <v>160.874945478894</v>
      </c>
      <c r="J41" s="243">
        <v>702.696576255999</v>
      </c>
      <c r="K41" s="252">
        <v>7752.96531749563</v>
      </c>
      <c r="L41" s="253">
        <v>0</v>
      </c>
      <c r="M41" s="254">
        <v>0</v>
      </c>
      <c r="N41" s="254">
        <v>0</v>
      </c>
      <c r="O41" s="254">
        <v>0</v>
      </c>
      <c r="P41" s="254">
        <v>0</v>
      </c>
      <c r="Q41" s="254">
        <v>0</v>
      </c>
      <c r="R41" s="254">
        <v>0</v>
      </c>
      <c r="S41" s="254">
        <v>0</v>
      </c>
      <c r="T41" s="254">
        <v>0</v>
      </c>
      <c r="U41" s="254">
        <v>0</v>
      </c>
      <c r="V41" s="254">
        <v>0</v>
      </c>
      <c r="W41" s="254">
        <v>0</v>
      </c>
      <c r="X41" s="254">
        <v>0</v>
      </c>
      <c r="Y41" s="254">
        <v>3115.76193513238</v>
      </c>
      <c r="Z41" s="254">
        <v>0</v>
      </c>
      <c r="AA41" s="254">
        <v>0</v>
      </c>
      <c r="AB41" s="254">
        <v>0</v>
      </c>
      <c r="AC41" s="254">
        <v>0</v>
      </c>
      <c r="AD41" s="254">
        <v>0</v>
      </c>
      <c r="AE41" s="254">
        <v>0</v>
      </c>
      <c r="AF41" s="254">
        <v>0</v>
      </c>
      <c r="AG41" s="254">
        <v>0</v>
      </c>
      <c r="AH41" s="254">
        <v>0</v>
      </c>
      <c r="AI41" s="254">
        <v>0</v>
      </c>
      <c r="AJ41" s="254">
        <v>0</v>
      </c>
      <c r="AK41" s="254">
        <v>0</v>
      </c>
      <c r="AL41" s="254">
        <v>0</v>
      </c>
      <c r="AM41" s="254">
        <v>0</v>
      </c>
      <c r="AN41" s="254">
        <v>0</v>
      </c>
      <c r="AO41" s="254">
        <v>0</v>
      </c>
      <c r="AP41" s="254">
        <v>0</v>
      </c>
      <c r="AQ41" s="254">
        <v>0</v>
      </c>
      <c r="AR41" s="254">
        <v>0</v>
      </c>
      <c r="AS41" s="254">
        <v>0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4">
        <v>0</v>
      </c>
      <c r="BK41" s="254">
        <v>0</v>
      </c>
      <c r="BL41" s="259">
        <v>3115.76193513238</v>
      </c>
      <c r="BM41" s="271">
        <v>183.1497847372</v>
      </c>
      <c r="BN41" s="254">
        <v>4454.05359762605</v>
      </c>
      <c r="BO41" s="272">
        <v>4637.20338236325</v>
      </c>
      <c r="BP41" s="212"/>
      <c r="BQ41" s="86" t="s">
        <v>71</v>
      </c>
      <c r="BR41" s="87" t="s">
        <v>126</v>
      </c>
      <c r="BS41" s="243">
        <v>19770.35281832</v>
      </c>
      <c r="BT41" s="243">
        <v>-82013.0261803811</v>
      </c>
      <c r="BU41" s="243">
        <v>103.827457876691</v>
      </c>
      <c r="BV41" s="243">
        <v>6.62471650078284</v>
      </c>
      <c r="BW41" s="243">
        <v>10.9779831557712</v>
      </c>
      <c r="BX41" s="243">
        <v>1099.24883660098</v>
      </c>
      <c r="BY41" s="243">
        <v>265.919046770991</v>
      </c>
      <c r="BZ41" s="243">
        <v>1382.77058302852</v>
      </c>
      <c r="CA41" s="252">
        <v>100296.780957796</v>
      </c>
      <c r="CB41" s="254">
        <v>7.61795110426911</v>
      </c>
      <c r="CC41" s="254">
        <v>4.695295760728</v>
      </c>
      <c r="CD41" s="254">
        <v>0.59577039331429</v>
      </c>
      <c r="CE41" s="254">
        <v>0</v>
      </c>
      <c r="CF41" s="254">
        <v>0</v>
      </c>
      <c r="CG41" s="254">
        <v>295.029534752314</v>
      </c>
      <c r="CH41" s="254">
        <v>2555.36683891956</v>
      </c>
      <c r="CI41" s="254">
        <v>9.17525013218192</v>
      </c>
      <c r="CJ41" s="254">
        <v>48.4360681492073</v>
      </c>
      <c r="CK41" s="254">
        <v>0</v>
      </c>
      <c r="CL41" s="254">
        <v>48.245499409645</v>
      </c>
      <c r="CM41" s="254">
        <v>15.727613472425</v>
      </c>
      <c r="CN41" s="254">
        <v>0</v>
      </c>
      <c r="CO41" s="254">
        <v>5.48748442304673</v>
      </c>
      <c r="CP41" s="254">
        <v>0</v>
      </c>
      <c r="CQ41" s="254">
        <v>1.03919190414898</v>
      </c>
      <c r="CR41" s="254">
        <v>0</v>
      </c>
      <c r="CS41" s="254">
        <v>481.039450013176</v>
      </c>
      <c r="CT41" s="254">
        <v>12.9067196702901</v>
      </c>
      <c r="CU41" s="254">
        <v>296.155093830881</v>
      </c>
      <c r="CV41" s="254">
        <v>18.7845233866745</v>
      </c>
      <c r="CW41" s="254">
        <v>9.91955612267555</v>
      </c>
      <c r="CX41" s="254">
        <v>3.15030706857013</v>
      </c>
      <c r="CY41" s="254">
        <v>125.365161020825</v>
      </c>
      <c r="CZ41" s="254">
        <v>36.7871892872608</v>
      </c>
      <c r="DA41" s="254">
        <v>15.7635203640629</v>
      </c>
      <c r="DB41" s="254">
        <v>194.612405553838</v>
      </c>
      <c r="DC41" s="254">
        <v>4.10768848012004</v>
      </c>
      <c r="DD41" s="254">
        <v>127.751581901448</v>
      </c>
      <c r="DE41" s="254">
        <v>12.9848147534647</v>
      </c>
      <c r="DF41" s="254">
        <v>47.9361884795906</v>
      </c>
      <c r="DG41" s="254">
        <v>201.440884955336</v>
      </c>
      <c r="DH41" s="254">
        <v>0</v>
      </c>
      <c r="DI41" s="254">
        <v>0</v>
      </c>
      <c r="DJ41" s="254">
        <v>5.52195853831819</v>
      </c>
      <c r="DK41" s="254">
        <v>87367.3634924722</v>
      </c>
      <c r="DL41" s="254">
        <v>191.626285184079</v>
      </c>
      <c r="DM41" s="254">
        <v>0</v>
      </c>
      <c r="DN41" s="254">
        <v>0</v>
      </c>
      <c r="DO41" s="254">
        <v>0.286947277567187</v>
      </c>
      <c r="DP41" s="254">
        <v>8.91954155103491</v>
      </c>
      <c r="DQ41" s="254">
        <v>0.731096359426685</v>
      </c>
      <c r="DR41" s="254">
        <v>58.5580765885311</v>
      </c>
      <c r="DS41" s="254">
        <v>70.1412996922738</v>
      </c>
      <c r="DT41" s="254">
        <v>0</v>
      </c>
      <c r="DU41" s="254">
        <v>469.379702699922</v>
      </c>
      <c r="DV41" s="254">
        <v>24.9493447313709</v>
      </c>
      <c r="DW41" s="254">
        <v>79.3480826234189</v>
      </c>
      <c r="DX41" s="254">
        <v>26.3370390589451</v>
      </c>
      <c r="DY41" s="254">
        <v>0</v>
      </c>
      <c r="DZ41" s="254">
        <v>315.43645303171</v>
      </c>
      <c r="EA41" s="272">
        <v>0</v>
      </c>
      <c r="EB41" s="258">
        <f t="shared" si="2"/>
        <v>93198.7209031178</v>
      </c>
      <c r="EC41" s="271">
        <v>709.629937347956</v>
      </c>
      <c r="ED41" s="254">
        <v>6388.43011733012</v>
      </c>
      <c r="EE41" s="270">
        <f t="shared" si="3"/>
        <v>7098.06005467807</v>
      </c>
    </row>
    <row r="42" ht="15.75" customHeight="1" spans="1:135">
      <c r="A42" s="86" t="s">
        <v>215</v>
      </c>
      <c r="B42" s="87" t="s">
        <v>216</v>
      </c>
      <c r="C42" s="243">
        <v>2015.58975543029</v>
      </c>
      <c r="D42" s="243">
        <v>866.825823889339</v>
      </c>
      <c r="E42" s="243">
        <v>31.2101621843564</v>
      </c>
      <c r="F42" s="243">
        <v>0.149419398051142</v>
      </c>
      <c r="G42" s="243">
        <v>2.32271548164865</v>
      </c>
      <c r="H42" s="243">
        <v>55.963654305321</v>
      </c>
      <c r="I42" s="243">
        <v>25.6017443881953</v>
      </c>
      <c r="J42" s="243">
        <v>84.0375335732161</v>
      </c>
      <c r="K42" s="252">
        <v>1033.51623578337</v>
      </c>
      <c r="L42" s="253">
        <v>0</v>
      </c>
      <c r="M42" s="254">
        <v>0</v>
      </c>
      <c r="N42" s="254">
        <v>0</v>
      </c>
      <c r="O42" s="254">
        <v>0</v>
      </c>
      <c r="P42" s="254">
        <v>0</v>
      </c>
      <c r="Q42" s="254">
        <v>0</v>
      </c>
      <c r="R42" s="254">
        <v>0</v>
      </c>
      <c r="S42" s="254">
        <v>0</v>
      </c>
      <c r="T42" s="254">
        <v>0</v>
      </c>
      <c r="U42" s="254">
        <v>0</v>
      </c>
      <c r="V42" s="254">
        <v>0</v>
      </c>
      <c r="W42" s="254">
        <v>0</v>
      </c>
      <c r="X42" s="254">
        <v>0</v>
      </c>
      <c r="Y42" s="254">
        <v>0</v>
      </c>
      <c r="Z42" s="254">
        <v>853.0552954222</v>
      </c>
      <c r="AA42" s="254">
        <v>0</v>
      </c>
      <c r="AB42" s="254">
        <v>0</v>
      </c>
      <c r="AC42" s="254">
        <v>0</v>
      </c>
      <c r="AD42" s="254">
        <v>0</v>
      </c>
      <c r="AE42" s="254">
        <v>0</v>
      </c>
      <c r="AF42" s="254">
        <v>0</v>
      </c>
      <c r="AG42" s="254">
        <v>0</v>
      </c>
      <c r="AH42" s="254">
        <v>0</v>
      </c>
      <c r="AI42" s="254">
        <v>0</v>
      </c>
      <c r="AJ42" s="254">
        <v>0</v>
      </c>
      <c r="AK42" s="254">
        <v>0</v>
      </c>
      <c r="AL42" s="254">
        <v>0</v>
      </c>
      <c r="AM42" s="254">
        <v>0</v>
      </c>
      <c r="AN42" s="254">
        <v>0</v>
      </c>
      <c r="AO42" s="254">
        <v>0</v>
      </c>
      <c r="AP42" s="254">
        <v>0</v>
      </c>
      <c r="AQ42" s="254">
        <v>0</v>
      </c>
      <c r="AR42" s="254">
        <v>0</v>
      </c>
      <c r="AS42" s="254">
        <v>0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8.05574076507389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4">
        <v>0</v>
      </c>
      <c r="BK42" s="254">
        <v>0</v>
      </c>
      <c r="BL42" s="259">
        <v>861.111036187274</v>
      </c>
      <c r="BM42" s="271">
        <v>3.7887765461</v>
      </c>
      <c r="BN42" s="254">
        <v>168.61642305</v>
      </c>
      <c r="BO42" s="272">
        <v>172.4051995961</v>
      </c>
      <c r="BP42" s="212"/>
      <c r="BQ42" s="86" t="s">
        <v>72</v>
      </c>
      <c r="BR42" s="87" t="s">
        <v>127</v>
      </c>
      <c r="BS42" s="243">
        <v>30826.364771556</v>
      </c>
      <c r="BT42" s="243">
        <v>-185.969184336579</v>
      </c>
      <c r="BU42" s="243">
        <v>-6526.16696252885</v>
      </c>
      <c r="BV42" s="243">
        <v>0</v>
      </c>
      <c r="BW42" s="243">
        <v>0</v>
      </c>
      <c r="BX42" s="243">
        <v>771.008541129977</v>
      </c>
      <c r="BY42" s="243">
        <v>372.01609379478</v>
      </c>
      <c r="BZ42" s="243">
        <v>1143.02463492476</v>
      </c>
      <c r="CA42" s="252">
        <v>36395.4762834967</v>
      </c>
      <c r="CB42" s="254">
        <v>0</v>
      </c>
      <c r="CC42" s="254">
        <v>0</v>
      </c>
      <c r="CD42" s="254">
        <v>0</v>
      </c>
      <c r="CE42" s="254">
        <v>0</v>
      </c>
      <c r="CF42" s="254">
        <v>0</v>
      </c>
      <c r="CG42" s="254">
        <v>0.611290242854469</v>
      </c>
      <c r="CH42" s="254">
        <v>0.651188025711085</v>
      </c>
      <c r="CI42" s="254">
        <v>0.0201013642183786</v>
      </c>
      <c r="CJ42" s="254">
        <v>0.128901525048096</v>
      </c>
      <c r="CK42" s="254">
        <v>0</v>
      </c>
      <c r="CL42" s="254">
        <v>0.00371072889467332</v>
      </c>
      <c r="CM42" s="254">
        <v>0.0312297509651065</v>
      </c>
      <c r="CN42" s="254">
        <v>0</v>
      </c>
      <c r="CO42" s="254">
        <v>0.0120221161757157</v>
      </c>
      <c r="CP42" s="254">
        <v>0</v>
      </c>
      <c r="CQ42" s="254">
        <v>0.117968492528759</v>
      </c>
      <c r="CR42" s="254">
        <v>0</v>
      </c>
      <c r="CS42" s="254">
        <v>0.237094725415514</v>
      </c>
      <c r="CT42" s="254">
        <v>0.0282763596871354</v>
      </c>
      <c r="CU42" s="254">
        <v>0</v>
      </c>
      <c r="CV42" s="254">
        <v>0.0587761770098553</v>
      </c>
      <c r="CW42" s="254">
        <v>0.0390621451532409</v>
      </c>
      <c r="CX42" s="254">
        <v>0.0069017704011086</v>
      </c>
      <c r="CY42" s="254">
        <v>0.0361957215374872</v>
      </c>
      <c r="CZ42" s="254">
        <v>0.0594676335872499</v>
      </c>
      <c r="DA42" s="254">
        <v>0.0345351090855224</v>
      </c>
      <c r="DB42" s="254">
        <v>0.366115110933985</v>
      </c>
      <c r="DC42" s="254">
        <v>0.0638166416020186</v>
      </c>
      <c r="DD42" s="254">
        <v>0.0367871171816819</v>
      </c>
      <c r="DE42" s="254">
        <v>0.0284474523208993</v>
      </c>
      <c r="DF42" s="254">
        <v>0.0591379054687583</v>
      </c>
      <c r="DG42" s="254">
        <v>0.0142778217476064</v>
      </c>
      <c r="DH42" s="254">
        <v>0</v>
      </c>
      <c r="DI42" s="254">
        <v>0</v>
      </c>
      <c r="DJ42" s="254">
        <v>0.626849691544866</v>
      </c>
      <c r="DK42" s="254">
        <v>191.626285184078</v>
      </c>
      <c r="DL42" s="254">
        <v>33898.2678803712</v>
      </c>
      <c r="DM42" s="254">
        <v>985.578383633598</v>
      </c>
      <c r="DN42" s="254">
        <v>0</v>
      </c>
      <c r="DO42" s="254">
        <v>0.0325740968869016</v>
      </c>
      <c r="DP42" s="254">
        <v>0.0378507128846233</v>
      </c>
      <c r="DQ42" s="254">
        <v>0.0829936560037576</v>
      </c>
      <c r="DR42" s="254">
        <v>0.33207415544566</v>
      </c>
      <c r="DS42" s="254">
        <v>0.289725214692321</v>
      </c>
      <c r="DT42" s="254">
        <v>0</v>
      </c>
      <c r="DU42" s="254">
        <v>53.2837252965829</v>
      </c>
      <c r="DV42" s="254">
        <v>0.133663655147378</v>
      </c>
      <c r="DW42" s="254">
        <v>0.223198696044138</v>
      </c>
      <c r="DX42" s="254">
        <v>465.503998592812</v>
      </c>
      <c r="DY42" s="254">
        <v>0</v>
      </c>
      <c r="DZ42" s="254">
        <v>0.188367041109536</v>
      </c>
      <c r="EA42" s="272">
        <v>0</v>
      </c>
      <c r="EB42" s="258">
        <f t="shared" si="2"/>
        <v>35598.8528739355</v>
      </c>
      <c r="EC42" s="271">
        <v>137.577781587767</v>
      </c>
      <c r="ED42" s="254">
        <v>659.045627973445</v>
      </c>
      <c r="EE42" s="270">
        <f t="shared" si="3"/>
        <v>796.623409561212</v>
      </c>
    </row>
    <row r="43" ht="15.75" customHeight="1" spans="1:135">
      <c r="A43" s="86" t="s">
        <v>217</v>
      </c>
      <c r="B43" s="87" t="s">
        <v>218</v>
      </c>
      <c r="C43" s="243">
        <v>715.659676089587</v>
      </c>
      <c r="D43" s="243">
        <v>84.8723437205706</v>
      </c>
      <c r="E43" s="243">
        <v>19.6198111270786</v>
      </c>
      <c r="F43" s="243">
        <v>0</v>
      </c>
      <c r="G43" s="243">
        <v>0</v>
      </c>
      <c r="H43" s="243">
        <v>37.4355241181736</v>
      </c>
      <c r="I43" s="243">
        <v>35.4525807241601</v>
      </c>
      <c r="J43" s="243">
        <v>72.8881048423337</v>
      </c>
      <c r="K43" s="252">
        <v>538.279416399604</v>
      </c>
      <c r="L43" s="253">
        <v>0</v>
      </c>
      <c r="M43" s="254">
        <v>0</v>
      </c>
      <c r="N43" s="254">
        <v>0</v>
      </c>
      <c r="O43" s="254">
        <v>0</v>
      </c>
      <c r="P43" s="254">
        <v>0</v>
      </c>
      <c r="Q43" s="254">
        <v>0</v>
      </c>
      <c r="R43" s="254">
        <v>0</v>
      </c>
      <c r="S43" s="254">
        <v>0</v>
      </c>
      <c r="T43" s="254">
        <v>0</v>
      </c>
      <c r="U43" s="254">
        <v>0</v>
      </c>
      <c r="V43" s="254">
        <v>0</v>
      </c>
      <c r="W43" s="254">
        <v>0</v>
      </c>
      <c r="X43" s="254">
        <v>0</v>
      </c>
      <c r="Y43" s="254">
        <v>0</v>
      </c>
      <c r="Z43" s="254">
        <v>0</v>
      </c>
      <c r="AA43" s="254">
        <v>335.183494455877</v>
      </c>
      <c r="AB43" s="254">
        <v>0</v>
      </c>
      <c r="AC43" s="254">
        <v>0</v>
      </c>
      <c r="AD43" s="254">
        <v>0</v>
      </c>
      <c r="AE43" s="254">
        <v>0</v>
      </c>
      <c r="AF43" s="254">
        <v>0</v>
      </c>
      <c r="AG43" s="254">
        <v>0</v>
      </c>
      <c r="AH43" s="254">
        <v>0</v>
      </c>
      <c r="AI43" s="254">
        <v>0</v>
      </c>
      <c r="AJ43" s="254">
        <v>0</v>
      </c>
      <c r="AK43" s="254">
        <v>0</v>
      </c>
      <c r="AL43" s="254">
        <v>0</v>
      </c>
      <c r="AM43" s="254">
        <v>0</v>
      </c>
      <c r="AN43" s="254">
        <v>0</v>
      </c>
      <c r="AO43" s="254">
        <v>0</v>
      </c>
      <c r="AP43" s="254">
        <v>0</v>
      </c>
      <c r="AQ43" s="254">
        <v>0</v>
      </c>
      <c r="AR43" s="254">
        <v>0</v>
      </c>
      <c r="AS43" s="254">
        <v>0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v>0</v>
      </c>
      <c r="BI43" s="254">
        <v>0</v>
      </c>
      <c r="BJ43" s="254">
        <v>0</v>
      </c>
      <c r="BK43" s="254">
        <v>0</v>
      </c>
      <c r="BL43" s="259">
        <v>335.183494455877</v>
      </c>
      <c r="BM43" s="271">
        <v>154.231205783727</v>
      </c>
      <c r="BN43" s="254">
        <v>48.86471616</v>
      </c>
      <c r="BO43" s="272">
        <v>203.095921943727</v>
      </c>
      <c r="BP43" s="212"/>
      <c r="BQ43" s="86" t="s">
        <v>73</v>
      </c>
      <c r="BR43" s="87" t="s">
        <v>128</v>
      </c>
      <c r="BS43" s="243">
        <v>780.8558715269</v>
      </c>
      <c r="BT43" s="243">
        <v>0</v>
      </c>
      <c r="BU43" s="243">
        <v>-275.833037471148</v>
      </c>
      <c r="BV43" s="243">
        <v>0</v>
      </c>
      <c r="BW43" s="243">
        <v>0</v>
      </c>
      <c r="BX43" s="243">
        <v>6.18098174210437</v>
      </c>
      <c r="BY43" s="243">
        <v>15.61906414292</v>
      </c>
      <c r="BZ43" s="243">
        <v>21.8000458850245</v>
      </c>
      <c r="CA43" s="252">
        <v>1034.88886311302</v>
      </c>
      <c r="CB43" s="254">
        <v>0</v>
      </c>
      <c r="CC43" s="254">
        <v>0</v>
      </c>
      <c r="CD43" s="254">
        <v>0</v>
      </c>
      <c r="CE43" s="254">
        <v>0</v>
      </c>
      <c r="CF43" s="254">
        <v>0</v>
      </c>
      <c r="CG43" s="254">
        <v>0</v>
      </c>
      <c r="CH43" s="254">
        <v>0</v>
      </c>
      <c r="CI43" s="254">
        <v>0</v>
      </c>
      <c r="CJ43" s="254">
        <v>0</v>
      </c>
      <c r="CK43" s="254">
        <v>0</v>
      </c>
      <c r="CL43" s="254">
        <v>0</v>
      </c>
      <c r="CM43" s="254">
        <v>0</v>
      </c>
      <c r="CN43" s="254">
        <v>0</v>
      </c>
      <c r="CO43" s="254">
        <v>0</v>
      </c>
      <c r="CP43" s="254">
        <v>0</v>
      </c>
      <c r="CQ43" s="254">
        <v>0</v>
      </c>
      <c r="CR43" s="254">
        <v>0</v>
      </c>
      <c r="CS43" s="254">
        <v>0</v>
      </c>
      <c r="CT43" s="254">
        <v>0</v>
      </c>
      <c r="CU43" s="254">
        <v>0</v>
      </c>
      <c r="CV43" s="254">
        <v>0</v>
      </c>
      <c r="CW43" s="254">
        <v>0</v>
      </c>
      <c r="CX43" s="254">
        <v>0</v>
      </c>
      <c r="CY43" s="254">
        <v>0</v>
      </c>
      <c r="CZ43" s="254">
        <v>0</v>
      </c>
      <c r="DA43" s="254">
        <v>0</v>
      </c>
      <c r="DB43" s="254">
        <v>0</v>
      </c>
      <c r="DC43" s="254">
        <v>0</v>
      </c>
      <c r="DD43" s="254">
        <v>0</v>
      </c>
      <c r="DE43" s="254">
        <v>0</v>
      </c>
      <c r="DF43" s="254">
        <v>0</v>
      </c>
      <c r="DG43" s="254">
        <v>0</v>
      </c>
      <c r="DH43" s="254">
        <v>0</v>
      </c>
      <c r="DI43" s="254">
        <v>0</v>
      </c>
      <c r="DJ43" s="254">
        <v>0</v>
      </c>
      <c r="DK43" s="254">
        <v>0</v>
      </c>
      <c r="DL43" s="254">
        <v>985.578383633596</v>
      </c>
      <c r="DM43" s="254">
        <v>41.6561636845124</v>
      </c>
      <c r="DN43" s="254">
        <v>0</v>
      </c>
      <c r="DO43" s="254">
        <v>0</v>
      </c>
      <c r="DP43" s="254">
        <v>0</v>
      </c>
      <c r="DQ43" s="254">
        <v>0</v>
      </c>
      <c r="DR43" s="254">
        <v>0</v>
      </c>
      <c r="DS43" s="254">
        <v>0</v>
      </c>
      <c r="DT43" s="254">
        <v>0</v>
      </c>
      <c r="DU43" s="254">
        <v>0</v>
      </c>
      <c r="DV43" s="254">
        <v>0</v>
      </c>
      <c r="DW43" s="254">
        <v>0</v>
      </c>
      <c r="DX43" s="254">
        <v>0</v>
      </c>
      <c r="DY43" s="254">
        <v>0</v>
      </c>
      <c r="DZ43" s="254">
        <v>0</v>
      </c>
      <c r="EA43" s="272">
        <v>0</v>
      </c>
      <c r="EB43" s="258">
        <f t="shared" si="2"/>
        <v>1027.23454731811</v>
      </c>
      <c r="EC43" s="271">
        <v>0</v>
      </c>
      <c r="ED43" s="254">
        <v>7.65431579491324</v>
      </c>
      <c r="EE43" s="270">
        <f t="shared" si="3"/>
        <v>7.65431579491324</v>
      </c>
    </row>
    <row r="44" ht="15.75" customHeight="1" spans="1:135">
      <c r="A44" s="86" t="s">
        <v>219</v>
      </c>
      <c r="B44" s="87" t="s">
        <v>220</v>
      </c>
      <c r="C44" s="243">
        <v>14762.0944671735</v>
      </c>
      <c r="D44" s="243">
        <v>2366.46931149998</v>
      </c>
      <c r="E44" s="243">
        <v>98.7972695545063</v>
      </c>
      <c r="F44" s="243">
        <v>0</v>
      </c>
      <c r="G44" s="243">
        <v>0</v>
      </c>
      <c r="H44" s="243">
        <v>2383.94647244422</v>
      </c>
      <c r="I44" s="243">
        <v>0</v>
      </c>
      <c r="J44" s="243">
        <v>2383.94647244422</v>
      </c>
      <c r="K44" s="252">
        <v>9912.88141367477</v>
      </c>
      <c r="L44" s="253">
        <v>0</v>
      </c>
      <c r="M44" s="254">
        <v>0</v>
      </c>
      <c r="N44" s="254">
        <v>0</v>
      </c>
      <c r="O44" s="254">
        <v>0</v>
      </c>
      <c r="P44" s="254">
        <v>0</v>
      </c>
      <c r="Q44" s="254">
        <v>0</v>
      </c>
      <c r="R44" s="254">
        <v>0</v>
      </c>
      <c r="S44" s="254">
        <v>0</v>
      </c>
      <c r="T44" s="254">
        <v>0</v>
      </c>
      <c r="U44" s="254">
        <v>0</v>
      </c>
      <c r="V44" s="254">
        <v>0</v>
      </c>
      <c r="W44" s="254">
        <v>0</v>
      </c>
      <c r="X44" s="254">
        <v>0</v>
      </c>
      <c r="Y44" s="254">
        <v>0</v>
      </c>
      <c r="Z44" s="254">
        <v>0</v>
      </c>
      <c r="AA44" s="254">
        <v>9912.88141367477</v>
      </c>
      <c r="AB44" s="254">
        <v>0</v>
      </c>
      <c r="AC44" s="254">
        <v>0</v>
      </c>
      <c r="AD44" s="254">
        <v>0</v>
      </c>
      <c r="AE44" s="254">
        <v>0</v>
      </c>
      <c r="AF44" s="254">
        <v>0</v>
      </c>
      <c r="AG44" s="254">
        <v>0</v>
      </c>
      <c r="AH44" s="254">
        <v>0</v>
      </c>
      <c r="AI44" s="254">
        <v>0</v>
      </c>
      <c r="AJ44" s="254">
        <v>0</v>
      </c>
      <c r="AK44" s="254">
        <v>0</v>
      </c>
      <c r="AL44" s="254">
        <v>0</v>
      </c>
      <c r="AM44" s="254">
        <v>0</v>
      </c>
      <c r="AN44" s="254">
        <v>0</v>
      </c>
      <c r="AO44" s="254">
        <v>0</v>
      </c>
      <c r="AP44" s="254">
        <v>0</v>
      </c>
      <c r="AQ44" s="254">
        <v>0</v>
      </c>
      <c r="AR44" s="254">
        <v>0</v>
      </c>
      <c r="AS44" s="254">
        <v>0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v>0</v>
      </c>
      <c r="BG44" s="254">
        <v>0</v>
      </c>
      <c r="BH44" s="254">
        <v>0</v>
      </c>
      <c r="BI44" s="254">
        <v>0</v>
      </c>
      <c r="BJ44" s="254">
        <v>0</v>
      </c>
      <c r="BK44" s="254">
        <v>0</v>
      </c>
      <c r="BL44" s="259">
        <v>9912.88141367477</v>
      </c>
      <c r="BM44" s="271">
        <v>0</v>
      </c>
      <c r="BN44" s="254">
        <v>0</v>
      </c>
      <c r="BO44" s="272">
        <v>0</v>
      </c>
      <c r="BP44" s="212"/>
      <c r="BQ44" s="86" t="s">
        <v>74</v>
      </c>
      <c r="BR44" s="87" t="s">
        <v>129</v>
      </c>
      <c r="BS44" s="243">
        <v>4550.42220648159</v>
      </c>
      <c r="BT44" s="243">
        <v>0</v>
      </c>
      <c r="BU44" s="243">
        <v>0</v>
      </c>
      <c r="BV44" s="243">
        <v>0</v>
      </c>
      <c r="BW44" s="243">
        <v>0</v>
      </c>
      <c r="BX44" s="243">
        <v>8.92462605957071</v>
      </c>
      <c r="BY44" s="243">
        <v>34.5624555014167</v>
      </c>
      <c r="BZ44" s="243">
        <v>43.4870815609874</v>
      </c>
      <c r="CA44" s="252">
        <v>4506.9351249206</v>
      </c>
      <c r="CB44" s="254">
        <v>0</v>
      </c>
      <c r="CC44" s="254">
        <v>0</v>
      </c>
      <c r="CD44" s="254">
        <v>0</v>
      </c>
      <c r="CE44" s="254">
        <v>0</v>
      </c>
      <c r="CF44" s="254">
        <v>0</v>
      </c>
      <c r="CG44" s="254">
        <v>0</v>
      </c>
      <c r="CH44" s="254">
        <v>0</v>
      </c>
      <c r="CI44" s="254">
        <v>0</v>
      </c>
      <c r="CJ44" s="254">
        <v>0</v>
      </c>
      <c r="CK44" s="254">
        <v>0</v>
      </c>
      <c r="CL44" s="254">
        <v>0</v>
      </c>
      <c r="CM44" s="254">
        <v>0</v>
      </c>
      <c r="CN44" s="254">
        <v>0</v>
      </c>
      <c r="CO44" s="254">
        <v>0</v>
      </c>
      <c r="CP44" s="254">
        <v>0</v>
      </c>
      <c r="CQ44" s="254">
        <v>0</v>
      </c>
      <c r="CR44" s="254">
        <v>0</v>
      </c>
      <c r="CS44" s="254">
        <v>0</v>
      </c>
      <c r="CT44" s="254">
        <v>0</v>
      </c>
      <c r="CU44" s="254">
        <v>0</v>
      </c>
      <c r="CV44" s="254">
        <v>0</v>
      </c>
      <c r="CW44" s="254">
        <v>0</v>
      </c>
      <c r="CX44" s="254">
        <v>0</v>
      </c>
      <c r="CY44" s="254">
        <v>0</v>
      </c>
      <c r="CZ44" s="254">
        <v>0</v>
      </c>
      <c r="DA44" s="254">
        <v>0</v>
      </c>
      <c r="DB44" s="254">
        <v>0</v>
      </c>
      <c r="DC44" s="254">
        <v>0</v>
      </c>
      <c r="DD44" s="254">
        <v>0</v>
      </c>
      <c r="DE44" s="254">
        <v>0</v>
      </c>
      <c r="DF44" s="254">
        <v>0</v>
      </c>
      <c r="DG44" s="254">
        <v>0</v>
      </c>
      <c r="DH44" s="254">
        <v>0</v>
      </c>
      <c r="DI44" s="254">
        <v>0</v>
      </c>
      <c r="DJ44" s="254">
        <v>0</v>
      </c>
      <c r="DK44" s="254">
        <v>0</v>
      </c>
      <c r="DL44" s="254">
        <v>0</v>
      </c>
      <c r="DM44" s="254">
        <v>0</v>
      </c>
      <c r="DN44" s="254">
        <v>1917.9351249206</v>
      </c>
      <c r="DO44" s="254">
        <v>0</v>
      </c>
      <c r="DP44" s="254">
        <v>0</v>
      </c>
      <c r="DQ44" s="254">
        <v>0</v>
      </c>
      <c r="DR44" s="254">
        <v>0</v>
      </c>
      <c r="DS44" s="254">
        <v>0</v>
      </c>
      <c r="DT44" s="254">
        <v>0</v>
      </c>
      <c r="DU44" s="254">
        <v>0</v>
      </c>
      <c r="DV44" s="254">
        <v>0</v>
      </c>
      <c r="DW44" s="254">
        <v>0</v>
      </c>
      <c r="DX44" s="254">
        <v>0</v>
      </c>
      <c r="DY44" s="254">
        <v>0</v>
      </c>
      <c r="DZ44" s="254">
        <v>0</v>
      </c>
      <c r="EA44" s="272">
        <v>0</v>
      </c>
      <c r="EB44" s="258">
        <f t="shared" si="2"/>
        <v>1917.9351249206</v>
      </c>
      <c r="EC44" s="271">
        <v>1906</v>
      </c>
      <c r="ED44" s="254">
        <v>683</v>
      </c>
      <c r="EE44" s="270">
        <f t="shared" si="3"/>
        <v>2589</v>
      </c>
    </row>
    <row r="45" ht="15.75" customHeight="1" spans="1:135">
      <c r="A45" s="86" t="s">
        <v>221</v>
      </c>
      <c r="B45" s="87" t="s">
        <v>222</v>
      </c>
      <c r="C45" s="243">
        <v>7515.67922949067</v>
      </c>
      <c r="D45" s="243">
        <v>0</v>
      </c>
      <c r="E45" s="243">
        <v>30.232662697598</v>
      </c>
      <c r="F45" s="243">
        <v>0</v>
      </c>
      <c r="G45" s="243">
        <v>0</v>
      </c>
      <c r="H45" s="243">
        <v>0</v>
      </c>
      <c r="I45" s="243">
        <v>301.283395118018</v>
      </c>
      <c r="J45" s="243">
        <v>301.283395118018</v>
      </c>
      <c r="K45" s="252">
        <v>7184.16317167505</v>
      </c>
      <c r="L45" s="253">
        <v>0</v>
      </c>
      <c r="M45" s="254">
        <v>0</v>
      </c>
      <c r="N45" s="254">
        <v>0</v>
      </c>
      <c r="O45" s="254">
        <v>0</v>
      </c>
      <c r="P45" s="254">
        <v>0</v>
      </c>
      <c r="Q45" s="254">
        <v>0</v>
      </c>
      <c r="R45" s="254">
        <v>0</v>
      </c>
      <c r="S45" s="254">
        <v>0</v>
      </c>
      <c r="T45" s="254">
        <v>0</v>
      </c>
      <c r="U45" s="254">
        <v>0</v>
      </c>
      <c r="V45" s="254">
        <v>0</v>
      </c>
      <c r="W45" s="254">
        <v>0</v>
      </c>
      <c r="X45" s="254">
        <v>0</v>
      </c>
      <c r="Y45" s="254">
        <v>0</v>
      </c>
      <c r="Z45" s="254">
        <v>0</v>
      </c>
      <c r="AA45" s="254">
        <v>1867.7605857987</v>
      </c>
      <c r="AB45" s="254">
        <v>0</v>
      </c>
      <c r="AC45" s="254">
        <v>0</v>
      </c>
      <c r="AD45" s="254">
        <v>0</v>
      </c>
      <c r="AE45" s="254">
        <v>0</v>
      </c>
      <c r="AF45" s="254">
        <v>0</v>
      </c>
      <c r="AG45" s="254">
        <v>0</v>
      </c>
      <c r="AH45" s="254">
        <v>0</v>
      </c>
      <c r="AI45" s="254">
        <v>0</v>
      </c>
      <c r="AJ45" s="254">
        <v>0</v>
      </c>
      <c r="AK45" s="254">
        <v>0</v>
      </c>
      <c r="AL45" s="254">
        <v>0</v>
      </c>
      <c r="AM45" s="254">
        <v>0</v>
      </c>
      <c r="AN45" s="254">
        <v>0</v>
      </c>
      <c r="AO45" s="254">
        <v>0</v>
      </c>
      <c r="AP45" s="254">
        <v>0</v>
      </c>
      <c r="AQ45" s="254">
        <v>0</v>
      </c>
      <c r="AR45" s="254">
        <v>0</v>
      </c>
      <c r="AS45" s="254">
        <v>0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4">
        <v>0</v>
      </c>
      <c r="BK45" s="254">
        <v>0</v>
      </c>
      <c r="BL45" s="259">
        <v>1867.7605857987</v>
      </c>
      <c r="BM45" s="271">
        <v>5316.40258587635</v>
      </c>
      <c r="BN45" s="254">
        <v>0</v>
      </c>
      <c r="BO45" s="272">
        <v>5316.40258587635</v>
      </c>
      <c r="BP45" s="212"/>
      <c r="BQ45" s="86" t="s">
        <v>75</v>
      </c>
      <c r="BR45" s="87" t="s">
        <v>130</v>
      </c>
      <c r="BS45" s="243">
        <v>7726.28888360245</v>
      </c>
      <c r="BT45" s="243">
        <v>0</v>
      </c>
      <c r="BU45" s="243">
        <v>0</v>
      </c>
      <c r="BV45" s="243">
        <v>0</v>
      </c>
      <c r="BW45" s="243">
        <v>0</v>
      </c>
      <c r="BX45" s="243">
        <v>0</v>
      </c>
      <c r="BY45" s="243">
        <v>242.796761499485</v>
      </c>
      <c r="BZ45" s="243">
        <v>242.796761499485</v>
      </c>
      <c r="CA45" s="252">
        <v>7483.49212210295</v>
      </c>
      <c r="CB45" s="254">
        <v>0</v>
      </c>
      <c r="CC45" s="254">
        <v>0</v>
      </c>
      <c r="CD45" s="254">
        <v>0</v>
      </c>
      <c r="CE45" s="254">
        <v>0</v>
      </c>
      <c r="CF45" s="254">
        <v>0</v>
      </c>
      <c r="CG45" s="254">
        <v>0.00390341194538386</v>
      </c>
      <c r="CH45" s="254">
        <v>0.00546981176089129</v>
      </c>
      <c r="CI45" s="254">
        <v>0</v>
      </c>
      <c r="CJ45" s="254">
        <v>0.00323338767257903</v>
      </c>
      <c r="CK45" s="254">
        <v>0</v>
      </c>
      <c r="CL45" s="254">
        <v>0</v>
      </c>
      <c r="CM45" s="254">
        <v>0.00125584410892083</v>
      </c>
      <c r="CN45" s="254">
        <v>0</v>
      </c>
      <c r="CO45" s="254">
        <v>0</v>
      </c>
      <c r="CP45" s="254">
        <v>0</v>
      </c>
      <c r="CQ45" s="254">
        <v>0.0164165157186221</v>
      </c>
      <c r="CR45" s="254">
        <v>0</v>
      </c>
      <c r="CS45" s="254">
        <v>0.0132256388950654</v>
      </c>
      <c r="CT45" s="254">
        <v>0</v>
      </c>
      <c r="CU45" s="254">
        <v>0</v>
      </c>
      <c r="CV45" s="254">
        <v>0.00250062103463094</v>
      </c>
      <c r="CW45" s="254">
        <v>0.00245912375628796</v>
      </c>
      <c r="CX45" s="254">
        <v>0</v>
      </c>
      <c r="CY45" s="254">
        <v>0.00180874657246642</v>
      </c>
      <c r="CZ45" s="254">
        <v>0.00827552612233597</v>
      </c>
      <c r="DA45" s="254">
        <v>0</v>
      </c>
      <c r="DB45" s="254">
        <v>0.00114574184416635</v>
      </c>
      <c r="DC45" s="254">
        <v>0.00777851962608747</v>
      </c>
      <c r="DD45" s="254">
        <v>0</v>
      </c>
      <c r="DE45" s="254">
        <v>0</v>
      </c>
      <c r="DF45" s="254">
        <v>0.00205529021966692</v>
      </c>
      <c r="DG45" s="254">
        <v>0.00117985349805228</v>
      </c>
      <c r="DH45" s="254">
        <v>0</v>
      </c>
      <c r="DI45" s="254">
        <v>0</v>
      </c>
      <c r="DJ45" s="254">
        <v>0.0872325109346542</v>
      </c>
      <c r="DK45" s="254">
        <v>0.286947277567187</v>
      </c>
      <c r="DL45" s="254">
        <v>0.0325740968869016</v>
      </c>
      <c r="DM45" s="254">
        <v>0</v>
      </c>
      <c r="DN45" s="254">
        <v>0</v>
      </c>
      <c r="DO45" s="254">
        <v>7101.53163967231</v>
      </c>
      <c r="DP45" s="254">
        <v>0.0025981027839652</v>
      </c>
      <c r="DQ45" s="254">
        <v>0.0115494114498364</v>
      </c>
      <c r="DR45" s="254">
        <v>0.028916637055231</v>
      </c>
      <c r="DS45" s="254">
        <v>0.0193064415722363</v>
      </c>
      <c r="DT45" s="254">
        <v>0</v>
      </c>
      <c r="DU45" s="254">
        <v>7.41497238056884</v>
      </c>
      <c r="DV45" s="254">
        <v>0.0112105663829807</v>
      </c>
      <c r="DW45" s="254">
        <v>0.0070905374498889</v>
      </c>
      <c r="DX45" s="254">
        <v>0.101822610527588</v>
      </c>
      <c r="DY45" s="254">
        <v>0</v>
      </c>
      <c r="DZ45" s="254">
        <v>0.000911291069548881</v>
      </c>
      <c r="EA45" s="272">
        <v>0</v>
      </c>
      <c r="EB45" s="258">
        <f t="shared" si="2"/>
        <v>7109.60747956933</v>
      </c>
      <c r="EC45" s="271">
        <v>26.196276756985</v>
      </c>
      <c r="ED45" s="254">
        <v>347.688365776638</v>
      </c>
      <c r="EE45" s="270">
        <f t="shared" si="3"/>
        <v>373.884642533623</v>
      </c>
    </row>
    <row r="46" ht="15.75" customHeight="1" spans="1:135">
      <c r="A46" s="86" t="s">
        <v>223</v>
      </c>
      <c r="B46" s="87" t="s">
        <v>224</v>
      </c>
      <c r="C46" s="243">
        <v>1323.23937754324</v>
      </c>
      <c r="D46" s="243">
        <v>75.3337784295795</v>
      </c>
      <c r="E46" s="243">
        <v>39.9378361732704</v>
      </c>
      <c r="F46" s="243">
        <v>0</v>
      </c>
      <c r="G46" s="243">
        <v>0</v>
      </c>
      <c r="H46" s="243">
        <v>0</v>
      </c>
      <c r="I46" s="243">
        <v>62.2618662357895</v>
      </c>
      <c r="J46" s="243">
        <v>62.2618662357895</v>
      </c>
      <c r="K46" s="252">
        <v>1145.7058967046</v>
      </c>
      <c r="L46" s="253">
        <v>0</v>
      </c>
      <c r="M46" s="254">
        <v>0</v>
      </c>
      <c r="N46" s="254">
        <v>0</v>
      </c>
      <c r="O46" s="254">
        <v>0</v>
      </c>
      <c r="P46" s="254">
        <v>0</v>
      </c>
      <c r="Q46" s="254">
        <v>0</v>
      </c>
      <c r="R46" s="254">
        <v>0</v>
      </c>
      <c r="S46" s="254">
        <v>0</v>
      </c>
      <c r="T46" s="254">
        <v>0</v>
      </c>
      <c r="U46" s="254">
        <v>0</v>
      </c>
      <c r="V46" s="254">
        <v>0</v>
      </c>
      <c r="W46" s="254">
        <v>0</v>
      </c>
      <c r="X46" s="254">
        <v>0</v>
      </c>
      <c r="Y46" s="254">
        <v>0</v>
      </c>
      <c r="Z46" s="254">
        <v>0</v>
      </c>
      <c r="AA46" s="254">
        <v>713.103093354605</v>
      </c>
      <c r="AB46" s="254">
        <v>0</v>
      </c>
      <c r="AC46" s="254">
        <v>0</v>
      </c>
      <c r="AD46" s="254">
        <v>0</v>
      </c>
      <c r="AE46" s="254">
        <v>0</v>
      </c>
      <c r="AF46" s="254">
        <v>0</v>
      </c>
      <c r="AG46" s="254">
        <v>0</v>
      </c>
      <c r="AH46" s="254">
        <v>0</v>
      </c>
      <c r="AI46" s="254">
        <v>0</v>
      </c>
      <c r="AJ46" s="254">
        <v>0</v>
      </c>
      <c r="AK46" s="254">
        <v>0</v>
      </c>
      <c r="AL46" s="254">
        <v>0</v>
      </c>
      <c r="AM46" s="254">
        <v>0</v>
      </c>
      <c r="AN46" s="254">
        <v>0</v>
      </c>
      <c r="AO46" s="254">
        <v>0</v>
      </c>
      <c r="AP46" s="254">
        <v>0</v>
      </c>
      <c r="AQ46" s="254">
        <v>0</v>
      </c>
      <c r="AR46" s="254">
        <v>0</v>
      </c>
      <c r="AS46" s="254">
        <v>0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4">
        <v>0</v>
      </c>
      <c r="BK46" s="254">
        <v>0</v>
      </c>
      <c r="BL46" s="259">
        <v>713.103093354605</v>
      </c>
      <c r="BM46" s="271">
        <v>0</v>
      </c>
      <c r="BN46" s="254">
        <v>432.60280335</v>
      </c>
      <c r="BO46" s="272">
        <v>432.60280335</v>
      </c>
      <c r="BP46" s="212"/>
      <c r="BQ46" s="86" t="s">
        <v>76</v>
      </c>
      <c r="BR46" s="87" t="s">
        <v>131</v>
      </c>
      <c r="BS46" s="243">
        <v>4319.6149625134</v>
      </c>
      <c r="BT46" s="243">
        <v>-8.58903643381401</v>
      </c>
      <c r="BU46" s="243">
        <v>0</v>
      </c>
      <c r="BV46" s="243">
        <v>0</v>
      </c>
      <c r="BW46" s="243">
        <v>0</v>
      </c>
      <c r="BX46" s="243">
        <v>0</v>
      </c>
      <c r="BY46" s="243">
        <v>79.5676521546345</v>
      </c>
      <c r="BZ46" s="243">
        <v>79.5676521546345</v>
      </c>
      <c r="CA46" s="252">
        <v>4248.63634679258</v>
      </c>
      <c r="CB46" s="254">
        <v>7.3367194113814</v>
      </c>
      <c r="CC46" s="254">
        <v>10.6554984994439</v>
      </c>
      <c r="CD46" s="254">
        <v>1.91909103400923</v>
      </c>
      <c r="CE46" s="254">
        <v>0</v>
      </c>
      <c r="CF46" s="254">
        <v>0</v>
      </c>
      <c r="CG46" s="254">
        <v>0.0291743607094106</v>
      </c>
      <c r="CH46" s="254">
        <v>0.0313949682927221</v>
      </c>
      <c r="CI46" s="254">
        <v>0.000928386873647539</v>
      </c>
      <c r="CJ46" s="254">
        <v>0.00673345540827356</v>
      </c>
      <c r="CK46" s="254">
        <v>0</v>
      </c>
      <c r="CL46" s="254">
        <v>0.000171381004794172</v>
      </c>
      <c r="CM46" s="254">
        <v>0.00174534591856283</v>
      </c>
      <c r="CN46" s="254">
        <v>0</v>
      </c>
      <c r="CO46" s="254">
        <v>0.000555244645574629</v>
      </c>
      <c r="CP46" s="254">
        <v>0</v>
      </c>
      <c r="CQ46" s="254">
        <v>0.00940914094789203</v>
      </c>
      <c r="CR46" s="254">
        <v>0</v>
      </c>
      <c r="CS46" s="254">
        <v>0.0141411701554303</v>
      </c>
      <c r="CT46" s="254">
        <v>0.0013059512221599</v>
      </c>
      <c r="CU46" s="254">
        <v>0</v>
      </c>
      <c r="CV46" s="254">
        <v>0.00331790636557732</v>
      </c>
      <c r="CW46" s="254">
        <v>0.00239739668961659</v>
      </c>
      <c r="CX46" s="254">
        <v>0.000318760108801967</v>
      </c>
      <c r="CY46" s="254">
        <v>0.00210809674154187</v>
      </c>
      <c r="CZ46" s="254">
        <v>0.00474312534021423</v>
      </c>
      <c r="DA46" s="254">
        <v>0.00159501323425953</v>
      </c>
      <c r="DB46" s="254">
        <v>0.0171855518362948</v>
      </c>
      <c r="DC46" s="254">
        <v>0.00482407504447821</v>
      </c>
      <c r="DD46" s="254">
        <v>0.00169902282948446</v>
      </c>
      <c r="DE46" s="254">
        <v>0.00131385318113336</v>
      </c>
      <c r="DF46" s="254">
        <v>0.00322717004461992</v>
      </c>
      <c r="DG46" s="254">
        <v>0.000944082648306477</v>
      </c>
      <c r="DH46" s="254">
        <v>0</v>
      </c>
      <c r="DI46" s="254">
        <v>0</v>
      </c>
      <c r="DJ46" s="254">
        <v>0.0499973931552138</v>
      </c>
      <c r="DK46" s="254">
        <v>8.91954155103491</v>
      </c>
      <c r="DL46" s="254">
        <v>0.0378507128846233</v>
      </c>
      <c r="DM46" s="254">
        <v>0</v>
      </c>
      <c r="DN46" s="254">
        <v>0</v>
      </c>
      <c r="DO46" s="254">
        <v>0.0025981027839652</v>
      </c>
      <c r="DP46" s="254">
        <v>1718.26145663444</v>
      </c>
      <c r="DQ46" s="254">
        <v>0.00661955569983948</v>
      </c>
      <c r="DR46" s="254">
        <v>0.0223135129449422</v>
      </c>
      <c r="DS46" s="254">
        <v>0.0180390096790752</v>
      </c>
      <c r="DT46" s="254">
        <v>0</v>
      </c>
      <c r="DU46" s="254">
        <v>4.24989817871992</v>
      </c>
      <c r="DV46" s="254">
        <v>0.00887801160284315</v>
      </c>
      <c r="DW46" s="254">
        <v>0.0120191915995708</v>
      </c>
      <c r="DX46" s="254">
        <v>0.0600660468148339</v>
      </c>
      <c r="DY46" s="254">
        <v>0</v>
      </c>
      <c r="DZ46" s="254">
        <v>0.00891964494867464</v>
      </c>
      <c r="EA46" s="272">
        <v>0</v>
      </c>
      <c r="EB46" s="258">
        <f t="shared" si="2"/>
        <v>1751.70873995039</v>
      </c>
      <c r="EC46" s="271">
        <v>1543.90435680407</v>
      </c>
      <c r="ED46" s="254">
        <v>953.023250038124</v>
      </c>
      <c r="EE46" s="270">
        <f t="shared" si="3"/>
        <v>2496.92760684219</v>
      </c>
    </row>
    <row r="47" ht="15.75" customHeight="1" spans="1:135">
      <c r="A47" s="86" t="s">
        <v>225</v>
      </c>
      <c r="B47" s="87" t="s">
        <v>226</v>
      </c>
      <c r="C47" s="243">
        <v>17224.4043013443</v>
      </c>
      <c r="D47" s="243">
        <v>1326.62644565361</v>
      </c>
      <c r="E47" s="243">
        <v>158.424738246767</v>
      </c>
      <c r="F47" s="243">
        <v>0</v>
      </c>
      <c r="G47" s="243">
        <v>0</v>
      </c>
      <c r="H47" s="243">
        <v>691.128725769549</v>
      </c>
      <c r="I47" s="243">
        <v>0</v>
      </c>
      <c r="J47" s="243">
        <v>691.128725769549</v>
      </c>
      <c r="K47" s="252">
        <v>15048.2243916744</v>
      </c>
      <c r="L47" s="253">
        <v>0</v>
      </c>
      <c r="M47" s="254">
        <v>0</v>
      </c>
      <c r="N47" s="254">
        <v>0</v>
      </c>
      <c r="O47" s="254">
        <v>0</v>
      </c>
      <c r="P47" s="254">
        <v>0</v>
      </c>
      <c r="Q47" s="254">
        <v>0</v>
      </c>
      <c r="R47" s="254">
        <v>0</v>
      </c>
      <c r="S47" s="254">
        <v>0</v>
      </c>
      <c r="T47" s="254">
        <v>0</v>
      </c>
      <c r="U47" s="254">
        <v>0</v>
      </c>
      <c r="V47" s="254">
        <v>0</v>
      </c>
      <c r="W47" s="254">
        <v>0</v>
      </c>
      <c r="X47" s="254">
        <v>0</v>
      </c>
      <c r="Y47" s="254">
        <v>0</v>
      </c>
      <c r="Z47" s="254">
        <v>0</v>
      </c>
      <c r="AA47" s="254">
        <v>15048.2243916744</v>
      </c>
      <c r="AB47" s="254">
        <v>0</v>
      </c>
      <c r="AC47" s="254">
        <v>0</v>
      </c>
      <c r="AD47" s="254">
        <v>0</v>
      </c>
      <c r="AE47" s="254">
        <v>0</v>
      </c>
      <c r="AF47" s="254">
        <v>0</v>
      </c>
      <c r="AG47" s="254">
        <v>0</v>
      </c>
      <c r="AH47" s="254">
        <v>0</v>
      </c>
      <c r="AI47" s="254">
        <v>0</v>
      </c>
      <c r="AJ47" s="254">
        <v>0</v>
      </c>
      <c r="AK47" s="254">
        <v>0</v>
      </c>
      <c r="AL47" s="254">
        <v>0</v>
      </c>
      <c r="AM47" s="254">
        <v>0</v>
      </c>
      <c r="AN47" s="254">
        <v>0</v>
      </c>
      <c r="AO47" s="254">
        <v>0</v>
      </c>
      <c r="AP47" s="254">
        <v>0</v>
      </c>
      <c r="AQ47" s="254">
        <v>0</v>
      </c>
      <c r="AR47" s="254">
        <v>0</v>
      </c>
      <c r="AS47" s="254">
        <v>0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4">
        <v>0</v>
      </c>
      <c r="BK47" s="254">
        <v>0</v>
      </c>
      <c r="BL47" s="259">
        <v>15048.2243916744</v>
      </c>
      <c r="BM47" s="271">
        <v>0</v>
      </c>
      <c r="BN47" s="254">
        <v>0</v>
      </c>
      <c r="BO47" s="272">
        <v>0</v>
      </c>
      <c r="BP47" s="212"/>
      <c r="BQ47" s="86" t="s">
        <v>77</v>
      </c>
      <c r="BR47" s="87" t="s">
        <v>132</v>
      </c>
      <c r="BS47" s="243">
        <v>21887.0316478683</v>
      </c>
      <c r="BT47" s="243">
        <v>0</v>
      </c>
      <c r="BU47" s="243">
        <v>0</v>
      </c>
      <c r="BV47" s="243">
        <v>0</v>
      </c>
      <c r="BW47" s="243">
        <v>0</v>
      </c>
      <c r="BX47" s="243">
        <v>1009.46859579907</v>
      </c>
      <c r="BY47" s="243">
        <v>145.027064459442</v>
      </c>
      <c r="BZ47" s="243">
        <v>1154.49566025851</v>
      </c>
      <c r="CA47" s="252">
        <v>20732.5359876098</v>
      </c>
      <c r="CB47" s="254">
        <v>0</v>
      </c>
      <c r="CC47" s="254">
        <v>0</v>
      </c>
      <c r="CD47" s="254">
        <v>0</v>
      </c>
      <c r="CE47" s="254">
        <v>0</v>
      </c>
      <c r="CF47" s="254">
        <v>0</v>
      </c>
      <c r="CG47" s="254">
        <v>0.00994527735829303</v>
      </c>
      <c r="CH47" s="254">
        <v>0.0139362167818461</v>
      </c>
      <c r="CI47" s="254">
        <v>0</v>
      </c>
      <c r="CJ47" s="254">
        <v>0.00823816129596891</v>
      </c>
      <c r="CK47" s="254">
        <v>0</v>
      </c>
      <c r="CL47" s="254">
        <v>0</v>
      </c>
      <c r="CM47" s="254">
        <v>0.00319969251433126</v>
      </c>
      <c r="CN47" s="254">
        <v>0</v>
      </c>
      <c r="CO47" s="254">
        <v>0</v>
      </c>
      <c r="CP47" s="254">
        <v>0</v>
      </c>
      <c r="CQ47" s="254">
        <v>0.0418266901784608</v>
      </c>
      <c r="CR47" s="254">
        <v>0</v>
      </c>
      <c r="CS47" s="254">
        <v>0.0336968398141025</v>
      </c>
      <c r="CT47" s="254">
        <v>0</v>
      </c>
      <c r="CU47" s="254">
        <v>0</v>
      </c>
      <c r="CV47" s="254">
        <v>0.00637118759315081</v>
      </c>
      <c r="CW47" s="254">
        <v>0.00626545907960685</v>
      </c>
      <c r="CX47" s="254">
        <v>0</v>
      </c>
      <c r="CY47" s="254">
        <v>0.00460840069809015</v>
      </c>
      <c r="CZ47" s="254">
        <v>0.021084734002969</v>
      </c>
      <c r="DA47" s="254">
        <v>0</v>
      </c>
      <c r="DB47" s="254">
        <v>0.00291916932690433</v>
      </c>
      <c r="DC47" s="254">
        <v>0.0198184399189152</v>
      </c>
      <c r="DD47" s="254">
        <v>0</v>
      </c>
      <c r="DE47" s="254">
        <v>0</v>
      </c>
      <c r="DF47" s="254">
        <v>0.00523655498634911</v>
      </c>
      <c r="DG47" s="254">
        <v>0.00300608043538901</v>
      </c>
      <c r="DH47" s="254">
        <v>0</v>
      </c>
      <c r="DI47" s="254">
        <v>0</v>
      </c>
      <c r="DJ47" s="254">
        <v>0.22225466541686</v>
      </c>
      <c r="DK47" s="254">
        <v>0.731096359426685</v>
      </c>
      <c r="DL47" s="254">
        <v>0.0829936560037574</v>
      </c>
      <c r="DM47" s="254">
        <v>0</v>
      </c>
      <c r="DN47" s="254">
        <v>0</v>
      </c>
      <c r="DO47" s="254">
        <v>0.0115494114498364</v>
      </c>
      <c r="DP47" s="254">
        <v>0.00661955569983947</v>
      </c>
      <c r="DQ47" s="254">
        <v>17611.7993683819</v>
      </c>
      <c r="DR47" s="254">
        <v>0.0736750257997905</v>
      </c>
      <c r="DS47" s="254">
        <v>0.0491897649861517</v>
      </c>
      <c r="DT47" s="254">
        <v>0</v>
      </c>
      <c r="DU47" s="254">
        <v>18.8921789349055</v>
      </c>
      <c r="DV47" s="254">
        <v>0.02856275319702</v>
      </c>
      <c r="DW47" s="254">
        <v>0.0180655699539737</v>
      </c>
      <c r="DX47" s="254">
        <v>0.259427935665326</v>
      </c>
      <c r="DY47" s="254">
        <v>0</v>
      </c>
      <c r="DZ47" s="254">
        <v>0.00232182576873983</v>
      </c>
      <c r="EA47" s="272">
        <v>0</v>
      </c>
      <c r="EB47" s="258">
        <f t="shared" si="2"/>
        <v>17632.3574567442</v>
      </c>
      <c r="EC47" s="271">
        <v>1389.50008218823</v>
      </c>
      <c r="ED47" s="254">
        <v>1710.67844867734</v>
      </c>
      <c r="EE47" s="270">
        <f t="shared" si="3"/>
        <v>3100.17853086557</v>
      </c>
    </row>
    <row r="48" ht="15.75" customHeight="1" spans="1:135">
      <c r="A48" s="86" t="s">
        <v>227</v>
      </c>
      <c r="B48" s="87" t="s">
        <v>228</v>
      </c>
      <c r="C48" s="243">
        <v>33407.467616217</v>
      </c>
      <c r="D48" s="243">
        <v>1536.75338031209</v>
      </c>
      <c r="E48" s="243">
        <v>118.277437897762</v>
      </c>
      <c r="F48" s="243">
        <v>0.268794931805904</v>
      </c>
      <c r="G48" s="243">
        <v>6.1623568112442</v>
      </c>
      <c r="H48" s="243">
        <v>267.625984566854</v>
      </c>
      <c r="I48" s="243">
        <v>2239.89515263009</v>
      </c>
      <c r="J48" s="243">
        <v>2513.95228893999</v>
      </c>
      <c r="K48" s="252">
        <v>29238.4845090672</v>
      </c>
      <c r="L48" s="253">
        <v>0</v>
      </c>
      <c r="M48" s="254">
        <v>0</v>
      </c>
      <c r="N48" s="254">
        <v>0</v>
      </c>
      <c r="O48" s="254">
        <v>0</v>
      </c>
      <c r="P48" s="254">
        <v>0</v>
      </c>
      <c r="Q48" s="254">
        <v>0</v>
      </c>
      <c r="R48" s="254">
        <v>0</v>
      </c>
      <c r="S48" s="254">
        <v>0</v>
      </c>
      <c r="T48" s="254">
        <v>0</v>
      </c>
      <c r="U48" s="254">
        <v>0</v>
      </c>
      <c r="V48" s="254">
        <v>0</v>
      </c>
      <c r="W48" s="254">
        <v>0</v>
      </c>
      <c r="X48" s="254">
        <v>0</v>
      </c>
      <c r="Y48" s="254">
        <v>0</v>
      </c>
      <c r="Z48" s="254">
        <v>0</v>
      </c>
      <c r="AA48" s="254">
        <v>13800.9136240804</v>
      </c>
      <c r="AB48" s="254">
        <v>0</v>
      </c>
      <c r="AC48" s="254">
        <v>0</v>
      </c>
      <c r="AD48" s="254">
        <v>0</v>
      </c>
      <c r="AE48" s="254">
        <v>0</v>
      </c>
      <c r="AF48" s="254">
        <v>0</v>
      </c>
      <c r="AG48" s="254">
        <v>0</v>
      </c>
      <c r="AH48" s="254">
        <v>0</v>
      </c>
      <c r="AI48" s="254">
        <v>0</v>
      </c>
      <c r="AJ48" s="254">
        <v>0</v>
      </c>
      <c r="AK48" s="254">
        <v>0</v>
      </c>
      <c r="AL48" s="254">
        <v>0</v>
      </c>
      <c r="AM48" s="254">
        <v>0</v>
      </c>
      <c r="AN48" s="254">
        <v>0</v>
      </c>
      <c r="AO48" s="254">
        <v>0</v>
      </c>
      <c r="AP48" s="254">
        <v>0</v>
      </c>
      <c r="AQ48" s="254">
        <v>0</v>
      </c>
      <c r="AR48" s="254">
        <v>0</v>
      </c>
      <c r="AS48" s="254">
        <v>0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v>0</v>
      </c>
      <c r="BH48" s="254">
        <v>0</v>
      </c>
      <c r="BI48" s="254">
        <v>0</v>
      </c>
      <c r="BJ48" s="254">
        <v>0</v>
      </c>
      <c r="BK48" s="254">
        <v>0</v>
      </c>
      <c r="BL48" s="259">
        <v>13800.9136240804</v>
      </c>
      <c r="BM48" s="271">
        <v>807.232308440451</v>
      </c>
      <c r="BN48" s="254">
        <v>14630.3385765463</v>
      </c>
      <c r="BO48" s="272">
        <v>15437.5708849868</v>
      </c>
      <c r="BP48" s="212"/>
      <c r="BQ48" s="86" t="s">
        <v>78</v>
      </c>
      <c r="BR48" s="87" t="s">
        <v>133</v>
      </c>
      <c r="BS48" s="243">
        <v>11710.8849111022</v>
      </c>
      <c r="BT48" s="243">
        <v>-55.6517614458915</v>
      </c>
      <c r="BU48" s="243">
        <v>0</v>
      </c>
      <c r="BV48" s="243">
        <v>0</v>
      </c>
      <c r="BW48" s="243">
        <v>0</v>
      </c>
      <c r="BX48" s="243">
        <v>1311.05077290297</v>
      </c>
      <c r="BY48" s="243">
        <v>212.638557987201</v>
      </c>
      <c r="BZ48" s="243">
        <v>1523.68933089017</v>
      </c>
      <c r="CA48" s="252">
        <v>10242.847341658</v>
      </c>
      <c r="CB48" s="254">
        <v>0</v>
      </c>
      <c r="CC48" s="254">
        <v>0</v>
      </c>
      <c r="CD48" s="254">
        <v>0</v>
      </c>
      <c r="CE48" s="254">
        <v>0</v>
      </c>
      <c r="CF48" s="254">
        <v>0</v>
      </c>
      <c r="CG48" s="254">
        <v>0.199436538340416</v>
      </c>
      <c r="CH48" s="254">
        <v>0.217999883300744</v>
      </c>
      <c r="CI48" s="254">
        <v>0.00601538545328851</v>
      </c>
      <c r="CJ48" s="254">
        <v>0.0522471321231465</v>
      </c>
      <c r="CK48" s="254">
        <v>0</v>
      </c>
      <c r="CL48" s="254">
        <v>0.00111044525991459</v>
      </c>
      <c r="CM48" s="254">
        <v>0.0146561679951361</v>
      </c>
      <c r="CN48" s="254">
        <v>0</v>
      </c>
      <c r="CO48" s="254">
        <v>0.0035976494916213</v>
      </c>
      <c r="CP48" s="254">
        <v>0</v>
      </c>
      <c r="CQ48" s="254">
        <v>0.104722844481333</v>
      </c>
      <c r="CR48" s="254">
        <v>0</v>
      </c>
      <c r="CS48" s="254">
        <v>0.126878428632381</v>
      </c>
      <c r="CT48" s="254">
        <v>0.00846177408090701</v>
      </c>
      <c r="CU48" s="254">
        <v>0</v>
      </c>
      <c r="CV48" s="254">
        <v>0.0281632916791638</v>
      </c>
      <c r="CW48" s="254">
        <v>0.0220883370350777</v>
      </c>
      <c r="CX48" s="254">
        <v>0.00206537271907183</v>
      </c>
      <c r="CY48" s="254">
        <v>0.018480304438686</v>
      </c>
      <c r="CZ48" s="254">
        <v>0.0527905342378791</v>
      </c>
      <c r="DA48" s="254">
        <v>0.0103347210947427</v>
      </c>
      <c r="DB48" s="254">
        <v>0.114405892702065</v>
      </c>
      <c r="DC48" s="254">
        <v>0.0519902964264048</v>
      </c>
      <c r="DD48" s="254">
        <v>0.0110086403668456</v>
      </c>
      <c r="DE48" s="254">
        <v>0.00851297399595393</v>
      </c>
      <c r="DF48" s="254">
        <v>0.0263883708896607</v>
      </c>
      <c r="DG48" s="254">
        <v>0.00926191789685945</v>
      </c>
      <c r="DH48" s="254">
        <v>0</v>
      </c>
      <c r="DI48" s="254">
        <v>0</v>
      </c>
      <c r="DJ48" s="254">
        <v>0.556466233938023</v>
      </c>
      <c r="DK48" s="254">
        <v>58.5580765885311</v>
      </c>
      <c r="DL48" s="254">
        <v>0.33207415544566</v>
      </c>
      <c r="DM48" s="254">
        <v>0</v>
      </c>
      <c r="DN48" s="254">
        <v>0</v>
      </c>
      <c r="DO48" s="254">
        <v>0.028916637055231</v>
      </c>
      <c r="DP48" s="254">
        <v>0.0223135129449421</v>
      </c>
      <c r="DQ48" s="254">
        <v>0.0736750257997905</v>
      </c>
      <c r="DR48" s="254">
        <v>9244.88592123529</v>
      </c>
      <c r="DS48" s="254">
        <v>0.168342109774674</v>
      </c>
      <c r="DT48" s="254">
        <v>0</v>
      </c>
      <c r="DU48" s="254">
        <v>47.3009628080122</v>
      </c>
      <c r="DV48" s="254">
        <v>0.0874052816195865</v>
      </c>
      <c r="DW48" s="254">
        <v>0.0967765222011586</v>
      </c>
      <c r="DX48" s="254">
        <v>0.660594112185993</v>
      </c>
      <c r="DY48" s="254">
        <v>0</v>
      </c>
      <c r="DZ48" s="254">
        <v>0.0602228998984057</v>
      </c>
      <c r="EA48" s="272">
        <v>0</v>
      </c>
      <c r="EB48" s="258">
        <f t="shared" si="2"/>
        <v>9353.92236402533</v>
      </c>
      <c r="EC48" s="271">
        <v>154.365359740158</v>
      </c>
      <c r="ED48" s="254">
        <v>734.559617892444</v>
      </c>
      <c r="EE48" s="270">
        <f t="shared" si="3"/>
        <v>888.924977632602</v>
      </c>
    </row>
    <row r="49" ht="15.75" customHeight="1" spans="1:135">
      <c r="A49" s="86" t="s">
        <v>229</v>
      </c>
      <c r="B49" s="87" t="s">
        <v>230</v>
      </c>
      <c r="C49" s="243">
        <v>12812.8197700114</v>
      </c>
      <c r="D49" s="243">
        <v>1075.42101813612</v>
      </c>
      <c r="E49" s="243">
        <v>103.405481420653</v>
      </c>
      <c r="F49" s="243">
        <v>0.390603287752742</v>
      </c>
      <c r="G49" s="243">
        <v>0</v>
      </c>
      <c r="H49" s="243">
        <v>474.629401378942</v>
      </c>
      <c r="I49" s="243">
        <v>198.916185307486</v>
      </c>
      <c r="J49" s="243">
        <v>673.936189974181</v>
      </c>
      <c r="K49" s="252">
        <v>10960.0570804804</v>
      </c>
      <c r="L49" s="253">
        <v>0.00494791584</v>
      </c>
      <c r="M49" s="254">
        <v>0</v>
      </c>
      <c r="N49" s="254">
        <v>0</v>
      </c>
      <c r="O49" s="254">
        <v>0</v>
      </c>
      <c r="P49" s="254">
        <v>0</v>
      </c>
      <c r="Q49" s="254">
        <v>0</v>
      </c>
      <c r="R49" s="254">
        <v>0</v>
      </c>
      <c r="S49" s="254">
        <v>0</v>
      </c>
      <c r="T49" s="254">
        <v>0</v>
      </c>
      <c r="U49" s="254">
        <v>0</v>
      </c>
      <c r="V49" s="254">
        <v>0</v>
      </c>
      <c r="W49" s="254">
        <v>0</v>
      </c>
      <c r="X49" s="254">
        <v>0</v>
      </c>
      <c r="Y49" s="254">
        <v>0</v>
      </c>
      <c r="Z49" s="254">
        <v>0</v>
      </c>
      <c r="AA49" s="254">
        <v>0</v>
      </c>
      <c r="AB49" s="254">
        <v>539.8621620434</v>
      </c>
      <c r="AC49" s="254">
        <v>0</v>
      </c>
      <c r="AD49" s="254">
        <v>0</v>
      </c>
      <c r="AE49" s="254">
        <v>0</v>
      </c>
      <c r="AF49" s="254">
        <v>0</v>
      </c>
      <c r="AG49" s="254">
        <v>0</v>
      </c>
      <c r="AH49" s="254">
        <v>0</v>
      </c>
      <c r="AI49" s="254">
        <v>0</v>
      </c>
      <c r="AJ49" s="254">
        <v>0</v>
      </c>
      <c r="AK49" s="254">
        <v>0</v>
      </c>
      <c r="AL49" s="254">
        <v>0</v>
      </c>
      <c r="AM49" s="254">
        <v>0</v>
      </c>
      <c r="AN49" s="254">
        <v>0</v>
      </c>
      <c r="AO49" s="254">
        <v>0</v>
      </c>
      <c r="AP49" s="254">
        <v>0</v>
      </c>
      <c r="AQ49" s="254">
        <v>0</v>
      </c>
      <c r="AR49" s="254">
        <v>0</v>
      </c>
      <c r="AS49" s="254">
        <v>0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v>0</v>
      </c>
      <c r="BJ49" s="254">
        <v>0</v>
      </c>
      <c r="BK49" s="254">
        <v>0</v>
      </c>
      <c r="BL49" s="259">
        <v>539.86710995924</v>
      </c>
      <c r="BM49" s="271">
        <v>7.48778669235</v>
      </c>
      <c r="BN49" s="254">
        <v>10412.7021838288</v>
      </c>
      <c r="BO49" s="272">
        <v>10420.1899705212</v>
      </c>
      <c r="BP49" s="212"/>
      <c r="BQ49" s="86" t="s">
        <v>79</v>
      </c>
      <c r="BR49" s="87" t="s">
        <v>134</v>
      </c>
      <c r="BS49" s="243">
        <v>17113.8834346786</v>
      </c>
      <c r="BT49" s="243">
        <v>781.629523631342</v>
      </c>
      <c r="BU49" s="243">
        <v>5.06773319830839</v>
      </c>
      <c r="BV49" s="243">
        <v>0.0165615719329706</v>
      </c>
      <c r="BW49" s="243">
        <v>0.0217291301642498</v>
      </c>
      <c r="BX49" s="243">
        <v>0.523543041958913</v>
      </c>
      <c r="BY49" s="243">
        <v>350.549383256032</v>
      </c>
      <c r="BZ49" s="243">
        <v>351.111217000088</v>
      </c>
      <c r="CA49" s="252">
        <v>15976.0749608489</v>
      </c>
      <c r="CB49" s="254">
        <v>0</v>
      </c>
      <c r="CC49" s="254">
        <v>0</v>
      </c>
      <c r="CD49" s="254">
        <v>0</v>
      </c>
      <c r="CE49" s="254">
        <v>0</v>
      </c>
      <c r="CF49" s="254">
        <v>0</v>
      </c>
      <c r="CG49" s="254">
        <v>0.228671432925885</v>
      </c>
      <c r="CH49" s="254">
        <v>0.245755991787826</v>
      </c>
      <c r="CI49" s="254">
        <v>0.00730817675197237</v>
      </c>
      <c r="CJ49" s="254">
        <v>0.0521880030704824</v>
      </c>
      <c r="CK49" s="254">
        <v>0</v>
      </c>
      <c r="CL49" s="254">
        <v>0.00134909563083928</v>
      </c>
      <c r="CM49" s="254">
        <v>0.0134218262098633</v>
      </c>
      <c r="CN49" s="254">
        <v>0</v>
      </c>
      <c r="CO49" s="254">
        <v>0.00437083518264627</v>
      </c>
      <c r="CP49" s="254">
        <v>7.98037887032753</v>
      </c>
      <c r="CQ49" s="254">
        <v>0.0699191083110924</v>
      </c>
      <c r="CR49" s="254">
        <v>0</v>
      </c>
      <c r="CS49" s="254">
        <v>0.107975610520653</v>
      </c>
      <c r="CT49" s="254">
        <v>0.0102803288498695</v>
      </c>
      <c r="CU49" s="254">
        <v>0</v>
      </c>
      <c r="CV49" s="254">
        <v>0.0254862978592147</v>
      </c>
      <c r="CW49" s="254">
        <v>0.0182506169029803</v>
      </c>
      <c r="CX49" s="254">
        <v>0.00250925048891539</v>
      </c>
      <c r="CY49" s="254">
        <v>0.0161376377804665</v>
      </c>
      <c r="CZ49" s="254">
        <v>0.0352460544732113</v>
      </c>
      <c r="DA49" s="254">
        <v>0.0125557986315618</v>
      </c>
      <c r="DB49" s="254">
        <v>0.134993543344074</v>
      </c>
      <c r="DC49" s="254">
        <v>0.0360088869056719</v>
      </c>
      <c r="DD49" s="254">
        <v>0.013374552674064</v>
      </c>
      <c r="DE49" s="254">
        <v>0.0103425323498371</v>
      </c>
      <c r="DF49" s="254">
        <v>0.0248845740620767</v>
      </c>
      <c r="DG49" s="254">
        <v>0.00713355925126161</v>
      </c>
      <c r="DH49" s="254">
        <v>0</v>
      </c>
      <c r="DI49" s="254">
        <v>0</v>
      </c>
      <c r="DJ49" s="254">
        <v>0.371529469762575</v>
      </c>
      <c r="DK49" s="254">
        <v>70.1412996922739</v>
      </c>
      <c r="DL49" s="254">
        <v>0.289725214692321</v>
      </c>
      <c r="DM49" s="254">
        <v>0</v>
      </c>
      <c r="DN49" s="254">
        <v>0</v>
      </c>
      <c r="DO49" s="254">
        <v>0.0193064415722363</v>
      </c>
      <c r="DP49" s="254">
        <v>0.0180390096790752</v>
      </c>
      <c r="DQ49" s="254">
        <v>0.0491897649861517</v>
      </c>
      <c r="DR49" s="254">
        <v>0.168342109774674</v>
      </c>
      <c r="DS49" s="254">
        <v>13013.3432464394</v>
      </c>
      <c r="DT49" s="254">
        <v>0</v>
      </c>
      <c r="DU49" s="254">
        <v>31.5808948675175</v>
      </c>
      <c r="DV49" s="254">
        <v>0.0670537568718157</v>
      </c>
      <c r="DW49" s="254">
        <v>0.0928220550800963</v>
      </c>
      <c r="DX49" s="254">
        <v>191.498423535914</v>
      </c>
      <c r="DY49" s="254">
        <v>0</v>
      </c>
      <c r="DZ49" s="254">
        <v>0.0699843291322944</v>
      </c>
      <c r="EA49" s="272">
        <v>0</v>
      </c>
      <c r="EB49" s="258">
        <f t="shared" si="2"/>
        <v>13316.7683992709</v>
      </c>
      <c r="EC49" s="271">
        <v>1135.37925187664</v>
      </c>
      <c r="ED49" s="254">
        <v>1523.92730970128</v>
      </c>
      <c r="EE49" s="270">
        <f t="shared" si="3"/>
        <v>2659.30656157792</v>
      </c>
    </row>
    <row r="50" ht="15.75" customHeight="1" spans="1:135">
      <c r="A50" s="86" t="s">
        <v>231</v>
      </c>
      <c r="B50" s="87" t="s">
        <v>232</v>
      </c>
      <c r="C50" s="243">
        <v>10802.8766748099</v>
      </c>
      <c r="D50" s="243">
        <v>596.752139482372</v>
      </c>
      <c r="E50" s="243">
        <v>99.7747690412646</v>
      </c>
      <c r="F50" s="243">
        <v>39.5740563526094</v>
      </c>
      <c r="G50" s="243">
        <v>0.0727637630758524</v>
      </c>
      <c r="H50" s="243">
        <v>259.457418760966</v>
      </c>
      <c r="I50" s="243">
        <v>210.929265965096</v>
      </c>
      <c r="J50" s="243">
        <v>510.033504841748</v>
      </c>
      <c r="K50" s="252">
        <v>9596.31626144456</v>
      </c>
      <c r="L50" s="253">
        <v>0</v>
      </c>
      <c r="M50" s="254">
        <v>0</v>
      </c>
      <c r="N50" s="254">
        <v>0</v>
      </c>
      <c r="O50" s="254">
        <v>0</v>
      </c>
      <c r="P50" s="254">
        <v>0</v>
      </c>
      <c r="Q50" s="254">
        <v>0</v>
      </c>
      <c r="R50" s="254">
        <v>0</v>
      </c>
      <c r="S50" s="254">
        <v>0</v>
      </c>
      <c r="T50" s="254">
        <v>0</v>
      </c>
      <c r="U50" s="254">
        <v>0</v>
      </c>
      <c r="V50" s="254">
        <v>0</v>
      </c>
      <c r="W50" s="254">
        <v>0</v>
      </c>
      <c r="X50" s="254">
        <v>0</v>
      </c>
      <c r="Y50" s="254">
        <v>0</v>
      </c>
      <c r="Z50" s="254">
        <v>0</v>
      </c>
      <c r="AA50" s="254">
        <v>0</v>
      </c>
      <c r="AB50" s="254">
        <v>0</v>
      </c>
      <c r="AC50" s="254">
        <v>545.108902162732</v>
      </c>
      <c r="AD50" s="254">
        <v>0</v>
      </c>
      <c r="AE50" s="254">
        <v>0</v>
      </c>
      <c r="AF50" s="254">
        <v>0</v>
      </c>
      <c r="AG50" s="254">
        <v>0</v>
      </c>
      <c r="AH50" s="254">
        <v>0</v>
      </c>
      <c r="AI50" s="254">
        <v>0</v>
      </c>
      <c r="AJ50" s="254">
        <v>0</v>
      </c>
      <c r="AK50" s="254">
        <v>0</v>
      </c>
      <c r="AL50" s="254">
        <v>0</v>
      </c>
      <c r="AM50" s="254">
        <v>0</v>
      </c>
      <c r="AN50" s="254">
        <v>0</v>
      </c>
      <c r="AO50" s="254">
        <v>0</v>
      </c>
      <c r="AP50" s="254">
        <v>0</v>
      </c>
      <c r="AQ50" s="254">
        <v>0</v>
      </c>
      <c r="AR50" s="254">
        <v>0</v>
      </c>
      <c r="AS50" s="254">
        <v>0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v>0</v>
      </c>
      <c r="BJ50" s="254">
        <v>0</v>
      </c>
      <c r="BK50" s="254">
        <v>0</v>
      </c>
      <c r="BL50" s="259">
        <v>545.108902162732</v>
      </c>
      <c r="BM50" s="271">
        <v>5668.99193835057</v>
      </c>
      <c r="BN50" s="254">
        <v>3382.21542093126</v>
      </c>
      <c r="BO50" s="272">
        <v>9051.20735928183</v>
      </c>
      <c r="BP50" s="212"/>
      <c r="BQ50" s="86" t="s">
        <v>80</v>
      </c>
      <c r="BR50" s="87" t="s">
        <v>135</v>
      </c>
      <c r="BS50" s="243">
        <v>42812.6123913992</v>
      </c>
      <c r="BT50" s="243">
        <v>0</v>
      </c>
      <c r="BU50" s="243">
        <v>0</v>
      </c>
      <c r="BV50" s="243">
        <v>0</v>
      </c>
      <c r="BW50" s="243">
        <v>0</v>
      </c>
      <c r="BX50" s="243">
        <v>0</v>
      </c>
      <c r="BY50" s="243">
        <v>2760.20990233282</v>
      </c>
      <c r="BZ50" s="243">
        <v>2760.20990233282</v>
      </c>
      <c r="CA50" s="252">
        <v>40052.4024890664</v>
      </c>
      <c r="CB50" s="254">
        <v>0</v>
      </c>
      <c r="CC50" s="254">
        <v>0</v>
      </c>
      <c r="CD50" s="254">
        <v>0</v>
      </c>
      <c r="CE50" s="254">
        <v>0</v>
      </c>
      <c r="CF50" s="254">
        <v>0</v>
      </c>
      <c r="CG50" s="254">
        <v>0</v>
      </c>
      <c r="CH50" s="254">
        <v>0</v>
      </c>
      <c r="CI50" s="254">
        <v>0</v>
      </c>
      <c r="CJ50" s="254">
        <v>0</v>
      </c>
      <c r="CK50" s="254">
        <v>0</v>
      </c>
      <c r="CL50" s="254">
        <v>0</v>
      </c>
      <c r="CM50" s="254">
        <v>0</v>
      </c>
      <c r="CN50" s="254">
        <v>0</v>
      </c>
      <c r="CO50" s="254">
        <v>0</v>
      </c>
      <c r="CP50" s="254">
        <v>0</v>
      </c>
      <c r="CQ50" s="254">
        <v>0</v>
      </c>
      <c r="CR50" s="254">
        <v>0</v>
      </c>
      <c r="CS50" s="254">
        <v>0</v>
      </c>
      <c r="CT50" s="254">
        <v>0</v>
      </c>
      <c r="CU50" s="254">
        <v>0</v>
      </c>
      <c r="CV50" s="254">
        <v>0</v>
      </c>
      <c r="CW50" s="254">
        <v>0</v>
      </c>
      <c r="CX50" s="254">
        <v>0</v>
      </c>
      <c r="CY50" s="254">
        <v>0</v>
      </c>
      <c r="CZ50" s="254">
        <v>0</v>
      </c>
      <c r="DA50" s="254">
        <v>0</v>
      </c>
      <c r="DB50" s="254">
        <v>0</v>
      </c>
      <c r="DC50" s="254">
        <v>0</v>
      </c>
      <c r="DD50" s="254">
        <v>0</v>
      </c>
      <c r="DE50" s="254">
        <v>0</v>
      </c>
      <c r="DF50" s="254">
        <v>0</v>
      </c>
      <c r="DG50" s="254">
        <v>0</v>
      </c>
      <c r="DH50" s="254">
        <v>0</v>
      </c>
      <c r="DI50" s="254">
        <v>0</v>
      </c>
      <c r="DJ50" s="254">
        <v>0</v>
      </c>
      <c r="DK50" s="254">
        <v>0</v>
      </c>
      <c r="DL50" s="254">
        <v>0</v>
      </c>
      <c r="DM50" s="254">
        <v>0</v>
      </c>
      <c r="DN50" s="254">
        <v>0</v>
      </c>
      <c r="DO50" s="254">
        <v>0</v>
      </c>
      <c r="DP50" s="254">
        <v>0</v>
      </c>
      <c r="DQ50" s="254">
        <v>0</v>
      </c>
      <c r="DR50" s="254">
        <v>0</v>
      </c>
      <c r="DS50" s="254">
        <v>0</v>
      </c>
      <c r="DT50" s="254">
        <v>37598.164243752</v>
      </c>
      <c r="DU50" s="254">
        <v>0</v>
      </c>
      <c r="DV50" s="254">
        <v>0</v>
      </c>
      <c r="DW50" s="254">
        <v>0</v>
      </c>
      <c r="DX50" s="254">
        <v>0</v>
      </c>
      <c r="DY50" s="254">
        <v>0</v>
      </c>
      <c r="DZ50" s="254">
        <v>0</v>
      </c>
      <c r="EA50" s="272">
        <v>0</v>
      </c>
      <c r="EB50" s="258">
        <f t="shared" si="2"/>
        <v>37598.164243752</v>
      </c>
      <c r="EC50" s="271">
        <v>2151.96934643021</v>
      </c>
      <c r="ED50" s="254">
        <v>302.268898884206</v>
      </c>
      <c r="EE50" s="270">
        <f t="shared" si="3"/>
        <v>2454.23824531442</v>
      </c>
    </row>
    <row r="51" ht="15.75" customHeight="1" spans="1:135">
      <c r="A51" s="86" t="s">
        <v>233</v>
      </c>
      <c r="B51" s="87" t="s">
        <v>234</v>
      </c>
      <c r="C51" s="243">
        <v>15208.7578567907</v>
      </c>
      <c r="D51" s="243">
        <v>682.181479716285</v>
      </c>
      <c r="E51" s="243">
        <v>80.7833504413878</v>
      </c>
      <c r="F51" s="243">
        <v>4.25165121185014</v>
      </c>
      <c r="G51" s="243">
        <v>0</v>
      </c>
      <c r="H51" s="243">
        <v>556.37138927329</v>
      </c>
      <c r="I51" s="243">
        <v>235.330024961835</v>
      </c>
      <c r="J51" s="243">
        <v>795.953065446975</v>
      </c>
      <c r="K51" s="252">
        <v>13649.8399611861</v>
      </c>
      <c r="L51" s="253">
        <v>0</v>
      </c>
      <c r="M51" s="254">
        <v>0</v>
      </c>
      <c r="N51" s="254">
        <v>0</v>
      </c>
      <c r="O51" s="254">
        <v>0</v>
      </c>
      <c r="P51" s="254">
        <v>0</v>
      </c>
      <c r="Q51" s="254">
        <v>0</v>
      </c>
      <c r="R51" s="254">
        <v>0</v>
      </c>
      <c r="S51" s="254">
        <v>0</v>
      </c>
      <c r="T51" s="254">
        <v>0</v>
      </c>
      <c r="U51" s="254">
        <v>0</v>
      </c>
      <c r="V51" s="254">
        <v>0</v>
      </c>
      <c r="W51" s="254">
        <v>0</v>
      </c>
      <c r="X51" s="254">
        <v>0</v>
      </c>
      <c r="Y51" s="254">
        <v>0</v>
      </c>
      <c r="Z51" s="254">
        <v>0</v>
      </c>
      <c r="AA51" s="254">
        <v>0</v>
      </c>
      <c r="AB51" s="254">
        <v>0</v>
      </c>
      <c r="AC51" s="254">
        <v>11885.2155741033</v>
      </c>
      <c r="AD51" s="254">
        <v>0</v>
      </c>
      <c r="AE51" s="254">
        <v>0</v>
      </c>
      <c r="AF51" s="254">
        <v>0</v>
      </c>
      <c r="AG51" s="254">
        <v>0</v>
      </c>
      <c r="AH51" s="254">
        <v>0</v>
      </c>
      <c r="AI51" s="254">
        <v>0</v>
      </c>
      <c r="AJ51" s="254">
        <v>0</v>
      </c>
      <c r="AK51" s="254">
        <v>0</v>
      </c>
      <c r="AL51" s="254">
        <v>0</v>
      </c>
      <c r="AM51" s="254">
        <v>0</v>
      </c>
      <c r="AN51" s="254">
        <v>0</v>
      </c>
      <c r="AO51" s="254">
        <v>0</v>
      </c>
      <c r="AP51" s="254">
        <v>0</v>
      </c>
      <c r="AQ51" s="254">
        <v>0</v>
      </c>
      <c r="AR51" s="254">
        <v>0</v>
      </c>
      <c r="AS51" s="254">
        <v>0</v>
      </c>
      <c r="AT51" s="254">
        <v>0</v>
      </c>
      <c r="AU51" s="254">
        <v>430.402602178909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4">
        <v>0</v>
      </c>
      <c r="BK51" s="254">
        <v>0</v>
      </c>
      <c r="BL51" s="259">
        <v>12315.6181762822</v>
      </c>
      <c r="BM51" s="271">
        <v>876.618690963849</v>
      </c>
      <c r="BN51" s="254">
        <v>457.60309394</v>
      </c>
      <c r="BO51" s="272">
        <v>1334.22178490385</v>
      </c>
      <c r="BP51" s="212"/>
      <c r="BQ51" s="86" t="s">
        <v>81</v>
      </c>
      <c r="BR51" s="87" t="s">
        <v>136</v>
      </c>
      <c r="BS51" s="243">
        <v>42550.7039690045</v>
      </c>
      <c r="BT51" s="243">
        <v>0</v>
      </c>
      <c r="BU51" s="243">
        <v>0</v>
      </c>
      <c r="BV51" s="243">
        <v>0</v>
      </c>
      <c r="BW51" s="243">
        <v>0</v>
      </c>
      <c r="BX51" s="243">
        <v>0</v>
      </c>
      <c r="BY51" s="243">
        <v>37.6149332914234</v>
      </c>
      <c r="BZ51" s="243">
        <v>37.6149332914234</v>
      </c>
      <c r="CA51" s="252">
        <v>42513.0890357131</v>
      </c>
      <c r="CB51" s="254">
        <v>0</v>
      </c>
      <c r="CC51" s="254">
        <v>0</v>
      </c>
      <c r="CD51" s="254">
        <v>0</v>
      </c>
      <c r="CE51" s="254">
        <v>0</v>
      </c>
      <c r="CF51" s="254">
        <v>0</v>
      </c>
      <c r="CG51" s="254">
        <v>6.38508353859745</v>
      </c>
      <c r="CH51" s="254">
        <v>8.94735311628995</v>
      </c>
      <c r="CI51" s="254">
        <v>0</v>
      </c>
      <c r="CJ51" s="254">
        <v>5.28907804017545</v>
      </c>
      <c r="CK51" s="254">
        <v>0</v>
      </c>
      <c r="CL51" s="254">
        <v>0</v>
      </c>
      <c r="CM51" s="254">
        <v>2.05427191880113</v>
      </c>
      <c r="CN51" s="254">
        <v>0</v>
      </c>
      <c r="CO51" s="254">
        <v>0</v>
      </c>
      <c r="CP51" s="254">
        <v>0</v>
      </c>
      <c r="CQ51" s="254">
        <v>26.8536413124575</v>
      </c>
      <c r="CR51" s="254">
        <v>0</v>
      </c>
      <c r="CS51" s="254">
        <v>21.6341012370428</v>
      </c>
      <c r="CT51" s="254">
        <v>0</v>
      </c>
      <c r="CU51" s="254">
        <v>0</v>
      </c>
      <c r="CV51" s="254">
        <v>4.09044047307755</v>
      </c>
      <c r="CW51" s="254">
        <v>4.02256047666629</v>
      </c>
      <c r="CX51" s="254">
        <v>0</v>
      </c>
      <c r="CY51" s="254">
        <v>2.95869309387333</v>
      </c>
      <c r="CZ51" s="254">
        <v>13.5368560521645</v>
      </c>
      <c r="DA51" s="254">
        <v>0</v>
      </c>
      <c r="DB51" s="254">
        <v>1.87416995465218</v>
      </c>
      <c r="DC51" s="254">
        <v>12.7238678146496</v>
      </c>
      <c r="DD51" s="254">
        <v>0</v>
      </c>
      <c r="DE51" s="254">
        <v>0</v>
      </c>
      <c r="DF51" s="254">
        <v>3.36198175653865</v>
      </c>
      <c r="DG51" s="254">
        <v>1.92996876931712</v>
      </c>
      <c r="DH51" s="254">
        <v>0</v>
      </c>
      <c r="DI51" s="254">
        <v>0</v>
      </c>
      <c r="DJ51" s="254">
        <v>142.692310571542</v>
      </c>
      <c r="DK51" s="254">
        <v>469.379702699923</v>
      </c>
      <c r="DL51" s="254">
        <v>53.2837252965829</v>
      </c>
      <c r="DM51" s="254">
        <v>0</v>
      </c>
      <c r="DN51" s="254">
        <v>0</v>
      </c>
      <c r="DO51" s="254">
        <v>7.41497238056884</v>
      </c>
      <c r="DP51" s="254">
        <v>4.24989817871991</v>
      </c>
      <c r="DQ51" s="254">
        <v>18.8921789349055</v>
      </c>
      <c r="DR51" s="254">
        <v>47.3009628080123</v>
      </c>
      <c r="DS51" s="254">
        <v>31.5808948675175</v>
      </c>
      <c r="DT51" s="254">
        <v>0</v>
      </c>
      <c r="DU51" s="254">
        <v>40025.9828950024</v>
      </c>
      <c r="DV51" s="254">
        <v>18.337906393655</v>
      </c>
      <c r="DW51" s="254">
        <v>11.5984873194423</v>
      </c>
      <c r="DX51" s="254">
        <v>166.558355467856</v>
      </c>
      <c r="DY51" s="254">
        <v>0</v>
      </c>
      <c r="DZ51" s="254">
        <v>1.49066244825339</v>
      </c>
      <c r="EA51" s="272">
        <v>0</v>
      </c>
      <c r="EB51" s="258">
        <f t="shared" si="2"/>
        <v>41114.4250199237</v>
      </c>
      <c r="EC51" s="271">
        <v>321.06359963274</v>
      </c>
      <c r="ED51" s="254">
        <v>1077.6004161566</v>
      </c>
      <c r="EE51" s="270">
        <f t="shared" si="3"/>
        <v>1398.66401578934</v>
      </c>
    </row>
    <row r="52" ht="15.75" customHeight="1" spans="1:135">
      <c r="A52" s="86" t="s">
        <v>235</v>
      </c>
      <c r="B52" s="87" t="s">
        <v>236</v>
      </c>
      <c r="C52" s="243">
        <v>12176.185705428</v>
      </c>
      <c r="D52" s="243">
        <v>498.999251390754</v>
      </c>
      <c r="E52" s="243">
        <v>89.6506672141244</v>
      </c>
      <c r="F52" s="243">
        <v>21.6331290382904</v>
      </c>
      <c r="G52" s="243">
        <v>2.3557508105511</v>
      </c>
      <c r="H52" s="243">
        <v>2.00957351057472</v>
      </c>
      <c r="I52" s="243">
        <v>295.939554535348</v>
      </c>
      <c r="J52" s="243">
        <v>321.938007894764</v>
      </c>
      <c r="K52" s="252">
        <v>11265.5977789283</v>
      </c>
      <c r="L52" s="253">
        <v>0</v>
      </c>
      <c r="M52" s="254">
        <v>0</v>
      </c>
      <c r="N52" s="254">
        <v>0</v>
      </c>
      <c r="O52" s="254">
        <v>0</v>
      </c>
      <c r="P52" s="254">
        <v>0</v>
      </c>
      <c r="Q52" s="254">
        <v>0</v>
      </c>
      <c r="R52" s="254">
        <v>0</v>
      </c>
      <c r="S52" s="254">
        <v>0</v>
      </c>
      <c r="T52" s="254">
        <v>0</v>
      </c>
      <c r="U52" s="254">
        <v>0</v>
      </c>
      <c r="V52" s="254">
        <v>0</v>
      </c>
      <c r="W52" s="254">
        <v>0</v>
      </c>
      <c r="X52" s="254">
        <v>0</v>
      </c>
      <c r="Y52" s="254">
        <v>0</v>
      </c>
      <c r="Z52" s="254">
        <v>0</v>
      </c>
      <c r="AA52" s="254">
        <v>0</v>
      </c>
      <c r="AB52" s="254">
        <v>0</v>
      </c>
      <c r="AC52" s="254">
        <v>7518.2464511187</v>
      </c>
      <c r="AD52" s="254">
        <v>0</v>
      </c>
      <c r="AE52" s="254">
        <v>0</v>
      </c>
      <c r="AF52" s="254">
        <v>0</v>
      </c>
      <c r="AG52" s="254">
        <v>0</v>
      </c>
      <c r="AH52" s="254">
        <v>0</v>
      </c>
      <c r="AI52" s="254">
        <v>0</v>
      </c>
      <c r="AJ52" s="254">
        <v>0</v>
      </c>
      <c r="AK52" s="254">
        <v>0</v>
      </c>
      <c r="AL52" s="254">
        <v>0</v>
      </c>
      <c r="AM52" s="254">
        <v>0</v>
      </c>
      <c r="AN52" s="254">
        <v>0</v>
      </c>
      <c r="AO52" s="254">
        <v>0</v>
      </c>
      <c r="AP52" s="254">
        <v>0</v>
      </c>
      <c r="AQ52" s="254">
        <v>0</v>
      </c>
      <c r="AR52" s="254">
        <v>0</v>
      </c>
      <c r="AS52" s="254">
        <v>0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4">
        <v>0</v>
      </c>
      <c r="BK52" s="254">
        <v>0</v>
      </c>
      <c r="BL52" s="259">
        <v>7518.2464511187</v>
      </c>
      <c r="BM52" s="271">
        <v>785.515818269849</v>
      </c>
      <c r="BN52" s="254">
        <v>2961.83550953977</v>
      </c>
      <c r="BO52" s="272">
        <v>3747.35132780962</v>
      </c>
      <c r="BP52" s="212"/>
      <c r="BQ52" s="86" t="s">
        <v>82</v>
      </c>
      <c r="BR52" s="87" t="s">
        <v>137</v>
      </c>
      <c r="BS52" s="243">
        <v>37333.6815032309</v>
      </c>
      <c r="BT52" s="243">
        <v>-23.7799892297976</v>
      </c>
      <c r="BU52" s="243">
        <v>0</v>
      </c>
      <c r="BV52" s="243">
        <v>0</v>
      </c>
      <c r="BW52" s="243">
        <v>0</v>
      </c>
      <c r="BX52" s="243">
        <v>0</v>
      </c>
      <c r="BY52" s="243">
        <v>953.880264651576</v>
      </c>
      <c r="BZ52" s="243">
        <v>953.880264651576</v>
      </c>
      <c r="CA52" s="252">
        <v>36403.5812278091</v>
      </c>
      <c r="CB52" s="254">
        <v>0</v>
      </c>
      <c r="CC52" s="254">
        <v>0</v>
      </c>
      <c r="CD52" s="254">
        <v>0</v>
      </c>
      <c r="CE52" s="254">
        <v>0</v>
      </c>
      <c r="CF52" s="254">
        <v>0</v>
      </c>
      <c r="CG52" s="254">
        <v>0.0842327975980254</v>
      </c>
      <c r="CH52" s="254">
        <v>0.0917690777139598</v>
      </c>
      <c r="CI52" s="254">
        <v>0.00257037329234154</v>
      </c>
      <c r="CJ52" s="254">
        <v>0.0215081039648806</v>
      </c>
      <c r="CK52" s="254">
        <v>0</v>
      </c>
      <c r="CL52" s="254">
        <v>0.00047449309123347</v>
      </c>
      <c r="CM52" s="254">
        <v>0.00594522243675766</v>
      </c>
      <c r="CN52" s="254">
        <v>0</v>
      </c>
      <c r="CO52" s="254">
        <v>0.00153727508241623</v>
      </c>
      <c r="CP52" s="254">
        <v>0</v>
      </c>
      <c r="CQ52" s="254">
        <v>0.0405995481988516</v>
      </c>
      <c r="CR52" s="254">
        <v>0</v>
      </c>
      <c r="CS52" s="254">
        <v>0.0508729709885216</v>
      </c>
      <c r="CT52" s="254">
        <v>0.00361571478208449</v>
      </c>
      <c r="CU52" s="254">
        <v>0</v>
      </c>
      <c r="CV52" s="254">
        <v>0.0114022551270591</v>
      </c>
      <c r="CW52" s="254">
        <v>0.00881691442688112</v>
      </c>
      <c r="CX52" s="254">
        <v>0.00088253344977766</v>
      </c>
      <c r="CY52" s="254">
        <v>0.00743955509316653</v>
      </c>
      <c r="CZ52" s="254">
        <v>0.0204661346800596</v>
      </c>
      <c r="DA52" s="254">
        <v>0.00441602475718379</v>
      </c>
      <c r="DB52" s="254">
        <v>0.0485960878868335</v>
      </c>
      <c r="DC52" s="254">
        <v>0.0202497883564632</v>
      </c>
      <c r="DD52" s="254">
        <v>0.00470399035999661</v>
      </c>
      <c r="DE52" s="254">
        <v>0.00363759249802284</v>
      </c>
      <c r="DF52" s="254">
        <v>0.010756368300526</v>
      </c>
      <c r="DG52" s="254">
        <v>0.00365946326409713</v>
      </c>
      <c r="DH52" s="254">
        <v>0</v>
      </c>
      <c r="DI52" s="254">
        <v>0</v>
      </c>
      <c r="DJ52" s="254">
        <v>0.215733995745573</v>
      </c>
      <c r="DK52" s="254">
        <v>24.9493447313709</v>
      </c>
      <c r="DL52" s="254">
        <v>0.133663655147378</v>
      </c>
      <c r="DM52" s="254">
        <v>0</v>
      </c>
      <c r="DN52" s="254">
        <v>0</v>
      </c>
      <c r="DO52" s="254">
        <v>0.0112105663829807</v>
      </c>
      <c r="DP52" s="254">
        <v>0.00887801160284315</v>
      </c>
      <c r="DQ52" s="254">
        <v>0.0285627531970201</v>
      </c>
      <c r="DR52" s="254">
        <v>0.0874052816195867</v>
      </c>
      <c r="DS52" s="254">
        <v>0.0670537568718158</v>
      </c>
      <c r="DT52" s="254">
        <v>0</v>
      </c>
      <c r="DU52" s="254">
        <v>18.337906393655</v>
      </c>
      <c r="DV52" s="254">
        <v>30338.2657939998</v>
      </c>
      <c r="DW52" s="254">
        <v>0.0395607911937736</v>
      </c>
      <c r="DX52" s="254">
        <v>230.400984980361</v>
      </c>
      <c r="DY52" s="254">
        <v>0</v>
      </c>
      <c r="DZ52" s="254">
        <v>0.025502949755036</v>
      </c>
      <c r="EA52" s="272">
        <v>0</v>
      </c>
      <c r="EB52" s="258">
        <f t="shared" si="2"/>
        <v>30613.0197541521</v>
      </c>
      <c r="EC52" s="271">
        <v>1711.35308132453</v>
      </c>
      <c r="ED52" s="254">
        <v>4079.20839233253</v>
      </c>
      <c r="EE52" s="270">
        <f t="shared" si="3"/>
        <v>5790.56147365707</v>
      </c>
    </row>
    <row r="53" ht="15.75" customHeight="1" spans="1:135">
      <c r="A53" s="86" t="s">
        <v>237</v>
      </c>
      <c r="B53" s="87" t="s">
        <v>238</v>
      </c>
      <c r="C53" s="243">
        <v>14461.1362291333</v>
      </c>
      <c r="D53" s="243">
        <v>510.348055350109</v>
      </c>
      <c r="E53" s="243">
        <v>76.7337097105317</v>
      </c>
      <c r="F53" s="243">
        <v>44.8761819351252</v>
      </c>
      <c r="G53" s="243">
        <v>8.1186129440582</v>
      </c>
      <c r="H53" s="243">
        <v>28.0725040957728</v>
      </c>
      <c r="I53" s="243">
        <v>374.984189890587</v>
      </c>
      <c r="J53" s="243">
        <v>456.051488865543</v>
      </c>
      <c r="K53" s="252">
        <v>13418.0029752071</v>
      </c>
      <c r="L53" s="253">
        <v>0</v>
      </c>
      <c r="M53" s="254">
        <v>0</v>
      </c>
      <c r="N53" s="254">
        <v>0</v>
      </c>
      <c r="O53" s="254">
        <v>0</v>
      </c>
      <c r="P53" s="254">
        <v>0</v>
      </c>
      <c r="Q53" s="254">
        <v>0</v>
      </c>
      <c r="R53" s="254">
        <v>0</v>
      </c>
      <c r="S53" s="254">
        <v>0</v>
      </c>
      <c r="T53" s="254">
        <v>0</v>
      </c>
      <c r="U53" s="254">
        <v>0</v>
      </c>
      <c r="V53" s="254">
        <v>0</v>
      </c>
      <c r="W53" s="254">
        <v>0</v>
      </c>
      <c r="X53" s="254">
        <v>0</v>
      </c>
      <c r="Y53" s="254">
        <v>0</v>
      </c>
      <c r="Z53" s="254">
        <v>0</v>
      </c>
      <c r="AA53" s="254">
        <v>0</v>
      </c>
      <c r="AB53" s="254">
        <v>0</v>
      </c>
      <c r="AC53" s="254">
        <v>9088.04193572798</v>
      </c>
      <c r="AD53" s="254">
        <v>0</v>
      </c>
      <c r="AE53" s="254">
        <v>0</v>
      </c>
      <c r="AF53" s="254">
        <v>0</v>
      </c>
      <c r="AG53" s="254">
        <v>0</v>
      </c>
      <c r="AH53" s="254">
        <v>0</v>
      </c>
      <c r="AI53" s="254">
        <v>0</v>
      </c>
      <c r="AJ53" s="254">
        <v>0</v>
      </c>
      <c r="AK53" s="254">
        <v>0</v>
      </c>
      <c r="AL53" s="254">
        <v>0</v>
      </c>
      <c r="AM53" s="254">
        <v>0</v>
      </c>
      <c r="AN53" s="254">
        <v>0</v>
      </c>
      <c r="AO53" s="254">
        <v>0</v>
      </c>
      <c r="AP53" s="254">
        <v>0</v>
      </c>
      <c r="AQ53" s="254">
        <v>0</v>
      </c>
      <c r="AR53" s="254">
        <v>0</v>
      </c>
      <c r="AS53" s="254">
        <v>0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4">
        <v>0</v>
      </c>
      <c r="BK53" s="254">
        <v>0</v>
      </c>
      <c r="BL53" s="259">
        <v>9088.04193572798</v>
      </c>
      <c r="BM53" s="271">
        <v>782.805239929149</v>
      </c>
      <c r="BN53" s="254">
        <v>3547.15579955</v>
      </c>
      <c r="BO53" s="272">
        <v>4329.96103947915</v>
      </c>
      <c r="BP53" s="212"/>
      <c r="BQ53" s="86" t="s">
        <v>83</v>
      </c>
      <c r="BR53" s="87" t="s">
        <v>138</v>
      </c>
      <c r="BS53" s="243">
        <v>19278.3792197459</v>
      </c>
      <c r="BT53" s="243">
        <v>-77.130626015531</v>
      </c>
      <c r="BU53" s="243">
        <v>0</v>
      </c>
      <c r="BV53" s="243">
        <v>0</v>
      </c>
      <c r="BW53" s="243">
        <v>0</v>
      </c>
      <c r="BX53" s="243">
        <v>0</v>
      </c>
      <c r="BY53" s="243">
        <v>492.926821344711</v>
      </c>
      <c r="BZ53" s="243">
        <v>492.926821344711</v>
      </c>
      <c r="CA53" s="252">
        <v>18862.5830244167</v>
      </c>
      <c r="CB53" s="254">
        <v>0</v>
      </c>
      <c r="CC53" s="254">
        <v>0</v>
      </c>
      <c r="CD53" s="254">
        <v>0</v>
      </c>
      <c r="CE53" s="254">
        <v>0</v>
      </c>
      <c r="CF53" s="254">
        <v>0</v>
      </c>
      <c r="CG53" s="254">
        <v>0.248004400898898</v>
      </c>
      <c r="CH53" s="254">
        <v>0.262333687439179</v>
      </c>
      <c r="CI53" s="254">
        <v>0.00833703073689708</v>
      </c>
      <c r="CJ53" s="254">
        <v>0.0488827946681689</v>
      </c>
      <c r="CK53" s="254">
        <v>0</v>
      </c>
      <c r="CL53" s="254">
        <v>0.00153902294964132</v>
      </c>
      <c r="CM53" s="254">
        <v>0.0111740264095931</v>
      </c>
      <c r="CN53" s="254">
        <v>0</v>
      </c>
      <c r="CO53" s="254">
        <v>0.00498616665966632</v>
      </c>
      <c r="CP53" s="254">
        <v>0</v>
      </c>
      <c r="CQ53" s="254">
        <v>0.0256786862606299</v>
      </c>
      <c r="CR53" s="254">
        <v>0</v>
      </c>
      <c r="CS53" s="254">
        <v>0.0796050770372034</v>
      </c>
      <c r="CT53" s="254">
        <v>0.0117276060111218</v>
      </c>
      <c r="CU53" s="254">
        <v>0</v>
      </c>
      <c r="CV53" s="254">
        <v>0.0208360687410544</v>
      </c>
      <c r="CW53" s="254">
        <v>0.0127184513854237</v>
      </c>
      <c r="CX53" s="254">
        <v>0.00286250581542321</v>
      </c>
      <c r="CY53" s="254">
        <v>0.0124506526349947</v>
      </c>
      <c r="CZ53" s="254">
        <v>0.0129445640341366</v>
      </c>
      <c r="DA53" s="254">
        <v>0.0143234191878802</v>
      </c>
      <c r="DB53" s="254">
        <v>0.150223485908533</v>
      </c>
      <c r="DC53" s="254">
        <v>0.0154521619440869</v>
      </c>
      <c r="DD53" s="254">
        <v>0.0152574384172944</v>
      </c>
      <c r="DE53" s="254">
        <v>0.0117985665952418</v>
      </c>
      <c r="DF53" s="254">
        <v>0.0216167625579034</v>
      </c>
      <c r="DG53" s="254">
        <v>4.48746837352097</v>
      </c>
      <c r="DH53" s="254">
        <v>0</v>
      </c>
      <c r="DI53" s="254">
        <v>0</v>
      </c>
      <c r="DJ53" s="254">
        <v>34.5478770047102</v>
      </c>
      <c r="DK53" s="254">
        <v>79.3480826234189</v>
      </c>
      <c r="DL53" s="254">
        <v>0.223198696044138</v>
      </c>
      <c r="DM53" s="254">
        <v>0</v>
      </c>
      <c r="DN53" s="254">
        <v>0</v>
      </c>
      <c r="DO53" s="254">
        <v>0.00709053744988889</v>
      </c>
      <c r="DP53" s="254">
        <v>0.0120191915995708</v>
      </c>
      <c r="DQ53" s="254">
        <v>0.0180655699539737</v>
      </c>
      <c r="DR53" s="254">
        <v>0.0967765222011586</v>
      </c>
      <c r="DS53" s="254">
        <v>0.0928220550800963</v>
      </c>
      <c r="DT53" s="254">
        <v>0</v>
      </c>
      <c r="DU53" s="254">
        <v>11.5984873194423</v>
      </c>
      <c r="DV53" s="254">
        <v>0.0395607911937736</v>
      </c>
      <c r="DW53" s="254">
        <v>16315.7302956015</v>
      </c>
      <c r="DX53" s="254">
        <v>0.17459376687639</v>
      </c>
      <c r="DY53" s="254">
        <v>0</v>
      </c>
      <c r="DZ53" s="254">
        <v>0.0768345867394731</v>
      </c>
      <c r="EA53" s="272">
        <v>0</v>
      </c>
      <c r="EB53" s="258">
        <f t="shared" si="2"/>
        <v>16447.445925216</v>
      </c>
      <c r="EC53" s="271">
        <v>555.304991210056</v>
      </c>
      <c r="ED53" s="254">
        <v>1859.83210799068</v>
      </c>
      <c r="EE53" s="270">
        <f t="shared" si="3"/>
        <v>2415.13709920073</v>
      </c>
    </row>
    <row r="54" ht="15.75" customHeight="1" spans="1:135">
      <c r="A54" s="86" t="s">
        <v>239</v>
      </c>
      <c r="B54" s="87" t="s">
        <v>240</v>
      </c>
      <c r="C54" s="243">
        <v>6668.28925920991</v>
      </c>
      <c r="D54" s="243">
        <v>422.481855370322</v>
      </c>
      <c r="E54" s="243">
        <v>0</v>
      </c>
      <c r="F54" s="243">
        <v>5.10774462034887</v>
      </c>
      <c r="G54" s="243">
        <v>0</v>
      </c>
      <c r="H54" s="243">
        <v>165.864971699707</v>
      </c>
      <c r="I54" s="243">
        <v>93.0685392457015</v>
      </c>
      <c r="J54" s="243">
        <v>264.041255565757</v>
      </c>
      <c r="K54" s="252">
        <v>5981.76614827383</v>
      </c>
      <c r="L54" s="253">
        <v>0</v>
      </c>
      <c r="M54" s="254">
        <v>0</v>
      </c>
      <c r="N54" s="254">
        <v>0</v>
      </c>
      <c r="O54" s="254">
        <v>0</v>
      </c>
      <c r="P54" s="254">
        <v>0</v>
      </c>
      <c r="Q54" s="254">
        <v>0</v>
      </c>
      <c r="R54" s="254">
        <v>0</v>
      </c>
      <c r="S54" s="254">
        <v>0</v>
      </c>
      <c r="T54" s="254">
        <v>0</v>
      </c>
      <c r="U54" s="254">
        <v>0</v>
      </c>
      <c r="V54" s="254">
        <v>0</v>
      </c>
      <c r="W54" s="254">
        <v>0</v>
      </c>
      <c r="X54" s="254">
        <v>0</v>
      </c>
      <c r="Y54" s="254">
        <v>0</v>
      </c>
      <c r="Z54" s="254">
        <v>0</v>
      </c>
      <c r="AA54" s="254">
        <v>0</v>
      </c>
      <c r="AB54" s="254">
        <v>0</v>
      </c>
      <c r="AC54" s="254">
        <v>0</v>
      </c>
      <c r="AD54" s="254">
        <v>456.767500517874</v>
      </c>
      <c r="AE54" s="254">
        <v>0</v>
      </c>
      <c r="AF54" s="254">
        <v>0</v>
      </c>
      <c r="AG54" s="254">
        <v>0</v>
      </c>
      <c r="AH54" s="254">
        <v>0</v>
      </c>
      <c r="AI54" s="254">
        <v>0</v>
      </c>
      <c r="AJ54" s="254">
        <v>0</v>
      </c>
      <c r="AK54" s="254">
        <v>0</v>
      </c>
      <c r="AL54" s="254">
        <v>0</v>
      </c>
      <c r="AM54" s="254">
        <v>0</v>
      </c>
      <c r="AN54" s="254">
        <v>0</v>
      </c>
      <c r="AO54" s="254">
        <v>0</v>
      </c>
      <c r="AP54" s="254">
        <v>0</v>
      </c>
      <c r="AQ54" s="254">
        <v>0</v>
      </c>
      <c r="AR54" s="254">
        <v>0</v>
      </c>
      <c r="AS54" s="254">
        <v>0</v>
      </c>
      <c r="AT54" s="254">
        <v>0</v>
      </c>
      <c r="AU54" s="254">
        <v>0</v>
      </c>
      <c r="AV54" s="254">
        <v>0</v>
      </c>
      <c r="AW54" s="254">
        <v>0</v>
      </c>
      <c r="AX54" s="254">
        <v>0</v>
      </c>
      <c r="AY54" s="254">
        <v>0</v>
      </c>
      <c r="AZ54" s="254">
        <v>0</v>
      </c>
      <c r="BA54" s="254">
        <v>0</v>
      </c>
      <c r="BB54" s="254">
        <v>0</v>
      </c>
      <c r="BC54" s="254">
        <v>0</v>
      </c>
      <c r="BD54" s="254">
        <v>0</v>
      </c>
      <c r="BE54" s="254">
        <v>0</v>
      </c>
      <c r="BF54" s="254">
        <v>0</v>
      </c>
      <c r="BG54" s="254">
        <v>0</v>
      </c>
      <c r="BH54" s="254">
        <v>0</v>
      </c>
      <c r="BI54" s="254">
        <v>0</v>
      </c>
      <c r="BJ54" s="254">
        <v>0</v>
      </c>
      <c r="BK54" s="254">
        <v>0</v>
      </c>
      <c r="BL54" s="259">
        <v>456.767500517874</v>
      </c>
      <c r="BM54" s="271">
        <v>202.47334403595</v>
      </c>
      <c r="BN54" s="254">
        <v>5322.52530372</v>
      </c>
      <c r="BO54" s="272">
        <v>5524.99864775595</v>
      </c>
      <c r="BP54" s="212"/>
      <c r="BQ54" s="86" t="s">
        <v>84</v>
      </c>
      <c r="BR54" s="87" t="s">
        <v>139</v>
      </c>
      <c r="BS54" s="243">
        <v>87318.7404454907</v>
      </c>
      <c r="BT54" s="243">
        <v>49.4012473622282</v>
      </c>
      <c r="BU54" s="243">
        <v>3.3791343292151</v>
      </c>
      <c r="BV54" s="243">
        <v>0.115172223558298</v>
      </c>
      <c r="BW54" s="243">
        <v>0</v>
      </c>
      <c r="BX54" s="243">
        <v>38.3235618942812</v>
      </c>
      <c r="BY54" s="243">
        <v>42.0906526684423</v>
      </c>
      <c r="BZ54" s="243">
        <v>80.5293867862816</v>
      </c>
      <c r="CA54" s="252">
        <v>87185.430677013</v>
      </c>
      <c r="CB54" s="254">
        <v>38.8628895769071</v>
      </c>
      <c r="CC54" s="254">
        <v>2.25686378145547</v>
      </c>
      <c r="CD54" s="254">
        <v>0.184746008258361</v>
      </c>
      <c r="CE54" s="254">
        <v>0</v>
      </c>
      <c r="CF54" s="254">
        <v>0</v>
      </c>
      <c r="CG54" s="254">
        <v>0.139565137196659</v>
      </c>
      <c r="CH54" s="254">
        <v>0.177298256233807</v>
      </c>
      <c r="CI54" s="254">
        <v>0.00178821452236705</v>
      </c>
      <c r="CJ54" s="254">
        <v>0.0820298477559205</v>
      </c>
      <c r="CK54" s="254">
        <v>0</v>
      </c>
      <c r="CL54" s="254">
        <v>0.000330105918480645</v>
      </c>
      <c r="CM54" s="254">
        <v>0.0301847004901911</v>
      </c>
      <c r="CN54" s="254">
        <v>0</v>
      </c>
      <c r="CO54" s="254">
        <v>0.00106948575735685</v>
      </c>
      <c r="CP54" s="254">
        <v>0</v>
      </c>
      <c r="CQ54" s="254">
        <v>0.368754962293755</v>
      </c>
      <c r="CR54" s="254">
        <v>0</v>
      </c>
      <c r="CS54" s="254">
        <v>0.309717350574177</v>
      </c>
      <c r="CT54" s="254">
        <v>0.00251546096488212</v>
      </c>
      <c r="CU54" s="254">
        <v>3.44437270432794</v>
      </c>
      <c r="CV54" s="254">
        <v>0.0598002118352816</v>
      </c>
      <c r="CW54" s="254">
        <v>0.0571408519615436</v>
      </c>
      <c r="CX54" s="254">
        <v>0.000613980520288335</v>
      </c>
      <c r="CY54" s="254">
        <v>0.0426925599678155</v>
      </c>
      <c r="CZ54" s="254">
        <v>0.185888490317184</v>
      </c>
      <c r="DA54" s="254">
        <v>0.0030722384275689</v>
      </c>
      <c r="DB54" s="254">
        <v>0.0575732737892719</v>
      </c>
      <c r="DC54" s="254">
        <v>0.175429117517354</v>
      </c>
      <c r="DD54" s="254">
        <v>0.00327257674979873</v>
      </c>
      <c r="DE54" s="254">
        <v>0.00253068134142188</v>
      </c>
      <c r="DF54" s="254">
        <v>0.0501138586653857</v>
      </c>
      <c r="DG54" s="254">
        <v>0.0270183028316263</v>
      </c>
      <c r="DH54" s="254">
        <v>0</v>
      </c>
      <c r="DI54" s="254">
        <v>781.895605687345</v>
      </c>
      <c r="DJ54" s="254">
        <v>1.95945484607363</v>
      </c>
      <c r="DK54" s="254">
        <v>26.3370390589451</v>
      </c>
      <c r="DL54" s="254">
        <v>465.503998592812</v>
      </c>
      <c r="DM54" s="254">
        <v>0</v>
      </c>
      <c r="DN54" s="254">
        <v>0</v>
      </c>
      <c r="DO54" s="254">
        <v>0.101822610527588</v>
      </c>
      <c r="DP54" s="254">
        <v>0.0600660468148337</v>
      </c>
      <c r="DQ54" s="254">
        <v>0.259427935665326</v>
      </c>
      <c r="DR54" s="254">
        <v>0.660594112185993</v>
      </c>
      <c r="DS54" s="254">
        <v>191.498423535914</v>
      </c>
      <c r="DT54" s="254">
        <v>0</v>
      </c>
      <c r="DU54" s="254">
        <v>166.558355467856</v>
      </c>
      <c r="DV54" s="254">
        <v>230.400984980361</v>
      </c>
      <c r="DW54" s="254">
        <v>0.17459376687639</v>
      </c>
      <c r="DX54" s="254">
        <v>80701.9591263609</v>
      </c>
      <c r="DY54" s="254">
        <v>368.446089079847</v>
      </c>
      <c r="DZ54" s="254">
        <v>61.8222573250996</v>
      </c>
      <c r="EA54" s="272">
        <v>0</v>
      </c>
      <c r="EB54" s="258">
        <f t="shared" si="2"/>
        <v>83044.1651111439</v>
      </c>
      <c r="EC54" s="271">
        <v>36.8628164268927</v>
      </c>
      <c r="ED54" s="254">
        <v>4104.40274944221</v>
      </c>
      <c r="EE54" s="270">
        <f t="shared" si="3"/>
        <v>4141.26556586911</v>
      </c>
    </row>
    <row r="55" ht="15.75" customHeight="1" spans="1:135">
      <c r="A55" s="86" t="s">
        <v>241</v>
      </c>
      <c r="B55" s="87" t="s">
        <v>242</v>
      </c>
      <c r="C55" s="243">
        <v>3016.81468839694</v>
      </c>
      <c r="D55" s="243">
        <v>328.976065692942</v>
      </c>
      <c r="E55" s="243">
        <v>30.0930199137754</v>
      </c>
      <c r="F55" s="243">
        <v>5.18359149584414</v>
      </c>
      <c r="G55" s="243">
        <v>13.2934970883201</v>
      </c>
      <c r="H55" s="243">
        <v>160.96592640189</v>
      </c>
      <c r="I55" s="243">
        <v>61.3767701134757</v>
      </c>
      <c r="J55" s="243">
        <v>240.81978509953</v>
      </c>
      <c r="K55" s="252">
        <v>2416.9258176907</v>
      </c>
      <c r="L55" s="253">
        <v>0</v>
      </c>
      <c r="M55" s="254">
        <v>0</v>
      </c>
      <c r="N55" s="254">
        <v>0</v>
      </c>
      <c r="O55" s="254">
        <v>0</v>
      </c>
      <c r="P55" s="254">
        <v>0</v>
      </c>
      <c r="Q55" s="254">
        <v>0</v>
      </c>
      <c r="R55" s="254">
        <v>0</v>
      </c>
      <c r="S55" s="254">
        <v>0</v>
      </c>
      <c r="T55" s="254">
        <v>0</v>
      </c>
      <c r="U55" s="254">
        <v>0</v>
      </c>
      <c r="V55" s="254">
        <v>0</v>
      </c>
      <c r="W55" s="254">
        <v>0</v>
      </c>
      <c r="X55" s="254">
        <v>0</v>
      </c>
      <c r="Y55" s="254">
        <v>0</v>
      </c>
      <c r="Z55" s="254">
        <v>0</v>
      </c>
      <c r="AA55" s="254">
        <v>0</v>
      </c>
      <c r="AB55" s="254">
        <v>0</v>
      </c>
      <c r="AC55" s="254">
        <v>0</v>
      </c>
      <c r="AD55" s="254">
        <v>921.53697403881</v>
      </c>
      <c r="AE55" s="254">
        <v>0</v>
      </c>
      <c r="AF55" s="254">
        <v>0</v>
      </c>
      <c r="AG55" s="254">
        <v>0</v>
      </c>
      <c r="AH55" s="254">
        <v>0</v>
      </c>
      <c r="AI55" s="254">
        <v>0</v>
      </c>
      <c r="AJ55" s="254">
        <v>0</v>
      </c>
      <c r="AK55" s="254">
        <v>0</v>
      </c>
      <c r="AL55" s="254">
        <v>0</v>
      </c>
      <c r="AM55" s="254">
        <v>0</v>
      </c>
      <c r="AN55" s="254">
        <v>0</v>
      </c>
      <c r="AO55" s="254">
        <v>0</v>
      </c>
      <c r="AP55" s="254">
        <v>0</v>
      </c>
      <c r="AQ55" s="254">
        <v>0</v>
      </c>
      <c r="AR55" s="254">
        <v>0</v>
      </c>
      <c r="AS55" s="254">
        <v>0</v>
      </c>
      <c r="AT55" s="254">
        <v>0</v>
      </c>
      <c r="AU55" s="254">
        <v>0</v>
      </c>
      <c r="AV55" s="254">
        <v>0</v>
      </c>
      <c r="AW55" s="254">
        <v>0</v>
      </c>
      <c r="AX55" s="254">
        <v>0</v>
      </c>
      <c r="AY55" s="254">
        <v>0</v>
      </c>
      <c r="AZ55" s="254">
        <v>0</v>
      </c>
      <c r="BA55" s="254">
        <v>0</v>
      </c>
      <c r="BB55" s="254">
        <v>0</v>
      </c>
      <c r="BC55" s="254">
        <v>0</v>
      </c>
      <c r="BD55" s="254">
        <v>0</v>
      </c>
      <c r="BE55" s="254">
        <v>0</v>
      </c>
      <c r="BF55" s="254">
        <v>0</v>
      </c>
      <c r="BG55" s="254">
        <v>0</v>
      </c>
      <c r="BH55" s="254">
        <v>0</v>
      </c>
      <c r="BI55" s="254">
        <v>0</v>
      </c>
      <c r="BJ55" s="254">
        <v>0</v>
      </c>
      <c r="BK55" s="254">
        <v>0</v>
      </c>
      <c r="BL55" s="259">
        <v>921.53697403881</v>
      </c>
      <c r="BM55" s="271">
        <v>59.7609524487</v>
      </c>
      <c r="BN55" s="254">
        <v>1435.62789120319</v>
      </c>
      <c r="BO55" s="272">
        <v>1495.38884365189</v>
      </c>
      <c r="BP55" s="212"/>
      <c r="BQ55" s="86" t="s">
        <v>85</v>
      </c>
      <c r="BR55" s="87" t="s">
        <v>140</v>
      </c>
      <c r="BS55" s="243">
        <v>45497.4039781243</v>
      </c>
      <c r="BT55" s="243">
        <v>0</v>
      </c>
      <c r="BU55" s="243">
        <v>0</v>
      </c>
      <c r="BV55" s="243">
        <v>0</v>
      </c>
      <c r="BW55" s="243">
        <v>0</v>
      </c>
      <c r="BX55" s="243">
        <v>0</v>
      </c>
      <c r="BY55" s="243">
        <v>634.049507821373</v>
      </c>
      <c r="BZ55" s="243">
        <v>634.049507821373</v>
      </c>
      <c r="CA55" s="252">
        <v>44863.354470303</v>
      </c>
      <c r="CB55" s="254">
        <v>0</v>
      </c>
      <c r="CC55" s="254">
        <v>0</v>
      </c>
      <c r="CD55" s="254">
        <v>0</v>
      </c>
      <c r="CE55" s="254">
        <v>0</v>
      </c>
      <c r="CF55" s="254">
        <v>0</v>
      </c>
      <c r="CG55" s="254">
        <v>0</v>
      </c>
      <c r="CH55" s="254">
        <v>0</v>
      </c>
      <c r="CI55" s="254">
        <v>0</v>
      </c>
      <c r="CJ55" s="254">
        <v>0</v>
      </c>
      <c r="CK55" s="254">
        <v>0</v>
      </c>
      <c r="CL55" s="254">
        <v>0</v>
      </c>
      <c r="CM55" s="254">
        <v>0</v>
      </c>
      <c r="CN55" s="254">
        <v>0</v>
      </c>
      <c r="CO55" s="254">
        <v>0</v>
      </c>
      <c r="CP55" s="254">
        <v>0</v>
      </c>
      <c r="CQ55" s="254">
        <v>0</v>
      </c>
      <c r="CR55" s="254">
        <v>0</v>
      </c>
      <c r="CS55" s="254">
        <v>0</v>
      </c>
      <c r="CT55" s="254">
        <v>0</v>
      </c>
      <c r="CU55" s="254">
        <v>0</v>
      </c>
      <c r="CV55" s="254">
        <v>0</v>
      </c>
      <c r="CW55" s="254">
        <v>0</v>
      </c>
      <c r="CX55" s="254">
        <v>0</v>
      </c>
      <c r="CY55" s="254">
        <v>0</v>
      </c>
      <c r="CZ55" s="254">
        <v>0</v>
      </c>
      <c r="DA55" s="254">
        <v>0</v>
      </c>
      <c r="DB55" s="254">
        <v>0</v>
      </c>
      <c r="DC55" s="254">
        <v>0</v>
      </c>
      <c r="DD55" s="254">
        <v>0</v>
      </c>
      <c r="DE55" s="254">
        <v>0</v>
      </c>
      <c r="DF55" s="254">
        <v>0</v>
      </c>
      <c r="DG55" s="254">
        <v>0</v>
      </c>
      <c r="DH55" s="254">
        <v>0</v>
      </c>
      <c r="DI55" s="254">
        <v>0</v>
      </c>
      <c r="DJ55" s="254">
        <v>0</v>
      </c>
      <c r="DK55" s="254">
        <v>0</v>
      </c>
      <c r="DL55" s="254">
        <v>0</v>
      </c>
      <c r="DM55" s="254">
        <v>0</v>
      </c>
      <c r="DN55" s="254">
        <v>0</v>
      </c>
      <c r="DO55" s="254">
        <v>0</v>
      </c>
      <c r="DP55" s="254">
        <v>0</v>
      </c>
      <c r="DQ55" s="254">
        <v>0</v>
      </c>
      <c r="DR55" s="254">
        <v>0</v>
      </c>
      <c r="DS55" s="254">
        <v>0</v>
      </c>
      <c r="DT55" s="254">
        <v>0</v>
      </c>
      <c r="DU55" s="254">
        <v>0</v>
      </c>
      <c r="DV55" s="254">
        <v>0</v>
      </c>
      <c r="DW55" s="254">
        <v>0</v>
      </c>
      <c r="DX55" s="254">
        <v>368.446089079848</v>
      </c>
      <c r="DY55" s="254">
        <v>44386.2081185931</v>
      </c>
      <c r="DZ55" s="254">
        <v>0</v>
      </c>
      <c r="EA55" s="272">
        <v>0</v>
      </c>
      <c r="EB55" s="258">
        <f t="shared" si="2"/>
        <v>44754.6542076729</v>
      </c>
      <c r="EC55" s="271">
        <v>108.700262629926</v>
      </c>
      <c r="ED55" s="254">
        <v>0</v>
      </c>
      <c r="EE55" s="270">
        <f t="shared" si="3"/>
        <v>108.700262629926</v>
      </c>
    </row>
    <row r="56" ht="15.75" customHeight="1" spans="1:135">
      <c r="A56" s="86" t="s">
        <v>243</v>
      </c>
      <c r="B56" s="87" t="s">
        <v>244</v>
      </c>
      <c r="C56" s="243">
        <v>4206.75130516765</v>
      </c>
      <c r="D56" s="243">
        <v>234.913279502219</v>
      </c>
      <c r="E56" s="243">
        <v>46.2217614452884</v>
      </c>
      <c r="F56" s="243">
        <v>15.6228843124322</v>
      </c>
      <c r="G56" s="243">
        <v>15.4660279828951</v>
      </c>
      <c r="H56" s="243">
        <v>30.317126780197</v>
      </c>
      <c r="I56" s="243">
        <v>70.0572824624838</v>
      </c>
      <c r="J56" s="243">
        <v>131.463321538008</v>
      </c>
      <c r="K56" s="252">
        <v>3794.15294268213</v>
      </c>
      <c r="L56" s="253">
        <v>0</v>
      </c>
      <c r="M56" s="254">
        <v>0</v>
      </c>
      <c r="N56" s="254">
        <v>0</v>
      </c>
      <c r="O56" s="254">
        <v>0</v>
      </c>
      <c r="P56" s="254">
        <v>0</v>
      </c>
      <c r="Q56" s="254">
        <v>0</v>
      </c>
      <c r="R56" s="254">
        <v>0</v>
      </c>
      <c r="S56" s="254">
        <v>0</v>
      </c>
      <c r="T56" s="254">
        <v>0</v>
      </c>
      <c r="U56" s="254">
        <v>0</v>
      </c>
      <c r="V56" s="254">
        <v>0</v>
      </c>
      <c r="W56" s="254">
        <v>0</v>
      </c>
      <c r="X56" s="254">
        <v>0</v>
      </c>
      <c r="Y56" s="254">
        <v>0</v>
      </c>
      <c r="Z56" s="254">
        <v>0</v>
      </c>
      <c r="AA56" s="254">
        <v>0</v>
      </c>
      <c r="AB56" s="254">
        <v>0</v>
      </c>
      <c r="AC56" s="254">
        <v>0</v>
      </c>
      <c r="AD56" s="254">
        <v>1595.24605607668</v>
      </c>
      <c r="AE56" s="254">
        <v>0</v>
      </c>
      <c r="AF56" s="254">
        <v>0</v>
      </c>
      <c r="AG56" s="254">
        <v>0</v>
      </c>
      <c r="AH56" s="254">
        <v>0</v>
      </c>
      <c r="AI56" s="254">
        <v>0</v>
      </c>
      <c r="AJ56" s="254">
        <v>0</v>
      </c>
      <c r="AK56" s="254">
        <v>0</v>
      </c>
      <c r="AL56" s="254">
        <v>0</v>
      </c>
      <c r="AM56" s="254">
        <v>0</v>
      </c>
      <c r="AN56" s="254">
        <v>0</v>
      </c>
      <c r="AO56" s="254">
        <v>0</v>
      </c>
      <c r="AP56" s="254">
        <v>0</v>
      </c>
      <c r="AQ56" s="254">
        <v>0</v>
      </c>
      <c r="AR56" s="254">
        <v>0</v>
      </c>
      <c r="AS56" s="254">
        <v>0</v>
      </c>
      <c r="AT56" s="254">
        <v>0</v>
      </c>
      <c r="AU56" s="254">
        <v>0</v>
      </c>
      <c r="AV56" s="254">
        <v>0</v>
      </c>
      <c r="AW56" s="254">
        <v>0</v>
      </c>
      <c r="AX56" s="254">
        <v>0</v>
      </c>
      <c r="AY56" s="254">
        <v>0</v>
      </c>
      <c r="AZ56" s="254">
        <v>0</v>
      </c>
      <c r="BA56" s="254">
        <v>0</v>
      </c>
      <c r="BB56" s="254">
        <v>0</v>
      </c>
      <c r="BC56" s="254">
        <v>0</v>
      </c>
      <c r="BD56" s="254">
        <v>0</v>
      </c>
      <c r="BE56" s="254">
        <v>0</v>
      </c>
      <c r="BF56" s="254">
        <v>0</v>
      </c>
      <c r="BG56" s="254">
        <v>0</v>
      </c>
      <c r="BH56" s="254">
        <v>0</v>
      </c>
      <c r="BI56" s="254">
        <v>0</v>
      </c>
      <c r="BJ56" s="254">
        <v>0</v>
      </c>
      <c r="BK56" s="254">
        <v>0</v>
      </c>
      <c r="BL56" s="259">
        <v>1595.24605607668</v>
      </c>
      <c r="BM56" s="271">
        <v>303.85914774545</v>
      </c>
      <c r="BN56" s="254">
        <v>1895.04773886</v>
      </c>
      <c r="BO56" s="272">
        <v>2198.90688660545</v>
      </c>
      <c r="BP56" s="212"/>
      <c r="BQ56" s="86" t="s">
        <v>86</v>
      </c>
      <c r="BR56" s="87" t="s">
        <v>141</v>
      </c>
      <c r="BS56" s="243">
        <v>12365.6441390033</v>
      </c>
      <c r="BT56" s="243">
        <v>-81.4169800394747</v>
      </c>
      <c r="BU56" s="243">
        <v>0</v>
      </c>
      <c r="BV56" s="243">
        <v>0.000207859265639467</v>
      </c>
      <c r="BW56" s="243">
        <v>0</v>
      </c>
      <c r="BX56" s="243">
        <v>0</v>
      </c>
      <c r="BY56" s="243">
        <v>218.886066884438</v>
      </c>
      <c r="BZ56" s="243">
        <v>218.886274743704</v>
      </c>
      <c r="CA56" s="252">
        <v>12228.1748442991</v>
      </c>
      <c r="CB56" s="254">
        <v>0</v>
      </c>
      <c r="CC56" s="254">
        <v>0</v>
      </c>
      <c r="CD56" s="254">
        <v>0</v>
      </c>
      <c r="CE56" s="254">
        <v>0</v>
      </c>
      <c r="CF56" s="254">
        <v>0</v>
      </c>
      <c r="CG56" s="254">
        <v>0.256126363072565</v>
      </c>
      <c r="CH56" s="254">
        <v>0.268980544124098</v>
      </c>
      <c r="CI56" s="254">
        <v>0.00880034170807532</v>
      </c>
      <c r="CJ56" s="254">
        <v>0.0469106356730809</v>
      </c>
      <c r="CK56" s="254">
        <v>0</v>
      </c>
      <c r="CL56" s="254">
        <v>0.0016245505481313</v>
      </c>
      <c r="CM56" s="254">
        <v>0.00997390871457999</v>
      </c>
      <c r="CN56" s="254">
        <v>0</v>
      </c>
      <c r="CO56" s="254">
        <v>0.00526326120213005</v>
      </c>
      <c r="CP56" s="254">
        <v>0</v>
      </c>
      <c r="CQ56" s="254">
        <v>0.00330027979295508</v>
      </c>
      <c r="CR56" s="254">
        <v>0</v>
      </c>
      <c r="CS56" s="254">
        <v>0.0648505648371024</v>
      </c>
      <c r="CT56" s="254">
        <v>0.0123793402678472</v>
      </c>
      <c r="CU56" s="254">
        <v>0</v>
      </c>
      <c r="CV56" s="254">
        <v>0.0183678567957343</v>
      </c>
      <c r="CW56" s="254">
        <v>0.00985929667801581</v>
      </c>
      <c r="CX56" s="254">
        <v>0.00302158287669367</v>
      </c>
      <c r="CY56" s="254">
        <v>0.010519721647075</v>
      </c>
      <c r="CZ56" s="254">
        <v>0.00166366311254687</v>
      </c>
      <c r="DA56" s="254">
        <v>0.015119409686651</v>
      </c>
      <c r="DB56" s="254">
        <v>0.156910374780711</v>
      </c>
      <c r="DC56" s="254">
        <v>0.00503131948395327</v>
      </c>
      <c r="DD56" s="254">
        <v>0.016105334848757</v>
      </c>
      <c r="DE56" s="254">
        <v>0.0124542443203533</v>
      </c>
      <c r="DF56" s="254">
        <v>0.0198377059877259</v>
      </c>
      <c r="DG56" s="254">
        <v>0.00277617401707883</v>
      </c>
      <c r="DH56" s="254">
        <v>0</v>
      </c>
      <c r="DI56" s="254">
        <v>0</v>
      </c>
      <c r="DJ56" s="254">
        <v>0.0175367110817433</v>
      </c>
      <c r="DK56" s="254">
        <v>315.43645303171</v>
      </c>
      <c r="DL56" s="254">
        <v>0.188367041109536</v>
      </c>
      <c r="DM56" s="254">
        <v>0</v>
      </c>
      <c r="DN56" s="254">
        <v>0</v>
      </c>
      <c r="DO56" s="254">
        <v>0.000911291069548882</v>
      </c>
      <c r="DP56" s="254">
        <v>0.00891964494867464</v>
      </c>
      <c r="DQ56" s="254">
        <v>0.00232182576873984</v>
      </c>
      <c r="DR56" s="254">
        <v>0.0602228998984058</v>
      </c>
      <c r="DS56" s="254">
        <v>0.0699843291322944</v>
      </c>
      <c r="DT56" s="254">
        <v>0</v>
      </c>
      <c r="DU56" s="254">
        <v>1.49066244825339</v>
      </c>
      <c r="DV56" s="254">
        <v>0.025502949755036</v>
      </c>
      <c r="DW56" s="254">
        <v>0.0768345867394731</v>
      </c>
      <c r="DX56" s="254">
        <v>61.8222573250996</v>
      </c>
      <c r="DY56" s="254">
        <v>0</v>
      </c>
      <c r="DZ56" s="254">
        <v>11451.1289525984</v>
      </c>
      <c r="EA56" s="272">
        <v>0</v>
      </c>
      <c r="EB56" s="258">
        <f t="shared" si="2"/>
        <v>11831.2788031571</v>
      </c>
      <c r="EC56" s="271">
        <v>178.100417764619</v>
      </c>
      <c r="ED56" s="254">
        <v>218.795623377347</v>
      </c>
      <c r="EE56" s="270">
        <f t="shared" si="3"/>
        <v>396.896041141966</v>
      </c>
    </row>
    <row r="57" ht="15.75" customHeight="1" spans="1:135">
      <c r="A57" s="86" t="s">
        <v>245</v>
      </c>
      <c r="B57" s="87" t="s">
        <v>246</v>
      </c>
      <c r="C57" s="243">
        <v>8984.00643135348</v>
      </c>
      <c r="D57" s="243">
        <v>2450.22766219387</v>
      </c>
      <c r="E57" s="243">
        <v>79.1076370355163</v>
      </c>
      <c r="F57" s="243">
        <v>1.68280008644416</v>
      </c>
      <c r="G57" s="243">
        <v>62.8494558235389</v>
      </c>
      <c r="H57" s="243">
        <v>1041.05449573712</v>
      </c>
      <c r="I57" s="243">
        <v>98.2845936998939</v>
      </c>
      <c r="J57" s="243">
        <v>1203.871345347</v>
      </c>
      <c r="K57" s="252">
        <v>5250.7997867771</v>
      </c>
      <c r="L57" s="253">
        <v>0</v>
      </c>
      <c r="M57" s="254">
        <v>0</v>
      </c>
      <c r="N57" s="254">
        <v>0</v>
      </c>
      <c r="O57" s="254">
        <v>0</v>
      </c>
      <c r="P57" s="254">
        <v>0</v>
      </c>
      <c r="Q57" s="254">
        <v>0</v>
      </c>
      <c r="R57" s="254">
        <v>0</v>
      </c>
      <c r="S57" s="254">
        <v>0</v>
      </c>
      <c r="T57" s="254">
        <v>0</v>
      </c>
      <c r="U57" s="254">
        <v>0</v>
      </c>
      <c r="V57" s="254">
        <v>0</v>
      </c>
      <c r="W57" s="254">
        <v>0</v>
      </c>
      <c r="X57" s="254">
        <v>0</v>
      </c>
      <c r="Y57" s="254">
        <v>0</v>
      </c>
      <c r="Z57" s="254">
        <v>0</v>
      </c>
      <c r="AA57" s="254">
        <v>0</v>
      </c>
      <c r="AB57" s="254">
        <v>0</v>
      </c>
      <c r="AC57" s="254">
        <v>0</v>
      </c>
      <c r="AD57" s="254">
        <v>1165.09841466099</v>
      </c>
      <c r="AE57" s="254">
        <v>0</v>
      </c>
      <c r="AF57" s="254">
        <v>0</v>
      </c>
      <c r="AG57" s="254">
        <v>0</v>
      </c>
      <c r="AH57" s="254">
        <v>0</v>
      </c>
      <c r="AI57" s="254">
        <v>0</v>
      </c>
      <c r="AJ57" s="254">
        <v>0</v>
      </c>
      <c r="AK57" s="254">
        <v>0</v>
      </c>
      <c r="AL57" s="254">
        <v>0</v>
      </c>
      <c r="AM57" s="254">
        <v>0</v>
      </c>
      <c r="AN57" s="254">
        <v>0</v>
      </c>
      <c r="AO57" s="254">
        <v>0</v>
      </c>
      <c r="AP57" s="254">
        <v>0</v>
      </c>
      <c r="AQ57" s="254">
        <v>0</v>
      </c>
      <c r="AR57" s="254">
        <v>0</v>
      </c>
      <c r="AS57" s="254">
        <v>0</v>
      </c>
      <c r="AT57" s="254">
        <v>0</v>
      </c>
      <c r="AU57" s="254">
        <v>0</v>
      </c>
      <c r="AV57" s="254">
        <v>0</v>
      </c>
      <c r="AW57" s="254">
        <v>0</v>
      </c>
      <c r="AX57" s="254">
        <v>0</v>
      </c>
      <c r="AY57" s="254">
        <v>0</v>
      </c>
      <c r="AZ57" s="254">
        <v>0</v>
      </c>
      <c r="BA57" s="254">
        <v>0</v>
      </c>
      <c r="BB57" s="254">
        <v>0</v>
      </c>
      <c r="BC57" s="254">
        <v>0</v>
      </c>
      <c r="BD57" s="254">
        <v>0</v>
      </c>
      <c r="BE57" s="254">
        <v>0</v>
      </c>
      <c r="BF57" s="254">
        <v>0</v>
      </c>
      <c r="BG57" s="254">
        <v>0</v>
      </c>
      <c r="BH57" s="254">
        <v>0</v>
      </c>
      <c r="BI57" s="254">
        <v>0</v>
      </c>
      <c r="BJ57" s="254">
        <v>0</v>
      </c>
      <c r="BK57" s="254">
        <v>0</v>
      </c>
      <c r="BL57" s="259">
        <v>1165.09841466099</v>
      </c>
      <c r="BM57" s="271">
        <v>69.91443718305</v>
      </c>
      <c r="BN57" s="254">
        <v>4015.78693493306</v>
      </c>
      <c r="BO57" s="272">
        <v>4085.70137211611</v>
      </c>
      <c r="BP57" s="212"/>
      <c r="BQ57" s="89" t="s">
        <v>87</v>
      </c>
      <c r="BR57" s="90" t="s">
        <v>142</v>
      </c>
      <c r="BS57" s="273">
        <v>4638</v>
      </c>
      <c r="BT57" s="273">
        <v>0</v>
      </c>
      <c r="BU57" s="273">
        <v>0</v>
      </c>
      <c r="BV57" s="273">
        <v>0</v>
      </c>
      <c r="BW57" s="273">
        <v>0</v>
      </c>
      <c r="BX57" s="273">
        <v>0</v>
      </c>
      <c r="BY57" s="273">
        <v>0</v>
      </c>
      <c r="BZ57" s="273">
        <v>0</v>
      </c>
      <c r="CA57" s="275">
        <v>4638</v>
      </c>
      <c r="CB57" s="276">
        <v>0</v>
      </c>
      <c r="CC57" s="276">
        <v>0</v>
      </c>
      <c r="CD57" s="276">
        <v>0</v>
      </c>
      <c r="CE57" s="276">
        <v>0</v>
      </c>
      <c r="CF57" s="276">
        <v>0</v>
      </c>
      <c r="CG57" s="276">
        <v>0</v>
      </c>
      <c r="CH57" s="276">
        <v>0</v>
      </c>
      <c r="CI57" s="276">
        <v>0</v>
      </c>
      <c r="CJ57" s="276">
        <v>0</v>
      </c>
      <c r="CK57" s="276">
        <v>0</v>
      </c>
      <c r="CL57" s="276">
        <v>0</v>
      </c>
      <c r="CM57" s="276">
        <v>0</v>
      </c>
      <c r="CN57" s="276">
        <v>0</v>
      </c>
      <c r="CO57" s="276">
        <v>0</v>
      </c>
      <c r="CP57" s="276">
        <v>0</v>
      </c>
      <c r="CQ57" s="276">
        <v>0</v>
      </c>
      <c r="CR57" s="276">
        <v>0</v>
      </c>
      <c r="CS57" s="276">
        <v>0</v>
      </c>
      <c r="CT57" s="276">
        <v>0</v>
      </c>
      <c r="CU57" s="276">
        <v>0</v>
      </c>
      <c r="CV57" s="276">
        <v>0</v>
      </c>
      <c r="CW57" s="276">
        <v>0</v>
      </c>
      <c r="CX57" s="276">
        <v>0</v>
      </c>
      <c r="CY57" s="276">
        <v>0</v>
      </c>
      <c r="CZ57" s="276">
        <v>0</v>
      </c>
      <c r="DA57" s="276">
        <v>0</v>
      </c>
      <c r="DB57" s="276">
        <v>0</v>
      </c>
      <c r="DC57" s="276">
        <v>0</v>
      </c>
      <c r="DD57" s="276">
        <v>0</v>
      </c>
      <c r="DE57" s="276">
        <v>0</v>
      </c>
      <c r="DF57" s="276">
        <v>0</v>
      </c>
      <c r="DG57" s="276">
        <v>0</v>
      </c>
      <c r="DH57" s="276">
        <v>0</v>
      </c>
      <c r="DI57" s="276">
        <v>0</v>
      </c>
      <c r="DJ57" s="276">
        <v>0</v>
      </c>
      <c r="DK57" s="276">
        <v>0</v>
      </c>
      <c r="DL57" s="276">
        <v>0</v>
      </c>
      <c r="DM57" s="276">
        <v>0</v>
      </c>
      <c r="DN57" s="276">
        <v>0</v>
      </c>
      <c r="DO57" s="276">
        <v>0</v>
      </c>
      <c r="DP57" s="276">
        <v>0</v>
      </c>
      <c r="DQ57" s="276">
        <v>0</v>
      </c>
      <c r="DR57" s="276">
        <v>0</v>
      </c>
      <c r="DS57" s="276">
        <v>0</v>
      </c>
      <c r="DT57" s="276">
        <v>0</v>
      </c>
      <c r="DU57" s="276">
        <v>0</v>
      </c>
      <c r="DV57" s="277">
        <v>0</v>
      </c>
      <c r="DW57" s="277">
        <v>0</v>
      </c>
      <c r="DX57" s="277">
        <v>0</v>
      </c>
      <c r="DY57" s="277">
        <v>0</v>
      </c>
      <c r="DZ57" s="277">
        <v>0</v>
      </c>
      <c r="EA57" s="278">
        <v>4638</v>
      </c>
      <c r="EB57" s="258">
        <f t="shared" si="2"/>
        <v>4638</v>
      </c>
      <c r="EC57" s="279">
        <v>0</v>
      </c>
      <c r="ED57" s="277">
        <v>0</v>
      </c>
      <c r="EE57" s="270">
        <f t="shared" si="3"/>
        <v>0</v>
      </c>
    </row>
    <row r="58" ht="15.75" customHeight="1" spans="1:135">
      <c r="A58" s="86" t="s">
        <v>247</v>
      </c>
      <c r="B58" s="87" t="s">
        <v>248</v>
      </c>
      <c r="C58" s="243">
        <v>15631.4000160097</v>
      </c>
      <c r="D58" s="243">
        <v>3242.92245109949</v>
      </c>
      <c r="E58" s="243">
        <v>132.171894888113</v>
      </c>
      <c r="F58" s="243">
        <v>2.23137711559014</v>
      </c>
      <c r="G58" s="243">
        <v>0</v>
      </c>
      <c r="H58" s="243">
        <v>1562.37502325909</v>
      </c>
      <c r="I58" s="243">
        <v>72.072108112247</v>
      </c>
      <c r="J58" s="243">
        <v>1636.67850848692</v>
      </c>
      <c r="K58" s="252">
        <v>10619.6271615352</v>
      </c>
      <c r="L58" s="253">
        <v>0</v>
      </c>
      <c r="M58" s="254">
        <v>0</v>
      </c>
      <c r="N58" s="254">
        <v>0</v>
      </c>
      <c r="O58" s="254">
        <v>0</v>
      </c>
      <c r="P58" s="254">
        <v>0</v>
      </c>
      <c r="Q58" s="254">
        <v>0</v>
      </c>
      <c r="R58" s="254">
        <v>0</v>
      </c>
      <c r="S58" s="254">
        <v>0</v>
      </c>
      <c r="T58" s="254">
        <v>0</v>
      </c>
      <c r="U58" s="254">
        <v>0</v>
      </c>
      <c r="V58" s="254">
        <v>0</v>
      </c>
      <c r="W58" s="254">
        <v>0</v>
      </c>
      <c r="X58" s="254">
        <v>0</v>
      </c>
      <c r="Y58" s="254">
        <v>0</v>
      </c>
      <c r="Z58" s="254">
        <v>0</v>
      </c>
      <c r="AA58" s="254">
        <v>0</v>
      </c>
      <c r="AB58" s="254">
        <v>0</v>
      </c>
      <c r="AC58" s="254">
        <v>0</v>
      </c>
      <c r="AD58" s="254">
        <v>0</v>
      </c>
      <c r="AE58" s="254">
        <v>636.49023113751</v>
      </c>
      <c r="AF58" s="254">
        <v>0</v>
      </c>
      <c r="AG58" s="254">
        <v>0</v>
      </c>
      <c r="AH58" s="254">
        <v>0</v>
      </c>
      <c r="AI58" s="254">
        <v>0</v>
      </c>
      <c r="AJ58" s="254">
        <v>0</v>
      </c>
      <c r="AK58" s="254">
        <v>0</v>
      </c>
      <c r="AL58" s="254">
        <v>0</v>
      </c>
      <c r="AM58" s="254">
        <v>0</v>
      </c>
      <c r="AN58" s="254">
        <v>0</v>
      </c>
      <c r="AO58" s="254">
        <v>0</v>
      </c>
      <c r="AP58" s="254">
        <v>0</v>
      </c>
      <c r="AQ58" s="254">
        <v>0</v>
      </c>
      <c r="AR58" s="254">
        <v>0</v>
      </c>
      <c r="AS58" s="254">
        <v>0</v>
      </c>
      <c r="AT58" s="254">
        <v>0</v>
      </c>
      <c r="AU58" s="254">
        <v>559.528024899975</v>
      </c>
      <c r="AV58" s="254">
        <v>0</v>
      </c>
      <c r="AW58" s="254">
        <v>0</v>
      </c>
      <c r="AX58" s="254">
        <v>0</v>
      </c>
      <c r="AY58" s="254">
        <v>0</v>
      </c>
      <c r="AZ58" s="254">
        <v>0</v>
      </c>
      <c r="BA58" s="254">
        <v>0</v>
      </c>
      <c r="BB58" s="254">
        <v>0</v>
      </c>
      <c r="BC58" s="254">
        <v>0</v>
      </c>
      <c r="BD58" s="254">
        <v>0</v>
      </c>
      <c r="BE58" s="254">
        <v>0</v>
      </c>
      <c r="BF58" s="254">
        <v>0</v>
      </c>
      <c r="BG58" s="254">
        <v>0</v>
      </c>
      <c r="BH58" s="254">
        <v>6.50747900818663</v>
      </c>
      <c r="BI58" s="254">
        <v>0</v>
      </c>
      <c r="BJ58" s="254">
        <v>0</v>
      </c>
      <c r="BK58" s="254">
        <v>0</v>
      </c>
      <c r="BL58" s="259">
        <v>1202.52573504567</v>
      </c>
      <c r="BM58" s="271">
        <v>85.7327789795</v>
      </c>
      <c r="BN58" s="254">
        <v>9331.36864751</v>
      </c>
      <c r="BO58" s="272">
        <v>9417.1014264895</v>
      </c>
      <c r="BP58" s="212"/>
      <c r="BQ58" s="215" t="s">
        <v>90</v>
      </c>
      <c r="BR58" s="216"/>
      <c r="BS58" s="274">
        <f t="shared" ref="BS58:CA58" si="4">SUM(_xlfn.ANCHORARRAY(BS6))</f>
        <v>1227218.67351052</v>
      </c>
      <c r="BT58" s="274">
        <f t="shared" si="4"/>
        <v>-380.506640985593</v>
      </c>
      <c r="BU58" s="274">
        <f t="shared" si="4"/>
        <v>-147.325391582651</v>
      </c>
      <c r="BV58" s="274">
        <f t="shared" si="4"/>
        <v>1268.29990794734</v>
      </c>
      <c r="BW58" s="274">
        <f t="shared" si="4"/>
        <v>4714.75</v>
      </c>
      <c r="BX58" s="274">
        <f t="shared" si="4"/>
        <v>35896.68</v>
      </c>
      <c r="BY58" s="274">
        <f t="shared" si="4"/>
        <v>20435.8586480226</v>
      </c>
      <c r="BZ58" s="274">
        <f t="shared" si="4"/>
        <v>62315.5885559699</v>
      </c>
      <c r="CA58" s="274">
        <f t="shared" si="4"/>
        <v>1165430.91698712</v>
      </c>
      <c r="CB58" s="274">
        <f>SUM(CB6:CB57)</f>
        <v>44857.4159486425</v>
      </c>
      <c r="CC58" s="274">
        <f t="shared" ref="CC58:DH58" si="5">SUM(CC6:CC57)</f>
        <v>16507.6060995808</v>
      </c>
      <c r="CD58" s="274">
        <f t="shared" si="5"/>
        <v>2984.93687077907</v>
      </c>
      <c r="CE58" s="274">
        <f t="shared" si="5"/>
        <v>19.92357664357</v>
      </c>
      <c r="CF58" s="274">
        <f t="shared" si="5"/>
        <v>1179.42545119684</v>
      </c>
      <c r="CG58" s="274">
        <f t="shared" si="5"/>
        <v>29699.7450501852</v>
      </c>
      <c r="CH58" s="274">
        <f t="shared" si="5"/>
        <v>38581.7748822806</v>
      </c>
      <c r="CI58" s="274">
        <f t="shared" si="5"/>
        <v>5596.80604055427</v>
      </c>
      <c r="CJ58" s="274">
        <f t="shared" si="5"/>
        <v>10687.8328285378</v>
      </c>
      <c r="CK58" s="274">
        <f t="shared" si="5"/>
        <v>2224.08275986054</v>
      </c>
      <c r="CL58" s="274">
        <f t="shared" si="5"/>
        <v>3525.64178037102</v>
      </c>
      <c r="CM58" s="274">
        <f t="shared" si="5"/>
        <v>14426.9678777909</v>
      </c>
      <c r="CN58" s="274">
        <f t="shared" si="5"/>
        <v>2645.02065032314</v>
      </c>
      <c r="CO58" s="274">
        <f t="shared" si="5"/>
        <v>7054.28233317016</v>
      </c>
      <c r="CP58" s="274">
        <f t="shared" si="5"/>
        <v>853.0552954222</v>
      </c>
      <c r="CQ58" s="274">
        <f t="shared" si="5"/>
        <v>41707.3300209944</v>
      </c>
      <c r="CR58" s="274">
        <f t="shared" si="5"/>
        <v>539.8621620434</v>
      </c>
      <c r="CS58" s="274">
        <f t="shared" si="5"/>
        <v>29133.219625634</v>
      </c>
      <c r="CT58" s="274">
        <f t="shared" si="5"/>
        <v>4151.77974131146</v>
      </c>
      <c r="CU58" s="274">
        <f t="shared" si="5"/>
        <v>636.49023113751</v>
      </c>
      <c r="CV58" s="274">
        <f t="shared" si="5"/>
        <v>9856.9601088115</v>
      </c>
      <c r="CW58" s="274">
        <f t="shared" si="5"/>
        <v>4836.45237631486</v>
      </c>
      <c r="CX58" s="274">
        <f t="shared" si="5"/>
        <v>5451.29074239834</v>
      </c>
      <c r="CY58" s="274">
        <f t="shared" si="5"/>
        <v>14327.7232587034</v>
      </c>
      <c r="CZ58" s="274">
        <f t="shared" si="5"/>
        <v>2848.85274823963</v>
      </c>
      <c r="DA58" s="274">
        <f t="shared" si="5"/>
        <v>2962.44002177278</v>
      </c>
      <c r="DB58" s="274">
        <f t="shared" si="5"/>
        <v>24945.5665048805</v>
      </c>
      <c r="DC58" s="274">
        <f t="shared" si="5"/>
        <v>16885.9200185982</v>
      </c>
      <c r="DD58" s="274">
        <f t="shared" si="5"/>
        <v>8042.94314001342</v>
      </c>
      <c r="DE58" s="274">
        <f t="shared" si="5"/>
        <v>482.61884906791</v>
      </c>
      <c r="DF58" s="274">
        <f t="shared" si="5"/>
        <v>13267.9573153529</v>
      </c>
      <c r="DG58" s="274">
        <f t="shared" si="5"/>
        <v>3417.93210658418</v>
      </c>
      <c r="DH58" s="274">
        <f t="shared" si="5"/>
        <v>19924.3248852624</v>
      </c>
      <c r="DI58" s="274">
        <f t="shared" ref="DI58:EE58" si="6">SUM(DI6:DI57)</f>
        <v>4610.34745619336</v>
      </c>
      <c r="DJ58" s="274">
        <f t="shared" si="6"/>
        <v>40735.9244885762</v>
      </c>
      <c r="DK58" s="274">
        <f t="shared" si="6"/>
        <v>93198.7209031178</v>
      </c>
      <c r="DL58" s="274">
        <f t="shared" si="6"/>
        <v>35598.8528739355</v>
      </c>
      <c r="DM58" s="274">
        <f t="shared" si="6"/>
        <v>1027.23454731811</v>
      </c>
      <c r="DN58" s="274">
        <f t="shared" si="6"/>
        <v>1917.9351249206</v>
      </c>
      <c r="DO58" s="274">
        <f t="shared" si="6"/>
        <v>7109.60747956933</v>
      </c>
      <c r="DP58" s="274">
        <f t="shared" si="6"/>
        <v>1751.70873995039</v>
      </c>
      <c r="DQ58" s="274">
        <f t="shared" si="6"/>
        <v>17632.3574567442</v>
      </c>
      <c r="DR58" s="274">
        <f t="shared" si="6"/>
        <v>9353.92236402533</v>
      </c>
      <c r="DS58" s="274">
        <f t="shared" si="6"/>
        <v>13316.7683992709</v>
      </c>
      <c r="DT58" s="274">
        <f t="shared" si="6"/>
        <v>37598.164243752</v>
      </c>
      <c r="DU58" s="274">
        <f t="shared" si="6"/>
        <v>41114.4250199237</v>
      </c>
      <c r="DV58" s="274">
        <f t="shared" si="6"/>
        <v>30613.0197541521</v>
      </c>
      <c r="DW58" s="274">
        <f t="shared" si="6"/>
        <v>16447.445925216</v>
      </c>
      <c r="DX58" s="274">
        <f t="shared" si="6"/>
        <v>83044.1651111439</v>
      </c>
      <c r="DY58" s="274">
        <f t="shared" si="6"/>
        <v>44754.6542076729</v>
      </c>
      <c r="DZ58" s="274">
        <f t="shared" si="6"/>
        <v>11831.2788031571</v>
      </c>
      <c r="EA58" s="274">
        <f t="shared" si="6"/>
        <v>4638</v>
      </c>
      <c r="EB58" s="274">
        <f t="shared" si="6"/>
        <v>880558.714201099</v>
      </c>
      <c r="EC58" s="274">
        <f t="shared" si="6"/>
        <v>54549.6038499628</v>
      </c>
      <c r="ED58" s="274">
        <f t="shared" si="6"/>
        <v>230322.598936058</v>
      </c>
      <c r="EE58" s="274">
        <f t="shared" si="6"/>
        <v>284872.202786021</v>
      </c>
    </row>
    <row r="59" ht="15.75" customHeight="1" spans="1:131">
      <c r="A59" s="86" t="s">
        <v>249</v>
      </c>
      <c r="B59" s="87" t="s">
        <v>250</v>
      </c>
      <c r="C59" s="243">
        <v>7611.96854315399</v>
      </c>
      <c r="D59" s="243">
        <v>482.707103375485</v>
      </c>
      <c r="E59" s="243">
        <v>52.5755081092178</v>
      </c>
      <c r="F59" s="243">
        <v>19.1166609628701</v>
      </c>
      <c r="G59" s="243">
        <v>82.6844703871736</v>
      </c>
      <c r="H59" s="243">
        <v>332.700357648157</v>
      </c>
      <c r="I59" s="243">
        <v>139.866326571653</v>
      </c>
      <c r="J59" s="243">
        <v>574.367815569854</v>
      </c>
      <c r="K59" s="252">
        <v>6502.31811609944</v>
      </c>
      <c r="L59" s="253">
        <v>0</v>
      </c>
      <c r="M59" s="254">
        <v>0</v>
      </c>
      <c r="N59" s="254">
        <v>0</v>
      </c>
      <c r="O59" s="254">
        <v>0</v>
      </c>
      <c r="P59" s="254">
        <v>0</v>
      </c>
      <c r="Q59" s="254">
        <v>0</v>
      </c>
      <c r="R59" s="254">
        <v>0</v>
      </c>
      <c r="S59" s="254">
        <v>0</v>
      </c>
      <c r="T59" s="254">
        <v>0</v>
      </c>
      <c r="U59" s="254">
        <v>0</v>
      </c>
      <c r="V59" s="254">
        <v>0</v>
      </c>
      <c r="W59" s="254">
        <v>0</v>
      </c>
      <c r="X59" s="254">
        <v>0</v>
      </c>
      <c r="Y59" s="254">
        <v>0</v>
      </c>
      <c r="Z59" s="254">
        <v>0</v>
      </c>
      <c r="AA59" s="254">
        <v>0</v>
      </c>
      <c r="AB59" s="254">
        <v>0</v>
      </c>
      <c r="AC59" s="254">
        <v>0</v>
      </c>
      <c r="AD59" s="254">
        <v>0</v>
      </c>
      <c r="AE59" s="254">
        <v>0</v>
      </c>
      <c r="AF59" s="254">
        <v>3494.96475041524</v>
      </c>
      <c r="AG59" s="254">
        <v>0</v>
      </c>
      <c r="AH59" s="254">
        <v>0</v>
      </c>
      <c r="AI59" s="254">
        <v>0</v>
      </c>
      <c r="AJ59" s="254">
        <v>0</v>
      </c>
      <c r="AK59" s="254">
        <v>0</v>
      </c>
      <c r="AL59" s="254">
        <v>0</v>
      </c>
      <c r="AM59" s="254">
        <v>0</v>
      </c>
      <c r="AN59" s="254">
        <v>0</v>
      </c>
      <c r="AO59" s="254">
        <v>0</v>
      </c>
      <c r="AP59" s="254">
        <v>0</v>
      </c>
      <c r="AQ59" s="254">
        <v>0</v>
      </c>
      <c r="AR59" s="254">
        <v>0</v>
      </c>
      <c r="AS59" s="254">
        <v>0</v>
      </c>
      <c r="AT59" s="254">
        <v>0</v>
      </c>
      <c r="AU59" s="254">
        <v>0</v>
      </c>
      <c r="AV59" s="254">
        <v>0</v>
      </c>
      <c r="AW59" s="254">
        <v>0</v>
      </c>
      <c r="AX59" s="254">
        <v>0</v>
      </c>
      <c r="AY59" s="254">
        <v>0</v>
      </c>
      <c r="AZ59" s="254">
        <v>0</v>
      </c>
      <c r="BA59" s="254">
        <v>0</v>
      </c>
      <c r="BB59" s="254">
        <v>0</v>
      </c>
      <c r="BC59" s="254">
        <v>0</v>
      </c>
      <c r="BD59" s="254">
        <v>0</v>
      </c>
      <c r="BE59" s="254">
        <v>0</v>
      </c>
      <c r="BF59" s="254">
        <v>0</v>
      </c>
      <c r="BG59" s="254">
        <v>0</v>
      </c>
      <c r="BH59" s="254">
        <v>0</v>
      </c>
      <c r="BI59" s="254">
        <v>0</v>
      </c>
      <c r="BJ59" s="254">
        <v>0</v>
      </c>
      <c r="BK59" s="254">
        <v>0</v>
      </c>
      <c r="BL59" s="259">
        <v>3494.96475041524</v>
      </c>
      <c r="BM59" s="271">
        <v>260.9527251942</v>
      </c>
      <c r="BN59" s="254">
        <v>2746.40064049</v>
      </c>
      <c r="BO59" s="272">
        <v>3007.3533656842</v>
      </c>
      <c r="BX59" s="48"/>
      <c r="EA59" s="48"/>
    </row>
    <row r="60" ht="15.75" customHeight="1" spans="1:81">
      <c r="A60" s="86" t="s">
        <v>251</v>
      </c>
      <c r="B60" s="87" t="s">
        <v>252</v>
      </c>
      <c r="C60" s="243">
        <v>13002.2473622797</v>
      </c>
      <c r="D60" s="243">
        <v>881.864729749588</v>
      </c>
      <c r="E60" s="243">
        <v>125.818148224184</v>
      </c>
      <c r="F60" s="243">
        <v>40.4664760334968</v>
      </c>
      <c r="G60" s="243">
        <v>88.9911034598224</v>
      </c>
      <c r="H60" s="243">
        <v>495.070353978884</v>
      </c>
      <c r="I60" s="243">
        <v>266.133890585074</v>
      </c>
      <c r="J60" s="243">
        <v>890.661824057277</v>
      </c>
      <c r="K60" s="252">
        <v>11103.9026602486</v>
      </c>
      <c r="L60" s="253">
        <v>0</v>
      </c>
      <c r="M60" s="254">
        <v>0</v>
      </c>
      <c r="N60" s="254">
        <v>0</v>
      </c>
      <c r="O60" s="254">
        <v>0</v>
      </c>
      <c r="P60" s="254">
        <v>0</v>
      </c>
      <c r="Q60" s="254">
        <v>0</v>
      </c>
      <c r="R60" s="254">
        <v>0</v>
      </c>
      <c r="S60" s="254">
        <v>0</v>
      </c>
      <c r="T60" s="254">
        <v>0</v>
      </c>
      <c r="U60" s="254">
        <v>0</v>
      </c>
      <c r="V60" s="254">
        <v>0</v>
      </c>
      <c r="W60" s="254">
        <v>0</v>
      </c>
      <c r="X60" s="254">
        <v>0</v>
      </c>
      <c r="Y60" s="254">
        <v>0</v>
      </c>
      <c r="Z60" s="254">
        <v>0</v>
      </c>
      <c r="AA60" s="254">
        <v>0</v>
      </c>
      <c r="AB60" s="254">
        <v>0</v>
      </c>
      <c r="AC60" s="254">
        <v>0</v>
      </c>
      <c r="AD60" s="254">
        <v>0</v>
      </c>
      <c r="AE60" s="254">
        <v>0</v>
      </c>
      <c r="AF60" s="254">
        <v>6335.5523903188</v>
      </c>
      <c r="AG60" s="254">
        <v>0</v>
      </c>
      <c r="AH60" s="254">
        <v>0</v>
      </c>
      <c r="AI60" s="254">
        <v>0</v>
      </c>
      <c r="AJ60" s="254">
        <v>0</v>
      </c>
      <c r="AK60" s="254">
        <v>0</v>
      </c>
      <c r="AL60" s="254">
        <v>0</v>
      </c>
      <c r="AM60" s="254">
        <v>0</v>
      </c>
      <c r="AN60" s="254">
        <v>0</v>
      </c>
      <c r="AO60" s="254">
        <v>0</v>
      </c>
      <c r="AP60" s="254">
        <v>0</v>
      </c>
      <c r="AQ60" s="254">
        <v>0</v>
      </c>
      <c r="AR60" s="254">
        <v>0</v>
      </c>
      <c r="AS60" s="254">
        <v>0</v>
      </c>
      <c r="AT60" s="254">
        <v>0</v>
      </c>
      <c r="AU60" s="254">
        <v>0</v>
      </c>
      <c r="AV60" s="254">
        <v>0</v>
      </c>
      <c r="AW60" s="254">
        <v>0</v>
      </c>
      <c r="AX60" s="254">
        <v>0</v>
      </c>
      <c r="AY60" s="254">
        <v>0</v>
      </c>
      <c r="AZ60" s="254">
        <v>0</v>
      </c>
      <c r="BA60" s="254">
        <v>0</v>
      </c>
      <c r="BB60" s="254">
        <v>0</v>
      </c>
      <c r="BC60" s="254">
        <v>0</v>
      </c>
      <c r="BD60" s="254">
        <v>0</v>
      </c>
      <c r="BE60" s="254">
        <v>0</v>
      </c>
      <c r="BF60" s="254">
        <v>0</v>
      </c>
      <c r="BG60" s="254">
        <v>0</v>
      </c>
      <c r="BH60" s="254">
        <v>0</v>
      </c>
      <c r="BI60" s="254">
        <v>0</v>
      </c>
      <c r="BJ60" s="254">
        <v>0</v>
      </c>
      <c r="BK60" s="254">
        <v>0</v>
      </c>
      <c r="BL60" s="259">
        <v>6335.5523903188</v>
      </c>
      <c r="BM60" s="271">
        <v>551.25283881985</v>
      </c>
      <c r="BN60" s="254">
        <v>4217.09743111</v>
      </c>
      <c r="BO60" s="272">
        <v>4768.35026992985</v>
      </c>
      <c r="BY60" s="48"/>
      <c r="CB60" s="48"/>
      <c r="CC60" s="48"/>
    </row>
    <row r="61" ht="15.75" customHeight="1" spans="1:76">
      <c r="A61" s="86" t="s">
        <v>253</v>
      </c>
      <c r="B61" s="87" t="s">
        <v>254</v>
      </c>
      <c r="C61" s="243">
        <v>1325.91105968498</v>
      </c>
      <c r="D61" s="243">
        <v>179.492126424636</v>
      </c>
      <c r="E61" s="243">
        <v>43.8478341203038</v>
      </c>
      <c r="F61" s="243">
        <v>0.0542636274820574</v>
      </c>
      <c r="G61" s="243">
        <v>0</v>
      </c>
      <c r="H61" s="243">
        <v>68.3528535993231</v>
      </c>
      <c r="I61" s="243">
        <v>24.9060726245738</v>
      </c>
      <c r="J61" s="243">
        <v>93.313189851379</v>
      </c>
      <c r="K61" s="252">
        <v>1009.25790928866</v>
      </c>
      <c r="L61" s="253">
        <v>0</v>
      </c>
      <c r="M61" s="254">
        <v>0</v>
      </c>
      <c r="N61" s="254">
        <v>0</v>
      </c>
      <c r="O61" s="254">
        <v>0</v>
      </c>
      <c r="P61" s="254">
        <v>0</v>
      </c>
      <c r="Q61" s="254">
        <v>0</v>
      </c>
      <c r="R61" s="254">
        <v>0</v>
      </c>
      <c r="S61" s="254">
        <v>0</v>
      </c>
      <c r="T61" s="254">
        <v>0</v>
      </c>
      <c r="U61" s="254">
        <v>0</v>
      </c>
      <c r="V61" s="254">
        <v>0</v>
      </c>
      <c r="W61" s="254">
        <v>0</v>
      </c>
      <c r="X61" s="254">
        <v>0</v>
      </c>
      <c r="Y61" s="254">
        <v>0</v>
      </c>
      <c r="Z61" s="254">
        <v>0</v>
      </c>
      <c r="AA61" s="254">
        <v>0</v>
      </c>
      <c r="AB61" s="254">
        <v>0</v>
      </c>
      <c r="AC61" s="254">
        <v>0</v>
      </c>
      <c r="AD61" s="254">
        <v>0</v>
      </c>
      <c r="AE61" s="254">
        <v>0</v>
      </c>
      <c r="AF61" s="254">
        <v>0</v>
      </c>
      <c r="AG61" s="254">
        <v>525.37702643331</v>
      </c>
      <c r="AH61" s="254">
        <v>0</v>
      </c>
      <c r="AI61" s="254">
        <v>0</v>
      </c>
      <c r="AJ61" s="254">
        <v>0</v>
      </c>
      <c r="AK61" s="254">
        <v>0</v>
      </c>
      <c r="AL61" s="254">
        <v>0</v>
      </c>
      <c r="AM61" s="254">
        <v>0</v>
      </c>
      <c r="AN61" s="254">
        <v>0</v>
      </c>
      <c r="AO61" s="254">
        <v>0</v>
      </c>
      <c r="AP61" s="254">
        <v>0</v>
      </c>
      <c r="AQ61" s="254">
        <v>0</v>
      </c>
      <c r="AR61" s="254">
        <v>0</v>
      </c>
      <c r="AS61" s="254">
        <v>0</v>
      </c>
      <c r="AT61" s="254">
        <v>0</v>
      </c>
      <c r="AU61" s="254">
        <v>0</v>
      </c>
      <c r="AV61" s="254">
        <v>0</v>
      </c>
      <c r="AW61" s="254">
        <v>0</v>
      </c>
      <c r="AX61" s="254">
        <v>0</v>
      </c>
      <c r="AY61" s="254">
        <v>0</v>
      </c>
      <c r="AZ61" s="254">
        <v>0</v>
      </c>
      <c r="BA61" s="254">
        <v>0</v>
      </c>
      <c r="BB61" s="254">
        <v>0</v>
      </c>
      <c r="BC61" s="254">
        <v>0</v>
      </c>
      <c r="BD61" s="254">
        <v>0</v>
      </c>
      <c r="BE61" s="254">
        <v>0</v>
      </c>
      <c r="BF61" s="254">
        <v>0</v>
      </c>
      <c r="BG61" s="254">
        <v>0</v>
      </c>
      <c r="BH61" s="254">
        <v>0</v>
      </c>
      <c r="BI61" s="254">
        <v>0</v>
      </c>
      <c r="BJ61" s="254">
        <v>0</v>
      </c>
      <c r="BK61" s="254">
        <v>0</v>
      </c>
      <c r="BL61" s="259">
        <v>525.37702643331</v>
      </c>
      <c r="BM61" s="271">
        <v>2.37314423535</v>
      </c>
      <c r="BN61" s="254">
        <v>481.50773862</v>
      </c>
      <c r="BO61" s="272">
        <v>483.88088285535</v>
      </c>
      <c r="BX61" s="48"/>
    </row>
    <row r="62" ht="15.75" customHeight="1" spans="1:76">
      <c r="A62" s="86" t="s">
        <v>255</v>
      </c>
      <c r="B62" s="87" t="s">
        <v>256</v>
      </c>
      <c r="C62" s="243">
        <v>2678.93723432927</v>
      </c>
      <c r="D62" s="243">
        <v>309.829310546792</v>
      </c>
      <c r="E62" s="243">
        <v>32.46694723876</v>
      </c>
      <c r="F62" s="243">
        <v>0.281688002329983</v>
      </c>
      <c r="G62" s="243">
        <v>0</v>
      </c>
      <c r="H62" s="243">
        <v>144.352258063608</v>
      </c>
      <c r="I62" s="243">
        <v>52.8520604221133</v>
      </c>
      <c r="J62" s="243">
        <v>197.486006488051</v>
      </c>
      <c r="K62" s="252">
        <v>2139.15497005567</v>
      </c>
      <c r="L62" s="253">
        <v>0</v>
      </c>
      <c r="M62" s="254">
        <v>0</v>
      </c>
      <c r="N62" s="254">
        <v>0</v>
      </c>
      <c r="O62" s="254">
        <v>0</v>
      </c>
      <c r="P62" s="254">
        <v>0</v>
      </c>
      <c r="Q62" s="254">
        <v>0</v>
      </c>
      <c r="R62" s="254">
        <v>0</v>
      </c>
      <c r="S62" s="254">
        <v>0</v>
      </c>
      <c r="T62" s="254">
        <v>0</v>
      </c>
      <c r="U62" s="254">
        <v>0</v>
      </c>
      <c r="V62" s="254">
        <v>0</v>
      </c>
      <c r="W62" s="254">
        <v>0</v>
      </c>
      <c r="X62" s="254">
        <v>0</v>
      </c>
      <c r="Y62" s="254">
        <v>0</v>
      </c>
      <c r="Z62" s="254">
        <v>0</v>
      </c>
      <c r="AA62" s="254">
        <v>0</v>
      </c>
      <c r="AB62" s="254">
        <v>0</v>
      </c>
      <c r="AC62" s="254">
        <v>0</v>
      </c>
      <c r="AD62" s="254">
        <v>0</v>
      </c>
      <c r="AE62" s="254">
        <v>0</v>
      </c>
      <c r="AF62" s="254">
        <v>0</v>
      </c>
      <c r="AG62" s="254">
        <v>1762.1571865933</v>
      </c>
      <c r="AH62" s="254">
        <v>0</v>
      </c>
      <c r="AI62" s="254">
        <v>0</v>
      </c>
      <c r="AJ62" s="254">
        <v>0</v>
      </c>
      <c r="AK62" s="254">
        <v>0</v>
      </c>
      <c r="AL62" s="254">
        <v>0</v>
      </c>
      <c r="AM62" s="254">
        <v>0</v>
      </c>
      <c r="AN62" s="254">
        <v>0</v>
      </c>
      <c r="AO62" s="254">
        <v>0</v>
      </c>
      <c r="AP62" s="254">
        <v>0</v>
      </c>
      <c r="AQ62" s="254">
        <v>0</v>
      </c>
      <c r="AR62" s="254">
        <v>0</v>
      </c>
      <c r="AS62" s="254">
        <v>0</v>
      </c>
      <c r="AT62" s="254">
        <v>0</v>
      </c>
      <c r="AU62" s="254">
        <v>0</v>
      </c>
      <c r="AV62" s="254">
        <v>0</v>
      </c>
      <c r="AW62" s="254">
        <v>0</v>
      </c>
      <c r="AX62" s="254">
        <v>0</v>
      </c>
      <c r="AY62" s="254">
        <v>0</v>
      </c>
      <c r="AZ62" s="254">
        <v>0</v>
      </c>
      <c r="BA62" s="254">
        <v>0</v>
      </c>
      <c r="BB62" s="254">
        <v>0</v>
      </c>
      <c r="BC62" s="254">
        <v>0</v>
      </c>
      <c r="BD62" s="254">
        <v>0</v>
      </c>
      <c r="BE62" s="254">
        <v>0</v>
      </c>
      <c r="BF62" s="254">
        <v>0</v>
      </c>
      <c r="BG62" s="254">
        <v>0</v>
      </c>
      <c r="BH62" s="254">
        <v>0</v>
      </c>
      <c r="BI62" s="254">
        <v>0</v>
      </c>
      <c r="BJ62" s="254">
        <v>0</v>
      </c>
      <c r="BK62" s="254">
        <v>0</v>
      </c>
      <c r="BL62" s="259">
        <v>1762.1571865933</v>
      </c>
      <c r="BM62" s="271">
        <v>5.13301366185</v>
      </c>
      <c r="BN62" s="254">
        <v>371.864769800517</v>
      </c>
      <c r="BO62" s="272">
        <v>376.997783462367</v>
      </c>
      <c r="BX62" s="48"/>
    </row>
    <row r="63" ht="15.75" customHeight="1" spans="1:67">
      <c r="A63" s="86" t="s">
        <v>257</v>
      </c>
      <c r="B63" s="87" t="s">
        <v>258</v>
      </c>
      <c r="C63" s="243">
        <v>7215.94971334464</v>
      </c>
      <c r="D63" s="243">
        <v>1177.42100464198</v>
      </c>
      <c r="E63" s="243">
        <v>99.0067337302402</v>
      </c>
      <c r="F63" s="243">
        <v>24.6829433259722</v>
      </c>
      <c r="G63" s="243">
        <v>17.2293896198128</v>
      </c>
      <c r="H63" s="243">
        <v>339.407576910318</v>
      </c>
      <c r="I63" s="243">
        <v>99.3595809863703</v>
      </c>
      <c r="J63" s="243">
        <v>480.679490842473</v>
      </c>
      <c r="K63" s="252">
        <v>5458.84248412995</v>
      </c>
      <c r="L63" s="253">
        <v>0</v>
      </c>
      <c r="M63" s="254">
        <v>0</v>
      </c>
      <c r="N63" s="254">
        <v>0</v>
      </c>
      <c r="O63" s="254">
        <v>0</v>
      </c>
      <c r="P63" s="254">
        <v>0</v>
      </c>
      <c r="Q63" s="254">
        <v>0</v>
      </c>
      <c r="R63" s="254">
        <v>0</v>
      </c>
      <c r="S63" s="254">
        <v>0</v>
      </c>
      <c r="T63" s="254">
        <v>0</v>
      </c>
      <c r="U63" s="254">
        <v>0</v>
      </c>
      <c r="V63" s="254">
        <v>0</v>
      </c>
      <c r="W63" s="254">
        <v>0</v>
      </c>
      <c r="X63" s="254">
        <v>0</v>
      </c>
      <c r="Y63" s="254">
        <v>0</v>
      </c>
      <c r="Z63" s="254">
        <v>0</v>
      </c>
      <c r="AA63" s="254">
        <v>0</v>
      </c>
      <c r="AB63" s="254">
        <v>0</v>
      </c>
      <c r="AC63" s="254">
        <v>0</v>
      </c>
      <c r="AD63" s="254">
        <v>0</v>
      </c>
      <c r="AE63" s="254">
        <v>0</v>
      </c>
      <c r="AF63" s="254">
        <v>0</v>
      </c>
      <c r="AG63" s="254">
        <v>2532.05537360195</v>
      </c>
      <c r="AH63" s="254">
        <v>0</v>
      </c>
      <c r="AI63" s="254">
        <v>0</v>
      </c>
      <c r="AJ63" s="254">
        <v>0</v>
      </c>
      <c r="AK63" s="254">
        <v>0</v>
      </c>
      <c r="AL63" s="254">
        <v>0</v>
      </c>
      <c r="AM63" s="254">
        <v>0</v>
      </c>
      <c r="AN63" s="254">
        <v>0</v>
      </c>
      <c r="AO63" s="254">
        <v>0</v>
      </c>
      <c r="AP63" s="254">
        <v>0</v>
      </c>
      <c r="AQ63" s="254">
        <v>0</v>
      </c>
      <c r="AR63" s="254">
        <v>0</v>
      </c>
      <c r="AS63" s="254">
        <v>0</v>
      </c>
      <c r="AT63" s="254">
        <v>0</v>
      </c>
      <c r="AU63" s="254">
        <v>0</v>
      </c>
      <c r="AV63" s="254">
        <v>0</v>
      </c>
      <c r="AW63" s="254">
        <v>0</v>
      </c>
      <c r="AX63" s="254">
        <v>0</v>
      </c>
      <c r="AY63" s="254">
        <v>0</v>
      </c>
      <c r="AZ63" s="254">
        <v>0</v>
      </c>
      <c r="BA63" s="254">
        <v>0</v>
      </c>
      <c r="BB63" s="254">
        <v>0</v>
      </c>
      <c r="BC63" s="254">
        <v>0</v>
      </c>
      <c r="BD63" s="254">
        <v>0</v>
      </c>
      <c r="BE63" s="254">
        <v>0</v>
      </c>
      <c r="BF63" s="254">
        <v>0</v>
      </c>
      <c r="BG63" s="254">
        <v>0</v>
      </c>
      <c r="BH63" s="254">
        <v>0</v>
      </c>
      <c r="BI63" s="254">
        <v>0</v>
      </c>
      <c r="BJ63" s="254">
        <v>0</v>
      </c>
      <c r="BK63" s="254">
        <v>0</v>
      </c>
      <c r="BL63" s="259">
        <v>2532.05537360195</v>
      </c>
      <c r="BM63" s="271">
        <v>436.458524708</v>
      </c>
      <c r="BN63" s="254">
        <v>2490.32858582</v>
      </c>
      <c r="BO63" s="272">
        <v>2926.787110528</v>
      </c>
    </row>
    <row r="64" ht="15.75" customHeight="1" spans="1:67">
      <c r="A64" s="86" t="s">
        <v>259</v>
      </c>
      <c r="B64" s="87" t="s">
        <v>260</v>
      </c>
      <c r="C64" s="243">
        <v>13521.768664836</v>
      </c>
      <c r="D64" s="243">
        <v>783.554845144628</v>
      </c>
      <c r="E64" s="243">
        <v>213.094888113324</v>
      </c>
      <c r="F64" s="243">
        <v>20.6253967446163</v>
      </c>
      <c r="G64" s="243">
        <v>10.0027713973308</v>
      </c>
      <c r="H64" s="243">
        <v>142.34748726049</v>
      </c>
      <c r="I64" s="243">
        <v>222.963730313822</v>
      </c>
      <c r="J64" s="243">
        <v>395.93938571626</v>
      </c>
      <c r="K64" s="252">
        <v>12129.1795458617</v>
      </c>
      <c r="L64" s="253">
        <v>0</v>
      </c>
      <c r="M64" s="254">
        <v>0</v>
      </c>
      <c r="N64" s="254">
        <v>0</v>
      </c>
      <c r="O64" s="254">
        <v>0</v>
      </c>
      <c r="P64" s="254">
        <v>0</v>
      </c>
      <c r="Q64" s="254">
        <v>0</v>
      </c>
      <c r="R64" s="254">
        <v>0</v>
      </c>
      <c r="S64" s="254">
        <v>0</v>
      </c>
      <c r="T64" s="254">
        <v>0</v>
      </c>
      <c r="U64" s="254">
        <v>0</v>
      </c>
      <c r="V64" s="254">
        <v>0</v>
      </c>
      <c r="W64" s="254">
        <v>0</v>
      </c>
      <c r="X64" s="254">
        <v>0</v>
      </c>
      <c r="Y64" s="254">
        <v>0</v>
      </c>
      <c r="Z64" s="254">
        <v>0</v>
      </c>
      <c r="AA64" s="254">
        <v>0</v>
      </c>
      <c r="AB64" s="254">
        <v>0</v>
      </c>
      <c r="AC64" s="254">
        <v>0</v>
      </c>
      <c r="AD64" s="254">
        <v>0</v>
      </c>
      <c r="AE64" s="254">
        <v>0</v>
      </c>
      <c r="AF64" s="254">
        <v>0</v>
      </c>
      <c r="AG64" s="254">
        <v>0</v>
      </c>
      <c r="AH64" s="254">
        <v>4074.84825207045</v>
      </c>
      <c r="AI64" s="254">
        <v>0</v>
      </c>
      <c r="AJ64" s="254">
        <v>0</v>
      </c>
      <c r="AK64" s="254">
        <v>0</v>
      </c>
      <c r="AL64" s="254">
        <v>0</v>
      </c>
      <c r="AM64" s="254">
        <v>0</v>
      </c>
      <c r="AN64" s="254">
        <v>0</v>
      </c>
      <c r="AO64" s="254">
        <v>0</v>
      </c>
      <c r="AP64" s="254">
        <v>0</v>
      </c>
      <c r="AQ64" s="254">
        <v>0</v>
      </c>
      <c r="AR64" s="254">
        <v>0</v>
      </c>
      <c r="AS64" s="254">
        <v>0</v>
      </c>
      <c r="AT64" s="254">
        <v>0</v>
      </c>
      <c r="AU64" s="254">
        <v>0</v>
      </c>
      <c r="AV64" s="254">
        <v>0</v>
      </c>
      <c r="AW64" s="254">
        <v>0</v>
      </c>
      <c r="AX64" s="254">
        <v>0</v>
      </c>
      <c r="AY64" s="254">
        <v>0</v>
      </c>
      <c r="AZ64" s="254">
        <v>0</v>
      </c>
      <c r="BA64" s="254">
        <v>0</v>
      </c>
      <c r="BB64" s="254">
        <v>0</v>
      </c>
      <c r="BC64" s="254">
        <v>0</v>
      </c>
      <c r="BD64" s="254">
        <v>0</v>
      </c>
      <c r="BE64" s="254">
        <v>0</v>
      </c>
      <c r="BF64" s="254">
        <v>0</v>
      </c>
      <c r="BG64" s="254">
        <v>0</v>
      </c>
      <c r="BH64" s="254">
        <v>0</v>
      </c>
      <c r="BI64" s="254">
        <v>0</v>
      </c>
      <c r="BJ64" s="254">
        <v>0</v>
      </c>
      <c r="BK64" s="254">
        <v>0</v>
      </c>
      <c r="BL64" s="259">
        <v>4074.84825207045</v>
      </c>
      <c r="BM64" s="271">
        <v>669.471751571299</v>
      </c>
      <c r="BN64" s="254">
        <v>7384.85954222</v>
      </c>
      <c r="BO64" s="272">
        <v>8054.3312937913</v>
      </c>
    </row>
    <row r="65" ht="15.75" customHeight="1" spans="1:67">
      <c r="A65" s="86" t="s">
        <v>261</v>
      </c>
      <c r="B65" s="87" t="s">
        <v>262</v>
      </c>
      <c r="C65" s="243">
        <v>237.624945390241</v>
      </c>
      <c r="D65" s="243">
        <v>0.5</v>
      </c>
      <c r="E65" s="243">
        <v>33.7935536850749</v>
      </c>
      <c r="F65" s="243">
        <v>1.21273935264962</v>
      </c>
      <c r="G65" s="243">
        <v>0</v>
      </c>
      <c r="H65" s="243">
        <v>0</v>
      </c>
      <c r="I65" s="243">
        <v>1.18851919730035</v>
      </c>
      <c r="J65" s="243">
        <v>2.40125854994997</v>
      </c>
      <c r="K65" s="252">
        <v>200.930133155216</v>
      </c>
      <c r="L65" s="253">
        <v>0</v>
      </c>
      <c r="M65" s="254">
        <v>0</v>
      </c>
      <c r="N65" s="254">
        <v>0</v>
      </c>
      <c r="O65" s="254">
        <v>0</v>
      </c>
      <c r="P65" s="254">
        <v>0</v>
      </c>
      <c r="Q65" s="254">
        <v>0</v>
      </c>
      <c r="R65" s="254">
        <v>0</v>
      </c>
      <c r="S65" s="254">
        <v>0</v>
      </c>
      <c r="T65" s="254">
        <v>0</v>
      </c>
      <c r="U65" s="254">
        <v>0</v>
      </c>
      <c r="V65" s="254">
        <v>0</v>
      </c>
      <c r="W65" s="254">
        <v>0</v>
      </c>
      <c r="X65" s="254">
        <v>0</v>
      </c>
      <c r="Y65" s="254">
        <v>0</v>
      </c>
      <c r="Z65" s="254">
        <v>0</v>
      </c>
      <c r="AA65" s="254">
        <v>0</v>
      </c>
      <c r="AB65" s="254">
        <v>0</v>
      </c>
      <c r="AC65" s="254">
        <v>0</v>
      </c>
      <c r="AD65" s="254">
        <v>0</v>
      </c>
      <c r="AE65" s="254">
        <v>0</v>
      </c>
      <c r="AF65" s="254">
        <v>0</v>
      </c>
      <c r="AG65" s="254">
        <v>0</v>
      </c>
      <c r="AH65" s="254">
        <v>3.43558657866566</v>
      </c>
      <c r="AI65" s="254">
        <v>0</v>
      </c>
      <c r="AJ65" s="254">
        <v>0</v>
      </c>
      <c r="AK65" s="254">
        <v>0</v>
      </c>
      <c r="AL65" s="254">
        <v>0</v>
      </c>
      <c r="AM65" s="254">
        <v>0</v>
      </c>
      <c r="AN65" s="254">
        <v>0</v>
      </c>
      <c r="AO65" s="254">
        <v>0</v>
      </c>
      <c r="AP65" s="254">
        <v>0</v>
      </c>
      <c r="AQ65" s="254">
        <v>0</v>
      </c>
      <c r="AR65" s="254">
        <v>0</v>
      </c>
      <c r="AS65" s="254">
        <v>0</v>
      </c>
      <c r="AT65" s="254">
        <v>0</v>
      </c>
      <c r="AU65" s="254">
        <v>0</v>
      </c>
      <c r="AV65" s="254">
        <v>0</v>
      </c>
      <c r="AW65" s="254">
        <v>0</v>
      </c>
      <c r="AX65" s="254">
        <v>0</v>
      </c>
      <c r="AY65" s="254">
        <v>0</v>
      </c>
      <c r="AZ65" s="254">
        <v>0</v>
      </c>
      <c r="BA65" s="254">
        <v>0</v>
      </c>
      <c r="BB65" s="254">
        <v>0</v>
      </c>
      <c r="BC65" s="254">
        <v>0</v>
      </c>
      <c r="BD65" s="254">
        <v>0</v>
      </c>
      <c r="BE65" s="254">
        <v>0</v>
      </c>
      <c r="BF65" s="254">
        <v>0</v>
      </c>
      <c r="BG65" s="254">
        <v>0</v>
      </c>
      <c r="BH65" s="254">
        <v>0</v>
      </c>
      <c r="BI65" s="254">
        <v>0</v>
      </c>
      <c r="BJ65" s="254">
        <v>0</v>
      </c>
      <c r="BK65" s="254">
        <v>0</v>
      </c>
      <c r="BL65" s="259">
        <v>3.43558657866566</v>
      </c>
      <c r="BM65" s="271">
        <v>47.68907682655</v>
      </c>
      <c r="BN65" s="254">
        <v>149.80546975</v>
      </c>
      <c r="BO65" s="272">
        <v>197.49454657655</v>
      </c>
    </row>
    <row r="66" ht="15.75" customHeight="1" spans="1:67">
      <c r="A66" s="86" t="s">
        <v>263</v>
      </c>
      <c r="B66" s="87" t="s">
        <v>264</v>
      </c>
      <c r="C66" s="243">
        <v>4267.19039781687</v>
      </c>
      <c r="D66" s="243">
        <v>805.20808460082</v>
      </c>
      <c r="E66" s="243">
        <v>80.2247793060973</v>
      </c>
      <c r="F66" s="243">
        <v>3.20844487275754</v>
      </c>
      <c r="G66" s="243">
        <v>0.611130572755754</v>
      </c>
      <c r="H66" s="243">
        <v>30.7521231560201</v>
      </c>
      <c r="I66" s="243">
        <v>66.573141103817</v>
      </c>
      <c r="J66" s="243">
        <v>101.14483970535</v>
      </c>
      <c r="K66" s="252">
        <v>3280.6126942046</v>
      </c>
      <c r="L66" s="253">
        <v>0</v>
      </c>
      <c r="M66" s="254">
        <v>0</v>
      </c>
      <c r="N66" s="254">
        <v>0</v>
      </c>
      <c r="O66" s="254">
        <v>0</v>
      </c>
      <c r="P66" s="254">
        <v>0</v>
      </c>
      <c r="Q66" s="254">
        <v>0</v>
      </c>
      <c r="R66" s="254">
        <v>0</v>
      </c>
      <c r="S66" s="254">
        <v>0</v>
      </c>
      <c r="T66" s="254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254">
        <v>0</v>
      </c>
      <c r="AD66" s="254">
        <v>0</v>
      </c>
      <c r="AE66" s="254">
        <v>0</v>
      </c>
      <c r="AF66" s="254">
        <v>0</v>
      </c>
      <c r="AG66" s="254">
        <v>0</v>
      </c>
      <c r="AH66" s="254">
        <v>422.522201803577</v>
      </c>
      <c r="AI66" s="254">
        <v>0</v>
      </c>
      <c r="AJ66" s="254">
        <v>0</v>
      </c>
      <c r="AK66" s="254">
        <v>0</v>
      </c>
      <c r="AL66" s="254">
        <v>0</v>
      </c>
      <c r="AM66" s="254">
        <v>0</v>
      </c>
      <c r="AN66" s="254">
        <v>0</v>
      </c>
      <c r="AO66" s="254">
        <v>0</v>
      </c>
      <c r="AP66" s="254">
        <v>0</v>
      </c>
      <c r="AQ66" s="254">
        <v>0</v>
      </c>
      <c r="AR66" s="254">
        <v>0</v>
      </c>
      <c r="AS66" s="254">
        <v>0</v>
      </c>
      <c r="AT66" s="254">
        <v>0</v>
      </c>
      <c r="AU66" s="254">
        <v>0</v>
      </c>
      <c r="AV66" s="254">
        <v>0</v>
      </c>
      <c r="AW66" s="254">
        <v>0</v>
      </c>
      <c r="AX66" s="254">
        <v>0</v>
      </c>
      <c r="AY66" s="254">
        <v>0</v>
      </c>
      <c r="AZ66" s="254">
        <v>0</v>
      </c>
      <c r="BA66" s="254">
        <v>0</v>
      </c>
      <c r="BB66" s="254">
        <v>0</v>
      </c>
      <c r="BC66" s="254">
        <v>0</v>
      </c>
      <c r="BD66" s="254">
        <v>0</v>
      </c>
      <c r="BE66" s="254">
        <v>0</v>
      </c>
      <c r="BF66" s="254">
        <v>0</v>
      </c>
      <c r="BG66" s="254">
        <v>0</v>
      </c>
      <c r="BH66" s="254">
        <v>0</v>
      </c>
      <c r="BI66" s="254">
        <v>0</v>
      </c>
      <c r="BJ66" s="254">
        <v>0</v>
      </c>
      <c r="BK66" s="254">
        <v>0</v>
      </c>
      <c r="BL66" s="259">
        <v>422.522201803577</v>
      </c>
      <c r="BM66" s="271">
        <v>220.1974132178</v>
      </c>
      <c r="BN66" s="254">
        <v>2637.89307918322</v>
      </c>
      <c r="BO66" s="272">
        <v>2858.09049240102</v>
      </c>
    </row>
    <row r="67" ht="15.75" customHeight="1" spans="1:67">
      <c r="A67" s="86" t="s">
        <v>265</v>
      </c>
      <c r="B67" s="87" t="s">
        <v>266</v>
      </c>
      <c r="C67" s="243">
        <v>1136.33437236817</v>
      </c>
      <c r="D67" s="243">
        <v>110.563807898496</v>
      </c>
      <c r="E67" s="243">
        <v>10.2637446109628</v>
      </c>
      <c r="F67" s="243">
        <v>0</v>
      </c>
      <c r="G67" s="243">
        <v>3.85118607322396</v>
      </c>
      <c r="H67" s="243">
        <v>5.49245354946444</v>
      </c>
      <c r="I67" s="243">
        <v>19.5678109423769</v>
      </c>
      <c r="J67" s="243">
        <v>28.9114505650653</v>
      </c>
      <c r="K67" s="252">
        <v>986.595369293644</v>
      </c>
      <c r="L67" s="253">
        <v>0</v>
      </c>
      <c r="M67" s="254">
        <v>0</v>
      </c>
      <c r="N67" s="254">
        <v>0</v>
      </c>
      <c r="O67" s="254">
        <v>0</v>
      </c>
      <c r="P67" s="254">
        <v>0</v>
      </c>
      <c r="Q67" s="254">
        <v>0</v>
      </c>
      <c r="R67" s="254">
        <v>0</v>
      </c>
      <c r="S67" s="254">
        <v>0</v>
      </c>
      <c r="T67" s="254">
        <v>0</v>
      </c>
      <c r="U67" s="254">
        <v>0</v>
      </c>
      <c r="V67" s="254">
        <v>0</v>
      </c>
      <c r="W67" s="254">
        <v>0</v>
      </c>
      <c r="X67" s="254">
        <v>0</v>
      </c>
      <c r="Y67" s="254">
        <v>0</v>
      </c>
      <c r="Z67" s="254">
        <v>0</v>
      </c>
      <c r="AA67" s="254">
        <v>0</v>
      </c>
      <c r="AB67" s="254">
        <v>0</v>
      </c>
      <c r="AC67" s="254">
        <v>0</v>
      </c>
      <c r="AD67" s="254">
        <v>0</v>
      </c>
      <c r="AE67" s="254">
        <v>0</v>
      </c>
      <c r="AF67" s="254">
        <v>0</v>
      </c>
      <c r="AG67" s="254">
        <v>0</v>
      </c>
      <c r="AH67" s="254">
        <v>947.279701715894</v>
      </c>
      <c r="AI67" s="254">
        <v>0</v>
      </c>
      <c r="AJ67" s="254">
        <v>0</v>
      </c>
      <c r="AK67" s="254">
        <v>0</v>
      </c>
      <c r="AL67" s="254">
        <v>0</v>
      </c>
      <c r="AM67" s="254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>
        <v>0</v>
      </c>
      <c r="AU67" s="254">
        <v>0</v>
      </c>
      <c r="AV67" s="254">
        <v>0</v>
      </c>
      <c r="AW67" s="254">
        <v>0</v>
      </c>
      <c r="AX67" s="254">
        <v>0</v>
      </c>
      <c r="AY67" s="254">
        <v>0</v>
      </c>
      <c r="AZ67" s="254">
        <v>0</v>
      </c>
      <c r="BA67" s="254">
        <v>0</v>
      </c>
      <c r="BB67" s="254">
        <v>0</v>
      </c>
      <c r="BC67" s="254">
        <v>0</v>
      </c>
      <c r="BD67" s="254">
        <v>0</v>
      </c>
      <c r="BE67" s="254">
        <v>0</v>
      </c>
      <c r="BF67" s="254">
        <v>0</v>
      </c>
      <c r="BG67" s="254">
        <v>0</v>
      </c>
      <c r="BH67" s="254">
        <v>0</v>
      </c>
      <c r="BI67" s="254">
        <v>0</v>
      </c>
      <c r="BJ67" s="254">
        <v>0</v>
      </c>
      <c r="BK67" s="254">
        <v>0</v>
      </c>
      <c r="BL67" s="259">
        <v>947.279701715894</v>
      </c>
      <c r="BM67" s="271">
        <v>1.71815003775</v>
      </c>
      <c r="BN67" s="254">
        <v>37.59751754</v>
      </c>
      <c r="BO67" s="272">
        <v>39.31566757775</v>
      </c>
    </row>
    <row r="68" ht="15.75" customHeight="1" spans="1:67">
      <c r="A68" s="86" t="s">
        <v>267</v>
      </c>
      <c r="B68" s="87" t="s">
        <v>268</v>
      </c>
      <c r="C68" s="243">
        <v>23745.8267824462</v>
      </c>
      <c r="D68" s="243">
        <v>1851.10828752979</v>
      </c>
      <c r="E68" s="243">
        <v>155.212954218846</v>
      </c>
      <c r="F68" s="243">
        <v>80.6021873377137</v>
      </c>
      <c r="G68" s="243">
        <v>211.564464665002</v>
      </c>
      <c r="H68" s="243">
        <v>945.267416797615</v>
      </c>
      <c r="I68" s="243">
        <v>478.139371390535</v>
      </c>
      <c r="J68" s="243">
        <v>1715.57344019087</v>
      </c>
      <c r="K68" s="252">
        <v>20023.9321005067</v>
      </c>
      <c r="L68" s="253">
        <v>0</v>
      </c>
      <c r="M68" s="254">
        <v>0</v>
      </c>
      <c r="N68" s="254">
        <v>0</v>
      </c>
      <c r="O68" s="254">
        <v>0</v>
      </c>
      <c r="P68" s="254">
        <v>0</v>
      </c>
      <c r="Q68" s="254">
        <v>0</v>
      </c>
      <c r="R68" s="254">
        <v>0</v>
      </c>
      <c r="S68" s="254">
        <v>0</v>
      </c>
      <c r="T68" s="254">
        <v>0</v>
      </c>
      <c r="U68" s="254">
        <v>0</v>
      </c>
      <c r="V68" s="254">
        <v>0</v>
      </c>
      <c r="W68" s="254">
        <v>0</v>
      </c>
      <c r="X68" s="254">
        <v>0</v>
      </c>
      <c r="Y68" s="254">
        <v>0</v>
      </c>
      <c r="Z68" s="254">
        <v>0</v>
      </c>
      <c r="AA68" s="254">
        <v>0</v>
      </c>
      <c r="AB68" s="254">
        <v>0</v>
      </c>
      <c r="AC68" s="254">
        <v>0</v>
      </c>
      <c r="AD68" s="254">
        <v>0</v>
      </c>
      <c r="AE68" s="254">
        <v>0</v>
      </c>
      <c r="AF68" s="254">
        <v>0</v>
      </c>
      <c r="AG68" s="254">
        <v>0</v>
      </c>
      <c r="AH68" s="254">
        <v>0</v>
      </c>
      <c r="AI68" s="254">
        <v>14302.5796265941</v>
      </c>
      <c r="AJ68" s="254">
        <v>0</v>
      </c>
      <c r="AK68" s="254">
        <v>0</v>
      </c>
      <c r="AL68" s="254">
        <v>0</v>
      </c>
      <c r="AM68" s="254">
        <v>0</v>
      </c>
      <c r="AN68" s="254">
        <v>0</v>
      </c>
      <c r="AO68" s="254">
        <v>0</v>
      </c>
      <c r="AP68" s="254">
        <v>0</v>
      </c>
      <c r="AQ68" s="254">
        <v>0</v>
      </c>
      <c r="AR68" s="254">
        <v>0</v>
      </c>
      <c r="AS68" s="254">
        <v>0</v>
      </c>
      <c r="AT68" s="254">
        <v>0</v>
      </c>
      <c r="AU68" s="254">
        <v>115.588554849264</v>
      </c>
      <c r="AV68" s="254">
        <v>0</v>
      </c>
      <c r="AW68" s="254">
        <v>0</v>
      </c>
      <c r="AX68" s="254">
        <v>0</v>
      </c>
      <c r="AY68" s="254">
        <v>0</v>
      </c>
      <c r="AZ68" s="254">
        <v>0</v>
      </c>
      <c r="BA68" s="254">
        <v>0</v>
      </c>
      <c r="BB68" s="254">
        <v>0</v>
      </c>
      <c r="BC68" s="254">
        <v>0</v>
      </c>
      <c r="BD68" s="254">
        <v>0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>
        <v>0</v>
      </c>
      <c r="BL68" s="259">
        <v>14418.1681814434</v>
      </c>
      <c r="BM68" s="271">
        <v>1083.80076271325</v>
      </c>
      <c r="BN68" s="254">
        <v>4521.96315635</v>
      </c>
      <c r="BO68" s="272">
        <v>5605.76391906325</v>
      </c>
    </row>
    <row r="69" ht="15.75" customHeight="1" spans="1:67">
      <c r="A69" s="86" t="s">
        <v>269</v>
      </c>
      <c r="B69" s="87" t="s">
        <v>270</v>
      </c>
      <c r="C69" s="243">
        <v>3392.79591473794</v>
      </c>
      <c r="D69" s="243">
        <v>1142.05172604473</v>
      </c>
      <c r="E69" s="243">
        <v>67.8663929377951</v>
      </c>
      <c r="F69" s="243">
        <v>2.94045312486081</v>
      </c>
      <c r="G69" s="243">
        <v>18.0794323486118</v>
      </c>
      <c r="H69" s="243">
        <v>136.588786181809</v>
      </c>
      <c r="I69" s="243">
        <v>92.0560119052035</v>
      </c>
      <c r="J69" s="243">
        <v>249.664683560485</v>
      </c>
      <c r="K69" s="252">
        <v>1933.21311219493</v>
      </c>
      <c r="L69" s="253">
        <v>0</v>
      </c>
      <c r="M69" s="254">
        <v>0</v>
      </c>
      <c r="N69" s="254">
        <v>0</v>
      </c>
      <c r="O69" s="254">
        <v>0</v>
      </c>
      <c r="P69" s="254">
        <v>0</v>
      </c>
      <c r="Q69" s="254">
        <v>0</v>
      </c>
      <c r="R69" s="254">
        <v>0</v>
      </c>
      <c r="S69" s="254">
        <v>0</v>
      </c>
      <c r="T69" s="254">
        <v>0</v>
      </c>
      <c r="U69" s="254">
        <v>0</v>
      </c>
      <c r="V69" s="254">
        <v>0</v>
      </c>
      <c r="W69" s="254">
        <v>0</v>
      </c>
      <c r="X69" s="254">
        <v>0</v>
      </c>
      <c r="Y69" s="254">
        <v>0</v>
      </c>
      <c r="Z69" s="254">
        <v>0</v>
      </c>
      <c r="AA69" s="254">
        <v>0</v>
      </c>
      <c r="AB69" s="254">
        <v>0</v>
      </c>
      <c r="AC69" s="254">
        <v>0</v>
      </c>
      <c r="AD69" s="254">
        <v>0</v>
      </c>
      <c r="AE69" s="254">
        <v>0</v>
      </c>
      <c r="AF69" s="254">
        <v>0</v>
      </c>
      <c r="AG69" s="254">
        <v>0</v>
      </c>
      <c r="AH69" s="254">
        <v>0</v>
      </c>
      <c r="AI69" s="254">
        <v>0</v>
      </c>
      <c r="AJ69" s="254">
        <v>277.668270390834</v>
      </c>
      <c r="AK69" s="254">
        <v>0</v>
      </c>
      <c r="AL69" s="254">
        <v>0</v>
      </c>
      <c r="AM69" s="254">
        <v>0</v>
      </c>
      <c r="AN69" s="254">
        <v>0</v>
      </c>
      <c r="AO69" s="254">
        <v>0</v>
      </c>
      <c r="AP69" s="254">
        <v>0</v>
      </c>
      <c r="AQ69" s="254">
        <v>0</v>
      </c>
      <c r="AR69" s="254">
        <v>0</v>
      </c>
      <c r="AS69" s="254">
        <v>0</v>
      </c>
      <c r="AT69" s="254">
        <v>0</v>
      </c>
      <c r="AU69" s="254">
        <v>41.7107361052527</v>
      </c>
      <c r="AV69" s="254">
        <v>0</v>
      </c>
      <c r="AW69" s="254">
        <v>0</v>
      </c>
      <c r="AX69" s="254">
        <v>0</v>
      </c>
      <c r="AY69" s="254">
        <v>0</v>
      </c>
      <c r="AZ69" s="254">
        <v>0</v>
      </c>
      <c r="BA69" s="254">
        <v>0</v>
      </c>
      <c r="BB69" s="254">
        <v>0</v>
      </c>
      <c r="BC69" s="254">
        <v>0</v>
      </c>
      <c r="BD69" s="254">
        <v>0</v>
      </c>
      <c r="BE69" s="254">
        <v>0</v>
      </c>
      <c r="BF69" s="254">
        <v>0</v>
      </c>
      <c r="BG69" s="254">
        <v>0</v>
      </c>
      <c r="BH69" s="254">
        <v>0</v>
      </c>
      <c r="BI69" s="254">
        <v>0</v>
      </c>
      <c r="BJ69" s="254">
        <v>0</v>
      </c>
      <c r="BK69" s="254">
        <v>0</v>
      </c>
      <c r="BL69" s="259">
        <v>319.379006496087</v>
      </c>
      <c r="BM69" s="271">
        <v>76.29060804215</v>
      </c>
      <c r="BN69" s="254">
        <v>1537.5434976567</v>
      </c>
      <c r="BO69" s="272">
        <v>1613.83410569885</v>
      </c>
    </row>
    <row r="70" ht="15.75" customHeight="1" spans="1:67">
      <c r="A70" s="86" t="s">
        <v>271</v>
      </c>
      <c r="B70" s="87" t="s">
        <v>272</v>
      </c>
      <c r="C70" s="243">
        <v>1912.9746735216</v>
      </c>
      <c r="D70" s="243">
        <v>210.266183786812</v>
      </c>
      <c r="E70" s="243">
        <v>28.6267706836379</v>
      </c>
      <c r="F70" s="243">
        <v>10.4957154173869</v>
      </c>
      <c r="G70" s="243">
        <v>7.2187836326753</v>
      </c>
      <c r="H70" s="243">
        <v>4.71381913443398</v>
      </c>
      <c r="I70" s="243">
        <v>48.9905186969768</v>
      </c>
      <c r="J70" s="243">
        <v>71.4188368814729</v>
      </c>
      <c r="K70" s="252">
        <v>1602.66288216968</v>
      </c>
      <c r="L70" s="253">
        <v>0</v>
      </c>
      <c r="M70" s="254">
        <v>0</v>
      </c>
      <c r="N70" s="254">
        <v>0</v>
      </c>
      <c r="O70" s="254">
        <v>0</v>
      </c>
      <c r="P70" s="254">
        <v>0</v>
      </c>
      <c r="Q70" s="254">
        <v>0</v>
      </c>
      <c r="R70" s="254">
        <v>0</v>
      </c>
      <c r="S70" s="254">
        <v>0</v>
      </c>
      <c r="T70" s="254">
        <v>0</v>
      </c>
      <c r="U70" s="254">
        <v>0</v>
      </c>
      <c r="V70" s="254">
        <v>0</v>
      </c>
      <c r="W70" s="254">
        <v>0</v>
      </c>
      <c r="X70" s="254">
        <v>0</v>
      </c>
      <c r="Y70" s="254">
        <v>0</v>
      </c>
      <c r="Z70" s="254">
        <v>0</v>
      </c>
      <c r="AA70" s="254">
        <v>0</v>
      </c>
      <c r="AB70" s="254">
        <v>0</v>
      </c>
      <c r="AC70" s="254">
        <v>0</v>
      </c>
      <c r="AD70" s="254">
        <v>0</v>
      </c>
      <c r="AE70" s="254">
        <v>0</v>
      </c>
      <c r="AF70" s="254">
        <v>0</v>
      </c>
      <c r="AG70" s="254">
        <v>0</v>
      </c>
      <c r="AH70" s="254">
        <v>0</v>
      </c>
      <c r="AI70" s="254">
        <v>0</v>
      </c>
      <c r="AJ70" s="254">
        <v>793.442064460481</v>
      </c>
      <c r="AK70" s="254">
        <v>0</v>
      </c>
      <c r="AL70" s="254">
        <v>0</v>
      </c>
      <c r="AM70" s="254">
        <v>0</v>
      </c>
      <c r="AN70" s="254">
        <v>0</v>
      </c>
      <c r="AO70" s="254">
        <v>0</v>
      </c>
      <c r="AP70" s="254">
        <v>0</v>
      </c>
      <c r="AQ70" s="254">
        <v>0</v>
      </c>
      <c r="AR70" s="254">
        <v>0</v>
      </c>
      <c r="AS70" s="254">
        <v>0</v>
      </c>
      <c r="AT70" s="254">
        <v>0</v>
      </c>
      <c r="AU70" s="254">
        <v>0</v>
      </c>
      <c r="AV70" s="254">
        <v>0</v>
      </c>
      <c r="AW70" s="254">
        <v>0</v>
      </c>
      <c r="AX70" s="254">
        <v>0</v>
      </c>
      <c r="AY70" s="254">
        <v>0</v>
      </c>
      <c r="AZ70" s="254">
        <v>0</v>
      </c>
      <c r="BA70" s="254">
        <v>0</v>
      </c>
      <c r="BB70" s="254">
        <v>0</v>
      </c>
      <c r="BC70" s="254">
        <v>0</v>
      </c>
      <c r="BD70" s="254">
        <v>0</v>
      </c>
      <c r="BE70" s="254">
        <v>0</v>
      </c>
      <c r="BF70" s="254">
        <v>0</v>
      </c>
      <c r="BG70" s="254">
        <v>0</v>
      </c>
      <c r="BH70" s="254">
        <v>0</v>
      </c>
      <c r="BI70" s="254">
        <v>0</v>
      </c>
      <c r="BJ70" s="254">
        <v>0</v>
      </c>
      <c r="BK70" s="254">
        <v>0</v>
      </c>
      <c r="BL70" s="259">
        <v>793.442064460481</v>
      </c>
      <c r="BM70" s="271">
        <v>568.7007411192</v>
      </c>
      <c r="BN70" s="254">
        <v>240.52007659</v>
      </c>
      <c r="BO70" s="272">
        <v>809.2208177092</v>
      </c>
    </row>
    <row r="71" ht="15.75" customHeight="1" spans="1:67">
      <c r="A71" s="86" t="s">
        <v>273</v>
      </c>
      <c r="B71" s="87" t="s">
        <v>274</v>
      </c>
      <c r="C71" s="243">
        <v>8901.71297222138</v>
      </c>
      <c r="D71" s="243">
        <v>1882.64821509781</v>
      </c>
      <c r="E71" s="243">
        <v>199.340073906795</v>
      </c>
      <c r="F71" s="243">
        <v>17.8247571938398</v>
      </c>
      <c r="G71" s="243">
        <v>66.1561006299748</v>
      </c>
      <c r="H71" s="243">
        <v>437.003448352269</v>
      </c>
      <c r="I71" s="243">
        <v>154.568519286485</v>
      </c>
      <c r="J71" s="243">
        <v>675.552825462568</v>
      </c>
      <c r="K71" s="252">
        <v>6144.17185775421</v>
      </c>
      <c r="L71" s="253">
        <v>0</v>
      </c>
      <c r="M71" s="254">
        <v>0</v>
      </c>
      <c r="N71" s="254">
        <v>0</v>
      </c>
      <c r="O71" s="254">
        <v>0</v>
      </c>
      <c r="P71" s="254">
        <v>0</v>
      </c>
      <c r="Q71" s="254">
        <v>0</v>
      </c>
      <c r="R71" s="254">
        <v>0</v>
      </c>
      <c r="S71" s="254">
        <v>0</v>
      </c>
      <c r="T71" s="254">
        <v>0</v>
      </c>
      <c r="U71" s="254">
        <v>0</v>
      </c>
      <c r="V71" s="254">
        <v>0</v>
      </c>
      <c r="W71" s="254">
        <v>0</v>
      </c>
      <c r="X71" s="254">
        <v>0</v>
      </c>
      <c r="Y71" s="254">
        <v>0</v>
      </c>
      <c r="Z71" s="254">
        <v>0</v>
      </c>
      <c r="AA71" s="254">
        <v>0</v>
      </c>
      <c r="AB71" s="254">
        <v>0</v>
      </c>
      <c r="AC71" s="254">
        <v>0</v>
      </c>
      <c r="AD71" s="254">
        <v>0</v>
      </c>
      <c r="AE71" s="254">
        <v>0</v>
      </c>
      <c r="AF71" s="254">
        <v>0</v>
      </c>
      <c r="AG71" s="254">
        <v>0</v>
      </c>
      <c r="AH71" s="254">
        <v>0</v>
      </c>
      <c r="AI71" s="254">
        <v>0</v>
      </c>
      <c r="AJ71" s="254">
        <v>977.516666765509</v>
      </c>
      <c r="AK71" s="254">
        <v>0</v>
      </c>
      <c r="AL71" s="254">
        <v>0</v>
      </c>
      <c r="AM71" s="254">
        <v>0</v>
      </c>
      <c r="AN71" s="254">
        <v>0</v>
      </c>
      <c r="AO71" s="254">
        <v>0</v>
      </c>
      <c r="AP71" s="254">
        <v>0</v>
      </c>
      <c r="AQ71" s="254">
        <v>0</v>
      </c>
      <c r="AR71" s="254">
        <v>0</v>
      </c>
      <c r="AS71" s="254">
        <v>0</v>
      </c>
      <c r="AT71" s="254">
        <v>0</v>
      </c>
      <c r="AU71" s="254">
        <v>0</v>
      </c>
      <c r="AV71" s="254">
        <v>0</v>
      </c>
      <c r="AW71" s="254">
        <v>0</v>
      </c>
      <c r="AX71" s="254">
        <v>0</v>
      </c>
      <c r="AY71" s="254">
        <v>0</v>
      </c>
      <c r="AZ71" s="254">
        <v>0</v>
      </c>
      <c r="BA71" s="254">
        <v>0</v>
      </c>
      <c r="BB71" s="254">
        <v>0</v>
      </c>
      <c r="BC71" s="254">
        <v>0</v>
      </c>
      <c r="BD71" s="254">
        <v>0</v>
      </c>
      <c r="BE71" s="254">
        <v>0</v>
      </c>
      <c r="BF71" s="254">
        <v>0</v>
      </c>
      <c r="BG71" s="254">
        <v>0</v>
      </c>
      <c r="BH71" s="254">
        <v>0</v>
      </c>
      <c r="BI71" s="254">
        <v>0</v>
      </c>
      <c r="BJ71" s="254">
        <v>0</v>
      </c>
      <c r="BK71" s="254">
        <v>0</v>
      </c>
      <c r="BL71" s="259">
        <v>977.516666765509</v>
      </c>
      <c r="BM71" s="271">
        <v>438.6316548187</v>
      </c>
      <c r="BN71" s="254">
        <v>4728.02353617</v>
      </c>
      <c r="BO71" s="272">
        <v>5166.6551909887</v>
      </c>
    </row>
    <row r="72" ht="15.75" customHeight="1" spans="1:67">
      <c r="A72" s="86" t="s">
        <v>275</v>
      </c>
      <c r="B72" s="87" t="s">
        <v>276</v>
      </c>
      <c r="C72" s="243">
        <v>3682.99365084219</v>
      </c>
      <c r="D72" s="243">
        <v>642.7739763973</v>
      </c>
      <c r="E72" s="243">
        <v>34.1426606446315</v>
      </c>
      <c r="F72" s="243">
        <v>24.0349085739986</v>
      </c>
      <c r="G72" s="243">
        <v>24.3352360293047</v>
      </c>
      <c r="H72" s="243">
        <v>95.8503258358942</v>
      </c>
      <c r="I72" s="243">
        <v>79.3377898353396</v>
      </c>
      <c r="J72" s="243">
        <v>223.558260274537</v>
      </c>
      <c r="K72" s="252">
        <v>2782.51875352572</v>
      </c>
      <c r="L72" s="253">
        <v>0</v>
      </c>
      <c r="M72" s="254">
        <v>0</v>
      </c>
      <c r="N72" s="254">
        <v>0</v>
      </c>
      <c r="O72" s="254">
        <v>0</v>
      </c>
      <c r="P72" s="254">
        <v>0</v>
      </c>
      <c r="Q72" s="254">
        <v>0</v>
      </c>
      <c r="R72" s="254">
        <v>0</v>
      </c>
      <c r="S72" s="254">
        <v>0</v>
      </c>
      <c r="T72" s="254">
        <v>0</v>
      </c>
      <c r="U72" s="254">
        <v>0</v>
      </c>
      <c r="V72" s="254">
        <v>0</v>
      </c>
      <c r="W72" s="254">
        <v>0</v>
      </c>
      <c r="X72" s="254">
        <v>0</v>
      </c>
      <c r="Y72" s="254">
        <v>0</v>
      </c>
      <c r="Z72" s="254">
        <v>0</v>
      </c>
      <c r="AA72" s="254">
        <v>0</v>
      </c>
      <c r="AB72" s="254">
        <v>0</v>
      </c>
      <c r="AC72" s="254">
        <v>0</v>
      </c>
      <c r="AD72" s="254">
        <v>0</v>
      </c>
      <c r="AE72" s="254">
        <v>0</v>
      </c>
      <c r="AF72" s="254">
        <v>0</v>
      </c>
      <c r="AG72" s="254">
        <v>0</v>
      </c>
      <c r="AH72" s="254">
        <v>0</v>
      </c>
      <c r="AI72" s="254">
        <v>0</v>
      </c>
      <c r="AJ72" s="254">
        <v>785.474127955875</v>
      </c>
      <c r="AK72" s="254">
        <v>0</v>
      </c>
      <c r="AL72" s="254">
        <v>0</v>
      </c>
      <c r="AM72" s="254">
        <v>0</v>
      </c>
      <c r="AN72" s="254">
        <v>0</v>
      </c>
      <c r="AO72" s="254">
        <v>0</v>
      </c>
      <c r="AP72" s="254">
        <v>0</v>
      </c>
      <c r="AQ72" s="254">
        <v>0</v>
      </c>
      <c r="AR72" s="254">
        <v>0</v>
      </c>
      <c r="AS72" s="254">
        <v>0</v>
      </c>
      <c r="AT72" s="254">
        <v>0</v>
      </c>
      <c r="AU72" s="254">
        <v>0</v>
      </c>
      <c r="AV72" s="254">
        <v>0</v>
      </c>
      <c r="AW72" s="254">
        <v>0</v>
      </c>
      <c r="AX72" s="254">
        <v>0</v>
      </c>
      <c r="AY72" s="254">
        <v>0</v>
      </c>
      <c r="AZ72" s="254">
        <v>0</v>
      </c>
      <c r="BA72" s="254">
        <v>0</v>
      </c>
      <c r="BB72" s="254">
        <v>0</v>
      </c>
      <c r="BC72" s="254">
        <v>0</v>
      </c>
      <c r="BD72" s="254">
        <v>0</v>
      </c>
      <c r="BE72" s="254">
        <v>0</v>
      </c>
      <c r="BF72" s="254">
        <v>0</v>
      </c>
      <c r="BG72" s="254">
        <v>0</v>
      </c>
      <c r="BH72" s="254">
        <v>0</v>
      </c>
      <c r="BI72" s="254">
        <v>0</v>
      </c>
      <c r="BJ72" s="254">
        <v>0</v>
      </c>
      <c r="BK72" s="254">
        <v>0</v>
      </c>
      <c r="BL72" s="259">
        <v>785.474127955875</v>
      </c>
      <c r="BM72" s="271">
        <v>524.025818477949</v>
      </c>
      <c r="BN72" s="254">
        <v>1473.0188070919</v>
      </c>
      <c r="BO72" s="272">
        <v>1997.04462556985</v>
      </c>
    </row>
    <row r="73" ht="15.75" customHeight="1" spans="1:67">
      <c r="A73" s="86" t="s">
        <v>277</v>
      </c>
      <c r="B73" s="87" t="s">
        <v>278</v>
      </c>
      <c r="C73" s="243">
        <v>10378.7966656906</v>
      </c>
      <c r="D73" s="243">
        <v>1015.7527666443</v>
      </c>
      <c r="E73" s="243">
        <v>90.2092383494149</v>
      </c>
      <c r="F73" s="243">
        <v>63.9160971771255</v>
      </c>
      <c r="G73" s="243">
        <v>48.188517987786</v>
      </c>
      <c r="H73" s="243">
        <v>305.265786765547</v>
      </c>
      <c r="I73" s="243">
        <v>223.846225911989</v>
      </c>
      <c r="J73" s="243">
        <v>641.216627842448</v>
      </c>
      <c r="K73" s="252">
        <v>8631.6180328544</v>
      </c>
      <c r="L73" s="253">
        <v>0</v>
      </c>
      <c r="M73" s="254">
        <v>0</v>
      </c>
      <c r="N73" s="254">
        <v>0</v>
      </c>
      <c r="O73" s="254">
        <v>0</v>
      </c>
      <c r="P73" s="254">
        <v>0</v>
      </c>
      <c r="Q73" s="254">
        <v>0</v>
      </c>
      <c r="R73" s="254">
        <v>0</v>
      </c>
      <c r="S73" s="254">
        <v>0</v>
      </c>
      <c r="T73" s="254">
        <v>0</v>
      </c>
      <c r="U73" s="254">
        <v>0</v>
      </c>
      <c r="V73" s="254">
        <v>0</v>
      </c>
      <c r="W73" s="254">
        <v>0</v>
      </c>
      <c r="X73" s="254">
        <v>0</v>
      </c>
      <c r="Y73" s="254">
        <v>0</v>
      </c>
      <c r="Z73" s="254">
        <v>0</v>
      </c>
      <c r="AA73" s="254">
        <v>0</v>
      </c>
      <c r="AB73" s="254">
        <v>0</v>
      </c>
      <c r="AC73" s="254">
        <v>0</v>
      </c>
      <c r="AD73" s="254">
        <v>0</v>
      </c>
      <c r="AE73" s="254">
        <v>0</v>
      </c>
      <c r="AF73" s="254">
        <v>0</v>
      </c>
      <c r="AG73" s="254">
        <v>0</v>
      </c>
      <c r="AH73" s="254">
        <v>0</v>
      </c>
      <c r="AI73" s="254">
        <v>0</v>
      </c>
      <c r="AJ73" s="254">
        <v>0</v>
      </c>
      <c r="AK73" s="254">
        <v>2765.82004273617</v>
      </c>
      <c r="AL73" s="254">
        <v>0</v>
      </c>
      <c r="AM73" s="254">
        <v>0</v>
      </c>
      <c r="AN73" s="254">
        <v>0</v>
      </c>
      <c r="AO73" s="254">
        <v>0</v>
      </c>
      <c r="AP73" s="254">
        <v>0</v>
      </c>
      <c r="AQ73" s="254">
        <v>0</v>
      </c>
      <c r="AR73" s="254">
        <v>0</v>
      </c>
      <c r="AS73" s="254">
        <v>0</v>
      </c>
      <c r="AT73" s="254">
        <v>0</v>
      </c>
      <c r="AU73" s="254">
        <v>0</v>
      </c>
      <c r="AV73" s="254">
        <v>0</v>
      </c>
      <c r="AW73" s="254">
        <v>0</v>
      </c>
      <c r="AX73" s="254">
        <v>0</v>
      </c>
      <c r="AY73" s="254">
        <v>0</v>
      </c>
      <c r="AZ73" s="254">
        <v>0</v>
      </c>
      <c r="BA73" s="254">
        <v>0</v>
      </c>
      <c r="BB73" s="254">
        <v>0</v>
      </c>
      <c r="BC73" s="254">
        <v>0</v>
      </c>
      <c r="BD73" s="254">
        <v>0</v>
      </c>
      <c r="BE73" s="254">
        <v>0</v>
      </c>
      <c r="BF73" s="254">
        <v>0</v>
      </c>
      <c r="BG73" s="254">
        <v>0</v>
      </c>
      <c r="BH73" s="254">
        <v>0</v>
      </c>
      <c r="BI73" s="254">
        <v>0</v>
      </c>
      <c r="BJ73" s="254">
        <v>0</v>
      </c>
      <c r="BK73" s="254">
        <v>0</v>
      </c>
      <c r="BL73" s="259">
        <v>2765.82004273617</v>
      </c>
      <c r="BM73" s="271">
        <v>843.19542137795</v>
      </c>
      <c r="BN73" s="254">
        <v>5022.60256874028</v>
      </c>
      <c r="BO73" s="272">
        <v>5865.79799011823</v>
      </c>
    </row>
    <row r="74" ht="15.75" customHeight="1" spans="1:67">
      <c r="A74" s="86" t="s">
        <v>279</v>
      </c>
      <c r="B74" s="87" t="s">
        <v>280</v>
      </c>
      <c r="C74" s="243">
        <v>3922.57327717361</v>
      </c>
      <c r="D74" s="243">
        <v>1272.38891016688</v>
      </c>
      <c r="E74" s="243">
        <v>49.7826524327653</v>
      </c>
      <c r="F74" s="243">
        <v>6.16308706268181</v>
      </c>
      <c r="G74" s="243">
        <v>10.9773186365411</v>
      </c>
      <c r="H74" s="243">
        <v>400.883106659955</v>
      </c>
      <c r="I74" s="243">
        <v>62.1262842967937</v>
      </c>
      <c r="J74" s="243">
        <v>480.149796655972</v>
      </c>
      <c r="K74" s="252">
        <v>2120.25191791799</v>
      </c>
      <c r="L74" s="253">
        <v>0</v>
      </c>
      <c r="M74" s="254">
        <v>0</v>
      </c>
      <c r="N74" s="254">
        <v>0</v>
      </c>
      <c r="O74" s="254">
        <v>0</v>
      </c>
      <c r="P74" s="254">
        <v>0</v>
      </c>
      <c r="Q74" s="254">
        <v>0</v>
      </c>
      <c r="R74" s="254">
        <v>0</v>
      </c>
      <c r="S74" s="254">
        <v>0</v>
      </c>
      <c r="T74" s="254">
        <v>0</v>
      </c>
      <c r="U74" s="254">
        <v>0</v>
      </c>
      <c r="V74" s="254">
        <v>0</v>
      </c>
      <c r="W74" s="254">
        <v>0</v>
      </c>
      <c r="X74" s="254">
        <v>0</v>
      </c>
      <c r="Y74" s="254">
        <v>0</v>
      </c>
      <c r="Z74" s="254">
        <v>0</v>
      </c>
      <c r="AA74" s="254">
        <v>0</v>
      </c>
      <c r="AB74" s="254">
        <v>0</v>
      </c>
      <c r="AC74" s="254">
        <v>0</v>
      </c>
      <c r="AD74" s="254">
        <v>0</v>
      </c>
      <c r="AE74" s="254">
        <v>0</v>
      </c>
      <c r="AF74" s="254">
        <v>0</v>
      </c>
      <c r="AG74" s="254">
        <v>0</v>
      </c>
      <c r="AH74" s="254">
        <v>0</v>
      </c>
      <c r="AI74" s="254">
        <v>0</v>
      </c>
      <c r="AJ74" s="254">
        <v>0</v>
      </c>
      <c r="AK74" s="254">
        <v>180.582784792093</v>
      </c>
      <c r="AL74" s="254">
        <v>0</v>
      </c>
      <c r="AM74" s="254">
        <v>0</v>
      </c>
      <c r="AN74" s="254">
        <v>0</v>
      </c>
      <c r="AO74" s="254">
        <v>0</v>
      </c>
      <c r="AP74" s="254">
        <v>0</v>
      </c>
      <c r="AQ74" s="254">
        <v>0</v>
      </c>
      <c r="AR74" s="254">
        <v>0</v>
      </c>
      <c r="AS74" s="254">
        <v>0</v>
      </c>
      <c r="AT74" s="254">
        <v>0</v>
      </c>
      <c r="AU74" s="254">
        <v>0</v>
      </c>
      <c r="AV74" s="254">
        <v>0</v>
      </c>
      <c r="AW74" s="254">
        <v>0</v>
      </c>
      <c r="AX74" s="254">
        <v>0</v>
      </c>
      <c r="AY74" s="254">
        <v>0</v>
      </c>
      <c r="AZ74" s="254">
        <v>0</v>
      </c>
      <c r="BA74" s="254">
        <v>0</v>
      </c>
      <c r="BB74" s="254">
        <v>0</v>
      </c>
      <c r="BC74" s="254">
        <v>0</v>
      </c>
      <c r="BD74" s="254">
        <v>0</v>
      </c>
      <c r="BE74" s="254">
        <v>0</v>
      </c>
      <c r="BF74" s="254">
        <v>0</v>
      </c>
      <c r="BG74" s="254">
        <v>0</v>
      </c>
      <c r="BH74" s="254">
        <v>0</v>
      </c>
      <c r="BI74" s="254">
        <v>0</v>
      </c>
      <c r="BJ74" s="254">
        <v>0</v>
      </c>
      <c r="BK74" s="254">
        <v>0</v>
      </c>
      <c r="BL74" s="259">
        <v>180.582784792093</v>
      </c>
      <c r="BM74" s="271">
        <v>52.6541209659</v>
      </c>
      <c r="BN74" s="254">
        <v>1887.01501216</v>
      </c>
      <c r="BO74" s="272">
        <v>1939.6691331259</v>
      </c>
    </row>
    <row r="75" ht="15.75" customHeight="1" spans="1:67">
      <c r="A75" s="86" t="s">
        <v>281</v>
      </c>
      <c r="B75" s="87" t="s">
        <v>282</v>
      </c>
      <c r="C75" s="243">
        <v>16380.667524537</v>
      </c>
      <c r="D75" s="243">
        <v>559.015625703414</v>
      </c>
      <c r="E75" s="243">
        <v>39.0301580784233</v>
      </c>
      <c r="F75" s="243">
        <v>15.0058577771451</v>
      </c>
      <c r="G75" s="243">
        <v>14.749572736049</v>
      </c>
      <c r="H75" s="243">
        <v>506.110860541964</v>
      </c>
      <c r="I75" s="243">
        <v>279.423751592161</v>
      </c>
      <c r="J75" s="243">
        <v>815.29004264732</v>
      </c>
      <c r="K75" s="252">
        <v>14967.3316981078</v>
      </c>
      <c r="L75" s="253">
        <v>0</v>
      </c>
      <c r="M75" s="254">
        <v>0</v>
      </c>
      <c r="N75" s="254">
        <v>0</v>
      </c>
      <c r="O75" s="254">
        <v>0</v>
      </c>
      <c r="P75" s="254">
        <v>0</v>
      </c>
      <c r="Q75" s="254">
        <v>0</v>
      </c>
      <c r="R75" s="254">
        <v>0</v>
      </c>
      <c r="S75" s="254">
        <v>0</v>
      </c>
      <c r="T75" s="254">
        <v>0</v>
      </c>
      <c r="U75" s="254">
        <v>0</v>
      </c>
      <c r="V75" s="254">
        <v>0</v>
      </c>
      <c r="W75" s="254">
        <v>0</v>
      </c>
      <c r="X75" s="254">
        <v>0</v>
      </c>
      <c r="Y75" s="254">
        <v>0</v>
      </c>
      <c r="Z75" s="254">
        <v>0</v>
      </c>
      <c r="AA75" s="254">
        <v>0</v>
      </c>
      <c r="AB75" s="254">
        <v>0</v>
      </c>
      <c r="AC75" s="254">
        <v>0</v>
      </c>
      <c r="AD75" s="254">
        <v>0</v>
      </c>
      <c r="AE75" s="254">
        <v>0</v>
      </c>
      <c r="AF75" s="254">
        <v>0</v>
      </c>
      <c r="AG75" s="254">
        <v>0</v>
      </c>
      <c r="AH75" s="254">
        <v>0</v>
      </c>
      <c r="AI75" s="254">
        <v>0</v>
      </c>
      <c r="AJ75" s="254">
        <v>0</v>
      </c>
      <c r="AK75" s="254">
        <v>0</v>
      </c>
      <c r="AL75" s="254">
        <v>12708.4887149943</v>
      </c>
      <c r="AM75" s="254">
        <v>0</v>
      </c>
      <c r="AN75" s="254">
        <v>0</v>
      </c>
      <c r="AO75" s="254">
        <v>0</v>
      </c>
      <c r="AP75" s="254">
        <v>0</v>
      </c>
      <c r="AQ75" s="254">
        <v>0</v>
      </c>
      <c r="AR75" s="254">
        <v>0</v>
      </c>
      <c r="AS75" s="254">
        <v>0</v>
      </c>
      <c r="AT75" s="254">
        <v>0</v>
      </c>
      <c r="AU75" s="254">
        <v>31.2617323353851</v>
      </c>
      <c r="AV75" s="254">
        <v>0</v>
      </c>
      <c r="AW75" s="254">
        <v>0</v>
      </c>
      <c r="AX75" s="254">
        <v>0</v>
      </c>
      <c r="AY75" s="254">
        <v>0</v>
      </c>
      <c r="AZ75" s="254">
        <v>0</v>
      </c>
      <c r="BA75" s="254">
        <v>0</v>
      </c>
      <c r="BB75" s="254">
        <v>0</v>
      </c>
      <c r="BC75" s="254">
        <v>0</v>
      </c>
      <c r="BD75" s="254">
        <v>0</v>
      </c>
      <c r="BE75" s="254">
        <v>0</v>
      </c>
      <c r="BF75" s="254">
        <v>0</v>
      </c>
      <c r="BG75" s="254">
        <v>0</v>
      </c>
      <c r="BH75" s="254">
        <v>0</v>
      </c>
      <c r="BI75" s="254">
        <v>0</v>
      </c>
      <c r="BJ75" s="254">
        <v>0</v>
      </c>
      <c r="BK75" s="254">
        <v>0</v>
      </c>
      <c r="BL75" s="259">
        <v>12739.7504473297</v>
      </c>
      <c r="BM75" s="271">
        <v>329.85295690815</v>
      </c>
      <c r="BN75" s="254">
        <v>1897.72829387</v>
      </c>
      <c r="BO75" s="272">
        <v>2227.58125077815</v>
      </c>
    </row>
    <row r="76" ht="15.75" customHeight="1" spans="1:67">
      <c r="A76" s="86" t="s">
        <v>283</v>
      </c>
      <c r="B76" s="87" t="s">
        <v>284</v>
      </c>
      <c r="C76" s="243">
        <v>5013.42072430182</v>
      </c>
      <c r="D76" s="243">
        <v>286.017709601398</v>
      </c>
      <c r="E76" s="243">
        <v>22.6919523711764</v>
      </c>
      <c r="F76" s="243">
        <v>6.92811833397827</v>
      </c>
      <c r="G76" s="243">
        <v>1.04345511838369</v>
      </c>
      <c r="H76" s="243">
        <v>0.0469085036900594</v>
      </c>
      <c r="I76" s="243">
        <v>35.0080163300271</v>
      </c>
      <c r="J76" s="243">
        <v>43.0264982860791</v>
      </c>
      <c r="K76" s="252">
        <v>4661.68456404317</v>
      </c>
      <c r="L76" s="253">
        <v>0</v>
      </c>
      <c r="M76" s="254">
        <v>0</v>
      </c>
      <c r="N76" s="254">
        <v>0</v>
      </c>
      <c r="O76" s="254">
        <v>0</v>
      </c>
      <c r="P76" s="254">
        <v>0</v>
      </c>
      <c r="Q76" s="254">
        <v>0</v>
      </c>
      <c r="R76" s="254">
        <v>0</v>
      </c>
      <c r="S76" s="254">
        <v>0</v>
      </c>
      <c r="T76" s="254">
        <v>0</v>
      </c>
      <c r="U76" s="254">
        <v>0</v>
      </c>
      <c r="V76" s="254">
        <v>0</v>
      </c>
      <c r="W76" s="254">
        <v>0</v>
      </c>
      <c r="X76" s="254">
        <v>0</v>
      </c>
      <c r="Y76" s="254">
        <v>0</v>
      </c>
      <c r="Z76" s="254">
        <v>0</v>
      </c>
      <c r="AA76" s="254">
        <v>0</v>
      </c>
      <c r="AB76" s="254">
        <v>0</v>
      </c>
      <c r="AC76" s="254">
        <v>0</v>
      </c>
      <c r="AD76" s="254">
        <v>0</v>
      </c>
      <c r="AE76" s="254">
        <v>0</v>
      </c>
      <c r="AF76" s="254">
        <v>0</v>
      </c>
      <c r="AG76" s="254">
        <v>0</v>
      </c>
      <c r="AH76" s="254">
        <v>0</v>
      </c>
      <c r="AI76" s="254">
        <v>0</v>
      </c>
      <c r="AJ76" s="254">
        <v>0</v>
      </c>
      <c r="AK76" s="254">
        <v>0</v>
      </c>
      <c r="AL76" s="254">
        <v>441.432868288879</v>
      </c>
      <c r="AM76" s="254">
        <v>0</v>
      </c>
      <c r="AN76" s="254">
        <v>0</v>
      </c>
      <c r="AO76" s="254">
        <v>0</v>
      </c>
      <c r="AP76" s="254">
        <v>0</v>
      </c>
      <c r="AQ76" s="254">
        <v>0</v>
      </c>
      <c r="AR76" s="254">
        <v>0</v>
      </c>
      <c r="AS76" s="254">
        <v>0</v>
      </c>
      <c r="AT76" s="254">
        <v>2.09459572152096</v>
      </c>
      <c r="AU76" s="254">
        <v>0</v>
      </c>
      <c r="AV76" s="254">
        <v>0</v>
      </c>
      <c r="AW76" s="254">
        <v>0</v>
      </c>
      <c r="AX76" s="254">
        <v>0</v>
      </c>
      <c r="AY76" s="254">
        <v>0</v>
      </c>
      <c r="AZ76" s="254">
        <v>0</v>
      </c>
      <c r="BA76" s="254">
        <v>0</v>
      </c>
      <c r="BB76" s="254">
        <v>0</v>
      </c>
      <c r="BC76" s="254">
        <v>0</v>
      </c>
      <c r="BD76" s="254">
        <v>0</v>
      </c>
      <c r="BE76" s="254">
        <v>0</v>
      </c>
      <c r="BF76" s="254">
        <v>0</v>
      </c>
      <c r="BG76" s="254">
        <v>0</v>
      </c>
      <c r="BH76" s="254">
        <v>0</v>
      </c>
      <c r="BI76" s="254">
        <v>0</v>
      </c>
      <c r="BJ76" s="254">
        <v>0</v>
      </c>
      <c r="BK76" s="254">
        <v>0</v>
      </c>
      <c r="BL76" s="259">
        <v>443.5274640104</v>
      </c>
      <c r="BM76" s="271">
        <v>410.58988033115</v>
      </c>
      <c r="BN76" s="254">
        <v>3807.56721970162</v>
      </c>
      <c r="BO76" s="272">
        <v>4218.15710003277</v>
      </c>
    </row>
    <row r="77" ht="15.75" customHeight="1" spans="1:67">
      <c r="A77" s="86" t="s">
        <v>285</v>
      </c>
      <c r="B77" s="87" t="s">
        <v>286</v>
      </c>
      <c r="C77" s="243">
        <v>27366.7025216176</v>
      </c>
      <c r="D77" s="243">
        <v>2220.81973369204</v>
      </c>
      <c r="E77" s="243">
        <v>210.901227413627</v>
      </c>
      <c r="F77" s="243">
        <v>172.96348502868</v>
      </c>
      <c r="G77" s="243">
        <v>113.008881634322</v>
      </c>
      <c r="H77" s="243">
        <v>744.836501474807</v>
      </c>
      <c r="I77" s="243">
        <v>497.956037520421</v>
      </c>
      <c r="J77" s="243">
        <v>1528.76490565823</v>
      </c>
      <c r="K77" s="252">
        <v>23406.2166548537</v>
      </c>
      <c r="L77" s="253">
        <v>0</v>
      </c>
      <c r="M77" s="254">
        <v>0</v>
      </c>
      <c r="N77" s="254">
        <v>0</v>
      </c>
      <c r="O77" s="254">
        <v>0</v>
      </c>
      <c r="P77" s="254">
        <v>0</v>
      </c>
      <c r="Q77" s="254">
        <v>0</v>
      </c>
      <c r="R77" s="254">
        <v>0</v>
      </c>
      <c r="S77" s="254">
        <v>4.24985594269666</v>
      </c>
      <c r="T77" s="254">
        <v>2.20612409613411</v>
      </c>
      <c r="U77" s="254">
        <v>0</v>
      </c>
      <c r="V77" s="254">
        <v>0</v>
      </c>
      <c r="W77" s="254">
        <v>0</v>
      </c>
      <c r="X77" s="254">
        <v>0</v>
      </c>
      <c r="Y77" s="254">
        <v>0</v>
      </c>
      <c r="Z77" s="254">
        <v>0</v>
      </c>
      <c r="AA77" s="254">
        <v>0</v>
      </c>
      <c r="AB77" s="254">
        <v>0</v>
      </c>
      <c r="AC77" s="254">
        <v>7.06432304534416</v>
      </c>
      <c r="AD77" s="254">
        <v>0</v>
      </c>
      <c r="AE77" s="254">
        <v>0</v>
      </c>
      <c r="AF77" s="254">
        <v>3.03585796005441</v>
      </c>
      <c r="AG77" s="254">
        <v>2.54585236627855</v>
      </c>
      <c r="AH77" s="254">
        <v>0</v>
      </c>
      <c r="AI77" s="254">
        <v>11.1468318146428</v>
      </c>
      <c r="AJ77" s="254">
        <v>0</v>
      </c>
      <c r="AK77" s="254">
        <v>0</v>
      </c>
      <c r="AL77" s="254">
        <v>11627.411671252</v>
      </c>
      <c r="AM77" s="254">
        <v>0</v>
      </c>
      <c r="AN77" s="254">
        <v>0</v>
      </c>
      <c r="AO77" s="254">
        <v>0</v>
      </c>
      <c r="AP77" s="254">
        <v>23.8915832213511</v>
      </c>
      <c r="AQ77" s="254">
        <v>0</v>
      </c>
      <c r="AR77" s="254">
        <v>0</v>
      </c>
      <c r="AS77" s="254">
        <v>0</v>
      </c>
      <c r="AT77" s="254">
        <v>0</v>
      </c>
      <c r="AU77" s="254">
        <v>0</v>
      </c>
      <c r="AV77" s="254">
        <v>0</v>
      </c>
      <c r="AW77" s="254">
        <v>0</v>
      </c>
      <c r="AX77" s="254">
        <v>0</v>
      </c>
      <c r="AY77" s="254">
        <v>0</v>
      </c>
      <c r="AZ77" s="254">
        <v>0</v>
      </c>
      <c r="BA77" s="254">
        <v>0</v>
      </c>
      <c r="BB77" s="254">
        <v>0</v>
      </c>
      <c r="BC77" s="254">
        <v>0</v>
      </c>
      <c r="BD77" s="254">
        <v>0</v>
      </c>
      <c r="BE77" s="254">
        <v>0</v>
      </c>
      <c r="BF77" s="254">
        <v>0</v>
      </c>
      <c r="BG77" s="254">
        <v>0</v>
      </c>
      <c r="BH77" s="254">
        <v>0</v>
      </c>
      <c r="BI77" s="254">
        <v>0</v>
      </c>
      <c r="BJ77" s="254">
        <v>0</v>
      </c>
      <c r="BK77" s="254">
        <v>0</v>
      </c>
      <c r="BL77" s="259">
        <v>11681.5520996985</v>
      </c>
      <c r="BM77" s="271">
        <v>3435.10287746525</v>
      </c>
      <c r="BN77" s="254">
        <v>8289.56167769</v>
      </c>
      <c r="BO77" s="272">
        <v>11724.6645551553</v>
      </c>
    </row>
    <row r="78" ht="15.75" customHeight="1" spans="1:67">
      <c r="A78" s="86" t="s">
        <v>287</v>
      </c>
      <c r="B78" s="87" t="s">
        <v>288</v>
      </c>
      <c r="C78" s="243">
        <v>32951.428789728</v>
      </c>
      <c r="D78" s="243">
        <v>5781.77462737499</v>
      </c>
      <c r="E78" s="243">
        <v>328.408548320494</v>
      </c>
      <c r="F78" s="243">
        <v>238.878322137696</v>
      </c>
      <c r="G78" s="243">
        <v>472.322441127053</v>
      </c>
      <c r="H78" s="243">
        <v>1399.40909320709</v>
      </c>
      <c r="I78" s="243">
        <v>648.931982287931</v>
      </c>
      <c r="J78" s="243">
        <v>2759.54183875977</v>
      </c>
      <c r="K78" s="252">
        <v>24081.7037752728</v>
      </c>
      <c r="L78" s="253">
        <v>0</v>
      </c>
      <c r="M78" s="254">
        <v>0</v>
      </c>
      <c r="N78" s="254">
        <v>0</v>
      </c>
      <c r="O78" s="254">
        <v>0</v>
      </c>
      <c r="P78" s="254">
        <v>0</v>
      </c>
      <c r="Q78" s="254">
        <v>0</v>
      </c>
      <c r="R78" s="254">
        <v>0</v>
      </c>
      <c r="S78" s="254">
        <v>0</v>
      </c>
      <c r="T78" s="254">
        <v>0</v>
      </c>
      <c r="U78" s="254">
        <v>0</v>
      </c>
      <c r="V78" s="254">
        <v>0</v>
      </c>
      <c r="W78" s="254">
        <v>0</v>
      </c>
      <c r="X78" s="254">
        <v>0</v>
      </c>
      <c r="Y78" s="254">
        <v>0</v>
      </c>
      <c r="Z78" s="254">
        <v>0</v>
      </c>
      <c r="AA78" s="254">
        <v>0</v>
      </c>
      <c r="AB78" s="254">
        <v>0</v>
      </c>
      <c r="AC78" s="254">
        <v>0</v>
      </c>
      <c r="AD78" s="254">
        <v>0</v>
      </c>
      <c r="AE78" s="254">
        <v>0</v>
      </c>
      <c r="AF78" s="254">
        <v>0</v>
      </c>
      <c r="AG78" s="254">
        <v>0</v>
      </c>
      <c r="AH78" s="254">
        <v>0</v>
      </c>
      <c r="AI78" s="254">
        <v>0</v>
      </c>
      <c r="AJ78" s="254">
        <v>0</v>
      </c>
      <c r="AK78" s="254">
        <v>0</v>
      </c>
      <c r="AL78" s="254">
        <v>0</v>
      </c>
      <c r="AM78" s="254">
        <v>8653.37924368746</v>
      </c>
      <c r="AN78" s="254">
        <v>0</v>
      </c>
      <c r="AO78" s="254">
        <v>0</v>
      </c>
      <c r="AP78" s="254">
        <v>0</v>
      </c>
      <c r="AQ78" s="254">
        <v>0</v>
      </c>
      <c r="AR78" s="254">
        <v>0</v>
      </c>
      <c r="AS78" s="254">
        <v>0</v>
      </c>
      <c r="AT78" s="254">
        <v>0</v>
      </c>
      <c r="AU78" s="254">
        <v>0</v>
      </c>
      <c r="AV78" s="254">
        <v>0</v>
      </c>
      <c r="AW78" s="254">
        <v>0</v>
      </c>
      <c r="AX78" s="254">
        <v>0</v>
      </c>
      <c r="AY78" s="254">
        <v>0</v>
      </c>
      <c r="AZ78" s="254">
        <v>0</v>
      </c>
      <c r="BA78" s="254">
        <v>0</v>
      </c>
      <c r="BB78" s="254">
        <v>0</v>
      </c>
      <c r="BC78" s="254">
        <v>0</v>
      </c>
      <c r="BD78" s="254">
        <v>0</v>
      </c>
      <c r="BE78" s="254">
        <v>0</v>
      </c>
      <c r="BF78" s="254">
        <v>0</v>
      </c>
      <c r="BG78" s="254">
        <v>0</v>
      </c>
      <c r="BH78" s="254">
        <v>0</v>
      </c>
      <c r="BI78" s="254">
        <v>0</v>
      </c>
      <c r="BJ78" s="254">
        <v>0</v>
      </c>
      <c r="BK78" s="254">
        <v>0</v>
      </c>
      <c r="BL78" s="259">
        <v>8653.37924368746</v>
      </c>
      <c r="BM78" s="271">
        <v>5053.6138680853</v>
      </c>
      <c r="BN78" s="254">
        <v>10374.7106635</v>
      </c>
      <c r="BO78" s="272">
        <v>15428.3245315853</v>
      </c>
    </row>
    <row r="79" ht="15.75" customHeight="1" spans="1:67">
      <c r="A79" s="86" t="s">
        <v>289</v>
      </c>
      <c r="B79" s="87" t="s">
        <v>290</v>
      </c>
      <c r="C79" s="243">
        <v>15746.1930038886</v>
      </c>
      <c r="D79" s="243">
        <v>2188.91153977111</v>
      </c>
      <c r="E79" s="243">
        <v>11.6601724491891</v>
      </c>
      <c r="F79" s="243">
        <v>30.9214462615791</v>
      </c>
      <c r="G79" s="243">
        <v>18.5936350893115</v>
      </c>
      <c r="H79" s="243">
        <v>160.890682285266</v>
      </c>
      <c r="I79" s="243">
        <v>285.684873234528</v>
      </c>
      <c r="J79" s="243">
        <v>496.090636870684</v>
      </c>
      <c r="K79" s="252">
        <v>13049.5306547976</v>
      </c>
      <c r="L79" s="253">
        <v>0</v>
      </c>
      <c r="M79" s="254">
        <v>0</v>
      </c>
      <c r="N79" s="254">
        <v>0</v>
      </c>
      <c r="O79" s="254">
        <v>0</v>
      </c>
      <c r="P79" s="254">
        <v>0</v>
      </c>
      <c r="Q79" s="254">
        <v>0</v>
      </c>
      <c r="R79" s="254">
        <v>0</v>
      </c>
      <c r="S79" s="254">
        <v>0</v>
      </c>
      <c r="T79" s="254">
        <v>0</v>
      </c>
      <c r="U79" s="254">
        <v>0</v>
      </c>
      <c r="V79" s="254">
        <v>0</v>
      </c>
      <c r="W79" s="254">
        <v>0</v>
      </c>
      <c r="X79" s="254">
        <v>0</v>
      </c>
      <c r="Y79" s="254">
        <v>0</v>
      </c>
      <c r="Z79" s="254">
        <v>0</v>
      </c>
      <c r="AA79" s="254">
        <v>0</v>
      </c>
      <c r="AB79" s="254">
        <v>0</v>
      </c>
      <c r="AC79" s="254">
        <v>0</v>
      </c>
      <c r="AD79" s="254">
        <v>0</v>
      </c>
      <c r="AE79" s="254">
        <v>0</v>
      </c>
      <c r="AF79" s="254">
        <v>0</v>
      </c>
      <c r="AG79" s="254">
        <v>0</v>
      </c>
      <c r="AH79" s="254">
        <v>0</v>
      </c>
      <c r="AI79" s="254">
        <v>0</v>
      </c>
      <c r="AJ79" s="254">
        <v>0</v>
      </c>
      <c r="AK79" s="254">
        <v>0</v>
      </c>
      <c r="AL79" s="254">
        <v>0</v>
      </c>
      <c r="AM79" s="254">
        <v>8214.99703837378</v>
      </c>
      <c r="AN79" s="254">
        <v>0</v>
      </c>
      <c r="AO79" s="254">
        <v>0</v>
      </c>
      <c r="AP79" s="254">
        <v>0</v>
      </c>
      <c r="AQ79" s="254">
        <v>0</v>
      </c>
      <c r="AR79" s="254">
        <v>0</v>
      </c>
      <c r="AS79" s="254">
        <v>0</v>
      </c>
      <c r="AT79" s="254">
        <v>0</v>
      </c>
      <c r="AU79" s="254">
        <v>0</v>
      </c>
      <c r="AV79" s="254">
        <v>0</v>
      </c>
      <c r="AW79" s="254">
        <v>0</v>
      </c>
      <c r="AX79" s="254">
        <v>0</v>
      </c>
      <c r="AY79" s="254">
        <v>0</v>
      </c>
      <c r="AZ79" s="254">
        <v>0</v>
      </c>
      <c r="BA79" s="254">
        <v>0</v>
      </c>
      <c r="BB79" s="254">
        <v>0</v>
      </c>
      <c r="BC79" s="254">
        <v>0</v>
      </c>
      <c r="BD79" s="254">
        <v>0</v>
      </c>
      <c r="BE79" s="254">
        <v>0</v>
      </c>
      <c r="BF79" s="254">
        <v>0</v>
      </c>
      <c r="BG79" s="254">
        <v>0</v>
      </c>
      <c r="BH79" s="254">
        <v>0</v>
      </c>
      <c r="BI79" s="254">
        <v>0</v>
      </c>
      <c r="BJ79" s="254">
        <v>0</v>
      </c>
      <c r="BK79" s="254">
        <v>0</v>
      </c>
      <c r="BL79" s="259">
        <v>8214.99703837378</v>
      </c>
      <c r="BM79" s="271">
        <v>805.73939260385</v>
      </c>
      <c r="BN79" s="254">
        <v>4028.79422382</v>
      </c>
      <c r="BO79" s="272">
        <v>4834.53361642385</v>
      </c>
    </row>
    <row r="80" ht="15.75" customHeight="1" spans="1:67">
      <c r="A80" s="86" t="s">
        <v>291</v>
      </c>
      <c r="B80" s="87" t="s">
        <v>292</v>
      </c>
      <c r="C80" s="243">
        <v>20025.3583568326</v>
      </c>
      <c r="D80" s="243">
        <v>3678.98155616624</v>
      </c>
      <c r="E80" s="243">
        <v>88.1145965920755</v>
      </c>
      <c r="F80" s="243">
        <v>130.83420406716</v>
      </c>
      <c r="G80" s="243">
        <v>90.2949446551419</v>
      </c>
      <c r="H80" s="243">
        <v>110.911267034068</v>
      </c>
      <c r="I80" s="243">
        <v>435.950435373988</v>
      </c>
      <c r="J80" s="243">
        <v>767.990851130358</v>
      </c>
      <c r="K80" s="252">
        <v>15490.2713529439</v>
      </c>
      <c r="L80" s="253">
        <v>0</v>
      </c>
      <c r="M80" s="254">
        <v>0</v>
      </c>
      <c r="N80" s="254">
        <v>0</v>
      </c>
      <c r="O80" s="254">
        <v>0</v>
      </c>
      <c r="P80" s="254">
        <v>0</v>
      </c>
      <c r="Q80" s="254">
        <v>0</v>
      </c>
      <c r="R80" s="254">
        <v>0</v>
      </c>
      <c r="S80" s="254">
        <v>0</v>
      </c>
      <c r="T80" s="254">
        <v>0</v>
      </c>
      <c r="U80" s="254">
        <v>0</v>
      </c>
      <c r="V80" s="254">
        <v>0</v>
      </c>
      <c r="W80" s="254">
        <v>0</v>
      </c>
      <c r="X80" s="254">
        <v>0</v>
      </c>
      <c r="Y80" s="254">
        <v>0</v>
      </c>
      <c r="Z80" s="254">
        <v>0</v>
      </c>
      <c r="AA80" s="254">
        <v>0</v>
      </c>
      <c r="AB80" s="254">
        <v>0</v>
      </c>
      <c r="AC80" s="254">
        <v>0</v>
      </c>
      <c r="AD80" s="254">
        <v>0</v>
      </c>
      <c r="AE80" s="254">
        <v>0</v>
      </c>
      <c r="AF80" s="254">
        <v>0</v>
      </c>
      <c r="AG80" s="254">
        <v>0</v>
      </c>
      <c r="AH80" s="254">
        <v>0</v>
      </c>
      <c r="AI80" s="254">
        <v>0</v>
      </c>
      <c r="AJ80" s="254">
        <v>0</v>
      </c>
      <c r="AK80" s="254">
        <v>0</v>
      </c>
      <c r="AL80" s="254">
        <v>0</v>
      </c>
      <c r="AM80" s="254">
        <v>0</v>
      </c>
      <c r="AN80" s="254">
        <v>8025.8601725765</v>
      </c>
      <c r="AO80" s="254">
        <v>0</v>
      </c>
      <c r="AP80" s="254">
        <v>0</v>
      </c>
      <c r="AQ80" s="254">
        <v>0</v>
      </c>
      <c r="AR80" s="254">
        <v>0</v>
      </c>
      <c r="AS80" s="254">
        <v>0</v>
      </c>
      <c r="AT80" s="254">
        <v>0</v>
      </c>
      <c r="AU80" s="254">
        <v>112.515700666947</v>
      </c>
      <c r="AV80" s="254">
        <v>0</v>
      </c>
      <c r="AW80" s="254">
        <v>0</v>
      </c>
      <c r="AX80" s="254">
        <v>0</v>
      </c>
      <c r="AY80" s="254">
        <v>0</v>
      </c>
      <c r="AZ80" s="254">
        <v>0</v>
      </c>
      <c r="BA80" s="254">
        <v>0</v>
      </c>
      <c r="BB80" s="254">
        <v>0</v>
      </c>
      <c r="BC80" s="254">
        <v>0</v>
      </c>
      <c r="BD80" s="254">
        <v>0</v>
      </c>
      <c r="BE80" s="254">
        <v>0</v>
      </c>
      <c r="BF80" s="254">
        <v>0</v>
      </c>
      <c r="BG80" s="254">
        <v>0</v>
      </c>
      <c r="BH80" s="254">
        <v>0</v>
      </c>
      <c r="BI80" s="254">
        <v>0</v>
      </c>
      <c r="BJ80" s="254">
        <v>0</v>
      </c>
      <c r="BK80" s="254">
        <v>0</v>
      </c>
      <c r="BL80" s="259">
        <v>8138.37587324345</v>
      </c>
      <c r="BM80" s="271">
        <v>2082.85005089045</v>
      </c>
      <c r="BN80" s="254">
        <v>5269.04542881</v>
      </c>
      <c r="BO80" s="272">
        <v>7351.89547970045</v>
      </c>
    </row>
    <row r="81" ht="15.75" customHeight="1" spans="1:67">
      <c r="A81" s="86" t="s">
        <v>293</v>
      </c>
      <c r="B81" s="87" t="s">
        <v>294</v>
      </c>
      <c r="C81" s="243">
        <v>2911.42130451816</v>
      </c>
      <c r="D81" s="243">
        <v>1085.56809786876</v>
      </c>
      <c r="E81" s="243">
        <v>45.5235475261753</v>
      </c>
      <c r="F81" s="243">
        <v>0.262730437252632</v>
      </c>
      <c r="G81" s="243">
        <v>21.6668816148061</v>
      </c>
      <c r="H81" s="243">
        <v>74.554989847411</v>
      </c>
      <c r="I81" s="243">
        <v>20.8768276271198</v>
      </c>
      <c r="J81" s="243">
        <v>117.36142952659</v>
      </c>
      <c r="K81" s="252">
        <v>1662.96822959663</v>
      </c>
      <c r="L81" s="253">
        <v>0</v>
      </c>
      <c r="M81" s="254">
        <v>0</v>
      </c>
      <c r="N81" s="254">
        <v>0</v>
      </c>
      <c r="O81" s="254">
        <v>0</v>
      </c>
      <c r="P81" s="254">
        <v>0</v>
      </c>
      <c r="Q81" s="254">
        <v>0</v>
      </c>
      <c r="R81" s="254">
        <v>0</v>
      </c>
      <c r="S81" s="254">
        <v>0</v>
      </c>
      <c r="T81" s="254">
        <v>0</v>
      </c>
      <c r="U81" s="254">
        <v>0</v>
      </c>
      <c r="V81" s="254">
        <v>0</v>
      </c>
      <c r="W81" s="254">
        <v>0</v>
      </c>
      <c r="X81" s="254">
        <v>0</v>
      </c>
      <c r="Y81" s="254">
        <v>0</v>
      </c>
      <c r="Z81" s="254">
        <v>0</v>
      </c>
      <c r="AA81" s="254">
        <v>0</v>
      </c>
      <c r="AB81" s="254">
        <v>0</v>
      </c>
      <c r="AC81" s="254">
        <v>0</v>
      </c>
      <c r="AD81" s="254">
        <v>0</v>
      </c>
      <c r="AE81" s="254">
        <v>0</v>
      </c>
      <c r="AF81" s="254">
        <v>0</v>
      </c>
      <c r="AG81" s="254">
        <v>0</v>
      </c>
      <c r="AH81" s="254">
        <v>0</v>
      </c>
      <c r="AI81" s="254">
        <v>0</v>
      </c>
      <c r="AJ81" s="254">
        <v>0</v>
      </c>
      <c r="AK81" s="254">
        <v>0</v>
      </c>
      <c r="AL81" s="254">
        <v>0</v>
      </c>
      <c r="AM81" s="254">
        <v>0</v>
      </c>
      <c r="AN81" s="254">
        <v>0</v>
      </c>
      <c r="AO81" s="254">
        <v>469.408602142029</v>
      </c>
      <c r="AP81" s="254">
        <v>0</v>
      </c>
      <c r="AQ81" s="254">
        <v>0</v>
      </c>
      <c r="AR81" s="254">
        <v>0</v>
      </c>
      <c r="AS81" s="254">
        <v>0</v>
      </c>
      <c r="AT81" s="254">
        <v>0</v>
      </c>
      <c r="AU81" s="254">
        <v>0</v>
      </c>
      <c r="AV81" s="254">
        <v>0</v>
      </c>
      <c r="AW81" s="254">
        <v>0</v>
      </c>
      <c r="AX81" s="254">
        <v>0</v>
      </c>
      <c r="AY81" s="254">
        <v>0</v>
      </c>
      <c r="AZ81" s="254">
        <v>0</v>
      </c>
      <c r="BA81" s="254">
        <v>0</v>
      </c>
      <c r="BB81" s="254">
        <v>0</v>
      </c>
      <c r="BC81" s="254">
        <v>0</v>
      </c>
      <c r="BD81" s="254">
        <v>0</v>
      </c>
      <c r="BE81" s="254">
        <v>0</v>
      </c>
      <c r="BF81" s="254">
        <v>0</v>
      </c>
      <c r="BG81" s="254">
        <v>0</v>
      </c>
      <c r="BH81" s="254">
        <v>0</v>
      </c>
      <c r="BI81" s="254">
        <v>0</v>
      </c>
      <c r="BJ81" s="254">
        <v>0</v>
      </c>
      <c r="BK81" s="254">
        <v>0</v>
      </c>
      <c r="BL81" s="259">
        <v>469.408602142029</v>
      </c>
      <c r="BM81" s="271">
        <v>50.5195770046</v>
      </c>
      <c r="BN81" s="254">
        <v>1143.04005045</v>
      </c>
      <c r="BO81" s="272">
        <v>1193.5596274546</v>
      </c>
    </row>
    <row r="82" ht="15.75" customHeight="1" spans="1:67">
      <c r="A82" s="86" t="s">
        <v>295</v>
      </c>
      <c r="B82" s="87" t="s">
        <v>296</v>
      </c>
      <c r="C82" s="243">
        <v>14374.4204713546</v>
      </c>
      <c r="D82" s="243">
        <v>2747.38122872517</v>
      </c>
      <c r="E82" s="243">
        <v>65.9812153561897</v>
      </c>
      <c r="F82" s="243">
        <v>12.8672087982376</v>
      </c>
      <c r="G82" s="243">
        <v>131.8206851452</v>
      </c>
      <c r="H82" s="243">
        <v>850.445864104644</v>
      </c>
      <c r="I82" s="243">
        <v>204.718849870524</v>
      </c>
      <c r="J82" s="243">
        <v>1199.85260791861</v>
      </c>
      <c r="K82" s="252">
        <v>10361.2054193547</v>
      </c>
      <c r="L82" s="253">
        <v>0</v>
      </c>
      <c r="M82" s="254">
        <v>0</v>
      </c>
      <c r="N82" s="254">
        <v>0</v>
      </c>
      <c r="O82" s="254">
        <v>0</v>
      </c>
      <c r="P82" s="254">
        <v>0</v>
      </c>
      <c r="Q82" s="254">
        <v>0</v>
      </c>
      <c r="R82" s="254">
        <v>0</v>
      </c>
      <c r="S82" s="254">
        <v>0</v>
      </c>
      <c r="T82" s="254">
        <v>0</v>
      </c>
      <c r="U82" s="254">
        <v>0</v>
      </c>
      <c r="V82" s="254">
        <v>0</v>
      </c>
      <c r="W82" s="254">
        <v>0</v>
      </c>
      <c r="X82" s="254">
        <v>0</v>
      </c>
      <c r="Y82" s="254">
        <v>0</v>
      </c>
      <c r="Z82" s="254">
        <v>0</v>
      </c>
      <c r="AA82" s="254">
        <v>0</v>
      </c>
      <c r="AB82" s="254">
        <v>0</v>
      </c>
      <c r="AC82" s="254">
        <v>0</v>
      </c>
      <c r="AD82" s="254">
        <v>0</v>
      </c>
      <c r="AE82" s="254">
        <v>0</v>
      </c>
      <c r="AF82" s="254">
        <v>0</v>
      </c>
      <c r="AG82" s="254">
        <v>0</v>
      </c>
      <c r="AH82" s="254">
        <v>0</v>
      </c>
      <c r="AI82" s="254">
        <v>0</v>
      </c>
      <c r="AJ82" s="254">
        <v>0</v>
      </c>
      <c r="AK82" s="254">
        <v>0</v>
      </c>
      <c r="AL82" s="254">
        <v>0</v>
      </c>
      <c r="AM82" s="254">
        <v>0</v>
      </c>
      <c r="AN82" s="254">
        <v>0</v>
      </c>
      <c r="AO82" s="254">
        <v>0</v>
      </c>
      <c r="AP82" s="254">
        <v>8763.32139957439</v>
      </c>
      <c r="AQ82" s="254">
        <v>0</v>
      </c>
      <c r="AR82" s="254">
        <v>0</v>
      </c>
      <c r="AS82" s="254">
        <v>0</v>
      </c>
      <c r="AT82" s="254">
        <v>0</v>
      </c>
      <c r="AU82" s="254">
        <v>7.18492901839451</v>
      </c>
      <c r="AV82" s="254">
        <v>0</v>
      </c>
      <c r="AW82" s="254">
        <v>0</v>
      </c>
      <c r="AX82" s="254">
        <v>0</v>
      </c>
      <c r="AY82" s="254">
        <v>0</v>
      </c>
      <c r="AZ82" s="254">
        <v>0</v>
      </c>
      <c r="BA82" s="254">
        <v>0</v>
      </c>
      <c r="BB82" s="254">
        <v>0</v>
      </c>
      <c r="BC82" s="254">
        <v>0</v>
      </c>
      <c r="BD82" s="254">
        <v>0</v>
      </c>
      <c r="BE82" s="254">
        <v>0</v>
      </c>
      <c r="BF82" s="254">
        <v>0</v>
      </c>
      <c r="BG82" s="254">
        <v>0</v>
      </c>
      <c r="BH82" s="254">
        <v>0</v>
      </c>
      <c r="BI82" s="254">
        <v>0</v>
      </c>
      <c r="BJ82" s="254">
        <v>0</v>
      </c>
      <c r="BK82" s="254">
        <v>0</v>
      </c>
      <c r="BL82" s="259">
        <v>8770.50632859278</v>
      </c>
      <c r="BM82" s="271">
        <v>127.9541448319</v>
      </c>
      <c r="BN82" s="254">
        <v>1462.74494593</v>
      </c>
      <c r="BO82" s="272">
        <v>1590.6990907619</v>
      </c>
    </row>
    <row r="83" ht="15.75" customHeight="1" spans="1:67">
      <c r="A83" s="86" t="s">
        <v>297</v>
      </c>
      <c r="B83" s="87" t="s">
        <v>298</v>
      </c>
      <c r="C83" s="243">
        <v>13499.9865267035</v>
      </c>
      <c r="D83" s="243">
        <v>3374.652126505</v>
      </c>
      <c r="E83" s="243">
        <v>81.272100184767</v>
      </c>
      <c r="F83" s="243">
        <v>39.7455463306281</v>
      </c>
      <c r="G83" s="243">
        <v>123.154861407704</v>
      </c>
      <c r="H83" s="243">
        <v>1236.22188795843</v>
      </c>
      <c r="I83" s="243">
        <v>143.004952045949</v>
      </c>
      <c r="J83" s="243">
        <v>1542.12724774271</v>
      </c>
      <c r="K83" s="252">
        <v>8501.93505227102</v>
      </c>
      <c r="L83" s="253">
        <v>0</v>
      </c>
      <c r="M83" s="254">
        <v>0</v>
      </c>
      <c r="N83" s="254">
        <v>0</v>
      </c>
      <c r="O83" s="254">
        <v>0</v>
      </c>
      <c r="P83" s="254">
        <v>0</v>
      </c>
      <c r="Q83" s="254">
        <v>0</v>
      </c>
      <c r="R83" s="254">
        <v>0</v>
      </c>
      <c r="S83" s="254">
        <v>0</v>
      </c>
      <c r="T83" s="254">
        <v>0</v>
      </c>
      <c r="U83" s="254">
        <v>0</v>
      </c>
      <c r="V83" s="254">
        <v>0</v>
      </c>
      <c r="W83" s="254">
        <v>0</v>
      </c>
      <c r="X83" s="254">
        <v>0</v>
      </c>
      <c r="Y83" s="254">
        <v>0</v>
      </c>
      <c r="Z83" s="254">
        <v>0</v>
      </c>
      <c r="AA83" s="254">
        <v>0</v>
      </c>
      <c r="AB83" s="254">
        <v>0</v>
      </c>
      <c r="AC83" s="254">
        <v>0</v>
      </c>
      <c r="AD83" s="254">
        <v>0</v>
      </c>
      <c r="AE83" s="254">
        <v>0</v>
      </c>
      <c r="AF83" s="254">
        <v>0</v>
      </c>
      <c r="AG83" s="254">
        <v>0</v>
      </c>
      <c r="AH83" s="254">
        <v>0</v>
      </c>
      <c r="AI83" s="254">
        <v>0</v>
      </c>
      <c r="AJ83" s="254">
        <v>0</v>
      </c>
      <c r="AK83" s="254">
        <v>0</v>
      </c>
      <c r="AL83" s="254">
        <v>0</v>
      </c>
      <c r="AM83" s="254">
        <v>0</v>
      </c>
      <c r="AN83" s="254">
        <v>0</v>
      </c>
      <c r="AO83" s="254">
        <v>0</v>
      </c>
      <c r="AP83" s="254">
        <v>4456.47701741665</v>
      </c>
      <c r="AQ83" s="254">
        <v>0</v>
      </c>
      <c r="AR83" s="254">
        <v>0</v>
      </c>
      <c r="AS83" s="254">
        <v>0</v>
      </c>
      <c r="AT83" s="254">
        <v>0</v>
      </c>
      <c r="AU83" s="254">
        <v>20.4685868233225</v>
      </c>
      <c r="AV83" s="254">
        <v>0</v>
      </c>
      <c r="AW83" s="254">
        <v>0</v>
      </c>
      <c r="AX83" s="254">
        <v>0</v>
      </c>
      <c r="AY83" s="254">
        <v>0</v>
      </c>
      <c r="AZ83" s="254">
        <v>0</v>
      </c>
      <c r="BA83" s="254">
        <v>0</v>
      </c>
      <c r="BB83" s="254">
        <v>0</v>
      </c>
      <c r="BC83" s="254">
        <v>0</v>
      </c>
      <c r="BD83" s="254">
        <v>0</v>
      </c>
      <c r="BE83" s="254">
        <v>0</v>
      </c>
      <c r="BF83" s="254">
        <v>0</v>
      </c>
      <c r="BG83" s="254">
        <v>0</v>
      </c>
      <c r="BH83" s="254">
        <v>0</v>
      </c>
      <c r="BI83" s="254">
        <v>0</v>
      </c>
      <c r="BJ83" s="254">
        <v>0</v>
      </c>
      <c r="BK83" s="254">
        <v>0</v>
      </c>
      <c r="BL83" s="259">
        <v>4476.94560423997</v>
      </c>
      <c r="BM83" s="271">
        <v>389.64817873105</v>
      </c>
      <c r="BN83" s="254">
        <v>3635.3412693</v>
      </c>
      <c r="BO83" s="272">
        <v>4024.98944803105</v>
      </c>
    </row>
    <row r="84" ht="15.75" customHeight="1" spans="1:67">
      <c r="A84" s="86" t="s">
        <v>299</v>
      </c>
      <c r="B84" s="87" t="s">
        <v>122</v>
      </c>
      <c r="C84" s="243">
        <v>12093.0475437893</v>
      </c>
      <c r="D84" s="243">
        <v>0</v>
      </c>
      <c r="E84" s="243">
        <v>0</v>
      </c>
      <c r="F84" s="243">
        <v>0</v>
      </c>
      <c r="G84" s="243">
        <v>0</v>
      </c>
      <c r="H84" s="243">
        <v>0</v>
      </c>
      <c r="I84" s="243">
        <v>103.548535053622</v>
      </c>
      <c r="J84" s="243">
        <v>103.548535053622</v>
      </c>
      <c r="K84" s="252">
        <v>11989.4990087357</v>
      </c>
      <c r="L84" s="253">
        <v>0</v>
      </c>
      <c r="M84" s="254">
        <v>0</v>
      </c>
      <c r="N84" s="254">
        <v>0</v>
      </c>
      <c r="O84" s="254">
        <v>0</v>
      </c>
      <c r="P84" s="254">
        <v>0</v>
      </c>
      <c r="Q84" s="254">
        <v>0</v>
      </c>
      <c r="R84" s="254">
        <v>0</v>
      </c>
      <c r="S84" s="254">
        <v>0</v>
      </c>
      <c r="T84" s="254">
        <v>0</v>
      </c>
      <c r="U84" s="254">
        <v>0</v>
      </c>
      <c r="V84" s="254">
        <v>0</v>
      </c>
      <c r="W84" s="254">
        <v>0</v>
      </c>
      <c r="X84" s="254">
        <v>0</v>
      </c>
      <c r="Y84" s="254">
        <v>0</v>
      </c>
      <c r="Z84" s="254">
        <v>0</v>
      </c>
      <c r="AA84" s="254">
        <v>0</v>
      </c>
      <c r="AB84" s="254">
        <v>0</v>
      </c>
      <c r="AC84" s="254">
        <v>0</v>
      </c>
      <c r="AD84" s="254">
        <v>0</v>
      </c>
      <c r="AE84" s="254">
        <v>0</v>
      </c>
      <c r="AF84" s="254">
        <v>0</v>
      </c>
      <c r="AG84" s="254">
        <v>0</v>
      </c>
      <c r="AH84" s="254">
        <v>0</v>
      </c>
      <c r="AI84" s="254">
        <v>0</v>
      </c>
      <c r="AJ84" s="254">
        <v>0</v>
      </c>
      <c r="AK84" s="254">
        <v>0</v>
      </c>
      <c r="AL84" s="254">
        <v>0</v>
      </c>
      <c r="AM84" s="254">
        <v>0</v>
      </c>
      <c r="AN84" s="254">
        <v>0</v>
      </c>
      <c r="AO84" s="254">
        <v>0</v>
      </c>
      <c r="AP84" s="254">
        <v>0</v>
      </c>
      <c r="AQ84" s="254">
        <v>3413.13584178693</v>
      </c>
      <c r="AR84" s="254">
        <v>0</v>
      </c>
      <c r="AS84" s="254">
        <v>0</v>
      </c>
      <c r="AT84" s="254">
        <v>0</v>
      </c>
      <c r="AU84" s="254">
        <v>211.298800391543</v>
      </c>
      <c r="AV84" s="254">
        <v>0</v>
      </c>
      <c r="AW84" s="254">
        <v>0</v>
      </c>
      <c r="AX84" s="254">
        <v>0</v>
      </c>
      <c r="AY84" s="254">
        <v>0</v>
      </c>
      <c r="AZ84" s="254">
        <v>0</v>
      </c>
      <c r="BA84" s="254">
        <v>0</v>
      </c>
      <c r="BB84" s="254">
        <v>0</v>
      </c>
      <c r="BC84" s="254">
        <v>0</v>
      </c>
      <c r="BD84" s="254">
        <v>0</v>
      </c>
      <c r="BE84" s="254">
        <v>0</v>
      </c>
      <c r="BF84" s="254">
        <v>0</v>
      </c>
      <c r="BG84" s="254">
        <v>4.76702402208161</v>
      </c>
      <c r="BH84" s="254">
        <v>0</v>
      </c>
      <c r="BI84" s="254">
        <v>0</v>
      </c>
      <c r="BJ84" s="254">
        <v>0</v>
      </c>
      <c r="BK84" s="254">
        <v>0</v>
      </c>
      <c r="BL84" s="259">
        <v>3629.20166620055</v>
      </c>
      <c r="BM84" s="271">
        <v>585.220813977458</v>
      </c>
      <c r="BN84" s="254">
        <v>7775.07652855766</v>
      </c>
      <c r="BO84" s="272">
        <v>8360.29734253512</v>
      </c>
    </row>
    <row r="85" ht="15.75" customHeight="1" spans="1:67">
      <c r="A85" s="86" t="s">
        <v>300</v>
      </c>
      <c r="B85" s="87" t="s">
        <v>301</v>
      </c>
      <c r="C85" s="243">
        <v>33505.4065488911</v>
      </c>
      <c r="D85" s="243">
        <v>125.463464630409</v>
      </c>
      <c r="E85" s="243">
        <v>0</v>
      </c>
      <c r="F85" s="243">
        <v>0</v>
      </c>
      <c r="G85" s="243">
        <v>0</v>
      </c>
      <c r="H85" s="243">
        <v>2849.00940794543</v>
      </c>
      <c r="I85" s="243">
        <v>492.793045831894</v>
      </c>
      <c r="J85" s="243">
        <v>3341.80245377732</v>
      </c>
      <c r="K85" s="252">
        <v>30038.1406304834</v>
      </c>
      <c r="L85" s="253">
        <v>0</v>
      </c>
      <c r="M85" s="254">
        <v>0</v>
      </c>
      <c r="N85" s="254">
        <v>0</v>
      </c>
      <c r="O85" s="254">
        <v>0</v>
      </c>
      <c r="P85" s="254">
        <v>0</v>
      </c>
      <c r="Q85" s="254">
        <v>0</v>
      </c>
      <c r="R85" s="254">
        <v>0</v>
      </c>
      <c r="S85" s="254">
        <v>0</v>
      </c>
      <c r="T85" s="254">
        <v>0</v>
      </c>
      <c r="U85" s="254">
        <v>0</v>
      </c>
      <c r="V85" s="254">
        <v>0</v>
      </c>
      <c r="W85" s="254">
        <v>0</v>
      </c>
      <c r="X85" s="254">
        <v>0</v>
      </c>
      <c r="Y85" s="254">
        <v>0</v>
      </c>
      <c r="Z85" s="254">
        <v>0</v>
      </c>
      <c r="AA85" s="254">
        <v>0</v>
      </c>
      <c r="AB85" s="254">
        <v>0</v>
      </c>
      <c r="AC85" s="254">
        <v>0</v>
      </c>
      <c r="AD85" s="254">
        <v>0</v>
      </c>
      <c r="AE85" s="254">
        <v>0</v>
      </c>
      <c r="AF85" s="254">
        <v>0</v>
      </c>
      <c r="AG85" s="254">
        <v>0</v>
      </c>
      <c r="AH85" s="254">
        <v>0</v>
      </c>
      <c r="AI85" s="254">
        <v>0</v>
      </c>
      <c r="AJ85" s="254">
        <v>0</v>
      </c>
      <c r="AK85" s="254">
        <v>0</v>
      </c>
      <c r="AL85" s="254">
        <v>0</v>
      </c>
      <c r="AM85" s="254">
        <v>0</v>
      </c>
      <c r="AN85" s="254">
        <v>0</v>
      </c>
      <c r="AO85" s="254">
        <v>0</v>
      </c>
      <c r="AP85" s="254">
        <v>0</v>
      </c>
      <c r="AQ85" s="254">
        <v>0</v>
      </c>
      <c r="AR85" s="254">
        <v>19924.3248852624</v>
      </c>
      <c r="AS85" s="254">
        <v>0</v>
      </c>
      <c r="AT85" s="254">
        <v>0</v>
      </c>
      <c r="AU85" s="254">
        <v>0</v>
      </c>
      <c r="AV85" s="254">
        <v>0</v>
      </c>
      <c r="AW85" s="254">
        <v>0</v>
      </c>
      <c r="AX85" s="254">
        <v>0</v>
      </c>
      <c r="AY85" s="254">
        <v>0</v>
      </c>
      <c r="AZ85" s="254">
        <v>0</v>
      </c>
      <c r="BA85" s="254">
        <v>0</v>
      </c>
      <c r="BB85" s="254">
        <v>0</v>
      </c>
      <c r="BC85" s="254">
        <v>0</v>
      </c>
      <c r="BD85" s="254">
        <v>0</v>
      </c>
      <c r="BE85" s="254">
        <v>0</v>
      </c>
      <c r="BF85" s="254">
        <v>0</v>
      </c>
      <c r="BG85" s="254">
        <v>0</v>
      </c>
      <c r="BH85" s="254">
        <v>0</v>
      </c>
      <c r="BI85" s="254">
        <v>0</v>
      </c>
      <c r="BJ85" s="254">
        <v>0</v>
      </c>
      <c r="BK85" s="254">
        <v>0</v>
      </c>
      <c r="BL85" s="259">
        <v>19924.3248852624</v>
      </c>
      <c r="BM85" s="271">
        <v>423.5</v>
      </c>
      <c r="BN85" s="254">
        <v>9690.31574522103</v>
      </c>
      <c r="BO85" s="272">
        <v>10113.815745221</v>
      </c>
    </row>
    <row r="86" ht="15.75" customHeight="1" spans="1:67">
      <c r="A86" s="86" t="s">
        <v>302</v>
      </c>
      <c r="B86" s="87" t="s">
        <v>303</v>
      </c>
      <c r="C86" s="243">
        <v>5712.12008195292</v>
      </c>
      <c r="D86" s="243">
        <v>12</v>
      </c>
      <c r="E86" s="243">
        <v>0</v>
      </c>
      <c r="F86" s="243">
        <v>0</v>
      </c>
      <c r="G86" s="243">
        <v>0</v>
      </c>
      <c r="H86" s="243">
        <v>10.6797516900397</v>
      </c>
      <c r="I86" s="243">
        <v>134.418341859585</v>
      </c>
      <c r="J86" s="243">
        <v>145.098093549624</v>
      </c>
      <c r="K86" s="252">
        <v>5555.02198840329</v>
      </c>
      <c r="L86" s="253">
        <v>0</v>
      </c>
      <c r="M86" s="254">
        <v>0</v>
      </c>
      <c r="N86" s="254">
        <v>0</v>
      </c>
      <c r="O86" s="254">
        <v>0</v>
      </c>
      <c r="P86" s="254">
        <v>0</v>
      </c>
      <c r="Q86" s="254">
        <v>0</v>
      </c>
      <c r="R86" s="254">
        <v>0</v>
      </c>
      <c r="S86" s="254">
        <v>0</v>
      </c>
      <c r="T86" s="254">
        <v>0</v>
      </c>
      <c r="U86" s="254">
        <v>0</v>
      </c>
      <c r="V86" s="254">
        <v>0</v>
      </c>
      <c r="W86" s="254">
        <v>0</v>
      </c>
      <c r="X86" s="254">
        <v>0</v>
      </c>
      <c r="Y86" s="254">
        <v>0</v>
      </c>
      <c r="Z86" s="254">
        <v>0</v>
      </c>
      <c r="AA86" s="254">
        <v>0</v>
      </c>
      <c r="AB86" s="254">
        <v>0</v>
      </c>
      <c r="AC86" s="254">
        <v>0</v>
      </c>
      <c r="AD86" s="254">
        <v>0</v>
      </c>
      <c r="AE86" s="254">
        <v>0</v>
      </c>
      <c r="AF86" s="254">
        <v>0</v>
      </c>
      <c r="AG86" s="254">
        <v>0</v>
      </c>
      <c r="AH86" s="254">
        <v>0</v>
      </c>
      <c r="AI86" s="254">
        <v>0</v>
      </c>
      <c r="AJ86" s="254">
        <v>0</v>
      </c>
      <c r="AK86" s="254">
        <v>0</v>
      </c>
      <c r="AL86" s="254">
        <v>0</v>
      </c>
      <c r="AM86" s="254">
        <v>0</v>
      </c>
      <c r="AN86" s="254">
        <v>0</v>
      </c>
      <c r="AO86" s="254">
        <v>0</v>
      </c>
      <c r="AP86" s="254">
        <v>0</v>
      </c>
      <c r="AQ86" s="254">
        <v>0</v>
      </c>
      <c r="AR86" s="254">
        <v>0</v>
      </c>
      <c r="AS86" s="254">
        <v>4610.34745619336</v>
      </c>
      <c r="AT86" s="254">
        <v>0</v>
      </c>
      <c r="AU86" s="254">
        <v>0</v>
      </c>
      <c r="AV86" s="254">
        <v>0</v>
      </c>
      <c r="AW86" s="254">
        <v>0</v>
      </c>
      <c r="AX86" s="254">
        <v>0</v>
      </c>
      <c r="AY86" s="254">
        <v>0</v>
      </c>
      <c r="AZ86" s="254">
        <v>0</v>
      </c>
      <c r="BA86" s="254">
        <v>0</v>
      </c>
      <c r="BB86" s="254">
        <v>0</v>
      </c>
      <c r="BC86" s="254">
        <v>0</v>
      </c>
      <c r="BD86" s="254">
        <v>0</v>
      </c>
      <c r="BE86" s="254">
        <v>0</v>
      </c>
      <c r="BF86" s="254">
        <v>0</v>
      </c>
      <c r="BG86" s="254">
        <v>0</v>
      </c>
      <c r="BH86" s="254">
        <v>941.58436815993</v>
      </c>
      <c r="BI86" s="254">
        <v>0</v>
      </c>
      <c r="BJ86" s="254">
        <v>0</v>
      </c>
      <c r="BK86" s="254">
        <v>0</v>
      </c>
      <c r="BL86" s="259">
        <v>5551.93182435329</v>
      </c>
      <c r="BM86" s="271">
        <v>0</v>
      </c>
      <c r="BN86" s="254">
        <v>3.09016405</v>
      </c>
      <c r="BO86" s="272">
        <v>3.09016405</v>
      </c>
    </row>
    <row r="87" ht="15.75" customHeight="1" spans="1:67">
      <c r="A87" s="86" t="s">
        <v>304</v>
      </c>
      <c r="B87" s="87" t="s">
        <v>305</v>
      </c>
      <c r="C87" s="243">
        <v>25536.6608393769</v>
      </c>
      <c r="D87" s="243">
        <v>0</v>
      </c>
      <c r="E87" s="243">
        <v>0</v>
      </c>
      <c r="F87" s="243">
        <v>0</v>
      </c>
      <c r="G87" s="243">
        <v>0</v>
      </c>
      <c r="H87" s="243">
        <v>0</v>
      </c>
      <c r="I87" s="243">
        <v>770.584965466455</v>
      </c>
      <c r="J87" s="243">
        <v>770.584965466455</v>
      </c>
      <c r="K87" s="252">
        <v>24766.0758739104</v>
      </c>
      <c r="L87" s="253">
        <v>137.083159755491</v>
      </c>
      <c r="M87" s="254">
        <v>162.333156968226</v>
      </c>
      <c r="N87" s="254">
        <v>13.2363781437839</v>
      </c>
      <c r="O87" s="254">
        <v>0</v>
      </c>
      <c r="P87" s="254">
        <v>0</v>
      </c>
      <c r="Q87" s="254">
        <v>0</v>
      </c>
      <c r="R87" s="254">
        <v>0</v>
      </c>
      <c r="S87" s="254">
        <v>0</v>
      </c>
      <c r="T87" s="254">
        <v>0</v>
      </c>
      <c r="U87" s="254">
        <v>0</v>
      </c>
      <c r="V87" s="254">
        <v>0</v>
      </c>
      <c r="W87" s="254">
        <v>0</v>
      </c>
      <c r="X87" s="254">
        <v>0</v>
      </c>
      <c r="Y87" s="254">
        <v>0</v>
      </c>
      <c r="Z87" s="254">
        <v>0</v>
      </c>
      <c r="AA87" s="254">
        <v>0</v>
      </c>
      <c r="AB87" s="254">
        <v>0</v>
      </c>
      <c r="AC87" s="254">
        <v>0</v>
      </c>
      <c r="AD87" s="254">
        <v>0</v>
      </c>
      <c r="AE87" s="254">
        <v>0</v>
      </c>
      <c r="AF87" s="254">
        <v>0</v>
      </c>
      <c r="AG87" s="254">
        <v>0</v>
      </c>
      <c r="AH87" s="254">
        <v>0</v>
      </c>
      <c r="AI87" s="254">
        <v>0</v>
      </c>
      <c r="AJ87" s="254">
        <v>0</v>
      </c>
      <c r="AK87" s="254">
        <v>0</v>
      </c>
      <c r="AL87" s="254">
        <v>0</v>
      </c>
      <c r="AM87" s="254">
        <v>0</v>
      </c>
      <c r="AN87" s="254">
        <v>0</v>
      </c>
      <c r="AO87" s="254">
        <v>0</v>
      </c>
      <c r="AP87" s="254">
        <v>0</v>
      </c>
      <c r="AQ87" s="254">
        <v>0</v>
      </c>
      <c r="AR87" s="254">
        <v>0</v>
      </c>
      <c r="AS87" s="254">
        <v>0</v>
      </c>
      <c r="AT87" s="254">
        <v>24453.4231790429</v>
      </c>
      <c r="AU87" s="254">
        <v>0</v>
      </c>
      <c r="AV87" s="254">
        <v>0</v>
      </c>
      <c r="AW87" s="254">
        <v>0</v>
      </c>
      <c r="AX87" s="254">
        <v>0</v>
      </c>
      <c r="AY87" s="254">
        <v>0</v>
      </c>
      <c r="AZ87" s="254">
        <v>0</v>
      </c>
      <c r="BA87" s="254">
        <v>0</v>
      </c>
      <c r="BB87" s="254">
        <v>0</v>
      </c>
      <c r="BC87" s="254">
        <v>0</v>
      </c>
      <c r="BD87" s="254">
        <v>0</v>
      </c>
      <c r="BE87" s="254">
        <v>0</v>
      </c>
      <c r="BF87" s="254">
        <v>0</v>
      </c>
      <c r="BG87" s="254">
        <v>0</v>
      </c>
      <c r="BH87" s="254">
        <v>0</v>
      </c>
      <c r="BI87" s="254">
        <v>0</v>
      </c>
      <c r="BJ87" s="254">
        <v>0</v>
      </c>
      <c r="BK87" s="254">
        <v>0</v>
      </c>
      <c r="BL87" s="259">
        <v>24766.0758739104</v>
      </c>
      <c r="BM87" s="271">
        <v>0</v>
      </c>
      <c r="BN87" s="254">
        <v>0</v>
      </c>
      <c r="BO87" s="272">
        <v>0</v>
      </c>
    </row>
    <row r="88" ht="15.75" customHeight="1" spans="1:67">
      <c r="A88" s="86" t="s">
        <v>306</v>
      </c>
      <c r="B88" s="87" t="s">
        <v>307</v>
      </c>
      <c r="C88" s="243">
        <v>6231.34782513127</v>
      </c>
      <c r="D88" s="243">
        <v>0</v>
      </c>
      <c r="E88" s="243">
        <v>0</v>
      </c>
      <c r="F88" s="243">
        <v>0</v>
      </c>
      <c r="G88" s="243">
        <v>0</v>
      </c>
      <c r="H88" s="243">
        <v>0</v>
      </c>
      <c r="I88" s="243">
        <v>200.978477313047</v>
      </c>
      <c r="J88" s="243">
        <v>200.978477313047</v>
      </c>
      <c r="K88" s="252">
        <v>6030.36934781822</v>
      </c>
      <c r="L88" s="253">
        <v>0.581925011272779</v>
      </c>
      <c r="M88" s="254">
        <v>0.995400042728009</v>
      </c>
      <c r="N88" s="254">
        <v>0</v>
      </c>
      <c r="O88" s="254">
        <v>0</v>
      </c>
      <c r="P88" s="254">
        <v>0</v>
      </c>
      <c r="Q88" s="254">
        <v>0</v>
      </c>
      <c r="R88" s="254">
        <v>0</v>
      </c>
      <c r="S88" s="254">
        <v>0</v>
      </c>
      <c r="T88" s="254">
        <v>0</v>
      </c>
      <c r="U88" s="254">
        <v>0</v>
      </c>
      <c r="V88" s="254">
        <v>0</v>
      </c>
      <c r="W88" s="254">
        <v>0</v>
      </c>
      <c r="X88" s="254">
        <v>0</v>
      </c>
      <c r="Y88" s="254">
        <v>0</v>
      </c>
      <c r="Z88" s="254">
        <v>0</v>
      </c>
      <c r="AA88" s="254">
        <v>0</v>
      </c>
      <c r="AB88" s="254">
        <v>0</v>
      </c>
      <c r="AC88" s="254">
        <v>0</v>
      </c>
      <c r="AD88" s="254">
        <v>0</v>
      </c>
      <c r="AE88" s="254">
        <v>0</v>
      </c>
      <c r="AF88" s="254">
        <v>0</v>
      </c>
      <c r="AG88" s="254">
        <v>0</v>
      </c>
      <c r="AH88" s="254">
        <v>0</v>
      </c>
      <c r="AI88" s="254">
        <v>0</v>
      </c>
      <c r="AJ88" s="254">
        <v>0</v>
      </c>
      <c r="AK88" s="254">
        <v>0</v>
      </c>
      <c r="AL88" s="254">
        <v>0</v>
      </c>
      <c r="AM88" s="254">
        <v>0</v>
      </c>
      <c r="AN88" s="254">
        <v>0</v>
      </c>
      <c r="AO88" s="254">
        <v>0</v>
      </c>
      <c r="AP88" s="254">
        <v>0</v>
      </c>
      <c r="AQ88" s="254">
        <v>0</v>
      </c>
      <c r="AR88" s="254">
        <v>0</v>
      </c>
      <c r="AS88" s="254">
        <v>0</v>
      </c>
      <c r="AT88" s="254">
        <v>6028.79202276422</v>
      </c>
      <c r="AU88" s="254">
        <v>0</v>
      </c>
      <c r="AV88" s="254">
        <v>0</v>
      </c>
      <c r="AW88" s="254">
        <v>0</v>
      </c>
      <c r="AX88" s="254">
        <v>0</v>
      </c>
      <c r="AY88" s="254">
        <v>0</v>
      </c>
      <c r="AZ88" s="254">
        <v>0</v>
      </c>
      <c r="BA88" s="254">
        <v>0</v>
      </c>
      <c r="BB88" s="254">
        <v>0</v>
      </c>
      <c r="BC88" s="254">
        <v>0</v>
      </c>
      <c r="BD88" s="254">
        <v>0</v>
      </c>
      <c r="BE88" s="254">
        <v>0</v>
      </c>
      <c r="BF88" s="254">
        <v>0</v>
      </c>
      <c r="BG88" s="254">
        <v>0</v>
      </c>
      <c r="BH88" s="254">
        <v>0</v>
      </c>
      <c r="BI88" s="254">
        <v>0</v>
      </c>
      <c r="BJ88" s="254">
        <v>0</v>
      </c>
      <c r="BK88" s="254">
        <v>0</v>
      </c>
      <c r="BL88" s="259">
        <v>6030.36934781822</v>
      </c>
      <c r="BM88" s="271">
        <v>0</v>
      </c>
      <c r="BN88" s="254">
        <v>0</v>
      </c>
      <c r="BO88" s="272">
        <v>0</v>
      </c>
    </row>
    <row r="89" ht="15.75" customHeight="1" spans="1:67">
      <c r="A89" s="86" t="s">
        <v>308</v>
      </c>
      <c r="B89" s="87" t="s">
        <v>309</v>
      </c>
      <c r="C89" s="243">
        <v>11296.216419474</v>
      </c>
      <c r="D89" s="243">
        <v>0</v>
      </c>
      <c r="E89" s="243">
        <v>0</v>
      </c>
      <c r="F89" s="243">
        <v>0</v>
      </c>
      <c r="G89" s="243">
        <v>0</v>
      </c>
      <c r="H89" s="243">
        <v>0</v>
      </c>
      <c r="I89" s="243">
        <v>217.062922943084</v>
      </c>
      <c r="J89" s="243">
        <v>217.062922943084</v>
      </c>
      <c r="K89" s="252">
        <v>11079.1534965309</v>
      </c>
      <c r="L89" s="253">
        <v>410.986701943846</v>
      </c>
      <c r="M89" s="254">
        <v>559.995474038066</v>
      </c>
      <c r="N89" s="254">
        <v>47.0313861704661</v>
      </c>
      <c r="O89" s="254">
        <v>0</v>
      </c>
      <c r="P89" s="254">
        <v>0</v>
      </c>
      <c r="Q89" s="254">
        <v>0</v>
      </c>
      <c r="R89" s="254">
        <v>0</v>
      </c>
      <c r="S89" s="254">
        <v>0</v>
      </c>
      <c r="T89" s="254">
        <v>0</v>
      </c>
      <c r="U89" s="254">
        <v>0</v>
      </c>
      <c r="V89" s="254">
        <v>0</v>
      </c>
      <c r="W89" s="254">
        <v>0</v>
      </c>
      <c r="X89" s="254">
        <v>0</v>
      </c>
      <c r="Y89" s="254">
        <v>0</v>
      </c>
      <c r="Z89" s="254">
        <v>0</v>
      </c>
      <c r="AA89" s="254">
        <v>0</v>
      </c>
      <c r="AB89" s="254">
        <v>0</v>
      </c>
      <c r="AC89" s="254">
        <v>0</v>
      </c>
      <c r="AD89" s="254">
        <v>0</v>
      </c>
      <c r="AE89" s="254">
        <v>0</v>
      </c>
      <c r="AF89" s="254">
        <v>0</v>
      </c>
      <c r="AG89" s="254">
        <v>0</v>
      </c>
      <c r="AH89" s="254">
        <v>0</v>
      </c>
      <c r="AI89" s="254">
        <v>0</v>
      </c>
      <c r="AJ89" s="254">
        <v>0</v>
      </c>
      <c r="AK89" s="254">
        <v>0</v>
      </c>
      <c r="AL89" s="254">
        <v>0</v>
      </c>
      <c r="AM89" s="254">
        <v>0</v>
      </c>
      <c r="AN89" s="254">
        <v>0</v>
      </c>
      <c r="AO89" s="254">
        <v>0</v>
      </c>
      <c r="AP89" s="254">
        <v>0</v>
      </c>
      <c r="AQ89" s="254">
        <v>0</v>
      </c>
      <c r="AR89" s="254">
        <v>0</v>
      </c>
      <c r="AS89" s="254">
        <v>0</v>
      </c>
      <c r="AT89" s="254">
        <v>10061.1399343786</v>
      </c>
      <c r="AU89" s="254">
        <v>0</v>
      </c>
      <c r="AV89" s="254">
        <v>0</v>
      </c>
      <c r="AW89" s="254">
        <v>0</v>
      </c>
      <c r="AX89" s="254">
        <v>0</v>
      </c>
      <c r="AY89" s="254">
        <v>0</v>
      </c>
      <c r="AZ89" s="254">
        <v>0</v>
      </c>
      <c r="BA89" s="254">
        <v>0</v>
      </c>
      <c r="BB89" s="254">
        <v>0</v>
      </c>
      <c r="BC89" s="254">
        <v>0</v>
      </c>
      <c r="BD89" s="254">
        <v>0</v>
      </c>
      <c r="BE89" s="254">
        <v>0</v>
      </c>
      <c r="BF89" s="254">
        <v>0</v>
      </c>
      <c r="BG89" s="254">
        <v>0</v>
      </c>
      <c r="BH89" s="254">
        <v>0</v>
      </c>
      <c r="BI89" s="254">
        <v>0</v>
      </c>
      <c r="BJ89" s="254">
        <v>0</v>
      </c>
      <c r="BK89" s="254">
        <v>0</v>
      </c>
      <c r="BL89" s="259">
        <v>11079.153496531</v>
      </c>
      <c r="BM89" s="271">
        <v>0</v>
      </c>
      <c r="BN89" s="254">
        <v>0</v>
      </c>
      <c r="BO89" s="272">
        <v>0</v>
      </c>
    </row>
    <row r="90" ht="15.75" customHeight="1" spans="1:67">
      <c r="A90" s="86" t="s">
        <v>310</v>
      </c>
      <c r="B90" s="87" t="s">
        <v>311</v>
      </c>
      <c r="C90" s="243">
        <v>3822.84212945535</v>
      </c>
      <c r="D90" s="243">
        <v>-86359.1866849182</v>
      </c>
      <c r="E90" s="243">
        <v>0</v>
      </c>
      <c r="F90" s="243">
        <v>0</v>
      </c>
      <c r="G90" s="243">
        <v>0</v>
      </c>
      <c r="H90" s="243">
        <v>0</v>
      </c>
      <c r="I90" s="243">
        <v>113.891313456784</v>
      </c>
      <c r="J90" s="243">
        <v>113.891313456784</v>
      </c>
      <c r="K90" s="252">
        <v>90068.1375009168</v>
      </c>
      <c r="L90" s="253">
        <v>0</v>
      </c>
      <c r="M90" s="254">
        <v>0</v>
      </c>
      <c r="N90" s="254">
        <v>0</v>
      </c>
      <c r="O90" s="254">
        <v>0</v>
      </c>
      <c r="P90" s="254">
        <v>0</v>
      </c>
      <c r="Q90" s="254">
        <v>270.841496447324</v>
      </c>
      <c r="R90" s="254">
        <v>284.141942241581</v>
      </c>
      <c r="S90" s="254">
        <v>9.33454363070542</v>
      </c>
      <c r="T90" s="254">
        <v>49.068745064608</v>
      </c>
      <c r="U90" s="254">
        <v>0</v>
      </c>
      <c r="V90" s="254">
        <v>1.7231646764242</v>
      </c>
      <c r="W90" s="254">
        <v>10.3115560778029</v>
      </c>
      <c r="X90" s="254">
        <v>0</v>
      </c>
      <c r="Y90" s="254">
        <v>5.58275382488836</v>
      </c>
      <c r="Z90" s="254">
        <v>0</v>
      </c>
      <c r="AA90" s="254">
        <v>0</v>
      </c>
      <c r="AB90" s="254">
        <v>0</v>
      </c>
      <c r="AC90" s="254">
        <v>65.9669496855859</v>
      </c>
      <c r="AD90" s="254">
        <v>13.1307960171061</v>
      </c>
      <c r="AE90" s="254">
        <v>0</v>
      </c>
      <c r="AF90" s="254">
        <v>18.9496040461276</v>
      </c>
      <c r="AG90" s="254">
        <v>9.93340262128944</v>
      </c>
      <c r="AH90" s="254">
        <v>3.20500022975336</v>
      </c>
      <c r="AI90" s="254">
        <v>10.7726016989854</v>
      </c>
      <c r="AJ90" s="254">
        <v>0</v>
      </c>
      <c r="AK90" s="254">
        <v>16.0371942445199</v>
      </c>
      <c r="AL90" s="254">
        <v>166.19089720356</v>
      </c>
      <c r="AM90" s="254">
        <v>3.67806157918814</v>
      </c>
      <c r="AN90" s="254">
        <v>17.0829674369226</v>
      </c>
      <c r="AO90" s="254">
        <v>13.2102469258808</v>
      </c>
      <c r="AP90" s="254">
        <v>20.6036377957741</v>
      </c>
      <c r="AQ90" s="254">
        <v>2.69310559881186</v>
      </c>
      <c r="AR90" s="254">
        <v>0</v>
      </c>
      <c r="AS90" s="254">
        <v>0</v>
      </c>
      <c r="AT90" s="254">
        <v>0</v>
      </c>
      <c r="AU90" s="254">
        <v>88028.6600721582</v>
      </c>
      <c r="AV90" s="254">
        <v>192.855358957446</v>
      </c>
      <c r="AW90" s="254">
        <v>0</v>
      </c>
      <c r="AX90" s="254">
        <v>0</v>
      </c>
      <c r="AY90" s="254">
        <v>0</v>
      </c>
      <c r="AZ90" s="254">
        <v>8.90707624734132</v>
      </c>
      <c r="BA90" s="254">
        <v>0</v>
      </c>
      <c r="BB90" s="254">
        <v>57.7124670872178</v>
      </c>
      <c r="BC90" s="254">
        <v>70.1156914284186</v>
      </c>
      <c r="BD90" s="254">
        <v>0</v>
      </c>
      <c r="BE90" s="254">
        <v>0</v>
      </c>
      <c r="BF90" s="254">
        <v>24.6605284379621</v>
      </c>
      <c r="BG90" s="254">
        <v>79.9866634889139</v>
      </c>
      <c r="BH90" s="254">
        <v>17.1563854998808</v>
      </c>
      <c r="BI90" s="254">
        <v>0</v>
      </c>
      <c r="BJ90" s="254">
        <v>84.4317351111577</v>
      </c>
      <c r="BK90" s="254">
        <v>0</v>
      </c>
      <c r="BL90" s="259">
        <v>89556.9446454634</v>
      </c>
      <c r="BM90" s="271">
        <v>511.192855453332</v>
      </c>
      <c r="BN90" s="254">
        <v>0</v>
      </c>
      <c r="BO90" s="272">
        <v>511.192855453332</v>
      </c>
    </row>
    <row r="91" ht="15.75" customHeight="1" spans="1:67">
      <c r="A91" s="86" t="s">
        <v>312</v>
      </c>
      <c r="B91" s="87" t="s">
        <v>313</v>
      </c>
      <c r="C91" s="243">
        <v>19255.7849009713</v>
      </c>
      <c r="D91" s="243">
        <v>0</v>
      </c>
      <c r="E91" s="243">
        <v>-6802</v>
      </c>
      <c r="F91" s="243">
        <v>0</v>
      </c>
      <c r="G91" s="243">
        <v>0</v>
      </c>
      <c r="H91" s="243">
        <v>152.422052830389</v>
      </c>
      <c r="I91" s="243">
        <v>385.16370364538</v>
      </c>
      <c r="J91" s="243">
        <v>537.58575647577</v>
      </c>
      <c r="K91" s="252">
        <v>25520.1991444955</v>
      </c>
      <c r="L91" s="253">
        <v>0</v>
      </c>
      <c r="M91" s="254">
        <v>0</v>
      </c>
      <c r="N91" s="254">
        <v>0</v>
      </c>
      <c r="O91" s="254">
        <v>0</v>
      </c>
      <c r="P91" s="254">
        <v>0</v>
      </c>
      <c r="Q91" s="254">
        <v>0</v>
      </c>
      <c r="R91" s="254">
        <v>0</v>
      </c>
      <c r="S91" s="254">
        <v>0</v>
      </c>
      <c r="T91" s="254">
        <v>0</v>
      </c>
      <c r="U91" s="254">
        <v>0</v>
      </c>
      <c r="V91" s="254">
        <v>0</v>
      </c>
      <c r="W91" s="254">
        <v>0</v>
      </c>
      <c r="X91" s="254">
        <v>0</v>
      </c>
      <c r="Y91" s="254">
        <v>0</v>
      </c>
      <c r="Z91" s="254">
        <v>0</v>
      </c>
      <c r="AA91" s="254">
        <v>0</v>
      </c>
      <c r="AB91" s="254">
        <v>0</v>
      </c>
      <c r="AC91" s="254">
        <v>0</v>
      </c>
      <c r="AD91" s="254">
        <v>0</v>
      </c>
      <c r="AE91" s="254">
        <v>0</v>
      </c>
      <c r="AF91" s="254">
        <v>0</v>
      </c>
      <c r="AG91" s="254">
        <v>0</v>
      </c>
      <c r="AH91" s="254">
        <v>0</v>
      </c>
      <c r="AI91" s="254">
        <v>0</v>
      </c>
      <c r="AJ91" s="254">
        <v>0</v>
      </c>
      <c r="AK91" s="254">
        <v>0</v>
      </c>
      <c r="AL91" s="254">
        <v>0</v>
      </c>
      <c r="AM91" s="254">
        <v>0</v>
      </c>
      <c r="AN91" s="254">
        <v>0</v>
      </c>
      <c r="AO91" s="254">
        <v>0</v>
      </c>
      <c r="AP91" s="254">
        <v>0</v>
      </c>
      <c r="AQ91" s="254">
        <v>0</v>
      </c>
      <c r="AR91" s="254">
        <v>0</v>
      </c>
      <c r="AS91" s="254">
        <v>0</v>
      </c>
      <c r="AT91" s="254">
        <v>0</v>
      </c>
      <c r="AU91" s="254">
        <v>0</v>
      </c>
      <c r="AV91" s="254">
        <v>24304.210354704</v>
      </c>
      <c r="AW91" s="254">
        <v>1027.23454731811</v>
      </c>
      <c r="AX91" s="254">
        <v>0</v>
      </c>
      <c r="AY91" s="254">
        <v>0</v>
      </c>
      <c r="AZ91" s="254">
        <v>0</v>
      </c>
      <c r="BA91" s="254">
        <v>0</v>
      </c>
      <c r="BB91" s="254">
        <v>0</v>
      </c>
      <c r="BC91" s="254">
        <v>0</v>
      </c>
      <c r="BD91" s="254">
        <v>0</v>
      </c>
      <c r="BE91" s="254">
        <v>0</v>
      </c>
      <c r="BF91" s="254">
        <v>0</v>
      </c>
      <c r="BG91" s="254">
        <v>0</v>
      </c>
      <c r="BH91" s="254">
        <v>0</v>
      </c>
      <c r="BI91" s="254">
        <v>0</v>
      </c>
      <c r="BJ91" s="254">
        <v>0</v>
      </c>
      <c r="BK91" s="254">
        <v>0</v>
      </c>
      <c r="BL91" s="259">
        <v>25331.4449020221</v>
      </c>
      <c r="BM91" s="271">
        <v>0</v>
      </c>
      <c r="BN91" s="254">
        <v>188.754242473387</v>
      </c>
      <c r="BO91" s="272">
        <v>188.754242473387</v>
      </c>
    </row>
    <row r="92" ht="15.75" customHeight="1" spans="1:67">
      <c r="A92" s="86" t="s">
        <v>314</v>
      </c>
      <c r="B92" s="87" t="s">
        <v>315</v>
      </c>
      <c r="C92" s="243">
        <v>12818.2381204416</v>
      </c>
      <c r="D92" s="243">
        <v>0</v>
      </c>
      <c r="E92" s="243">
        <v>0</v>
      </c>
      <c r="F92" s="243">
        <v>0</v>
      </c>
      <c r="G92" s="243">
        <v>0</v>
      </c>
      <c r="H92" s="243">
        <v>652.213533433765</v>
      </c>
      <c r="I92" s="243">
        <v>2.15149111753095</v>
      </c>
      <c r="J92" s="243">
        <v>654.365024551296</v>
      </c>
      <c r="K92" s="252">
        <v>12163.8730958903</v>
      </c>
      <c r="L92" s="253">
        <v>0</v>
      </c>
      <c r="M92" s="254">
        <v>0</v>
      </c>
      <c r="N92" s="254">
        <v>0</v>
      </c>
      <c r="O92" s="254">
        <v>0</v>
      </c>
      <c r="P92" s="254">
        <v>0</v>
      </c>
      <c r="Q92" s="254">
        <v>0</v>
      </c>
      <c r="R92" s="254">
        <v>0</v>
      </c>
      <c r="S92" s="254">
        <v>0</v>
      </c>
      <c r="T92" s="254">
        <v>0</v>
      </c>
      <c r="U92" s="254">
        <v>0</v>
      </c>
      <c r="V92" s="254">
        <v>0</v>
      </c>
      <c r="W92" s="254">
        <v>0</v>
      </c>
      <c r="X92" s="254">
        <v>0</v>
      </c>
      <c r="Y92" s="254">
        <v>0</v>
      </c>
      <c r="Z92" s="254">
        <v>0</v>
      </c>
      <c r="AA92" s="254">
        <v>0</v>
      </c>
      <c r="AB92" s="254">
        <v>0</v>
      </c>
      <c r="AC92" s="254">
        <v>0</v>
      </c>
      <c r="AD92" s="254">
        <v>0</v>
      </c>
      <c r="AE92" s="254">
        <v>0</v>
      </c>
      <c r="AF92" s="254">
        <v>0</v>
      </c>
      <c r="AG92" s="254">
        <v>0</v>
      </c>
      <c r="AH92" s="254">
        <v>0</v>
      </c>
      <c r="AI92" s="254">
        <v>0</v>
      </c>
      <c r="AJ92" s="254">
        <v>0</v>
      </c>
      <c r="AK92" s="254">
        <v>0</v>
      </c>
      <c r="AL92" s="254">
        <v>0</v>
      </c>
      <c r="AM92" s="254">
        <v>0</v>
      </c>
      <c r="AN92" s="254">
        <v>0</v>
      </c>
      <c r="AO92" s="254">
        <v>0</v>
      </c>
      <c r="AP92" s="254">
        <v>0</v>
      </c>
      <c r="AQ92" s="254">
        <v>0</v>
      </c>
      <c r="AR92" s="254">
        <v>0</v>
      </c>
      <c r="AS92" s="254">
        <v>0</v>
      </c>
      <c r="AT92" s="254">
        <v>0</v>
      </c>
      <c r="AU92" s="254">
        <v>0</v>
      </c>
      <c r="AV92" s="254">
        <v>11043.7218906354</v>
      </c>
      <c r="AW92" s="254">
        <v>0</v>
      </c>
      <c r="AX92" s="254">
        <v>0</v>
      </c>
      <c r="AY92" s="254">
        <v>0</v>
      </c>
      <c r="AZ92" s="254">
        <v>0</v>
      </c>
      <c r="BA92" s="254">
        <v>0</v>
      </c>
      <c r="BB92" s="254">
        <v>0</v>
      </c>
      <c r="BC92" s="254">
        <v>0</v>
      </c>
      <c r="BD92" s="254">
        <v>0</v>
      </c>
      <c r="BE92" s="254">
        <v>0</v>
      </c>
      <c r="BF92" s="254">
        <v>0</v>
      </c>
      <c r="BG92" s="254">
        <v>0</v>
      </c>
      <c r="BH92" s="254">
        <v>485.151205254935</v>
      </c>
      <c r="BI92" s="254">
        <v>0</v>
      </c>
      <c r="BJ92" s="254">
        <v>0</v>
      </c>
      <c r="BK92" s="254">
        <v>0</v>
      </c>
      <c r="BL92" s="259">
        <v>11528.8730958903</v>
      </c>
      <c r="BM92" s="271">
        <v>141</v>
      </c>
      <c r="BN92" s="254">
        <v>494</v>
      </c>
      <c r="BO92" s="272">
        <v>635</v>
      </c>
    </row>
    <row r="93" ht="15.75" customHeight="1" spans="1:67">
      <c r="A93" s="86" t="s">
        <v>316</v>
      </c>
      <c r="B93" s="87" t="s">
        <v>129</v>
      </c>
      <c r="C93" s="243">
        <v>4550.42220648159</v>
      </c>
      <c r="D93" s="243">
        <v>0</v>
      </c>
      <c r="E93" s="243">
        <v>0</v>
      </c>
      <c r="F93" s="243">
        <v>0</v>
      </c>
      <c r="G93" s="243">
        <v>0</v>
      </c>
      <c r="H93" s="243">
        <v>8.92462605957071</v>
      </c>
      <c r="I93" s="243">
        <v>34.5624555014167</v>
      </c>
      <c r="J93" s="243">
        <v>43.4870815609874</v>
      </c>
      <c r="K93" s="252">
        <v>4506.9351249206</v>
      </c>
      <c r="L93" s="253">
        <v>0</v>
      </c>
      <c r="M93" s="254">
        <v>0</v>
      </c>
      <c r="N93" s="254">
        <v>0</v>
      </c>
      <c r="O93" s="254">
        <v>0</v>
      </c>
      <c r="P93" s="254">
        <v>0</v>
      </c>
      <c r="Q93" s="254">
        <v>0</v>
      </c>
      <c r="R93" s="254">
        <v>0</v>
      </c>
      <c r="S93" s="254">
        <v>0</v>
      </c>
      <c r="T93" s="254">
        <v>0</v>
      </c>
      <c r="U93" s="254">
        <v>0</v>
      </c>
      <c r="V93" s="254">
        <v>0</v>
      </c>
      <c r="W93" s="254">
        <v>0</v>
      </c>
      <c r="X93" s="254">
        <v>0</v>
      </c>
      <c r="Y93" s="254">
        <v>0</v>
      </c>
      <c r="Z93" s="254">
        <v>0</v>
      </c>
      <c r="AA93" s="254">
        <v>0</v>
      </c>
      <c r="AB93" s="254">
        <v>0</v>
      </c>
      <c r="AC93" s="254">
        <v>0</v>
      </c>
      <c r="AD93" s="254">
        <v>0</v>
      </c>
      <c r="AE93" s="254">
        <v>0</v>
      </c>
      <c r="AF93" s="254">
        <v>0</v>
      </c>
      <c r="AG93" s="254">
        <v>0</v>
      </c>
      <c r="AH93" s="254">
        <v>0</v>
      </c>
      <c r="AI93" s="254">
        <v>0</v>
      </c>
      <c r="AJ93" s="254">
        <v>0</v>
      </c>
      <c r="AK93" s="254">
        <v>0</v>
      </c>
      <c r="AL93" s="254">
        <v>0</v>
      </c>
      <c r="AM93" s="254">
        <v>0</v>
      </c>
      <c r="AN93" s="254">
        <v>0</v>
      </c>
      <c r="AO93" s="254">
        <v>0</v>
      </c>
      <c r="AP93" s="254">
        <v>0</v>
      </c>
      <c r="AQ93" s="254">
        <v>0</v>
      </c>
      <c r="AR93" s="254">
        <v>0</v>
      </c>
      <c r="AS93" s="254">
        <v>0</v>
      </c>
      <c r="AT93" s="254">
        <v>0</v>
      </c>
      <c r="AU93" s="254">
        <v>0</v>
      </c>
      <c r="AV93" s="254">
        <v>0</v>
      </c>
      <c r="AW93" s="254">
        <v>0</v>
      </c>
      <c r="AX93" s="254">
        <v>1917.9351249206</v>
      </c>
      <c r="AY93" s="254">
        <v>0</v>
      </c>
      <c r="AZ93" s="254">
        <v>0</v>
      </c>
      <c r="BA93" s="254">
        <v>0</v>
      </c>
      <c r="BB93" s="254">
        <v>0</v>
      </c>
      <c r="BC93" s="254">
        <v>0</v>
      </c>
      <c r="BD93" s="254">
        <v>0</v>
      </c>
      <c r="BE93" s="254">
        <v>0</v>
      </c>
      <c r="BF93" s="254">
        <v>0</v>
      </c>
      <c r="BG93" s="254">
        <v>0</v>
      </c>
      <c r="BH93" s="254">
        <v>0</v>
      </c>
      <c r="BI93" s="254">
        <v>0</v>
      </c>
      <c r="BJ93" s="254">
        <v>0</v>
      </c>
      <c r="BK93" s="254">
        <v>0</v>
      </c>
      <c r="BL93" s="259">
        <v>1917.9351249206</v>
      </c>
      <c r="BM93" s="271">
        <v>1906</v>
      </c>
      <c r="BN93" s="254">
        <v>683</v>
      </c>
      <c r="BO93" s="272">
        <v>2589</v>
      </c>
    </row>
    <row r="94" ht="15.75" customHeight="1" spans="1:67">
      <c r="A94" s="86" t="s">
        <v>317</v>
      </c>
      <c r="B94" s="87" t="s">
        <v>318</v>
      </c>
      <c r="C94" s="243">
        <v>5765.3259614094</v>
      </c>
      <c r="D94" s="243">
        <v>0</v>
      </c>
      <c r="E94" s="243">
        <v>0</v>
      </c>
      <c r="F94" s="243">
        <v>0</v>
      </c>
      <c r="G94" s="243">
        <v>0</v>
      </c>
      <c r="H94" s="243">
        <v>0</v>
      </c>
      <c r="I94" s="243">
        <v>166.537571994257</v>
      </c>
      <c r="J94" s="243">
        <v>166.537571994257</v>
      </c>
      <c r="K94" s="252">
        <v>5598.78838941514</v>
      </c>
      <c r="L94" s="253">
        <v>0</v>
      </c>
      <c r="M94" s="254">
        <v>0</v>
      </c>
      <c r="N94" s="254">
        <v>0</v>
      </c>
      <c r="O94" s="254">
        <v>0</v>
      </c>
      <c r="P94" s="254">
        <v>0</v>
      </c>
      <c r="Q94" s="254">
        <v>0</v>
      </c>
      <c r="R94" s="254">
        <v>0</v>
      </c>
      <c r="S94" s="254">
        <v>0</v>
      </c>
      <c r="T94" s="254">
        <v>0</v>
      </c>
      <c r="U94" s="254">
        <v>0</v>
      </c>
      <c r="V94" s="254">
        <v>0</v>
      </c>
      <c r="W94" s="254">
        <v>0</v>
      </c>
      <c r="X94" s="254">
        <v>0</v>
      </c>
      <c r="Y94" s="254">
        <v>0</v>
      </c>
      <c r="Z94" s="254">
        <v>0</v>
      </c>
      <c r="AA94" s="254">
        <v>0</v>
      </c>
      <c r="AB94" s="254">
        <v>0</v>
      </c>
      <c r="AC94" s="254">
        <v>0</v>
      </c>
      <c r="AD94" s="254">
        <v>0</v>
      </c>
      <c r="AE94" s="254">
        <v>0</v>
      </c>
      <c r="AF94" s="254">
        <v>0</v>
      </c>
      <c r="AG94" s="254">
        <v>0</v>
      </c>
      <c r="AH94" s="254">
        <v>0</v>
      </c>
      <c r="AI94" s="254">
        <v>0</v>
      </c>
      <c r="AJ94" s="254">
        <v>0</v>
      </c>
      <c r="AK94" s="254">
        <v>0</v>
      </c>
      <c r="AL94" s="254">
        <v>0</v>
      </c>
      <c r="AM94" s="254">
        <v>0</v>
      </c>
      <c r="AN94" s="254">
        <v>0</v>
      </c>
      <c r="AO94" s="254">
        <v>0</v>
      </c>
      <c r="AP94" s="254">
        <v>0</v>
      </c>
      <c r="AQ94" s="254">
        <v>0</v>
      </c>
      <c r="AR94" s="254">
        <v>0</v>
      </c>
      <c r="AS94" s="254">
        <v>0</v>
      </c>
      <c r="AT94" s="254">
        <v>0</v>
      </c>
      <c r="AU94" s="254">
        <v>0</v>
      </c>
      <c r="AV94" s="254">
        <v>0</v>
      </c>
      <c r="AW94" s="254">
        <v>0</v>
      </c>
      <c r="AX94" s="254">
        <v>0</v>
      </c>
      <c r="AY94" s="254">
        <v>5225.7587962781</v>
      </c>
      <c r="AZ94" s="254">
        <v>0</v>
      </c>
      <c r="BA94" s="254">
        <v>0</v>
      </c>
      <c r="BB94" s="254">
        <v>0</v>
      </c>
      <c r="BC94" s="254">
        <v>0</v>
      </c>
      <c r="BD94" s="254">
        <v>0</v>
      </c>
      <c r="BE94" s="254">
        <v>0</v>
      </c>
      <c r="BF94" s="254">
        <v>0</v>
      </c>
      <c r="BG94" s="254">
        <v>0</v>
      </c>
      <c r="BH94" s="254">
        <v>0</v>
      </c>
      <c r="BI94" s="254">
        <v>0</v>
      </c>
      <c r="BJ94" s="254">
        <v>0</v>
      </c>
      <c r="BK94" s="254">
        <v>0</v>
      </c>
      <c r="BL94" s="259">
        <v>5225.7587962781</v>
      </c>
      <c r="BM94" s="271">
        <v>26</v>
      </c>
      <c r="BN94" s="254">
        <v>347.02959313704</v>
      </c>
      <c r="BO94" s="272">
        <v>373.02959313704</v>
      </c>
    </row>
    <row r="95" ht="15.75" customHeight="1" spans="1:67">
      <c r="A95" s="86" t="s">
        <v>319</v>
      </c>
      <c r="B95" s="87" t="s">
        <v>320</v>
      </c>
      <c r="C95" s="243">
        <v>1952.00450463444</v>
      </c>
      <c r="D95" s="243">
        <v>0</v>
      </c>
      <c r="E95" s="243">
        <v>0</v>
      </c>
      <c r="F95" s="243">
        <v>0</v>
      </c>
      <c r="G95" s="243">
        <v>0</v>
      </c>
      <c r="H95" s="243">
        <v>0</v>
      </c>
      <c r="I95" s="243">
        <v>76.2361942571555</v>
      </c>
      <c r="J95" s="243">
        <v>76.2361942571555</v>
      </c>
      <c r="K95" s="252">
        <v>1875.76831037728</v>
      </c>
      <c r="L95" s="253">
        <v>0</v>
      </c>
      <c r="M95" s="254">
        <v>0</v>
      </c>
      <c r="N95" s="254">
        <v>0</v>
      </c>
      <c r="O95" s="254">
        <v>0</v>
      </c>
      <c r="P95" s="254">
        <v>0</v>
      </c>
      <c r="Q95" s="254">
        <v>0</v>
      </c>
      <c r="R95" s="254">
        <v>0</v>
      </c>
      <c r="S95" s="254">
        <v>0</v>
      </c>
      <c r="T95" s="254">
        <v>0</v>
      </c>
      <c r="U95" s="254">
        <v>0</v>
      </c>
      <c r="V95" s="254">
        <v>0</v>
      </c>
      <c r="W95" s="254">
        <v>0</v>
      </c>
      <c r="X95" s="254">
        <v>0</v>
      </c>
      <c r="Y95" s="254">
        <v>0</v>
      </c>
      <c r="Z95" s="254">
        <v>0</v>
      </c>
      <c r="AA95" s="254">
        <v>0</v>
      </c>
      <c r="AB95" s="254">
        <v>0</v>
      </c>
      <c r="AC95" s="254">
        <v>0</v>
      </c>
      <c r="AD95" s="254">
        <v>0</v>
      </c>
      <c r="AE95" s="254">
        <v>0</v>
      </c>
      <c r="AF95" s="254">
        <v>0</v>
      </c>
      <c r="AG95" s="254">
        <v>0</v>
      </c>
      <c r="AH95" s="254">
        <v>0</v>
      </c>
      <c r="AI95" s="254">
        <v>0</v>
      </c>
      <c r="AJ95" s="254">
        <v>0</v>
      </c>
      <c r="AK95" s="254">
        <v>0</v>
      </c>
      <c r="AL95" s="254">
        <v>0</v>
      </c>
      <c r="AM95" s="254">
        <v>0</v>
      </c>
      <c r="AN95" s="254">
        <v>0</v>
      </c>
      <c r="AO95" s="254">
        <v>0</v>
      </c>
      <c r="AP95" s="254">
        <v>0</v>
      </c>
      <c r="AQ95" s="254">
        <v>0</v>
      </c>
      <c r="AR95" s="254">
        <v>0</v>
      </c>
      <c r="AS95" s="254">
        <v>0</v>
      </c>
      <c r="AT95" s="254">
        <v>0</v>
      </c>
      <c r="AU95" s="254">
        <v>0</v>
      </c>
      <c r="AV95" s="254">
        <v>0</v>
      </c>
      <c r="AW95" s="254">
        <v>0</v>
      </c>
      <c r="AX95" s="254">
        <v>0</v>
      </c>
      <c r="AY95" s="254">
        <v>1875.76831037728</v>
      </c>
      <c r="AZ95" s="254">
        <v>0</v>
      </c>
      <c r="BA95" s="254">
        <v>0</v>
      </c>
      <c r="BB95" s="254">
        <v>0</v>
      </c>
      <c r="BC95" s="254">
        <v>0</v>
      </c>
      <c r="BD95" s="254">
        <v>0</v>
      </c>
      <c r="BE95" s="254">
        <v>0</v>
      </c>
      <c r="BF95" s="254">
        <v>0</v>
      </c>
      <c r="BG95" s="254">
        <v>0</v>
      </c>
      <c r="BH95" s="254">
        <v>0</v>
      </c>
      <c r="BI95" s="254">
        <v>0</v>
      </c>
      <c r="BJ95" s="254">
        <v>0</v>
      </c>
      <c r="BK95" s="254">
        <v>0</v>
      </c>
      <c r="BL95" s="259">
        <v>1875.76831037728</v>
      </c>
      <c r="BM95" s="271">
        <v>0</v>
      </c>
      <c r="BN95" s="254">
        <v>0</v>
      </c>
      <c r="BO95" s="272">
        <v>0</v>
      </c>
    </row>
    <row r="96" ht="15.75" customHeight="1" spans="1:67">
      <c r="A96" s="86" t="s">
        <v>321</v>
      </c>
      <c r="B96" s="87" t="s">
        <v>322</v>
      </c>
      <c r="C96" s="243">
        <v>4364.09232996746</v>
      </c>
      <c r="D96" s="243">
        <v>0</v>
      </c>
      <c r="E96" s="243">
        <v>0</v>
      </c>
      <c r="F96" s="243">
        <v>0</v>
      </c>
      <c r="G96" s="243">
        <v>0</v>
      </c>
      <c r="H96" s="243">
        <v>0</v>
      </c>
      <c r="I96" s="243">
        <v>80.4648967505436</v>
      </c>
      <c r="J96" s="243">
        <v>80.4648967505436</v>
      </c>
      <c r="K96" s="252">
        <v>4283.62743321692</v>
      </c>
      <c r="L96" s="253">
        <v>7.42173783986</v>
      </c>
      <c r="M96" s="254">
        <v>10.778975177</v>
      </c>
      <c r="N96" s="254">
        <v>1.94132959796</v>
      </c>
      <c r="O96" s="254">
        <v>0</v>
      </c>
      <c r="P96" s="254">
        <v>0</v>
      </c>
      <c r="Q96" s="254">
        <v>0</v>
      </c>
      <c r="R96" s="254">
        <v>0</v>
      </c>
      <c r="S96" s="254">
        <v>0</v>
      </c>
      <c r="T96" s="254">
        <v>0</v>
      </c>
      <c r="U96" s="254">
        <v>0</v>
      </c>
      <c r="V96" s="254">
        <v>0</v>
      </c>
      <c r="W96" s="254">
        <v>0</v>
      </c>
      <c r="X96" s="254">
        <v>0</v>
      </c>
      <c r="Y96" s="254">
        <v>0</v>
      </c>
      <c r="Z96" s="254">
        <v>0</v>
      </c>
      <c r="AA96" s="254">
        <v>0</v>
      </c>
      <c r="AB96" s="254">
        <v>0</v>
      </c>
      <c r="AC96" s="254">
        <v>0</v>
      </c>
      <c r="AD96" s="254">
        <v>0</v>
      </c>
      <c r="AE96" s="254">
        <v>0</v>
      </c>
      <c r="AF96" s="254">
        <v>0</v>
      </c>
      <c r="AG96" s="254">
        <v>0</v>
      </c>
      <c r="AH96" s="254">
        <v>0</v>
      </c>
      <c r="AI96" s="254">
        <v>0</v>
      </c>
      <c r="AJ96" s="254">
        <v>0</v>
      </c>
      <c r="AK96" s="254">
        <v>0</v>
      </c>
      <c r="AL96" s="254">
        <v>0</v>
      </c>
      <c r="AM96" s="254">
        <v>0</v>
      </c>
      <c r="AN96" s="254">
        <v>0</v>
      </c>
      <c r="AO96" s="254">
        <v>0</v>
      </c>
      <c r="AP96" s="254">
        <v>0</v>
      </c>
      <c r="AQ96" s="254">
        <v>0</v>
      </c>
      <c r="AR96" s="254">
        <v>0</v>
      </c>
      <c r="AS96" s="254">
        <v>0</v>
      </c>
      <c r="AT96" s="254">
        <v>0</v>
      </c>
      <c r="AU96" s="254">
        <v>0</v>
      </c>
      <c r="AV96" s="254">
        <v>0</v>
      </c>
      <c r="AW96" s="254">
        <v>0</v>
      </c>
      <c r="AX96" s="254">
        <v>0</v>
      </c>
      <c r="AY96" s="254">
        <v>0</v>
      </c>
      <c r="AZ96" s="254">
        <v>1738.1703906021</v>
      </c>
      <c r="BA96" s="254">
        <v>0</v>
      </c>
      <c r="BB96" s="254">
        <v>0</v>
      </c>
      <c r="BC96" s="254">
        <v>0</v>
      </c>
      <c r="BD96" s="254">
        <v>0</v>
      </c>
      <c r="BE96" s="254">
        <v>0</v>
      </c>
      <c r="BF96" s="254">
        <v>0</v>
      </c>
      <c r="BG96" s="254">
        <v>0</v>
      </c>
      <c r="BH96" s="254">
        <v>0</v>
      </c>
      <c r="BI96" s="254">
        <v>0</v>
      </c>
      <c r="BJ96" s="254">
        <v>0</v>
      </c>
      <c r="BK96" s="254">
        <v>0</v>
      </c>
      <c r="BL96" s="259">
        <v>1758.31243321692</v>
      </c>
      <c r="BM96" s="271">
        <v>1561.63</v>
      </c>
      <c r="BN96" s="254">
        <v>963.685</v>
      </c>
      <c r="BO96" s="272">
        <v>2525.315</v>
      </c>
    </row>
    <row r="97" ht="15.75" customHeight="1" spans="1:67">
      <c r="A97" s="86" t="s">
        <v>323</v>
      </c>
      <c r="B97" s="87" t="s">
        <v>324</v>
      </c>
      <c r="C97" s="243">
        <v>21864.207014302</v>
      </c>
      <c r="D97" s="243">
        <v>0</v>
      </c>
      <c r="E97" s="243">
        <v>0</v>
      </c>
      <c r="F97" s="243">
        <v>0</v>
      </c>
      <c r="G97" s="243">
        <v>0</v>
      </c>
      <c r="H97" s="243">
        <v>1009.46859579907</v>
      </c>
      <c r="I97" s="243">
        <v>144.968476197889</v>
      </c>
      <c r="J97" s="243">
        <v>1154.43707199696</v>
      </c>
      <c r="K97" s="252">
        <v>20709.769942305</v>
      </c>
      <c r="L97" s="253">
        <v>0</v>
      </c>
      <c r="M97" s="254">
        <v>0</v>
      </c>
      <c r="N97" s="254">
        <v>0</v>
      </c>
      <c r="O97" s="254">
        <v>0</v>
      </c>
      <c r="P97" s="254">
        <v>0</v>
      </c>
      <c r="Q97" s="254">
        <v>0</v>
      </c>
      <c r="R97" s="254">
        <v>0</v>
      </c>
      <c r="S97" s="254">
        <v>0</v>
      </c>
      <c r="T97" s="254">
        <v>0</v>
      </c>
      <c r="U97" s="254">
        <v>0</v>
      </c>
      <c r="V97" s="254">
        <v>0</v>
      </c>
      <c r="W97" s="254">
        <v>0</v>
      </c>
      <c r="X97" s="254">
        <v>0</v>
      </c>
      <c r="Y97" s="254">
        <v>0</v>
      </c>
      <c r="Z97" s="254">
        <v>0</v>
      </c>
      <c r="AA97" s="254">
        <v>0</v>
      </c>
      <c r="AB97" s="254">
        <v>0</v>
      </c>
      <c r="AC97" s="254">
        <v>0</v>
      </c>
      <c r="AD97" s="254">
        <v>0</v>
      </c>
      <c r="AE97" s="254">
        <v>0</v>
      </c>
      <c r="AF97" s="254">
        <v>0</v>
      </c>
      <c r="AG97" s="254">
        <v>0</v>
      </c>
      <c r="AH97" s="254">
        <v>0</v>
      </c>
      <c r="AI97" s="254">
        <v>0</v>
      </c>
      <c r="AJ97" s="254">
        <v>0</v>
      </c>
      <c r="AK97" s="254">
        <v>0</v>
      </c>
      <c r="AL97" s="254">
        <v>0</v>
      </c>
      <c r="AM97" s="254">
        <v>0</v>
      </c>
      <c r="AN97" s="254">
        <v>0</v>
      </c>
      <c r="AO97" s="254">
        <v>0</v>
      </c>
      <c r="AP97" s="254">
        <v>0</v>
      </c>
      <c r="AQ97" s="254">
        <v>0</v>
      </c>
      <c r="AR97" s="254">
        <v>0</v>
      </c>
      <c r="AS97" s="254">
        <v>0</v>
      </c>
      <c r="AT97" s="254">
        <v>0</v>
      </c>
      <c r="AU97" s="254">
        <v>0</v>
      </c>
      <c r="AV97" s="254">
        <v>0</v>
      </c>
      <c r="AW97" s="254">
        <v>0</v>
      </c>
      <c r="AX97" s="254">
        <v>0</v>
      </c>
      <c r="AY97" s="254">
        <v>0</v>
      </c>
      <c r="AZ97" s="254">
        <v>0</v>
      </c>
      <c r="BA97" s="254">
        <v>17611.769942305</v>
      </c>
      <c r="BB97" s="254">
        <v>0</v>
      </c>
      <c r="BC97" s="254">
        <v>0</v>
      </c>
      <c r="BD97" s="254">
        <v>0</v>
      </c>
      <c r="BE97" s="254">
        <v>0</v>
      </c>
      <c r="BF97" s="254">
        <v>0</v>
      </c>
      <c r="BG97" s="254">
        <v>0</v>
      </c>
      <c r="BH97" s="254">
        <v>0</v>
      </c>
      <c r="BI97" s="254">
        <v>0</v>
      </c>
      <c r="BJ97" s="254">
        <v>0</v>
      </c>
      <c r="BK97" s="254">
        <v>0</v>
      </c>
      <c r="BL97" s="259">
        <v>17611.769942305</v>
      </c>
      <c r="BM97" s="271">
        <v>1389</v>
      </c>
      <c r="BN97" s="254">
        <v>1709</v>
      </c>
      <c r="BO97" s="272">
        <v>3098</v>
      </c>
    </row>
    <row r="98" ht="15.75" customHeight="1" spans="1:67">
      <c r="A98" s="86" t="s">
        <v>325</v>
      </c>
      <c r="B98" s="87" t="s">
        <v>326</v>
      </c>
      <c r="C98" s="243">
        <v>11651.2746100993</v>
      </c>
      <c r="D98" s="243">
        <v>0</v>
      </c>
      <c r="E98" s="243">
        <v>0</v>
      </c>
      <c r="F98" s="243">
        <v>0</v>
      </c>
      <c r="G98" s="243">
        <v>0</v>
      </c>
      <c r="H98" s="243">
        <v>1311.05077290297</v>
      </c>
      <c r="I98" s="243">
        <v>212.418474581183</v>
      </c>
      <c r="J98" s="243">
        <v>1523.46924748415</v>
      </c>
      <c r="K98" s="252">
        <v>10127.8053626152</v>
      </c>
      <c r="L98" s="253">
        <v>0</v>
      </c>
      <c r="M98" s="254">
        <v>0</v>
      </c>
      <c r="N98" s="254">
        <v>0</v>
      </c>
      <c r="O98" s="254">
        <v>0</v>
      </c>
      <c r="P98" s="254">
        <v>0</v>
      </c>
      <c r="Q98" s="254">
        <v>0</v>
      </c>
      <c r="R98" s="254">
        <v>0</v>
      </c>
      <c r="S98" s="254">
        <v>0</v>
      </c>
      <c r="T98" s="254">
        <v>0</v>
      </c>
      <c r="U98" s="254">
        <v>0</v>
      </c>
      <c r="V98" s="254">
        <v>0</v>
      </c>
      <c r="W98" s="254">
        <v>0</v>
      </c>
      <c r="X98" s="254">
        <v>0</v>
      </c>
      <c r="Y98" s="254">
        <v>0</v>
      </c>
      <c r="Z98" s="254">
        <v>0</v>
      </c>
      <c r="AA98" s="254">
        <v>0</v>
      </c>
      <c r="AB98" s="254">
        <v>0</v>
      </c>
      <c r="AC98" s="254">
        <v>0</v>
      </c>
      <c r="AD98" s="254">
        <v>0</v>
      </c>
      <c r="AE98" s="254">
        <v>0</v>
      </c>
      <c r="AF98" s="254">
        <v>0</v>
      </c>
      <c r="AG98" s="254">
        <v>0</v>
      </c>
      <c r="AH98" s="254">
        <v>0</v>
      </c>
      <c r="AI98" s="254">
        <v>0</v>
      </c>
      <c r="AJ98" s="254">
        <v>0</v>
      </c>
      <c r="AK98" s="254">
        <v>0</v>
      </c>
      <c r="AL98" s="254">
        <v>0</v>
      </c>
      <c r="AM98" s="254">
        <v>0</v>
      </c>
      <c r="AN98" s="254">
        <v>0</v>
      </c>
      <c r="AO98" s="254">
        <v>0</v>
      </c>
      <c r="AP98" s="254">
        <v>0</v>
      </c>
      <c r="AQ98" s="254">
        <v>0</v>
      </c>
      <c r="AR98" s="254">
        <v>0</v>
      </c>
      <c r="AS98" s="254">
        <v>0</v>
      </c>
      <c r="AT98" s="254">
        <v>0</v>
      </c>
      <c r="AU98" s="254">
        <v>0</v>
      </c>
      <c r="AV98" s="254">
        <v>0</v>
      </c>
      <c r="AW98" s="254">
        <v>0</v>
      </c>
      <c r="AX98" s="254">
        <v>0</v>
      </c>
      <c r="AY98" s="254">
        <v>0</v>
      </c>
      <c r="AZ98" s="254">
        <v>0</v>
      </c>
      <c r="BA98" s="254">
        <v>0</v>
      </c>
      <c r="BB98" s="254">
        <v>9244.66426749258</v>
      </c>
      <c r="BC98" s="254">
        <v>0</v>
      </c>
      <c r="BD98" s="254">
        <v>0</v>
      </c>
      <c r="BE98" s="254">
        <v>0</v>
      </c>
      <c r="BF98" s="254">
        <v>0</v>
      </c>
      <c r="BG98" s="254">
        <v>0</v>
      </c>
      <c r="BH98" s="254">
        <v>0</v>
      </c>
      <c r="BI98" s="254">
        <v>0</v>
      </c>
      <c r="BJ98" s="254">
        <v>0</v>
      </c>
      <c r="BK98" s="254">
        <v>0</v>
      </c>
      <c r="BL98" s="259">
        <v>9244.66426749258</v>
      </c>
      <c r="BM98" s="271">
        <v>152.783863769863</v>
      </c>
      <c r="BN98" s="254">
        <v>730.357231352715</v>
      </c>
      <c r="BO98" s="272">
        <v>883.141095122578</v>
      </c>
    </row>
    <row r="99" ht="15.75" customHeight="1" spans="1:67">
      <c r="A99" s="86" t="s">
        <v>327</v>
      </c>
      <c r="B99" s="87" t="s">
        <v>328</v>
      </c>
      <c r="C99" s="243">
        <v>2800.40945861483</v>
      </c>
      <c r="D99" s="243">
        <v>854.293402339132</v>
      </c>
      <c r="E99" s="243">
        <v>4.95731882570314</v>
      </c>
      <c r="F99" s="243">
        <v>0.00919176317437614</v>
      </c>
      <c r="G99" s="243">
        <v>0</v>
      </c>
      <c r="H99" s="243">
        <v>0</v>
      </c>
      <c r="I99" s="243">
        <v>39.4267118795377</v>
      </c>
      <c r="J99" s="243">
        <v>39.435903642712</v>
      </c>
      <c r="K99" s="252">
        <v>1901.72283380729</v>
      </c>
      <c r="L99" s="253">
        <v>0</v>
      </c>
      <c r="M99" s="254">
        <v>0</v>
      </c>
      <c r="N99" s="254">
        <v>0</v>
      </c>
      <c r="O99" s="254">
        <v>0</v>
      </c>
      <c r="P99" s="254">
        <v>0</v>
      </c>
      <c r="Q99" s="254">
        <v>0</v>
      </c>
      <c r="R99" s="254">
        <v>0</v>
      </c>
      <c r="S99" s="254">
        <v>0</v>
      </c>
      <c r="T99" s="254">
        <v>0</v>
      </c>
      <c r="U99" s="254">
        <v>0</v>
      </c>
      <c r="V99" s="254">
        <v>0</v>
      </c>
      <c r="W99" s="254">
        <v>0</v>
      </c>
      <c r="X99" s="254">
        <v>0</v>
      </c>
      <c r="Y99" s="254">
        <v>0</v>
      </c>
      <c r="Z99" s="254">
        <v>0</v>
      </c>
      <c r="AA99" s="254">
        <v>0</v>
      </c>
      <c r="AB99" s="254">
        <v>0</v>
      </c>
      <c r="AC99" s="254">
        <v>0</v>
      </c>
      <c r="AD99" s="254">
        <v>0</v>
      </c>
      <c r="AE99" s="254">
        <v>0</v>
      </c>
      <c r="AF99" s="254">
        <v>0</v>
      </c>
      <c r="AG99" s="254">
        <v>0</v>
      </c>
      <c r="AH99" s="254">
        <v>0</v>
      </c>
      <c r="AI99" s="254">
        <v>0</v>
      </c>
      <c r="AJ99" s="254">
        <v>0</v>
      </c>
      <c r="AK99" s="254">
        <v>0</v>
      </c>
      <c r="AL99" s="254">
        <v>0</v>
      </c>
      <c r="AM99" s="254">
        <v>0</v>
      </c>
      <c r="AN99" s="254">
        <v>0</v>
      </c>
      <c r="AO99" s="254">
        <v>0</v>
      </c>
      <c r="AP99" s="254">
        <v>0</v>
      </c>
      <c r="AQ99" s="254">
        <v>0</v>
      </c>
      <c r="AR99" s="254">
        <v>0</v>
      </c>
      <c r="AS99" s="254">
        <v>0</v>
      </c>
      <c r="AT99" s="254">
        <v>0</v>
      </c>
      <c r="AU99" s="254">
        <v>0</v>
      </c>
      <c r="AV99" s="254">
        <v>0</v>
      </c>
      <c r="AW99" s="254">
        <v>0</v>
      </c>
      <c r="AX99" s="254">
        <v>0</v>
      </c>
      <c r="AY99" s="254">
        <v>0</v>
      </c>
      <c r="AZ99" s="254">
        <v>0</v>
      </c>
      <c r="BA99" s="254">
        <v>0</v>
      </c>
      <c r="BB99" s="254">
        <v>0</v>
      </c>
      <c r="BC99" s="254">
        <v>966.39001829088</v>
      </c>
      <c r="BD99" s="254">
        <v>0</v>
      </c>
      <c r="BE99" s="254">
        <v>0</v>
      </c>
      <c r="BF99" s="254">
        <v>0</v>
      </c>
      <c r="BG99" s="254">
        <v>0</v>
      </c>
      <c r="BH99" s="254">
        <v>36.7389083066566</v>
      </c>
      <c r="BI99" s="254">
        <v>0</v>
      </c>
      <c r="BJ99" s="254">
        <v>0</v>
      </c>
      <c r="BK99" s="254">
        <v>0</v>
      </c>
      <c r="BL99" s="259">
        <v>1003.12892659754</v>
      </c>
      <c r="BM99" s="271">
        <v>8.63362676975</v>
      </c>
      <c r="BN99" s="254">
        <v>889.96028044</v>
      </c>
      <c r="BO99" s="272">
        <v>898.59390720975</v>
      </c>
    </row>
    <row r="100" ht="15.75" customHeight="1" spans="1:67">
      <c r="A100" s="86" t="s">
        <v>329</v>
      </c>
      <c r="B100" s="87" t="s">
        <v>330</v>
      </c>
      <c r="C100" s="243">
        <v>1824.10230903478</v>
      </c>
      <c r="D100" s="243">
        <v>0</v>
      </c>
      <c r="E100" s="243">
        <v>0</v>
      </c>
      <c r="F100" s="243">
        <v>0.00632091927740947</v>
      </c>
      <c r="G100" s="243">
        <v>0</v>
      </c>
      <c r="H100" s="243">
        <v>0</v>
      </c>
      <c r="I100" s="243">
        <v>26.325993485499</v>
      </c>
      <c r="J100" s="243">
        <v>26.3323144047764</v>
      </c>
      <c r="K100" s="252">
        <v>1797.76999463</v>
      </c>
      <c r="L100" s="253">
        <v>0</v>
      </c>
      <c r="M100" s="254">
        <v>0</v>
      </c>
      <c r="N100" s="254">
        <v>0</v>
      </c>
      <c r="O100" s="254">
        <v>0</v>
      </c>
      <c r="P100" s="254">
        <v>0</v>
      </c>
      <c r="Q100" s="254">
        <v>0</v>
      </c>
      <c r="R100" s="254">
        <v>0</v>
      </c>
      <c r="S100" s="254">
        <v>0</v>
      </c>
      <c r="T100" s="254">
        <v>0</v>
      </c>
      <c r="U100" s="254">
        <v>0</v>
      </c>
      <c r="V100" s="254">
        <v>0</v>
      </c>
      <c r="W100" s="254">
        <v>0</v>
      </c>
      <c r="X100" s="254">
        <v>0</v>
      </c>
      <c r="Y100" s="254">
        <v>0</v>
      </c>
      <c r="Z100" s="254">
        <v>0</v>
      </c>
      <c r="AA100" s="254">
        <v>0</v>
      </c>
      <c r="AB100" s="254">
        <v>0</v>
      </c>
      <c r="AC100" s="254">
        <v>0</v>
      </c>
      <c r="AD100" s="254">
        <v>0</v>
      </c>
      <c r="AE100" s="254">
        <v>0</v>
      </c>
      <c r="AF100" s="254">
        <v>0</v>
      </c>
      <c r="AG100" s="254">
        <v>0</v>
      </c>
      <c r="AH100" s="254">
        <v>0</v>
      </c>
      <c r="AI100" s="254">
        <v>0</v>
      </c>
      <c r="AJ100" s="254">
        <v>0</v>
      </c>
      <c r="AK100" s="254">
        <v>0</v>
      </c>
      <c r="AL100" s="254">
        <v>0</v>
      </c>
      <c r="AM100" s="254">
        <v>0</v>
      </c>
      <c r="AN100" s="254">
        <v>0</v>
      </c>
      <c r="AO100" s="254">
        <v>0</v>
      </c>
      <c r="AP100" s="254">
        <v>0</v>
      </c>
      <c r="AQ100" s="254">
        <v>0</v>
      </c>
      <c r="AR100" s="254">
        <v>0</v>
      </c>
      <c r="AS100" s="254">
        <v>0</v>
      </c>
      <c r="AT100" s="254">
        <v>0</v>
      </c>
      <c r="AU100" s="254">
        <v>0</v>
      </c>
      <c r="AV100" s="254">
        <v>0</v>
      </c>
      <c r="AW100" s="254">
        <v>0</v>
      </c>
      <c r="AX100" s="254">
        <v>0</v>
      </c>
      <c r="AY100" s="254">
        <v>0</v>
      </c>
      <c r="AZ100" s="254">
        <v>0</v>
      </c>
      <c r="BA100" s="254">
        <v>0</v>
      </c>
      <c r="BB100" s="254">
        <v>0</v>
      </c>
      <c r="BC100" s="254">
        <v>1130.23541386861</v>
      </c>
      <c r="BD100" s="254">
        <v>0</v>
      </c>
      <c r="BE100" s="254">
        <v>0</v>
      </c>
      <c r="BF100" s="254">
        <v>0</v>
      </c>
      <c r="BG100" s="254">
        <v>0</v>
      </c>
      <c r="BH100" s="254">
        <v>2.20276109761539</v>
      </c>
      <c r="BI100" s="254">
        <v>0</v>
      </c>
      <c r="BJ100" s="254">
        <v>0</v>
      </c>
      <c r="BK100" s="254">
        <v>0</v>
      </c>
      <c r="BL100" s="259">
        <v>1132.43817496623</v>
      </c>
      <c r="BM100" s="271">
        <v>1.8632361365</v>
      </c>
      <c r="BN100" s="254">
        <v>663.468583527276</v>
      </c>
      <c r="BO100" s="272">
        <v>665.331819663776</v>
      </c>
    </row>
    <row r="101" ht="15.75" customHeight="1" spans="1:67">
      <c r="A101" s="86" t="s">
        <v>331</v>
      </c>
      <c r="B101" s="87" t="s">
        <v>332</v>
      </c>
      <c r="C101" s="243">
        <v>12711.0929999428</v>
      </c>
      <c r="D101" s="243">
        <v>18.3808849403041</v>
      </c>
      <c r="E101" s="243">
        <v>0</v>
      </c>
      <c r="F101" s="243">
        <v>0</v>
      </c>
      <c r="G101" s="243">
        <v>0</v>
      </c>
      <c r="H101" s="243">
        <v>0</v>
      </c>
      <c r="I101" s="243">
        <v>289.870028861004</v>
      </c>
      <c r="J101" s="243">
        <v>289.870028861004</v>
      </c>
      <c r="K101" s="252">
        <v>12402.8420861415</v>
      </c>
      <c r="L101" s="253">
        <v>0</v>
      </c>
      <c r="M101" s="254">
        <v>0</v>
      </c>
      <c r="N101" s="254">
        <v>0</v>
      </c>
      <c r="O101" s="254">
        <v>0</v>
      </c>
      <c r="P101" s="254">
        <v>0</v>
      </c>
      <c r="Q101" s="254">
        <v>0</v>
      </c>
      <c r="R101" s="254">
        <v>0</v>
      </c>
      <c r="S101" s="254">
        <v>0</v>
      </c>
      <c r="T101" s="254">
        <v>0</v>
      </c>
      <c r="U101" s="254">
        <v>0</v>
      </c>
      <c r="V101" s="254">
        <v>0</v>
      </c>
      <c r="W101" s="254">
        <v>0</v>
      </c>
      <c r="X101" s="254">
        <v>0</v>
      </c>
      <c r="Y101" s="254">
        <v>0</v>
      </c>
      <c r="Z101" s="254">
        <v>0</v>
      </c>
      <c r="AA101" s="254">
        <v>0</v>
      </c>
      <c r="AB101" s="254">
        <v>0</v>
      </c>
      <c r="AC101" s="254">
        <v>0</v>
      </c>
      <c r="AD101" s="254">
        <v>0</v>
      </c>
      <c r="AE101" s="254">
        <v>0</v>
      </c>
      <c r="AF101" s="254">
        <v>0</v>
      </c>
      <c r="AG101" s="254">
        <v>0</v>
      </c>
      <c r="AH101" s="254">
        <v>0</v>
      </c>
      <c r="AI101" s="254">
        <v>0</v>
      </c>
      <c r="AJ101" s="254">
        <v>0</v>
      </c>
      <c r="AK101" s="254">
        <v>0</v>
      </c>
      <c r="AL101" s="254">
        <v>0</v>
      </c>
      <c r="AM101" s="254">
        <v>0</v>
      </c>
      <c r="AN101" s="254">
        <v>0</v>
      </c>
      <c r="AO101" s="254">
        <v>0</v>
      </c>
      <c r="AP101" s="254">
        <v>0</v>
      </c>
      <c r="AQ101" s="254">
        <v>0</v>
      </c>
      <c r="AR101" s="254">
        <v>0</v>
      </c>
      <c r="AS101" s="254">
        <v>0</v>
      </c>
      <c r="AT101" s="254">
        <v>0</v>
      </c>
      <c r="AU101" s="254">
        <v>0</v>
      </c>
      <c r="AV101" s="254">
        <v>0</v>
      </c>
      <c r="AW101" s="254">
        <v>0</v>
      </c>
      <c r="AX101" s="254">
        <v>0</v>
      </c>
      <c r="AY101" s="254">
        <v>0</v>
      </c>
      <c r="AZ101" s="254">
        <v>0</v>
      </c>
      <c r="BA101" s="254">
        <v>0</v>
      </c>
      <c r="BB101" s="254">
        <v>0</v>
      </c>
      <c r="BC101" s="254">
        <v>11107.5566518424</v>
      </c>
      <c r="BD101" s="254">
        <v>0</v>
      </c>
      <c r="BE101" s="254">
        <v>0</v>
      </c>
      <c r="BF101" s="254">
        <v>0</v>
      </c>
      <c r="BG101" s="254">
        <v>0</v>
      </c>
      <c r="BH101" s="254">
        <v>155.609337538687</v>
      </c>
      <c r="BI101" s="254">
        <v>0</v>
      </c>
      <c r="BJ101" s="254">
        <v>0</v>
      </c>
      <c r="BK101" s="254">
        <v>0</v>
      </c>
      <c r="BL101" s="259">
        <v>11263.1659893811</v>
      </c>
      <c r="BM101" s="271">
        <v>1139.6760967604</v>
      </c>
      <c r="BN101" s="254">
        <v>0</v>
      </c>
      <c r="BO101" s="272">
        <v>1139.6760967604</v>
      </c>
    </row>
    <row r="102" ht="15.75" customHeight="1" spans="1:67">
      <c r="A102" s="86" t="s">
        <v>333</v>
      </c>
      <c r="B102" s="87" t="s">
        <v>135</v>
      </c>
      <c r="C102" s="243">
        <v>42812.6123913992</v>
      </c>
      <c r="D102" s="243">
        <v>0</v>
      </c>
      <c r="E102" s="243">
        <v>0</v>
      </c>
      <c r="F102" s="243">
        <v>0</v>
      </c>
      <c r="G102" s="243">
        <v>0</v>
      </c>
      <c r="H102" s="243">
        <v>0</v>
      </c>
      <c r="I102" s="243">
        <v>2760.20990233282</v>
      </c>
      <c r="J102" s="243">
        <v>2760.20990233282</v>
      </c>
      <c r="K102" s="252">
        <v>40052.4024890664</v>
      </c>
      <c r="L102" s="253">
        <v>0</v>
      </c>
      <c r="M102" s="254">
        <v>0</v>
      </c>
      <c r="N102" s="254">
        <v>0</v>
      </c>
      <c r="O102" s="254">
        <v>0</v>
      </c>
      <c r="P102" s="254">
        <v>0</v>
      </c>
      <c r="Q102" s="254">
        <v>0</v>
      </c>
      <c r="R102" s="254">
        <v>0</v>
      </c>
      <c r="S102" s="254">
        <v>0</v>
      </c>
      <c r="T102" s="254">
        <v>0</v>
      </c>
      <c r="U102" s="254">
        <v>0</v>
      </c>
      <c r="V102" s="254">
        <v>0</v>
      </c>
      <c r="W102" s="254">
        <v>0</v>
      </c>
      <c r="X102" s="254">
        <v>0</v>
      </c>
      <c r="Y102" s="254">
        <v>0</v>
      </c>
      <c r="Z102" s="254">
        <v>0</v>
      </c>
      <c r="AA102" s="254">
        <v>0</v>
      </c>
      <c r="AB102" s="254">
        <v>0</v>
      </c>
      <c r="AC102" s="254">
        <v>0</v>
      </c>
      <c r="AD102" s="254">
        <v>0</v>
      </c>
      <c r="AE102" s="254">
        <v>0</v>
      </c>
      <c r="AF102" s="254">
        <v>0</v>
      </c>
      <c r="AG102" s="254">
        <v>0</v>
      </c>
      <c r="AH102" s="254">
        <v>0</v>
      </c>
      <c r="AI102" s="254">
        <v>0</v>
      </c>
      <c r="AJ102" s="254">
        <v>0</v>
      </c>
      <c r="AK102" s="254">
        <v>0</v>
      </c>
      <c r="AL102" s="254">
        <v>0</v>
      </c>
      <c r="AM102" s="254">
        <v>0</v>
      </c>
      <c r="AN102" s="254">
        <v>0</v>
      </c>
      <c r="AO102" s="254">
        <v>0</v>
      </c>
      <c r="AP102" s="254">
        <v>0</v>
      </c>
      <c r="AQ102" s="254">
        <v>0</v>
      </c>
      <c r="AR102" s="254">
        <v>0</v>
      </c>
      <c r="AS102" s="254">
        <v>0</v>
      </c>
      <c r="AT102" s="254">
        <v>0</v>
      </c>
      <c r="AU102" s="254">
        <v>0</v>
      </c>
      <c r="AV102" s="254">
        <v>0</v>
      </c>
      <c r="AW102" s="254">
        <v>0</v>
      </c>
      <c r="AX102" s="254">
        <v>0</v>
      </c>
      <c r="AY102" s="254">
        <v>0</v>
      </c>
      <c r="AZ102" s="254">
        <v>0</v>
      </c>
      <c r="BA102" s="254">
        <v>0</v>
      </c>
      <c r="BB102" s="254">
        <v>0</v>
      </c>
      <c r="BC102" s="254">
        <v>0</v>
      </c>
      <c r="BD102" s="254">
        <v>37598.164243752</v>
      </c>
      <c r="BE102" s="254">
        <v>0</v>
      </c>
      <c r="BF102" s="254">
        <v>0</v>
      </c>
      <c r="BG102" s="254">
        <v>0</v>
      </c>
      <c r="BH102" s="254">
        <v>0</v>
      </c>
      <c r="BI102" s="254">
        <v>0</v>
      </c>
      <c r="BJ102" s="254">
        <v>0</v>
      </c>
      <c r="BK102" s="254">
        <v>0</v>
      </c>
      <c r="BL102" s="259">
        <v>37598.164243752</v>
      </c>
      <c r="BM102" s="271">
        <v>2151.96934643021</v>
      </c>
      <c r="BN102" s="254">
        <v>302.268898884206</v>
      </c>
      <c r="BO102" s="272">
        <v>2454.23824531442</v>
      </c>
    </row>
    <row r="103" ht="15.75" customHeight="1" spans="1:67">
      <c r="A103" s="86" t="s">
        <v>334</v>
      </c>
      <c r="B103" s="87" t="s">
        <v>335</v>
      </c>
      <c r="C103" s="243">
        <v>27896.7947004756</v>
      </c>
      <c r="D103" s="243">
        <v>0</v>
      </c>
      <c r="E103" s="243">
        <v>0</v>
      </c>
      <c r="F103" s="243">
        <v>0</v>
      </c>
      <c r="G103" s="243">
        <v>0</v>
      </c>
      <c r="H103" s="243">
        <v>0</v>
      </c>
      <c r="I103" s="243">
        <v>0</v>
      </c>
      <c r="J103" s="243">
        <v>0</v>
      </c>
      <c r="K103" s="252">
        <v>27896.7947004756</v>
      </c>
      <c r="L103" s="253">
        <v>0</v>
      </c>
      <c r="M103" s="254">
        <v>0</v>
      </c>
      <c r="N103" s="254">
        <v>0</v>
      </c>
      <c r="O103" s="254">
        <v>0</v>
      </c>
      <c r="P103" s="254">
        <v>0</v>
      </c>
      <c r="Q103" s="254">
        <v>0</v>
      </c>
      <c r="R103" s="254">
        <v>0</v>
      </c>
      <c r="S103" s="254">
        <v>0</v>
      </c>
      <c r="T103" s="254">
        <v>0</v>
      </c>
      <c r="U103" s="254">
        <v>0</v>
      </c>
      <c r="V103" s="254">
        <v>0</v>
      </c>
      <c r="W103" s="254">
        <v>0</v>
      </c>
      <c r="X103" s="254">
        <v>0</v>
      </c>
      <c r="Y103" s="254">
        <v>0</v>
      </c>
      <c r="Z103" s="254">
        <v>0</v>
      </c>
      <c r="AA103" s="254">
        <v>0</v>
      </c>
      <c r="AB103" s="254">
        <v>0</v>
      </c>
      <c r="AC103" s="254">
        <v>0</v>
      </c>
      <c r="AD103" s="254">
        <v>0</v>
      </c>
      <c r="AE103" s="254">
        <v>0</v>
      </c>
      <c r="AF103" s="254">
        <v>0</v>
      </c>
      <c r="AG103" s="254">
        <v>0</v>
      </c>
      <c r="AH103" s="254">
        <v>0</v>
      </c>
      <c r="AI103" s="254">
        <v>0</v>
      </c>
      <c r="AJ103" s="254">
        <v>0</v>
      </c>
      <c r="AK103" s="254">
        <v>0</v>
      </c>
      <c r="AL103" s="254">
        <v>0</v>
      </c>
      <c r="AM103" s="254">
        <v>0</v>
      </c>
      <c r="AN103" s="254">
        <v>0</v>
      </c>
      <c r="AO103" s="254">
        <v>0</v>
      </c>
      <c r="AP103" s="254">
        <v>0</v>
      </c>
      <c r="AQ103" s="254">
        <v>0</v>
      </c>
      <c r="AR103" s="254">
        <v>0</v>
      </c>
      <c r="AS103" s="254">
        <v>0</v>
      </c>
      <c r="AT103" s="254">
        <v>0</v>
      </c>
      <c r="AU103" s="254">
        <v>0</v>
      </c>
      <c r="AV103" s="254">
        <v>0</v>
      </c>
      <c r="AW103" s="254">
        <v>0</v>
      </c>
      <c r="AX103" s="254">
        <v>0</v>
      </c>
      <c r="AY103" s="254">
        <v>0</v>
      </c>
      <c r="AZ103" s="254">
        <v>0</v>
      </c>
      <c r="BA103" s="254">
        <v>0</v>
      </c>
      <c r="BB103" s="254">
        <v>0</v>
      </c>
      <c r="BC103" s="254">
        <v>0</v>
      </c>
      <c r="BD103" s="254">
        <v>0</v>
      </c>
      <c r="BE103" s="254">
        <v>27896.7947004756</v>
      </c>
      <c r="BF103" s="254">
        <v>0</v>
      </c>
      <c r="BG103" s="254">
        <v>0</v>
      </c>
      <c r="BH103" s="254">
        <v>0</v>
      </c>
      <c r="BI103" s="254">
        <v>0</v>
      </c>
      <c r="BJ103" s="254">
        <v>0</v>
      </c>
      <c r="BK103" s="254">
        <v>0</v>
      </c>
      <c r="BL103" s="259">
        <v>27896.7947004756</v>
      </c>
      <c r="BM103" s="271">
        <v>0</v>
      </c>
      <c r="BN103" s="254">
        <v>0</v>
      </c>
      <c r="BO103" s="272">
        <v>0</v>
      </c>
    </row>
    <row r="104" ht="15.75" customHeight="1" spans="1:67">
      <c r="A104" s="86" t="s">
        <v>336</v>
      </c>
      <c r="B104" s="87" t="s">
        <v>337</v>
      </c>
      <c r="C104" s="243">
        <v>15968.9133633486</v>
      </c>
      <c r="D104" s="243">
        <v>0</v>
      </c>
      <c r="E104" s="243">
        <v>0</v>
      </c>
      <c r="F104" s="243">
        <v>0</v>
      </c>
      <c r="G104" s="243">
        <v>0</v>
      </c>
      <c r="H104" s="243">
        <v>0</v>
      </c>
      <c r="I104" s="243">
        <v>40.9904005744658</v>
      </c>
      <c r="J104" s="243">
        <v>40.9904005744658</v>
      </c>
      <c r="K104" s="252">
        <v>15927.9229627741</v>
      </c>
      <c r="L104" s="253">
        <v>0</v>
      </c>
      <c r="M104" s="254">
        <v>0</v>
      </c>
      <c r="N104" s="254">
        <v>0</v>
      </c>
      <c r="O104" s="254">
        <v>0</v>
      </c>
      <c r="P104" s="254">
        <v>0</v>
      </c>
      <c r="Q104" s="254">
        <v>6.95806449850101</v>
      </c>
      <c r="R104" s="254">
        <v>9.75026555215356</v>
      </c>
      <c r="S104" s="254">
        <v>0</v>
      </c>
      <c r="T104" s="254">
        <v>5.76370628805116</v>
      </c>
      <c r="U104" s="254">
        <v>0</v>
      </c>
      <c r="V104" s="254">
        <v>0</v>
      </c>
      <c r="W104" s="254">
        <v>2.23861699256913</v>
      </c>
      <c r="X104" s="254">
        <v>0</v>
      </c>
      <c r="Y104" s="254">
        <v>0</v>
      </c>
      <c r="Z104" s="254">
        <v>0</v>
      </c>
      <c r="AA104" s="254">
        <v>29.2634179556457</v>
      </c>
      <c r="AB104" s="254">
        <v>0</v>
      </c>
      <c r="AC104" s="254">
        <v>23.5754897903043</v>
      </c>
      <c r="AD104" s="254">
        <v>0</v>
      </c>
      <c r="AE104" s="254">
        <v>0</v>
      </c>
      <c r="AF104" s="254">
        <v>4.45750607128383</v>
      </c>
      <c r="AG104" s="254">
        <v>4.38353469873522</v>
      </c>
      <c r="AH104" s="254">
        <v>0</v>
      </c>
      <c r="AI104" s="254">
        <v>3.22419859567918</v>
      </c>
      <c r="AJ104" s="254">
        <v>14.7516186669304</v>
      </c>
      <c r="AK104" s="254">
        <v>0</v>
      </c>
      <c r="AL104" s="254">
        <v>2.04235314178632</v>
      </c>
      <c r="AM104" s="254">
        <v>13.8656749578221</v>
      </c>
      <c r="AN104" s="254">
        <v>0</v>
      </c>
      <c r="AO104" s="254">
        <v>0</v>
      </c>
      <c r="AP104" s="254">
        <v>3.66367734476316</v>
      </c>
      <c r="AQ104" s="254">
        <v>2.10315919843876</v>
      </c>
      <c r="AR104" s="254">
        <v>0</v>
      </c>
      <c r="AS104" s="254">
        <v>0</v>
      </c>
      <c r="AT104" s="254">
        <v>155.49715119546</v>
      </c>
      <c r="AU104" s="254">
        <v>511.500628915921</v>
      </c>
      <c r="AV104" s="254">
        <v>58.0652696386605</v>
      </c>
      <c r="AW104" s="254">
        <v>0</v>
      </c>
      <c r="AX104" s="254">
        <v>0</v>
      </c>
      <c r="AY104" s="254">
        <v>8.08037291395168</v>
      </c>
      <c r="AZ104" s="254">
        <v>4.63127310094532</v>
      </c>
      <c r="BA104" s="254">
        <v>20.5875144391877</v>
      </c>
      <c r="BB104" s="254">
        <v>51.5456294455377</v>
      </c>
      <c r="BC104" s="254">
        <v>34.4148830755682</v>
      </c>
      <c r="BD104" s="254">
        <v>0</v>
      </c>
      <c r="BE104" s="254">
        <v>13217.6303194481</v>
      </c>
      <c r="BF104" s="254">
        <v>19.9835029069257</v>
      </c>
      <c r="BG104" s="254">
        <v>12.6393057139943</v>
      </c>
      <c r="BH104" s="254">
        <v>181.50487352342</v>
      </c>
      <c r="BI104" s="254">
        <v>0</v>
      </c>
      <c r="BJ104" s="254">
        <v>1.62443065901043</v>
      </c>
      <c r="BK104" s="254">
        <v>0</v>
      </c>
      <c r="BL104" s="259">
        <v>14403.7464387293</v>
      </c>
      <c r="BM104" s="271">
        <v>349.875020563353</v>
      </c>
      <c r="BN104" s="254">
        <v>1174.30150348137</v>
      </c>
      <c r="BO104" s="272">
        <v>1524.17652404472</v>
      </c>
    </row>
    <row r="105" ht="15.75" customHeight="1" spans="1:67">
      <c r="A105" s="86" t="s">
        <v>338</v>
      </c>
      <c r="B105" s="87" t="s">
        <v>339</v>
      </c>
      <c r="C105" s="243">
        <v>22206.0591567388</v>
      </c>
      <c r="D105" s="243">
        <v>0</v>
      </c>
      <c r="E105" s="243">
        <v>0</v>
      </c>
      <c r="F105" s="243">
        <v>0</v>
      </c>
      <c r="G105" s="243">
        <v>0</v>
      </c>
      <c r="H105" s="243">
        <v>0</v>
      </c>
      <c r="I105" s="243">
        <v>578.097142456929</v>
      </c>
      <c r="J105" s="243">
        <v>578.097142456929</v>
      </c>
      <c r="K105" s="252">
        <v>21627.9620142819</v>
      </c>
      <c r="L105" s="253">
        <v>0</v>
      </c>
      <c r="M105" s="254">
        <v>0</v>
      </c>
      <c r="N105" s="254">
        <v>0</v>
      </c>
      <c r="O105" s="254">
        <v>0</v>
      </c>
      <c r="P105" s="254">
        <v>0</v>
      </c>
      <c r="Q105" s="254">
        <v>0</v>
      </c>
      <c r="R105" s="254">
        <v>0</v>
      </c>
      <c r="S105" s="254">
        <v>0</v>
      </c>
      <c r="T105" s="254">
        <v>0</v>
      </c>
      <c r="U105" s="254">
        <v>0</v>
      </c>
      <c r="V105" s="254">
        <v>0</v>
      </c>
      <c r="W105" s="254">
        <v>0</v>
      </c>
      <c r="X105" s="254">
        <v>0</v>
      </c>
      <c r="Y105" s="254">
        <v>0</v>
      </c>
      <c r="Z105" s="254">
        <v>0</v>
      </c>
      <c r="AA105" s="254">
        <v>0</v>
      </c>
      <c r="AB105" s="254">
        <v>0</v>
      </c>
      <c r="AC105" s="254">
        <v>0</v>
      </c>
      <c r="AD105" s="254">
        <v>0</v>
      </c>
      <c r="AE105" s="254">
        <v>0</v>
      </c>
      <c r="AF105" s="254">
        <v>0</v>
      </c>
      <c r="AG105" s="254">
        <v>0</v>
      </c>
      <c r="AH105" s="254">
        <v>0</v>
      </c>
      <c r="AI105" s="254">
        <v>0</v>
      </c>
      <c r="AJ105" s="254">
        <v>0</v>
      </c>
      <c r="AK105" s="254">
        <v>0</v>
      </c>
      <c r="AL105" s="254">
        <v>0</v>
      </c>
      <c r="AM105" s="254">
        <v>0</v>
      </c>
      <c r="AN105" s="254">
        <v>0</v>
      </c>
      <c r="AO105" s="254">
        <v>0</v>
      </c>
      <c r="AP105" s="254">
        <v>0</v>
      </c>
      <c r="AQ105" s="254">
        <v>0</v>
      </c>
      <c r="AR105" s="254">
        <v>0</v>
      </c>
      <c r="AS105" s="254">
        <v>0</v>
      </c>
      <c r="AT105" s="254">
        <v>0</v>
      </c>
      <c r="AU105" s="254">
        <v>0</v>
      </c>
      <c r="AV105" s="254">
        <v>0</v>
      </c>
      <c r="AW105" s="254">
        <v>0</v>
      </c>
      <c r="AX105" s="254">
        <v>0</v>
      </c>
      <c r="AY105" s="254">
        <v>0</v>
      </c>
      <c r="AZ105" s="254">
        <v>0</v>
      </c>
      <c r="BA105" s="254">
        <v>0</v>
      </c>
      <c r="BB105" s="254">
        <v>0</v>
      </c>
      <c r="BC105" s="254">
        <v>0</v>
      </c>
      <c r="BD105" s="254">
        <v>0</v>
      </c>
      <c r="BE105" s="254">
        <v>0</v>
      </c>
      <c r="BF105" s="254">
        <v>17739.3131776127</v>
      </c>
      <c r="BG105" s="254">
        <v>0</v>
      </c>
      <c r="BH105" s="254">
        <v>0</v>
      </c>
      <c r="BI105" s="254">
        <v>0</v>
      </c>
      <c r="BJ105" s="254">
        <v>0</v>
      </c>
      <c r="BK105" s="254">
        <v>0</v>
      </c>
      <c r="BL105" s="259">
        <v>17739.3131776127</v>
      </c>
      <c r="BM105" s="271">
        <v>521.734965076584</v>
      </c>
      <c r="BN105" s="254">
        <v>3366.91387159265</v>
      </c>
      <c r="BO105" s="272">
        <v>3888.64883666923</v>
      </c>
    </row>
    <row r="106" ht="15.75" customHeight="1" spans="1:67">
      <c r="A106" s="86" t="s">
        <v>340</v>
      </c>
      <c r="B106" s="87" t="s">
        <v>341</v>
      </c>
      <c r="C106" s="243">
        <v>1424.32965189999</v>
      </c>
      <c r="D106" s="243">
        <v>0</v>
      </c>
      <c r="E106" s="243">
        <v>0</v>
      </c>
      <c r="F106" s="243">
        <v>0</v>
      </c>
      <c r="G106" s="243">
        <v>0</v>
      </c>
      <c r="H106" s="243">
        <v>0</v>
      </c>
      <c r="I106" s="243">
        <v>1.0116293321244</v>
      </c>
      <c r="J106" s="243">
        <v>1.0116293321244</v>
      </c>
      <c r="K106" s="252">
        <v>1423.31802256787</v>
      </c>
      <c r="L106" s="253">
        <v>0</v>
      </c>
      <c r="M106" s="254">
        <v>0</v>
      </c>
      <c r="N106" s="254">
        <v>0</v>
      </c>
      <c r="O106" s="254">
        <v>0</v>
      </c>
      <c r="P106" s="254">
        <v>0</v>
      </c>
      <c r="Q106" s="254">
        <v>0</v>
      </c>
      <c r="R106" s="254">
        <v>0</v>
      </c>
      <c r="S106" s="254">
        <v>0</v>
      </c>
      <c r="T106" s="254">
        <v>0</v>
      </c>
      <c r="U106" s="254">
        <v>0</v>
      </c>
      <c r="V106" s="254">
        <v>0</v>
      </c>
      <c r="W106" s="254">
        <v>0</v>
      </c>
      <c r="X106" s="254">
        <v>0</v>
      </c>
      <c r="Y106" s="254">
        <v>0</v>
      </c>
      <c r="Z106" s="254">
        <v>0</v>
      </c>
      <c r="AA106" s="254">
        <v>0</v>
      </c>
      <c r="AB106" s="254">
        <v>0</v>
      </c>
      <c r="AC106" s="254">
        <v>0</v>
      </c>
      <c r="AD106" s="254">
        <v>0</v>
      </c>
      <c r="AE106" s="254">
        <v>0</v>
      </c>
      <c r="AF106" s="254">
        <v>0</v>
      </c>
      <c r="AG106" s="254">
        <v>0</v>
      </c>
      <c r="AH106" s="254">
        <v>0</v>
      </c>
      <c r="AI106" s="254">
        <v>0</v>
      </c>
      <c r="AJ106" s="254">
        <v>0</v>
      </c>
      <c r="AK106" s="254">
        <v>0</v>
      </c>
      <c r="AL106" s="254">
        <v>0</v>
      </c>
      <c r="AM106" s="254">
        <v>0</v>
      </c>
      <c r="AN106" s="254">
        <v>0</v>
      </c>
      <c r="AO106" s="254">
        <v>0</v>
      </c>
      <c r="AP106" s="254">
        <v>0</v>
      </c>
      <c r="AQ106" s="254">
        <v>0</v>
      </c>
      <c r="AR106" s="254">
        <v>0</v>
      </c>
      <c r="AS106" s="254">
        <v>0</v>
      </c>
      <c r="AT106" s="254">
        <v>0</v>
      </c>
      <c r="AU106" s="254">
        <v>0</v>
      </c>
      <c r="AV106" s="254">
        <v>0</v>
      </c>
      <c r="AW106" s="254">
        <v>0</v>
      </c>
      <c r="AX106" s="254">
        <v>0</v>
      </c>
      <c r="AY106" s="254">
        <v>0</v>
      </c>
      <c r="AZ106" s="254">
        <v>0</v>
      </c>
      <c r="BA106" s="254">
        <v>0</v>
      </c>
      <c r="BB106" s="254">
        <v>0</v>
      </c>
      <c r="BC106" s="254">
        <v>0</v>
      </c>
      <c r="BD106" s="254">
        <v>0</v>
      </c>
      <c r="BE106" s="254">
        <v>0</v>
      </c>
      <c r="BF106" s="254">
        <v>288.70533388415</v>
      </c>
      <c r="BG106" s="254">
        <v>0</v>
      </c>
      <c r="BH106" s="254">
        <v>1134.61268868372</v>
      </c>
      <c r="BI106" s="254">
        <v>0</v>
      </c>
      <c r="BJ106" s="254">
        <v>0</v>
      </c>
      <c r="BK106" s="254">
        <v>0</v>
      </c>
      <c r="BL106" s="259">
        <v>1423.31802256787</v>
      </c>
      <c r="BM106" s="271">
        <v>0</v>
      </c>
      <c r="BN106" s="254">
        <v>0</v>
      </c>
      <c r="BO106" s="272">
        <v>0</v>
      </c>
    </row>
    <row r="107" ht="15.75" customHeight="1" spans="1:67">
      <c r="A107" s="86" t="s">
        <v>342</v>
      </c>
      <c r="B107" s="87" t="s">
        <v>343</v>
      </c>
      <c r="C107" s="243">
        <v>5234.20205472657</v>
      </c>
      <c r="D107" s="243">
        <v>0</v>
      </c>
      <c r="E107" s="243">
        <v>0</v>
      </c>
      <c r="F107" s="243">
        <v>0</v>
      </c>
      <c r="G107" s="243">
        <v>0</v>
      </c>
      <c r="H107" s="243">
        <v>0</v>
      </c>
      <c r="I107" s="243">
        <v>112.656807647356</v>
      </c>
      <c r="J107" s="243">
        <v>112.656807647356</v>
      </c>
      <c r="K107" s="252">
        <v>5121.54524707921</v>
      </c>
      <c r="L107" s="253">
        <v>0</v>
      </c>
      <c r="M107" s="254">
        <v>0</v>
      </c>
      <c r="N107" s="254">
        <v>0</v>
      </c>
      <c r="O107" s="254">
        <v>0</v>
      </c>
      <c r="P107" s="254">
        <v>0</v>
      </c>
      <c r="Q107" s="254">
        <v>0</v>
      </c>
      <c r="R107" s="254">
        <v>0</v>
      </c>
      <c r="S107" s="254">
        <v>0</v>
      </c>
      <c r="T107" s="254">
        <v>0</v>
      </c>
      <c r="U107" s="254">
        <v>0</v>
      </c>
      <c r="V107" s="254">
        <v>0</v>
      </c>
      <c r="W107" s="254">
        <v>0</v>
      </c>
      <c r="X107" s="254">
        <v>0</v>
      </c>
      <c r="Y107" s="254">
        <v>0</v>
      </c>
      <c r="Z107" s="254">
        <v>0</v>
      </c>
      <c r="AA107" s="254">
        <v>0</v>
      </c>
      <c r="AB107" s="254">
        <v>0</v>
      </c>
      <c r="AC107" s="254">
        <v>0</v>
      </c>
      <c r="AD107" s="254">
        <v>0</v>
      </c>
      <c r="AE107" s="254">
        <v>0</v>
      </c>
      <c r="AF107" s="254">
        <v>0</v>
      </c>
      <c r="AG107" s="254">
        <v>0</v>
      </c>
      <c r="AH107" s="254">
        <v>0</v>
      </c>
      <c r="AI107" s="254">
        <v>0</v>
      </c>
      <c r="AJ107" s="254">
        <v>0</v>
      </c>
      <c r="AK107" s="254">
        <v>0</v>
      </c>
      <c r="AL107" s="254">
        <v>0</v>
      </c>
      <c r="AM107" s="254">
        <v>0</v>
      </c>
      <c r="AN107" s="254">
        <v>0</v>
      </c>
      <c r="AO107" s="254">
        <v>0</v>
      </c>
      <c r="AP107" s="254">
        <v>0</v>
      </c>
      <c r="AQ107" s="254">
        <v>0</v>
      </c>
      <c r="AR107" s="254">
        <v>0</v>
      </c>
      <c r="AS107" s="254">
        <v>0</v>
      </c>
      <c r="AT107" s="254">
        <v>0</v>
      </c>
      <c r="AU107" s="254">
        <v>0</v>
      </c>
      <c r="AV107" s="254">
        <v>0</v>
      </c>
      <c r="AW107" s="254">
        <v>0</v>
      </c>
      <c r="AX107" s="254">
        <v>0</v>
      </c>
      <c r="AY107" s="254">
        <v>0</v>
      </c>
      <c r="AZ107" s="254">
        <v>0</v>
      </c>
      <c r="BA107" s="254">
        <v>0</v>
      </c>
      <c r="BB107" s="254">
        <v>0</v>
      </c>
      <c r="BC107" s="254">
        <v>0</v>
      </c>
      <c r="BD107" s="254">
        <v>0</v>
      </c>
      <c r="BE107" s="254">
        <v>0</v>
      </c>
      <c r="BF107" s="254">
        <v>4164.55843065955</v>
      </c>
      <c r="BG107" s="254">
        <v>0</v>
      </c>
      <c r="BH107" s="254">
        <v>0</v>
      </c>
      <c r="BI107" s="254">
        <v>0</v>
      </c>
      <c r="BJ107" s="254">
        <v>0</v>
      </c>
      <c r="BK107" s="254">
        <v>0</v>
      </c>
      <c r="BL107" s="259">
        <v>4164.55843065955</v>
      </c>
      <c r="BM107" s="271">
        <v>804.406656499397</v>
      </c>
      <c r="BN107" s="254">
        <v>152.580159920261</v>
      </c>
      <c r="BO107" s="272">
        <v>956.986816419658</v>
      </c>
    </row>
    <row r="108" ht="15.75" customHeight="1" spans="1:67">
      <c r="A108" s="86" t="s">
        <v>344</v>
      </c>
      <c r="B108" s="87" t="s">
        <v>345</v>
      </c>
      <c r="C108" s="243">
        <v>9581.30210825967</v>
      </c>
      <c r="D108" s="243">
        <v>0</v>
      </c>
      <c r="E108" s="243">
        <v>0</v>
      </c>
      <c r="F108" s="243">
        <v>0</v>
      </c>
      <c r="G108" s="243">
        <v>0</v>
      </c>
      <c r="H108" s="243">
        <v>0</v>
      </c>
      <c r="I108" s="243">
        <v>262.832885373133</v>
      </c>
      <c r="J108" s="243">
        <v>262.832885373133</v>
      </c>
      <c r="K108" s="252">
        <v>9318.46922288654</v>
      </c>
      <c r="L108" s="253">
        <v>0</v>
      </c>
      <c r="M108" s="254">
        <v>0</v>
      </c>
      <c r="N108" s="254">
        <v>0</v>
      </c>
      <c r="O108" s="254">
        <v>0</v>
      </c>
      <c r="P108" s="254">
        <v>0</v>
      </c>
      <c r="Q108" s="254">
        <v>0</v>
      </c>
      <c r="R108" s="254">
        <v>0</v>
      </c>
      <c r="S108" s="254">
        <v>0</v>
      </c>
      <c r="T108" s="254">
        <v>0</v>
      </c>
      <c r="U108" s="254">
        <v>0</v>
      </c>
      <c r="V108" s="254">
        <v>0</v>
      </c>
      <c r="W108" s="254">
        <v>0</v>
      </c>
      <c r="X108" s="254">
        <v>0</v>
      </c>
      <c r="Y108" s="254">
        <v>0</v>
      </c>
      <c r="Z108" s="254">
        <v>0</v>
      </c>
      <c r="AA108" s="254">
        <v>0</v>
      </c>
      <c r="AB108" s="254">
        <v>0</v>
      </c>
      <c r="AC108" s="254">
        <v>0</v>
      </c>
      <c r="AD108" s="254">
        <v>0</v>
      </c>
      <c r="AE108" s="254">
        <v>0</v>
      </c>
      <c r="AF108" s="254">
        <v>0</v>
      </c>
      <c r="AG108" s="254">
        <v>0</v>
      </c>
      <c r="AH108" s="254">
        <v>0</v>
      </c>
      <c r="AI108" s="254">
        <v>0</v>
      </c>
      <c r="AJ108" s="254">
        <v>0</v>
      </c>
      <c r="AK108" s="254">
        <v>0</v>
      </c>
      <c r="AL108" s="254">
        <v>0</v>
      </c>
      <c r="AM108" s="254">
        <v>0</v>
      </c>
      <c r="AN108" s="254">
        <v>0</v>
      </c>
      <c r="AO108" s="254">
        <v>0</v>
      </c>
      <c r="AP108" s="254">
        <v>0</v>
      </c>
      <c r="AQ108" s="254">
        <v>0</v>
      </c>
      <c r="AR108" s="254">
        <v>0</v>
      </c>
      <c r="AS108" s="254">
        <v>0</v>
      </c>
      <c r="AT108" s="254">
        <v>0</v>
      </c>
      <c r="AU108" s="254">
        <v>0</v>
      </c>
      <c r="AV108" s="254">
        <v>0</v>
      </c>
      <c r="AW108" s="254">
        <v>0</v>
      </c>
      <c r="AX108" s="254">
        <v>0</v>
      </c>
      <c r="AY108" s="254">
        <v>0</v>
      </c>
      <c r="AZ108" s="254">
        <v>0</v>
      </c>
      <c r="BA108" s="254">
        <v>0</v>
      </c>
      <c r="BB108" s="254">
        <v>0</v>
      </c>
      <c r="BC108" s="254">
        <v>0</v>
      </c>
      <c r="BD108" s="254">
        <v>0</v>
      </c>
      <c r="BE108" s="254">
        <v>0</v>
      </c>
      <c r="BF108" s="254">
        <v>8375.79878065079</v>
      </c>
      <c r="BG108" s="254">
        <v>0</v>
      </c>
      <c r="BH108" s="254">
        <v>0</v>
      </c>
      <c r="BI108" s="254">
        <v>0</v>
      </c>
      <c r="BJ108" s="254">
        <v>0</v>
      </c>
      <c r="BK108" s="254">
        <v>0</v>
      </c>
      <c r="BL108" s="259">
        <v>8375.79878065079</v>
      </c>
      <c r="BM108" s="271">
        <v>384.58528654052</v>
      </c>
      <c r="BN108" s="254">
        <v>558.085155695228</v>
      </c>
      <c r="BO108" s="272">
        <v>942.670442235748</v>
      </c>
    </row>
    <row r="109" ht="15.75" customHeight="1" spans="1:67">
      <c r="A109" s="86" t="s">
        <v>346</v>
      </c>
      <c r="B109" s="87" t="s">
        <v>347</v>
      </c>
      <c r="C109" s="243">
        <v>2585.55677250241</v>
      </c>
      <c r="D109" s="243">
        <v>0</v>
      </c>
      <c r="E109" s="243">
        <v>0</v>
      </c>
      <c r="F109" s="243">
        <v>0</v>
      </c>
      <c r="G109" s="243">
        <v>0</v>
      </c>
      <c r="H109" s="243">
        <v>0</v>
      </c>
      <c r="I109" s="243">
        <v>110.827282771849</v>
      </c>
      <c r="J109" s="243">
        <v>110.827282771849</v>
      </c>
      <c r="K109" s="252">
        <v>2474.72948973056</v>
      </c>
      <c r="L109" s="253">
        <v>0</v>
      </c>
      <c r="M109" s="254">
        <v>0</v>
      </c>
      <c r="N109" s="254">
        <v>0</v>
      </c>
      <c r="O109" s="254">
        <v>0</v>
      </c>
      <c r="P109" s="254">
        <v>0</v>
      </c>
      <c r="Q109" s="254">
        <v>0</v>
      </c>
      <c r="R109" s="254">
        <v>0</v>
      </c>
      <c r="S109" s="254">
        <v>0</v>
      </c>
      <c r="T109" s="254">
        <v>0</v>
      </c>
      <c r="U109" s="254">
        <v>0</v>
      </c>
      <c r="V109" s="254">
        <v>0</v>
      </c>
      <c r="W109" s="254">
        <v>0</v>
      </c>
      <c r="X109" s="254">
        <v>0</v>
      </c>
      <c r="Y109" s="254">
        <v>0</v>
      </c>
      <c r="Z109" s="254">
        <v>0</v>
      </c>
      <c r="AA109" s="254">
        <v>0</v>
      </c>
      <c r="AB109" s="254">
        <v>0</v>
      </c>
      <c r="AC109" s="254">
        <v>0</v>
      </c>
      <c r="AD109" s="254">
        <v>0</v>
      </c>
      <c r="AE109" s="254">
        <v>0</v>
      </c>
      <c r="AF109" s="254">
        <v>0</v>
      </c>
      <c r="AG109" s="254">
        <v>0</v>
      </c>
      <c r="AH109" s="254">
        <v>0</v>
      </c>
      <c r="AI109" s="254">
        <v>0</v>
      </c>
      <c r="AJ109" s="254">
        <v>0</v>
      </c>
      <c r="AK109" s="254">
        <v>0</v>
      </c>
      <c r="AL109" s="254">
        <v>0</v>
      </c>
      <c r="AM109" s="254">
        <v>0</v>
      </c>
      <c r="AN109" s="254">
        <v>0</v>
      </c>
      <c r="AO109" s="254">
        <v>0</v>
      </c>
      <c r="AP109" s="254">
        <v>0</v>
      </c>
      <c r="AQ109" s="254">
        <v>0</v>
      </c>
      <c r="AR109" s="254">
        <v>0</v>
      </c>
      <c r="AS109" s="254">
        <v>0</v>
      </c>
      <c r="AT109" s="254">
        <v>34.9776054734802</v>
      </c>
      <c r="AU109" s="254">
        <v>0</v>
      </c>
      <c r="AV109" s="254">
        <v>0</v>
      </c>
      <c r="AW109" s="254">
        <v>0</v>
      </c>
      <c r="AX109" s="254">
        <v>0</v>
      </c>
      <c r="AY109" s="254">
        <v>0</v>
      </c>
      <c r="AZ109" s="254">
        <v>0</v>
      </c>
      <c r="BA109" s="254">
        <v>0</v>
      </c>
      <c r="BB109" s="254">
        <v>0</v>
      </c>
      <c r="BC109" s="254">
        <v>0</v>
      </c>
      <c r="BD109" s="254">
        <v>0</v>
      </c>
      <c r="BE109" s="254">
        <v>0</v>
      </c>
      <c r="BF109" s="254">
        <v>0</v>
      </c>
      <c r="BG109" s="254">
        <v>2125.88725950041</v>
      </c>
      <c r="BH109" s="254">
        <v>0</v>
      </c>
      <c r="BI109" s="254">
        <v>0</v>
      </c>
      <c r="BJ109" s="254">
        <v>0</v>
      </c>
      <c r="BK109" s="254">
        <v>0</v>
      </c>
      <c r="BL109" s="259">
        <v>2160.86486497389</v>
      </c>
      <c r="BM109" s="271">
        <v>80</v>
      </c>
      <c r="BN109" s="254">
        <v>233.864624756664</v>
      </c>
      <c r="BO109" s="272">
        <v>313.864624756664</v>
      </c>
    </row>
    <row r="110" ht="15.75" customHeight="1" spans="1:67">
      <c r="A110" s="86" t="s">
        <v>348</v>
      </c>
      <c r="B110" s="87" t="s">
        <v>349</v>
      </c>
      <c r="C110" s="243">
        <v>3056.10882676512</v>
      </c>
      <c r="D110" s="243">
        <v>0</v>
      </c>
      <c r="E110" s="243">
        <v>0</v>
      </c>
      <c r="F110" s="243">
        <v>0</v>
      </c>
      <c r="G110" s="243">
        <v>0</v>
      </c>
      <c r="H110" s="243">
        <v>0</v>
      </c>
      <c r="I110" s="243">
        <v>69.8700589396546</v>
      </c>
      <c r="J110" s="243">
        <v>69.8700589396546</v>
      </c>
      <c r="K110" s="252">
        <v>2986.23876782547</v>
      </c>
      <c r="L110" s="253">
        <v>0</v>
      </c>
      <c r="M110" s="254">
        <v>0</v>
      </c>
      <c r="N110" s="254">
        <v>0</v>
      </c>
      <c r="O110" s="254">
        <v>0</v>
      </c>
      <c r="P110" s="254">
        <v>0</v>
      </c>
      <c r="Q110" s="254">
        <v>0</v>
      </c>
      <c r="R110" s="254">
        <v>0</v>
      </c>
      <c r="S110" s="254">
        <v>0</v>
      </c>
      <c r="T110" s="254">
        <v>0</v>
      </c>
      <c r="U110" s="254">
        <v>0</v>
      </c>
      <c r="V110" s="254">
        <v>0</v>
      </c>
      <c r="W110" s="254">
        <v>0</v>
      </c>
      <c r="X110" s="254">
        <v>0</v>
      </c>
      <c r="Y110" s="254">
        <v>0</v>
      </c>
      <c r="Z110" s="254">
        <v>0</v>
      </c>
      <c r="AA110" s="254">
        <v>0</v>
      </c>
      <c r="AB110" s="254">
        <v>0</v>
      </c>
      <c r="AC110" s="254">
        <v>0</v>
      </c>
      <c r="AD110" s="254">
        <v>0</v>
      </c>
      <c r="AE110" s="254">
        <v>0</v>
      </c>
      <c r="AF110" s="254">
        <v>0</v>
      </c>
      <c r="AG110" s="254">
        <v>0</v>
      </c>
      <c r="AH110" s="254">
        <v>0</v>
      </c>
      <c r="AI110" s="254">
        <v>0</v>
      </c>
      <c r="AJ110" s="254">
        <v>0</v>
      </c>
      <c r="AK110" s="254">
        <v>0</v>
      </c>
      <c r="AL110" s="254">
        <v>0</v>
      </c>
      <c r="AM110" s="254">
        <v>0</v>
      </c>
      <c r="AN110" s="254">
        <v>0</v>
      </c>
      <c r="AO110" s="254">
        <v>0</v>
      </c>
      <c r="AP110" s="254">
        <v>0</v>
      </c>
      <c r="AQ110" s="254">
        <v>0</v>
      </c>
      <c r="AR110" s="254">
        <v>0</v>
      </c>
      <c r="AS110" s="254">
        <v>0</v>
      </c>
      <c r="AT110" s="254">
        <v>0</v>
      </c>
      <c r="AU110" s="254">
        <v>0</v>
      </c>
      <c r="AV110" s="254">
        <v>0</v>
      </c>
      <c r="AW110" s="254">
        <v>0</v>
      </c>
      <c r="AX110" s="254">
        <v>0</v>
      </c>
      <c r="AY110" s="254">
        <v>0</v>
      </c>
      <c r="AZ110" s="254">
        <v>0</v>
      </c>
      <c r="BA110" s="254">
        <v>0</v>
      </c>
      <c r="BB110" s="254">
        <v>0</v>
      </c>
      <c r="BC110" s="254">
        <v>0</v>
      </c>
      <c r="BD110" s="254">
        <v>0</v>
      </c>
      <c r="BE110" s="254">
        <v>0</v>
      </c>
      <c r="BF110" s="254">
        <v>0</v>
      </c>
      <c r="BG110" s="254">
        <v>2722.70046466691</v>
      </c>
      <c r="BH110" s="254">
        <v>0</v>
      </c>
      <c r="BI110" s="254">
        <v>0</v>
      </c>
      <c r="BJ110" s="254">
        <v>0</v>
      </c>
      <c r="BK110" s="254">
        <v>0</v>
      </c>
      <c r="BL110" s="259">
        <v>2722.70046466691</v>
      </c>
      <c r="BM110" s="271">
        <v>0</v>
      </c>
      <c r="BN110" s="254">
        <v>263.538303158559</v>
      </c>
      <c r="BO110" s="272">
        <v>263.538303158559</v>
      </c>
    </row>
    <row r="111" ht="15.75" customHeight="1" spans="1:67">
      <c r="A111" s="86" t="s">
        <v>350</v>
      </c>
      <c r="B111" s="87" t="s">
        <v>351</v>
      </c>
      <c r="C111" s="243">
        <v>5608.18007689213</v>
      </c>
      <c r="D111" s="243">
        <v>0</v>
      </c>
      <c r="E111" s="243">
        <v>0</v>
      </c>
      <c r="F111" s="243">
        <v>0</v>
      </c>
      <c r="G111" s="243">
        <v>0</v>
      </c>
      <c r="H111" s="243">
        <v>0</v>
      </c>
      <c r="I111" s="243">
        <v>58.5946507791953</v>
      </c>
      <c r="J111" s="243">
        <v>58.5946507791953</v>
      </c>
      <c r="K111" s="252">
        <v>5549.58542611293</v>
      </c>
      <c r="L111" s="253">
        <v>0</v>
      </c>
      <c r="M111" s="254">
        <v>0</v>
      </c>
      <c r="N111" s="254">
        <v>0</v>
      </c>
      <c r="O111" s="254">
        <v>0</v>
      </c>
      <c r="P111" s="254">
        <v>0</v>
      </c>
      <c r="Q111" s="254">
        <v>0</v>
      </c>
      <c r="R111" s="254">
        <v>0</v>
      </c>
      <c r="S111" s="254">
        <v>0</v>
      </c>
      <c r="T111" s="254">
        <v>0</v>
      </c>
      <c r="U111" s="254">
        <v>0</v>
      </c>
      <c r="V111" s="254">
        <v>0</v>
      </c>
      <c r="W111" s="254">
        <v>0</v>
      </c>
      <c r="X111" s="254">
        <v>0</v>
      </c>
      <c r="Y111" s="254">
        <v>0</v>
      </c>
      <c r="Z111" s="254">
        <v>0</v>
      </c>
      <c r="AA111" s="254">
        <v>0</v>
      </c>
      <c r="AB111" s="254">
        <v>0</v>
      </c>
      <c r="AC111" s="254">
        <v>0</v>
      </c>
      <c r="AD111" s="254">
        <v>0</v>
      </c>
      <c r="AE111" s="254">
        <v>0</v>
      </c>
      <c r="AF111" s="254">
        <v>0</v>
      </c>
      <c r="AG111" s="254">
        <v>0</v>
      </c>
      <c r="AH111" s="254">
        <v>0</v>
      </c>
      <c r="AI111" s="254">
        <v>0</v>
      </c>
      <c r="AJ111" s="254">
        <v>0</v>
      </c>
      <c r="AK111" s="254">
        <v>0</v>
      </c>
      <c r="AL111" s="254">
        <v>0</v>
      </c>
      <c r="AM111" s="254">
        <v>0</v>
      </c>
      <c r="AN111" s="254">
        <v>0</v>
      </c>
      <c r="AO111" s="254">
        <v>0</v>
      </c>
      <c r="AP111" s="254">
        <v>0</v>
      </c>
      <c r="AQ111" s="254">
        <v>0</v>
      </c>
      <c r="AR111" s="254">
        <v>0</v>
      </c>
      <c r="AS111" s="254">
        <v>0</v>
      </c>
      <c r="AT111" s="254">
        <v>0</v>
      </c>
      <c r="AU111" s="254">
        <v>0</v>
      </c>
      <c r="AV111" s="254">
        <v>0</v>
      </c>
      <c r="AW111" s="254">
        <v>0</v>
      </c>
      <c r="AX111" s="254">
        <v>0</v>
      </c>
      <c r="AY111" s="254">
        <v>0</v>
      </c>
      <c r="AZ111" s="254">
        <v>0</v>
      </c>
      <c r="BA111" s="254">
        <v>0</v>
      </c>
      <c r="BB111" s="254">
        <v>0</v>
      </c>
      <c r="BC111" s="254">
        <v>0</v>
      </c>
      <c r="BD111" s="254">
        <v>0</v>
      </c>
      <c r="BE111" s="254">
        <v>0</v>
      </c>
      <c r="BF111" s="254">
        <v>0</v>
      </c>
      <c r="BG111" s="254">
        <v>4761.16977647209</v>
      </c>
      <c r="BH111" s="254">
        <v>0</v>
      </c>
      <c r="BI111" s="254">
        <v>0</v>
      </c>
      <c r="BJ111" s="254">
        <v>0</v>
      </c>
      <c r="BK111" s="254">
        <v>0</v>
      </c>
      <c r="BL111" s="259">
        <v>4761.16977647209</v>
      </c>
      <c r="BM111" s="271">
        <v>112.333838590144</v>
      </c>
      <c r="BN111" s="254">
        <v>676.081811050695</v>
      </c>
      <c r="BO111" s="272">
        <v>788.415649640839</v>
      </c>
    </row>
    <row r="112" ht="15.75" customHeight="1" spans="1:67">
      <c r="A112" s="86" t="s">
        <v>352</v>
      </c>
      <c r="B112" s="87" t="s">
        <v>353</v>
      </c>
      <c r="C112" s="243">
        <v>8037.0740666815</v>
      </c>
      <c r="D112" s="243">
        <v>0</v>
      </c>
      <c r="E112" s="243">
        <v>0</v>
      </c>
      <c r="F112" s="243">
        <v>0</v>
      </c>
      <c r="G112" s="243">
        <v>0</v>
      </c>
      <c r="H112" s="243">
        <v>0</v>
      </c>
      <c r="I112" s="243">
        <v>255.155071311689</v>
      </c>
      <c r="J112" s="243">
        <v>255.155071311689</v>
      </c>
      <c r="K112" s="252">
        <v>7781.91899536981</v>
      </c>
      <c r="L112" s="253">
        <v>0</v>
      </c>
      <c r="M112" s="254">
        <v>0</v>
      </c>
      <c r="N112" s="254">
        <v>0</v>
      </c>
      <c r="O112" s="254">
        <v>0</v>
      </c>
      <c r="P112" s="254">
        <v>0</v>
      </c>
      <c r="Q112" s="254">
        <v>0</v>
      </c>
      <c r="R112" s="254">
        <v>0</v>
      </c>
      <c r="S112" s="254">
        <v>0</v>
      </c>
      <c r="T112" s="254">
        <v>0</v>
      </c>
      <c r="U112" s="254">
        <v>0</v>
      </c>
      <c r="V112" s="254">
        <v>0</v>
      </c>
      <c r="W112" s="254">
        <v>0</v>
      </c>
      <c r="X112" s="254">
        <v>0</v>
      </c>
      <c r="Y112" s="254">
        <v>0</v>
      </c>
      <c r="Z112" s="254">
        <v>0</v>
      </c>
      <c r="AA112" s="254">
        <v>0</v>
      </c>
      <c r="AB112" s="254">
        <v>0</v>
      </c>
      <c r="AC112" s="254">
        <v>0</v>
      </c>
      <c r="AD112" s="254">
        <v>0</v>
      </c>
      <c r="AE112" s="254">
        <v>0</v>
      </c>
      <c r="AF112" s="254">
        <v>0</v>
      </c>
      <c r="AG112" s="254">
        <v>0</v>
      </c>
      <c r="AH112" s="254">
        <v>0</v>
      </c>
      <c r="AI112" s="254">
        <v>0</v>
      </c>
      <c r="AJ112" s="254">
        <v>0</v>
      </c>
      <c r="AK112" s="254">
        <v>0</v>
      </c>
      <c r="AL112" s="254">
        <v>0</v>
      </c>
      <c r="AM112" s="254">
        <v>0</v>
      </c>
      <c r="AN112" s="254">
        <v>0</v>
      </c>
      <c r="AO112" s="254">
        <v>0</v>
      </c>
      <c r="AP112" s="254">
        <v>0</v>
      </c>
      <c r="AQ112" s="254">
        <v>0</v>
      </c>
      <c r="AR112" s="254">
        <v>0</v>
      </c>
      <c r="AS112" s="254">
        <v>0</v>
      </c>
      <c r="AT112" s="254">
        <v>0</v>
      </c>
      <c r="AU112" s="254">
        <v>0</v>
      </c>
      <c r="AV112" s="254">
        <v>0</v>
      </c>
      <c r="AW112" s="254">
        <v>0</v>
      </c>
      <c r="AX112" s="254">
        <v>0</v>
      </c>
      <c r="AY112" s="254">
        <v>0</v>
      </c>
      <c r="AZ112" s="254">
        <v>0</v>
      </c>
      <c r="BA112" s="254">
        <v>0</v>
      </c>
      <c r="BB112" s="254">
        <v>0</v>
      </c>
      <c r="BC112" s="254">
        <v>0</v>
      </c>
      <c r="BD112" s="254">
        <v>0</v>
      </c>
      <c r="BE112" s="254">
        <v>0</v>
      </c>
      <c r="BF112" s="254">
        <v>0</v>
      </c>
      <c r="BG112" s="254">
        <v>6740.2954313516</v>
      </c>
      <c r="BH112" s="254">
        <v>0</v>
      </c>
      <c r="BI112" s="254">
        <v>0</v>
      </c>
      <c r="BJ112" s="254">
        <v>0</v>
      </c>
      <c r="BK112" s="254">
        <v>0</v>
      </c>
      <c r="BL112" s="259">
        <v>6740.2954313516</v>
      </c>
      <c r="BM112" s="271">
        <v>362.733821276514</v>
      </c>
      <c r="BN112" s="254">
        <v>678.889742741696</v>
      </c>
      <c r="BO112" s="272">
        <v>1041.62356401821</v>
      </c>
    </row>
    <row r="113" ht="15.75" customHeight="1" spans="1:67">
      <c r="A113" s="86" t="s">
        <v>354</v>
      </c>
      <c r="B113" s="87" t="s">
        <v>355</v>
      </c>
      <c r="C113" s="243">
        <v>49849.9385536187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52">
        <v>49849.9385536187</v>
      </c>
      <c r="L113" s="253">
        <v>0</v>
      </c>
      <c r="M113" s="254">
        <v>0</v>
      </c>
      <c r="N113" s="254">
        <v>0</v>
      </c>
      <c r="O113" s="254">
        <v>0</v>
      </c>
      <c r="P113" s="254">
        <v>0</v>
      </c>
      <c r="Q113" s="254">
        <v>0</v>
      </c>
      <c r="R113" s="254">
        <v>0</v>
      </c>
      <c r="S113" s="254">
        <v>0</v>
      </c>
      <c r="T113" s="254">
        <v>0</v>
      </c>
      <c r="U113" s="254">
        <v>0</v>
      </c>
      <c r="V113" s="254">
        <v>0</v>
      </c>
      <c r="W113" s="254">
        <v>0</v>
      </c>
      <c r="X113" s="254">
        <v>0</v>
      </c>
      <c r="Y113" s="254">
        <v>0</v>
      </c>
      <c r="Z113" s="254">
        <v>0</v>
      </c>
      <c r="AA113" s="254">
        <v>0</v>
      </c>
      <c r="AB113" s="254">
        <v>0</v>
      </c>
      <c r="AC113" s="254">
        <v>0</v>
      </c>
      <c r="AD113" s="254">
        <v>0</v>
      </c>
      <c r="AE113" s="254">
        <v>0</v>
      </c>
      <c r="AF113" s="254">
        <v>0</v>
      </c>
      <c r="AG113" s="254">
        <v>0</v>
      </c>
      <c r="AH113" s="254">
        <v>0</v>
      </c>
      <c r="AI113" s="254">
        <v>0</v>
      </c>
      <c r="AJ113" s="254">
        <v>0</v>
      </c>
      <c r="AK113" s="254">
        <v>0</v>
      </c>
      <c r="AL113" s="254">
        <v>0</v>
      </c>
      <c r="AM113" s="254">
        <v>0</v>
      </c>
      <c r="AN113" s="254">
        <v>0</v>
      </c>
      <c r="AO113" s="254">
        <v>0</v>
      </c>
      <c r="AP113" s="254">
        <v>0</v>
      </c>
      <c r="AQ113" s="254">
        <v>0</v>
      </c>
      <c r="AR113" s="254">
        <v>0</v>
      </c>
      <c r="AS113" s="254">
        <v>0</v>
      </c>
      <c r="AT113" s="254">
        <v>0</v>
      </c>
      <c r="AU113" s="254">
        <v>0</v>
      </c>
      <c r="AV113" s="254">
        <v>0</v>
      </c>
      <c r="AW113" s="254">
        <v>0</v>
      </c>
      <c r="AX113" s="254">
        <v>0</v>
      </c>
      <c r="AY113" s="254">
        <v>0</v>
      </c>
      <c r="AZ113" s="254">
        <v>0</v>
      </c>
      <c r="BA113" s="254">
        <v>0</v>
      </c>
      <c r="BB113" s="254">
        <v>0</v>
      </c>
      <c r="BC113" s="254">
        <v>0</v>
      </c>
      <c r="BD113" s="254">
        <v>0</v>
      </c>
      <c r="BE113" s="254">
        <v>0</v>
      </c>
      <c r="BF113" s="254">
        <v>0</v>
      </c>
      <c r="BG113" s="254">
        <v>0</v>
      </c>
      <c r="BH113" s="254">
        <v>45889.8624174586</v>
      </c>
      <c r="BI113" s="254">
        <v>0</v>
      </c>
      <c r="BJ113" s="254">
        <v>0</v>
      </c>
      <c r="BK113" s="254">
        <v>0</v>
      </c>
      <c r="BL113" s="259">
        <v>45889.8624174586</v>
      </c>
      <c r="BM113" s="271">
        <v>0</v>
      </c>
      <c r="BN113" s="254">
        <v>3960.07613616007</v>
      </c>
      <c r="BO113" s="272">
        <v>3960.07613616007</v>
      </c>
    </row>
    <row r="114" ht="15.75" customHeight="1" spans="1:67">
      <c r="A114" s="86" t="s">
        <v>356</v>
      </c>
      <c r="B114" s="87" t="s">
        <v>357</v>
      </c>
      <c r="C114" s="243">
        <v>10645.7517487538</v>
      </c>
      <c r="D114" s="243">
        <v>0</v>
      </c>
      <c r="E114" s="243">
        <v>0</v>
      </c>
      <c r="F114" s="243">
        <v>0</v>
      </c>
      <c r="G114" s="243">
        <v>0</v>
      </c>
      <c r="H114" s="243">
        <v>0</v>
      </c>
      <c r="I114" s="243">
        <v>0</v>
      </c>
      <c r="J114" s="243">
        <v>0</v>
      </c>
      <c r="K114" s="252">
        <v>10645.7517487538</v>
      </c>
      <c r="L114" s="253">
        <v>0</v>
      </c>
      <c r="M114" s="254">
        <v>0</v>
      </c>
      <c r="N114" s="254">
        <v>0</v>
      </c>
      <c r="O114" s="254">
        <v>0</v>
      </c>
      <c r="P114" s="254">
        <v>0</v>
      </c>
      <c r="Q114" s="254">
        <v>0</v>
      </c>
      <c r="R114" s="254">
        <v>0</v>
      </c>
      <c r="S114" s="254">
        <v>0</v>
      </c>
      <c r="T114" s="254">
        <v>0</v>
      </c>
      <c r="U114" s="254">
        <v>0</v>
      </c>
      <c r="V114" s="254">
        <v>0</v>
      </c>
      <c r="W114" s="254">
        <v>0</v>
      </c>
      <c r="X114" s="254">
        <v>0</v>
      </c>
      <c r="Y114" s="254">
        <v>0</v>
      </c>
      <c r="Z114" s="254">
        <v>0</v>
      </c>
      <c r="AA114" s="254">
        <v>0</v>
      </c>
      <c r="AB114" s="254">
        <v>0</v>
      </c>
      <c r="AC114" s="254">
        <v>0</v>
      </c>
      <c r="AD114" s="254">
        <v>0</v>
      </c>
      <c r="AE114" s="254">
        <v>0</v>
      </c>
      <c r="AF114" s="254">
        <v>0</v>
      </c>
      <c r="AG114" s="254">
        <v>0</v>
      </c>
      <c r="AH114" s="254">
        <v>0</v>
      </c>
      <c r="AI114" s="254">
        <v>0</v>
      </c>
      <c r="AJ114" s="254">
        <v>0</v>
      </c>
      <c r="AK114" s="254">
        <v>0</v>
      </c>
      <c r="AL114" s="254">
        <v>0</v>
      </c>
      <c r="AM114" s="254">
        <v>0</v>
      </c>
      <c r="AN114" s="254">
        <v>0</v>
      </c>
      <c r="AO114" s="254">
        <v>0</v>
      </c>
      <c r="AP114" s="254">
        <v>0</v>
      </c>
      <c r="AQ114" s="254">
        <v>0</v>
      </c>
      <c r="AR114" s="254">
        <v>0</v>
      </c>
      <c r="AS114" s="254">
        <v>0</v>
      </c>
      <c r="AT114" s="254">
        <v>0</v>
      </c>
      <c r="AU114" s="254">
        <v>0</v>
      </c>
      <c r="AV114" s="254">
        <v>0</v>
      </c>
      <c r="AW114" s="254">
        <v>0</v>
      </c>
      <c r="AX114" s="254">
        <v>0</v>
      </c>
      <c r="AY114" s="254">
        <v>0</v>
      </c>
      <c r="AZ114" s="254">
        <v>0</v>
      </c>
      <c r="BA114" s="254">
        <v>0</v>
      </c>
      <c r="BB114" s="254">
        <v>0</v>
      </c>
      <c r="BC114" s="254">
        <v>0</v>
      </c>
      <c r="BD114" s="254">
        <v>0</v>
      </c>
      <c r="BE114" s="254">
        <v>0</v>
      </c>
      <c r="BF114" s="254">
        <v>0</v>
      </c>
      <c r="BG114" s="254">
        <v>0</v>
      </c>
      <c r="BH114" s="254">
        <v>10645.7517487538</v>
      </c>
      <c r="BI114" s="254">
        <v>0</v>
      </c>
      <c r="BJ114" s="254">
        <v>0</v>
      </c>
      <c r="BK114" s="254">
        <v>0</v>
      </c>
      <c r="BL114" s="259">
        <v>10645.7517487538</v>
      </c>
      <c r="BM114" s="271">
        <v>0</v>
      </c>
      <c r="BN114" s="254">
        <v>0</v>
      </c>
      <c r="BO114" s="272">
        <v>0</v>
      </c>
    </row>
    <row r="115" ht="15.75" customHeight="1" spans="1:67">
      <c r="A115" s="86" t="s">
        <v>358</v>
      </c>
      <c r="B115" s="87" t="s">
        <v>359</v>
      </c>
      <c r="C115" s="243">
        <v>23069.4834932718</v>
      </c>
      <c r="D115" s="243">
        <v>0</v>
      </c>
      <c r="E115" s="243">
        <v>0</v>
      </c>
      <c r="F115" s="243">
        <v>0</v>
      </c>
      <c r="G115" s="243">
        <v>0</v>
      </c>
      <c r="H115" s="243">
        <v>0</v>
      </c>
      <c r="I115" s="243">
        <v>0</v>
      </c>
      <c r="J115" s="243">
        <v>0</v>
      </c>
      <c r="K115" s="252">
        <v>23069.4834932718</v>
      </c>
      <c r="L115" s="253">
        <v>0</v>
      </c>
      <c r="M115" s="254">
        <v>0</v>
      </c>
      <c r="N115" s="254">
        <v>0</v>
      </c>
      <c r="O115" s="254">
        <v>0</v>
      </c>
      <c r="P115" s="254">
        <v>0</v>
      </c>
      <c r="Q115" s="254">
        <v>0</v>
      </c>
      <c r="R115" s="254">
        <v>0</v>
      </c>
      <c r="S115" s="254">
        <v>0</v>
      </c>
      <c r="T115" s="254">
        <v>0</v>
      </c>
      <c r="U115" s="254">
        <v>0</v>
      </c>
      <c r="V115" s="254">
        <v>0</v>
      </c>
      <c r="W115" s="254">
        <v>0</v>
      </c>
      <c r="X115" s="254">
        <v>0</v>
      </c>
      <c r="Y115" s="254">
        <v>0</v>
      </c>
      <c r="Z115" s="254">
        <v>0</v>
      </c>
      <c r="AA115" s="254">
        <v>0</v>
      </c>
      <c r="AB115" s="254">
        <v>0</v>
      </c>
      <c r="AC115" s="254">
        <v>0</v>
      </c>
      <c r="AD115" s="254">
        <v>0</v>
      </c>
      <c r="AE115" s="254">
        <v>0</v>
      </c>
      <c r="AF115" s="254">
        <v>0</v>
      </c>
      <c r="AG115" s="254">
        <v>0</v>
      </c>
      <c r="AH115" s="254">
        <v>0</v>
      </c>
      <c r="AI115" s="254">
        <v>0</v>
      </c>
      <c r="AJ115" s="254">
        <v>0</v>
      </c>
      <c r="AK115" s="254">
        <v>0</v>
      </c>
      <c r="AL115" s="254">
        <v>0</v>
      </c>
      <c r="AM115" s="254">
        <v>0</v>
      </c>
      <c r="AN115" s="254">
        <v>0</v>
      </c>
      <c r="AO115" s="254">
        <v>0</v>
      </c>
      <c r="AP115" s="254">
        <v>0</v>
      </c>
      <c r="AQ115" s="254">
        <v>0</v>
      </c>
      <c r="AR115" s="254">
        <v>0</v>
      </c>
      <c r="AS115" s="254">
        <v>0</v>
      </c>
      <c r="AT115" s="254">
        <v>0</v>
      </c>
      <c r="AU115" s="254">
        <v>0</v>
      </c>
      <c r="AV115" s="254">
        <v>0</v>
      </c>
      <c r="AW115" s="254">
        <v>0</v>
      </c>
      <c r="AX115" s="254">
        <v>0</v>
      </c>
      <c r="AY115" s="254">
        <v>0</v>
      </c>
      <c r="AZ115" s="254">
        <v>0</v>
      </c>
      <c r="BA115" s="254">
        <v>0</v>
      </c>
      <c r="BB115" s="254">
        <v>0</v>
      </c>
      <c r="BC115" s="254">
        <v>0</v>
      </c>
      <c r="BD115" s="254">
        <v>0</v>
      </c>
      <c r="BE115" s="254">
        <v>0</v>
      </c>
      <c r="BF115" s="254">
        <v>0</v>
      </c>
      <c r="BG115" s="254">
        <v>0</v>
      </c>
      <c r="BH115" s="254">
        <v>23069.4834932718</v>
      </c>
      <c r="BI115" s="254">
        <v>0</v>
      </c>
      <c r="BJ115" s="254">
        <v>0</v>
      </c>
      <c r="BK115" s="254">
        <v>0</v>
      </c>
      <c r="BL115" s="259">
        <v>23069.4834932718</v>
      </c>
      <c r="BM115" s="271">
        <v>0</v>
      </c>
      <c r="BN115" s="254">
        <v>0</v>
      </c>
      <c r="BO115" s="272">
        <v>0</v>
      </c>
    </row>
    <row r="116" ht="15.75" customHeight="1" spans="1:67">
      <c r="A116" s="86" t="s">
        <v>360</v>
      </c>
      <c r="B116" s="87" t="s">
        <v>361</v>
      </c>
      <c r="C116" s="243">
        <v>10755.2679509512</v>
      </c>
      <c r="D116" s="243">
        <v>0</v>
      </c>
      <c r="E116" s="243">
        <v>0</v>
      </c>
      <c r="F116" s="243">
        <v>0</v>
      </c>
      <c r="G116" s="243">
        <v>0</v>
      </c>
      <c r="H116" s="243">
        <v>0</v>
      </c>
      <c r="I116" s="243">
        <v>117.149545485553</v>
      </c>
      <c r="J116" s="243">
        <v>117.149545485553</v>
      </c>
      <c r="K116" s="252">
        <v>10638.1184054657</v>
      </c>
      <c r="L116" s="253">
        <v>0</v>
      </c>
      <c r="M116" s="254">
        <v>0</v>
      </c>
      <c r="N116" s="254">
        <v>0</v>
      </c>
      <c r="O116" s="254">
        <v>0</v>
      </c>
      <c r="P116" s="254">
        <v>0</v>
      </c>
      <c r="Q116" s="254">
        <v>0</v>
      </c>
      <c r="R116" s="254">
        <v>0</v>
      </c>
      <c r="S116" s="254">
        <v>0</v>
      </c>
      <c r="T116" s="254">
        <v>0</v>
      </c>
      <c r="U116" s="254">
        <v>0</v>
      </c>
      <c r="V116" s="254">
        <v>0</v>
      </c>
      <c r="W116" s="254">
        <v>0</v>
      </c>
      <c r="X116" s="254">
        <v>0</v>
      </c>
      <c r="Y116" s="254">
        <v>0</v>
      </c>
      <c r="Z116" s="254">
        <v>0</v>
      </c>
      <c r="AA116" s="254">
        <v>0</v>
      </c>
      <c r="AB116" s="254">
        <v>0</v>
      </c>
      <c r="AC116" s="254">
        <v>0</v>
      </c>
      <c r="AD116" s="254">
        <v>0</v>
      </c>
      <c r="AE116" s="254">
        <v>0</v>
      </c>
      <c r="AF116" s="254">
        <v>0</v>
      </c>
      <c r="AG116" s="254">
        <v>0</v>
      </c>
      <c r="AH116" s="254">
        <v>0</v>
      </c>
      <c r="AI116" s="254">
        <v>0</v>
      </c>
      <c r="AJ116" s="254">
        <v>0</v>
      </c>
      <c r="AK116" s="254">
        <v>0</v>
      </c>
      <c r="AL116" s="254">
        <v>0</v>
      </c>
      <c r="AM116" s="254">
        <v>0</v>
      </c>
      <c r="AN116" s="254">
        <v>0</v>
      </c>
      <c r="AO116" s="254">
        <v>0</v>
      </c>
      <c r="AP116" s="254">
        <v>0</v>
      </c>
      <c r="AQ116" s="254">
        <v>0</v>
      </c>
      <c r="AR116" s="254">
        <v>0</v>
      </c>
      <c r="AS116" s="254">
        <v>0</v>
      </c>
      <c r="AT116" s="254">
        <v>0</v>
      </c>
      <c r="AU116" s="254">
        <v>0</v>
      </c>
      <c r="AV116" s="254">
        <v>0</v>
      </c>
      <c r="AW116" s="254">
        <v>0</v>
      </c>
      <c r="AX116" s="254">
        <v>0</v>
      </c>
      <c r="AY116" s="254">
        <v>0</v>
      </c>
      <c r="AZ116" s="254">
        <v>0</v>
      </c>
      <c r="BA116" s="254">
        <v>0</v>
      </c>
      <c r="BB116" s="254">
        <v>0</v>
      </c>
      <c r="BC116" s="254">
        <v>0</v>
      </c>
      <c r="BD116" s="254">
        <v>0</v>
      </c>
      <c r="BE116" s="254">
        <v>0</v>
      </c>
      <c r="BF116" s="254">
        <v>0</v>
      </c>
      <c r="BG116" s="254">
        <v>0</v>
      </c>
      <c r="BH116" s="254">
        <v>0</v>
      </c>
      <c r="BI116" s="254">
        <v>10564.3936770826</v>
      </c>
      <c r="BJ116" s="254">
        <v>0</v>
      </c>
      <c r="BK116" s="254">
        <v>0</v>
      </c>
      <c r="BL116" s="259">
        <v>10564.3936770826</v>
      </c>
      <c r="BM116" s="271">
        <v>73.7247283830222</v>
      </c>
      <c r="BN116" s="254">
        <v>0</v>
      </c>
      <c r="BO116" s="272">
        <v>73.7247283830222</v>
      </c>
    </row>
    <row r="117" ht="15.75" customHeight="1" spans="1:67">
      <c r="A117" s="86" t="s">
        <v>362</v>
      </c>
      <c r="B117" s="87" t="s">
        <v>363</v>
      </c>
      <c r="C117" s="243">
        <v>35120.6078613093</v>
      </c>
      <c r="D117" s="243">
        <v>0</v>
      </c>
      <c r="E117" s="243">
        <v>0</v>
      </c>
      <c r="F117" s="243">
        <v>0</v>
      </c>
      <c r="G117" s="243">
        <v>0</v>
      </c>
      <c r="H117" s="243">
        <v>0</v>
      </c>
      <c r="I117" s="243">
        <v>522.530936685156</v>
      </c>
      <c r="J117" s="243">
        <v>522.530936685156</v>
      </c>
      <c r="K117" s="252">
        <v>34598.0769246241</v>
      </c>
      <c r="L117" s="253">
        <v>0</v>
      </c>
      <c r="M117" s="254">
        <v>0</v>
      </c>
      <c r="N117" s="254">
        <v>0</v>
      </c>
      <c r="O117" s="254">
        <v>0</v>
      </c>
      <c r="P117" s="254">
        <v>0</v>
      </c>
      <c r="Q117" s="254">
        <v>0</v>
      </c>
      <c r="R117" s="254">
        <v>0</v>
      </c>
      <c r="S117" s="254">
        <v>0</v>
      </c>
      <c r="T117" s="254">
        <v>0</v>
      </c>
      <c r="U117" s="254">
        <v>0</v>
      </c>
      <c r="V117" s="254">
        <v>0</v>
      </c>
      <c r="W117" s="254">
        <v>0</v>
      </c>
      <c r="X117" s="254">
        <v>0</v>
      </c>
      <c r="Y117" s="254">
        <v>0</v>
      </c>
      <c r="Z117" s="254">
        <v>0</v>
      </c>
      <c r="AA117" s="254">
        <v>0</v>
      </c>
      <c r="AB117" s="254">
        <v>0</v>
      </c>
      <c r="AC117" s="254">
        <v>0</v>
      </c>
      <c r="AD117" s="254">
        <v>0</v>
      </c>
      <c r="AE117" s="254">
        <v>0</v>
      </c>
      <c r="AF117" s="254">
        <v>0</v>
      </c>
      <c r="AG117" s="254">
        <v>0</v>
      </c>
      <c r="AH117" s="254">
        <v>0</v>
      </c>
      <c r="AI117" s="254">
        <v>0</v>
      </c>
      <c r="AJ117" s="254">
        <v>0</v>
      </c>
      <c r="AK117" s="254">
        <v>0</v>
      </c>
      <c r="AL117" s="254">
        <v>0</v>
      </c>
      <c r="AM117" s="254">
        <v>0</v>
      </c>
      <c r="AN117" s="254">
        <v>0</v>
      </c>
      <c r="AO117" s="254">
        <v>0</v>
      </c>
      <c r="AP117" s="254">
        <v>0</v>
      </c>
      <c r="AQ117" s="254">
        <v>0</v>
      </c>
      <c r="AR117" s="254">
        <v>0</v>
      </c>
      <c r="AS117" s="254">
        <v>0</v>
      </c>
      <c r="AT117" s="254">
        <v>0</v>
      </c>
      <c r="AU117" s="254">
        <v>0</v>
      </c>
      <c r="AV117" s="254">
        <v>0</v>
      </c>
      <c r="AW117" s="254">
        <v>0</v>
      </c>
      <c r="AX117" s="254">
        <v>0</v>
      </c>
      <c r="AY117" s="254">
        <v>0</v>
      </c>
      <c r="AZ117" s="254">
        <v>0</v>
      </c>
      <c r="BA117" s="254">
        <v>0</v>
      </c>
      <c r="BB117" s="254">
        <v>0</v>
      </c>
      <c r="BC117" s="254">
        <v>0</v>
      </c>
      <c r="BD117" s="254">
        <v>0</v>
      </c>
      <c r="BE117" s="254">
        <v>0</v>
      </c>
      <c r="BF117" s="254">
        <v>0</v>
      </c>
      <c r="BG117" s="254">
        <v>0</v>
      </c>
      <c r="BH117" s="254">
        <v>372.459845372935</v>
      </c>
      <c r="BI117" s="254">
        <v>34190.2605305903</v>
      </c>
      <c r="BJ117" s="254">
        <v>0</v>
      </c>
      <c r="BK117" s="254">
        <v>0</v>
      </c>
      <c r="BL117" s="259">
        <v>34562.7203759632</v>
      </c>
      <c r="BM117" s="271">
        <v>35.3565486608121</v>
      </c>
      <c r="BN117" s="254">
        <v>0</v>
      </c>
      <c r="BO117" s="272">
        <v>35.3565486608121</v>
      </c>
    </row>
    <row r="118" ht="15.75" customHeight="1" spans="1:67">
      <c r="A118" s="86" t="s">
        <v>364</v>
      </c>
      <c r="B118" s="87" t="s">
        <v>365</v>
      </c>
      <c r="C118" s="243">
        <v>2219.25914027345</v>
      </c>
      <c r="D118" s="243">
        <v>0</v>
      </c>
      <c r="E118" s="243">
        <v>0</v>
      </c>
      <c r="F118" s="243">
        <v>0.000215667394951398</v>
      </c>
      <c r="G118" s="243">
        <v>0</v>
      </c>
      <c r="H118" s="243">
        <v>0</v>
      </c>
      <c r="I118" s="243">
        <v>169.213447435519</v>
      </c>
      <c r="J118" s="243">
        <v>169.213663102914</v>
      </c>
      <c r="K118" s="252">
        <v>2050.04547717054</v>
      </c>
      <c r="L118" s="253">
        <v>0</v>
      </c>
      <c r="M118" s="254">
        <v>0</v>
      </c>
      <c r="N118" s="254">
        <v>0</v>
      </c>
      <c r="O118" s="254">
        <v>0</v>
      </c>
      <c r="P118" s="254">
        <v>0</v>
      </c>
      <c r="Q118" s="254">
        <v>0</v>
      </c>
      <c r="R118" s="254">
        <v>0</v>
      </c>
      <c r="S118" s="254">
        <v>0</v>
      </c>
      <c r="T118" s="254">
        <v>0</v>
      </c>
      <c r="U118" s="254">
        <v>0</v>
      </c>
      <c r="V118" s="254">
        <v>0</v>
      </c>
      <c r="W118" s="254">
        <v>0</v>
      </c>
      <c r="X118" s="254">
        <v>0</v>
      </c>
      <c r="Y118" s="254">
        <v>0</v>
      </c>
      <c r="Z118" s="254">
        <v>0</v>
      </c>
      <c r="AA118" s="254">
        <v>0</v>
      </c>
      <c r="AB118" s="254">
        <v>0</v>
      </c>
      <c r="AC118" s="254">
        <v>0</v>
      </c>
      <c r="AD118" s="254">
        <v>0</v>
      </c>
      <c r="AE118" s="254">
        <v>0</v>
      </c>
      <c r="AF118" s="254">
        <v>0</v>
      </c>
      <c r="AG118" s="254">
        <v>0</v>
      </c>
      <c r="AH118" s="254">
        <v>0</v>
      </c>
      <c r="AI118" s="254">
        <v>0</v>
      </c>
      <c r="AJ118" s="254">
        <v>0</v>
      </c>
      <c r="AK118" s="254">
        <v>0</v>
      </c>
      <c r="AL118" s="254">
        <v>0</v>
      </c>
      <c r="AM118" s="254">
        <v>0</v>
      </c>
      <c r="AN118" s="254">
        <v>0</v>
      </c>
      <c r="AO118" s="254">
        <v>0</v>
      </c>
      <c r="AP118" s="254">
        <v>0</v>
      </c>
      <c r="AQ118" s="254">
        <v>0</v>
      </c>
      <c r="AR118" s="254">
        <v>0</v>
      </c>
      <c r="AS118" s="254">
        <v>0</v>
      </c>
      <c r="AT118" s="254">
        <v>0</v>
      </c>
      <c r="AU118" s="254">
        <v>0</v>
      </c>
      <c r="AV118" s="254">
        <v>0</v>
      </c>
      <c r="AW118" s="254">
        <v>0</v>
      </c>
      <c r="AX118" s="254">
        <v>0</v>
      </c>
      <c r="AY118" s="254">
        <v>0</v>
      </c>
      <c r="AZ118" s="254">
        <v>0</v>
      </c>
      <c r="BA118" s="254">
        <v>0</v>
      </c>
      <c r="BB118" s="254">
        <v>0</v>
      </c>
      <c r="BC118" s="254">
        <v>0</v>
      </c>
      <c r="BD118" s="254">
        <v>0</v>
      </c>
      <c r="BE118" s="254">
        <v>0</v>
      </c>
      <c r="BF118" s="254">
        <v>0</v>
      </c>
      <c r="BG118" s="254">
        <v>0</v>
      </c>
      <c r="BH118" s="254">
        <v>64.1065585912649</v>
      </c>
      <c r="BI118" s="254">
        <v>0</v>
      </c>
      <c r="BJ118" s="254">
        <v>1706.57293944823</v>
      </c>
      <c r="BK118" s="254">
        <v>0</v>
      </c>
      <c r="BL118" s="259">
        <v>1770.6794980395</v>
      </c>
      <c r="BM118" s="271">
        <v>184.24968847105</v>
      </c>
      <c r="BN118" s="254">
        <v>95.11629066</v>
      </c>
      <c r="BO118" s="272">
        <v>279.36597913105</v>
      </c>
    </row>
    <row r="119" ht="15.75" customHeight="1" spans="1:67">
      <c r="A119" s="86" t="s">
        <v>366</v>
      </c>
      <c r="B119" s="87" t="s">
        <v>367</v>
      </c>
      <c r="C119" s="243">
        <v>3554.04133678445</v>
      </c>
      <c r="D119" s="243">
        <v>0</v>
      </c>
      <c r="E119" s="243">
        <v>0</v>
      </c>
      <c r="F119" s="243">
        <v>0</v>
      </c>
      <c r="G119" s="243">
        <v>0</v>
      </c>
      <c r="H119" s="243">
        <v>0</v>
      </c>
      <c r="I119" s="243">
        <v>29.2365977561267</v>
      </c>
      <c r="J119" s="243">
        <v>29.2365977561267</v>
      </c>
      <c r="K119" s="252">
        <v>3524.80473902833</v>
      </c>
      <c r="L119" s="253">
        <v>0</v>
      </c>
      <c r="M119" s="254">
        <v>0</v>
      </c>
      <c r="N119" s="254">
        <v>0</v>
      </c>
      <c r="O119" s="254">
        <v>0</v>
      </c>
      <c r="P119" s="254">
        <v>0</v>
      </c>
      <c r="Q119" s="254">
        <v>0</v>
      </c>
      <c r="R119" s="254">
        <v>0</v>
      </c>
      <c r="S119" s="254">
        <v>0</v>
      </c>
      <c r="T119" s="254">
        <v>0</v>
      </c>
      <c r="U119" s="254">
        <v>0</v>
      </c>
      <c r="V119" s="254">
        <v>0</v>
      </c>
      <c r="W119" s="254">
        <v>0</v>
      </c>
      <c r="X119" s="254">
        <v>0</v>
      </c>
      <c r="Y119" s="254">
        <v>0</v>
      </c>
      <c r="Z119" s="254">
        <v>0</v>
      </c>
      <c r="AA119" s="254">
        <v>0</v>
      </c>
      <c r="AB119" s="254">
        <v>0</v>
      </c>
      <c r="AC119" s="254">
        <v>0</v>
      </c>
      <c r="AD119" s="254">
        <v>0</v>
      </c>
      <c r="AE119" s="254">
        <v>0</v>
      </c>
      <c r="AF119" s="254">
        <v>0</v>
      </c>
      <c r="AG119" s="254">
        <v>0</v>
      </c>
      <c r="AH119" s="254">
        <v>0</v>
      </c>
      <c r="AI119" s="254">
        <v>0</v>
      </c>
      <c r="AJ119" s="254">
        <v>0</v>
      </c>
      <c r="AK119" s="254">
        <v>0</v>
      </c>
      <c r="AL119" s="254">
        <v>0</v>
      </c>
      <c r="AM119" s="254">
        <v>0</v>
      </c>
      <c r="AN119" s="254">
        <v>0</v>
      </c>
      <c r="AO119" s="254">
        <v>0</v>
      </c>
      <c r="AP119" s="254">
        <v>0</v>
      </c>
      <c r="AQ119" s="254">
        <v>0</v>
      </c>
      <c r="AR119" s="254">
        <v>0</v>
      </c>
      <c r="AS119" s="254">
        <v>0</v>
      </c>
      <c r="AT119" s="254">
        <v>0</v>
      </c>
      <c r="AU119" s="254">
        <v>0</v>
      </c>
      <c r="AV119" s="254">
        <v>0</v>
      </c>
      <c r="AW119" s="254">
        <v>0</v>
      </c>
      <c r="AX119" s="254">
        <v>0</v>
      </c>
      <c r="AY119" s="254">
        <v>0</v>
      </c>
      <c r="AZ119" s="254">
        <v>0</v>
      </c>
      <c r="BA119" s="254">
        <v>0</v>
      </c>
      <c r="BB119" s="254">
        <v>0</v>
      </c>
      <c r="BC119" s="254">
        <v>0</v>
      </c>
      <c r="BD119" s="254">
        <v>0</v>
      </c>
      <c r="BE119" s="254">
        <v>0</v>
      </c>
      <c r="BF119" s="254">
        <v>0</v>
      </c>
      <c r="BG119" s="254">
        <v>0</v>
      </c>
      <c r="BH119" s="254">
        <v>0</v>
      </c>
      <c r="BI119" s="254">
        <v>0</v>
      </c>
      <c r="BJ119" s="254">
        <v>3524.80473902833</v>
      </c>
      <c r="BK119" s="254">
        <v>0</v>
      </c>
      <c r="BL119" s="259">
        <v>3524.80473902833</v>
      </c>
      <c r="BM119" s="271">
        <v>0</v>
      </c>
      <c r="BN119" s="254">
        <v>0</v>
      </c>
      <c r="BO119" s="272">
        <v>0</v>
      </c>
    </row>
    <row r="120" ht="15.75" customHeight="1" spans="1:67">
      <c r="A120" s="86" t="s">
        <v>368</v>
      </c>
      <c r="B120" s="87" t="s">
        <v>369</v>
      </c>
      <c r="C120" s="243">
        <v>5468.56794845843</v>
      </c>
      <c r="D120" s="243">
        <v>0</v>
      </c>
      <c r="E120" s="243">
        <v>0</v>
      </c>
      <c r="F120" s="243">
        <v>0</v>
      </c>
      <c r="G120" s="243">
        <v>0</v>
      </c>
      <c r="H120" s="243">
        <v>0</v>
      </c>
      <c r="I120" s="243">
        <v>0</v>
      </c>
      <c r="J120" s="243">
        <v>0</v>
      </c>
      <c r="K120" s="252">
        <v>5468.56794845843</v>
      </c>
      <c r="L120" s="253">
        <v>0</v>
      </c>
      <c r="M120" s="254">
        <v>0</v>
      </c>
      <c r="N120" s="254">
        <v>0</v>
      </c>
      <c r="O120" s="254">
        <v>0</v>
      </c>
      <c r="P120" s="254">
        <v>0</v>
      </c>
      <c r="Q120" s="254">
        <v>0</v>
      </c>
      <c r="R120" s="254">
        <v>0</v>
      </c>
      <c r="S120" s="254">
        <v>0</v>
      </c>
      <c r="T120" s="254">
        <v>0</v>
      </c>
      <c r="U120" s="254">
        <v>0</v>
      </c>
      <c r="V120" s="254">
        <v>0</v>
      </c>
      <c r="W120" s="254">
        <v>0</v>
      </c>
      <c r="X120" s="254">
        <v>0</v>
      </c>
      <c r="Y120" s="254">
        <v>0</v>
      </c>
      <c r="Z120" s="254">
        <v>0</v>
      </c>
      <c r="AA120" s="254">
        <v>0</v>
      </c>
      <c r="AB120" s="254">
        <v>0</v>
      </c>
      <c r="AC120" s="254">
        <v>0</v>
      </c>
      <c r="AD120" s="254">
        <v>0</v>
      </c>
      <c r="AE120" s="254">
        <v>0</v>
      </c>
      <c r="AF120" s="254">
        <v>0</v>
      </c>
      <c r="AG120" s="254">
        <v>0</v>
      </c>
      <c r="AH120" s="254">
        <v>0</v>
      </c>
      <c r="AI120" s="254">
        <v>0</v>
      </c>
      <c r="AJ120" s="254">
        <v>0</v>
      </c>
      <c r="AK120" s="254">
        <v>0</v>
      </c>
      <c r="AL120" s="254">
        <v>0</v>
      </c>
      <c r="AM120" s="254">
        <v>0</v>
      </c>
      <c r="AN120" s="254">
        <v>0</v>
      </c>
      <c r="AO120" s="254">
        <v>0</v>
      </c>
      <c r="AP120" s="254">
        <v>0</v>
      </c>
      <c r="AQ120" s="254">
        <v>0</v>
      </c>
      <c r="AR120" s="254">
        <v>0</v>
      </c>
      <c r="AS120" s="254">
        <v>0</v>
      </c>
      <c r="AT120" s="254">
        <v>0</v>
      </c>
      <c r="AU120" s="254">
        <v>0</v>
      </c>
      <c r="AV120" s="254">
        <v>0</v>
      </c>
      <c r="AW120" s="254">
        <v>0</v>
      </c>
      <c r="AX120" s="254">
        <v>0</v>
      </c>
      <c r="AY120" s="254">
        <v>0</v>
      </c>
      <c r="AZ120" s="254">
        <v>0</v>
      </c>
      <c r="BA120" s="254">
        <v>0</v>
      </c>
      <c r="BB120" s="254">
        <v>0</v>
      </c>
      <c r="BC120" s="254">
        <v>0</v>
      </c>
      <c r="BD120" s="254">
        <v>0</v>
      </c>
      <c r="BE120" s="254">
        <v>0</v>
      </c>
      <c r="BF120" s="254">
        <v>0</v>
      </c>
      <c r="BG120" s="254">
        <v>0</v>
      </c>
      <c r="BH120" s="254">
        <v>0</v>
      </c>
      <c r="BI120" s="254">
        <v>0</v>
      </c>
      <c r="BJ120" s="254">
        <v>5468.56794845843</v>
      </c>
      <c r="BK120" s="254">
        <v>0</v>
      </c>
      <c r="BL120" s="259">
        <v>5468.56794845843</v>
      </c>
      <c r="BM120" s="271">
        <v>0</v>
      </c>
      <c r="BN120" s="254">
        <v>0</v>
      </c>
      <c r="BO120" s="272">
        <v>0</v>
      </c>
    </row>
    <row r="121" ht="15.75" customHeight="1" spans="1:67">
      <c r="A121" s="86" t="s">
        <v>370</v>
      </c>
      <c r="B121" s="87" t="s">
        <v>371</v>
      </c>
      <c r="C121" s="243">
        <v>1541.40599619024</v>
      </c>
      <c r="D121" s="243">
        <v>0</v>
      </c>
      <c r="E121" s="243">
        <v>0</v>
      </c>
      <c r="F121" s="243">
        <v>0</v>
      </c>
      <c r="G121" s="243">
        <v>0</v>
      </c>
      <c r="H121" s="243">
        <v>0</v>
      </c>
      <c r="I121" s="243">
        <v>34.0118992174883</v>
      </c>
      <c r="J121" s="243">
        <v>34.0118992174883</v>
      </c>
      <c r="K121" s="252">
        <v>1507.39409697275</v>
      </c>
      <c r="L121" s="253">
        <v>0</v>
      </c>
      <c r="M121" s="254">
        <v>0</v>
      </c>
      <c r="N121" s="254">
        <v>0</v>
      </c>
      <c r="O121" s="254">
        <v>0</v>
      </c>
      <c r="P121" s="254">
        <v>0</v>
      </c>
      <c r="Q121" s="254">
        <v>0</v>
      </c>
      <c r="R121" s="254">
        <v>0</v>
      </c>
      <c r="S121" s="254">
        <v>0</v>
      </c>
      <c r="T121" s="254">
        <v>0</v>
      </c>
      <c r="U121" s="254">
        <v>0</v>
      </c>
      <c r="V121" s="254">
        <v>0</v>
      </c>
      <c r="W121" s="254">
        <v>0</v>
      </c>
      <c r="X121" s="254">
        <v>0</v>
      </c>
      <c r="Y121" s="254">
        <v>0</v>
      </c>
      <c r="Z121" s="254">
        <v>0</v>
      </c>
      <c r="AA121" s="254">
        <v>0</v>
      </c>
      <c r="AB121" s="254">
        <v>0</v>
      </c>
      <c r="AC121" s="254">
        <v>0</v>
      </c>
      <c r="AD121" s="254">
        <v>0</v>
      </c>
      <c r="AE121" s="254">
        <v>0</v>
      </c>
      <c r="AF121" s="254">
        <v>0</v>
      </c>
      <c r="AG121" s="254">
        <v>0</v>
      </c>
      <c r="AH121" s="254">
        <v>0</v>
      </c>
      <c r="AI121" s="254">
        <v>0</v>
      </c>
      <c r="AJ121" s="254">
        <v>0</v>
      </c>
      <c r="AK121" s="254">
        <v>0</v>
      </c>
      <c r="AL121" s="254">
        <v>0</v>
      </c>
      <c r="AM121" s="254">
        <v>0</v>
      </c>
      <c r="AN121" s="254">
        <v>0</v>
      </c>
      <c r="AO121" s="254">
        <v>0</v>
      </c>
      <c r="AP121" s="254">
        <v>0</v>
      </c>
      <c r="AQ121" s="254">
        <v>0</v>
      </c>
      <c r="AR121" s="254">
        <v>0</v>
      </c>
      <c r="AS121" s="254">
        <v>0</v>
      </c>
      <c r="AT121" s="254">
        <v>0</v>
      </c>
      <c r="AU121" s="254">
        <v>298.822638404078</v>
      </c>
      <c r="AV121" s="254">
        <v>0</v>
      </c>
      <c r="AW121" s="254">
        <v>0</v>
      </c>
      <c r="AX121" s="254">
        <v>0</v>
      </c>
      <c r="AY121" s="254">
        <v>0</v>
      </c>
      <c r="AZ121" s="254">
        <v>0</v>
      </c>
      <c r="BA121" s="254">
        <v>0</v>
      </c>
      <c r="BB121" s="254">
        <v>0</v>
      </c>
      <c r="BC121" s="254">
        <v>0</v>
      </c>
      <c r="BD121" s="254">
        <v>0</v>
      </c>
      <c r="BE121" s="254">
        <v>0</v>
      </c>
      <c r="BF121" s="254">
        <v>0</v>
      </c>
      <c r="BG121" s="254">
        <v>0</v>
      </c>
      <c r="BH121" s="254">
        <v>0</v>
      </c>
      <c r="BI121" s="254">
        <v>0</v>
      </c>
      <c r="BJ121" s="254">
        <v>1045.27701045196</v>
      </c>
      <c r="BK121" s="254">
        <v>0</v>
      </c>
      <c r="BL121" s="259">
        <v>1344.09964885604</v>
      </c>
      <c r="BM121" s="271">
        <v>0</v>
      </c>
      <c r="BN121" s="254">
        <v>163.294448116717</v>
      </c>
      <c r="BO121" s="272">
        <v>163.294448116717</v>
      </c>
    </row>
    <row r="122" ht="15.75" customHeight="1" spans="1:67">
      <c r="A122" s="126" t="s">
        <v>372</v>
      </c>
      <c r="B122" s="127" t="s">
        <v>142</v>
      </c>
      <c r="C122" s="280">
        <v>4638</v>
      </c>
      <c r="D122" s="280">
        <v>0</v>
      </c>
      <c r="E122" s="280">
        <v>0</v>
      </c>
      <c r="F122" s="280">
        <v>0</v>
      </c>
      <c r="G122" s="280">
        <v>0</v>
      </c>
      <c r="H122" s="280">
        <v>0</v>
      </c>
      <c r="I122" s="280">
        <v>0</v>
      </c>
      <c r="J122" s="280">
        <v>0</v>
      </c>
      <c r="K122" s="282">
        <v>4638</v>
      </c>
      <c r="L122" s="283">
        <v>0</v>
      </c>
      <c r="M122" s="277">
        <v>0</v>
      </c>
      <c r="N122" s="277">
        <v>0</v>
      </c>
      <c r="O122" s="277">
        <v>0</v>
      </c>
      <c r="P122" s="277">
        <v>0</v>
      </c>
      <c r="Q122" s="277">
        <v>0</v>
      </c>
      <c r="R122" s="277">
        <v>0</v>
      </c>
      <c r="S122" s="277">
        <v>0</v>
      </c>
      <c r="T122" s="277">
        <v>0</v>
      </c>
      <c r="U122" s="277">
        <v>0</v>
      </c>
      <c r="V122" s="277">
        <v>0</v>
      </c>
      <c r="W122" s="277">
        <v>0</v>
      </c>
      <c r="X122" s="277">
        <v>0</v>
      </c>
      <c r="Y122" s="277">
        <v>0</v>
      </c>
      <c r="Z122" s="277">
        <v>0</v>
      </c>
      <c r="AA122" s="277">
        <v>0</v>
      </c>
      <c r="AB122" s="277">
        <v>0</v>
      </c>
      <c r="AC122" s="277">
        <v>0</v>
      </c>
      <c r="AD122" s="277">
        <v>0</v>
      </c>
      <c r="AE122" s="277">
        <v>0</v>
      </c>
      <c r="AF122" s="277">
        <v>0</v>
      </c>
      <c r="AG122" s="277">
        <v>0</v>
      </c>
      <c r="AH122" s="277">
        <v>0</v>
      </c>
      <c r="AI122" s="277">
        <v>0</v>
      </c>
      <c r="AJ122" s="277">
        <v>0</v>
      </c>
      <c r="AK122" s="277">
        <v>0</v>
      </c>
      <c r="AL122" s="277">
        <v>0</v>
      </c>
      <c r="AM122" s="277">
        <v>0</v>
      </c>
      <c r="AN122" s="277">
        <v>0</v>
      </c>
      <c r="AO122" s="277">
        <v>0</v>
      </c>
      <c r="AP122" s="277">
        <v>0</v>
      </c>
      <c r="AQ122" s="277">
        <v>0</v>
      </c>
      <c r="AR122" s="277">
        <v>0</v>
      </c>
      <c r="AS122" s="277">
        <v>0</v>
      </c>
      <c r="AT122" s="277">
        <v>0</v>
      </c>
      <c r="AU122" s="277">
        <v>0</v>
      </c>
      <c r="AV122" s="277">
        <v>0</v>
      </c>
      <c r="AW122" s="277">
        <v>0</v>
      </c>
      <c r="AX122" s="277">
        <v>0</v>
      </c>
      <c r="AY122" s="277">
        <v>0</v>
      </c>
      <c r="AZ122" s="277">
        <v>0</v>
      </c>
      <c r="BA122" s="277">
        <v>0</v>
      </c>
      <c r="BB122" s="277">
        <v>0</v>
      </c>
      <c r="BC122" s="277">
        <v>0</v>
      </c>
      <c r="BD122" s="277">
        <v>0</v>
      </c>
      <c r="BE122" s="277">
        <v>0</v>
      </c>
      <c r="BF122" s="277">
        <v>0</v>
      </c>
      <c r="BG122" s="277">
        <v>0</v>
      </c>
      <c r="BH122" s="277">
        <v>0</v>
      </c>
      <c r="BI122" s="277">
        <v>0</v>
      </c>
      <c r="BJ122" s="277">
        <v>0</v>
      </c>
      <c r="BK122" s="277">
        <v>4638</v>
      </c>
      <c r="BL122" s="287">
        <v>4638</v>
      </c>
      <c r="BM122" s="279">
        <v>0</v>
      </c>
      <c r="BN122" s="277">
        <v>0</v>
      </c>
      <c r="BO122" s="278">
        <v>0</v>
      </c>
    </row>
    <row r="123" ht="15.75" customHeight="1" spans="1:67">
      <c r="A123" s="215" t="s">
        <v>90</v>
      </c>
      <c r="B123" s="216"/>
      <c r="C123" s="274">
        <v>1228479.04423654</v>
      </c>
      <c r="D123" s="281">
        <v>0</v>
      </c>
      <c r="E123" s="281">
        <v>0</v>
      </c>
      <c r="F123" s="274">
        <v>1268.3</v>
      </c>
      <c r="G123" s="274">
        <v>4714.75</v>
      </c>
      <c r="H123" s="274">
        <v>35896.68</v>
      </c>
      <c r="I123" s="274">
        <v>20436.35</v>
      </c>
      <c r="J123" s="274">
        <v>62316.08</v>
      </c>
      <c r="K123" s="284">
        <v>1166162.96423654</v>
      </c>
      <c r="L123" s="285">
        <v>44857.4159486425</v>
      </c>
      <c r="M123" s="286">
        <v>16507.6060995808</v>
      </c>
      <c r="N123" s="286">
        <v>2984.93687077907</v>
      </c>
      <c r="O123" s="286">
        <v>19.92357664357</v>
      </c>
      <c r="P123" s="286">
        <v>1179.42545119684</v>
      </c>
      <c r="Q123" s="286">
        <v>29699.7450501852</v>
      </c>
      <c r="R123" s="286">
        <v>38581.7748822807</v>
      </c>
      <c r="S123" s="286">
        <v>5596.80604055427</v>
      </c>
      <c r="T123" s="286">
        <v>10687.8328285378</v>
      </c>
      <c r="U123" s="286">
        <v>2224.08275986054</v>
      </c>
      <c r="V123" s="286">
        <v>3525.64178037102</v>
      </c>
      <c r="W123" s="286">
        <v>14426.9678777909</v>
      </c>
      <c r="X123" s="286">
        <v>2645.02065032314</v>
      </c>
      <c r="Y123" s="286">
        <v>7054.28233317016</v>
      </c>
      <c r="Z123" s="286">
        <v>853.0552954222</v>
      </c>
      <c r="AA123" s="286">
        <v>41707.3300209944</v>
      </c>
      <c r="AB123" s="286">
        <v>539.8621620434</v>
      </c>
      <c r="AC123" s="286">
        <v>29133.2196256339</v>
      </c>
      <c r="AD123" s="286">
        <v>4151.77974131146</v>
      </c>
      <c r="AE123" s="286">
        <v>636.49023113751</v>
      </c>
      <c r="AF123" s="286">
        <v>9856.96010881151</v>
      </c>
      <c r="AG123" s="286">
        <v>4836.45237631486</v>
      </c>
      <c r="AH123" s="286">
        <v>5451.29074239834</v>
      </c>
      <c r="AI123" s="286">
        <v>14327.7232587034</v>
      </c>
      <c r="AJ123" s="286">
        <v>2848.85274823963</v>
      </c>
      <c r="AK123" s="286">
        <v>2962.44002177278</v>
      </c>
      <c r="AL123" s="286">
        <v>24945.5665048805</v>
      </c>
      <c r="AM123" s="286">
        <v>16885.9200185982</v>
      </c>
      <c r="AN123" s="286">
        <v>8042.94314001342</v>
      </c>
      <c r="AO123" s="286">
        <v>482.61884906791</v>
      </c>
      <c r="AP123" s="286">
        <v>13267.9573153529</v>
      </c>
      <c r="AQ123" s="286">
        <v>3417.93210658418</v>
      </c>
      <c r="AR123" s="286">
        <v>19924.3248852624</v>
      </c>
      <c r="AS123" s="286">
        <v>4610.34745619336</v>
      </c>
      <c r="AT123" s="286">
        <v>40735.9244885762</v>
      </c>
      <c r="AU123" s="286">
        <v>93198.7209031178</v>
      </c>
      <c r="AV123" s="286">
        <v>35598.8528739355</v>
      </c>
      <c r="AW123" s="286">
        <v>1027.23454731811</v>
      </c>
      <c r="AX123" s="286">
        <v>1917.9351249206</v>
      </c>
      <c r="AY123" s="286">
        <v>7109.60747956933</v>
      </c>
      <c r="AZ123" s="286">
        <v>1751.70873995039</v>
      </c>
      <c r="BA123" s="286">
        <v>17632.3574567442</v>
      </c>
      <c r="BB123" s="286">
        <v>9353.92236402534</v>
      </c>
      <c r="BC123" s="286">
        <v>13316.768399271</v>
      </c>
      <c r="BD123" s="286">
        <v>37598.164243752</v>
      </c>
      <c r="BE123" s="286">
        <v>41114.4250199237</v>
      </c>
      <c r="BF123" s="286">
        <v>30613.0197541521</v>
      </c>
      <c r="BG123" s="286">
        <v>16447.445925216</v>
      </c>
      <c r="BH123" s="286">
        <v>83044.1651111439</v>
      </c>
      <c r="BI123" s="286">
        <v>44754.6542076729</v>
      </c>
      <c r="BJ123" s="286">
        <v>11831.2788031571</v>
      </c>
      <c r="BK123" s="286">
        <v>4638</v>
      </c>
      <c r="BL123" s="288">
        <v>880558.714201099</v>
      </c>
      <c r="BM123" s="289">
        <v>54549.7531429016</v>
      </c>
      <c r="BN123" s="290">
        <v>231054.496892539</v>
      </c>
      <c r="BO123" s="291">
        <v>285604.250035441</v>
      </c>
    </row>
    <row r="124" spans="4:4">
      <c r="D124" s="48"/>
    </row>
    <row r="125" spans="9:9">
      <c r="I125" s="48"/>
    </row>
  </sheetData>
  <mergeCells count="36">
    <mergeCell ref="C3:K3"/>
    <mergeCell ref="L3:BL3"/>
    <mergeCell ref="BM3:BO3"/>
    <mergeCell ref="BS3:CA3"/>
    <mergeCell ref="CB3:EA3"/>
    <mergeCell ref="EC3:EE3"/>
    <mergeCell ref="BQ58:BR58"/>
    <mergeCell ref="A123:B123"/>
    <mergeCell ref="A3:A5"/>
    <mergeCell ref="B3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BM4:BM5"/>
    <mergeCell ref="BN4:BN5"/>
    <mergeCell ref="BO4:BO5"/>
    <mergeCell ref="BQ3:BQ5"/>
    <mergeCell ref="BR3:BR5"/>
    <mergeCell ref="BS4:BS5"/>
    <mergeCell ref="BT4:BT5"/>
    <mergeCell ref="BU4:BU5"/>
    <mergeCell ref="BV4:BV5"/>
    <mergeCell ref="BW4:BW5"/>
    <mergeCell ref="BX4:BX5"/>
    <mergeCell ref="BY4:BY5"/>
    <mergeCell ref="BZ4:BZ5"/>
    <mergeCell ref="CA4:CA5"/>
    <mergeCell ref="EC4:EC5"/>
    <mergeCell ref="ED4:ED5"/>
    <mergeCell ref="EE4:EE5"/>
  </mergeCells>
  <hyperlinks>
    <hyperlink ref="A1" location="'1'!A1" display="Tabela 1 - Recursos de bens e serviços "/>
    <hyperlink ref="A2" location="Índice!A1" display="Voltar"/>
  </hyperlinks>
  <pageMargins left="0.511811024" right="0.511811024" top="0.787401575" bottom="0.787401575" header="0.31496062" footer="0.31496062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3"/>
  <sheetViews>
    <sheetView showGridLines="0" topLeftCell="DM47" workbookViewId="0">
      <selection activeCell="CX62" sqref="CX62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234" t="s">
        <v>6</v>
      </c>
    </row>
    <row r="2" ht="24" customHeight="1" spans="1:121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Q2" s="235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</row>
    <row r="3" ht="21.75" customHeight="1" spans="1:131">
      <c r="A3" s="66" t="s">
        <v>20</v>
      </c>
      <c r="B3" s="67" t="s">
        <v>21</v>
      </c>
      <c r="C3" s="79" t="s">
        <v>373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103" t="s">
        <v>374</v>
      </c>
      <c r="BE3" s="104"/>
      <c r="BF3" s="104"/>
      <c r="BG3" s="104"/>
      <c r="BH3" s="104"/>
      <c r="BI3" s="104"/>
      <c r="BJ3" s="104"/>
      <c r="BK3" s="104"/>
      <c r="BL3" s="112"/>
      <c r="BM3" s="113" t="s">
        <v>375</v>
      </c>
      <c r="BN3" s="212"/>
      <c r="BO3" s="67" t="s">
        <v>20</v>
      </c>
      <c r="BP3" s="67" t="s">
        <v>25</v>
      </c>
      <c r="BQ3" s="79" t="s">
        <v>373</v>
      </c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103" t="s">
        <v>374</v>
      </c>
      <c r="DS3" s="104"/>
      <c r="DT3" s="104"/>
      <c r="DU3" s="104"/>
      <c r="DV3" s="104"/>
      <c r="DW3" s="104"/>
      <c r="DX3" s="104"/>
      <c r="DY3" s="104"/>
      <c r="DZ3" s="112"/>
      <c r="EA3" s="113" t="s">
        <v>375</v>
      </c>
    </row>
    <row r="4" ht="21.75" customHeight="1" spans="1:131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72" t="s">
        <v>87</v>
      </c>
      <c r="BC4" s="99" t="s">
        <v>90</v>
      </c>
      <c r="BD4" s="105" t="s">
        <v>376</v>
      </c>
      <c r="BE4" s="106"/>
      <c r="BF4" s="106"/>
      <c r="BG4" s="72" t="s">
        <v>377</v>
      </c>
      <c r="BH4" s="72" t="s">
        <v>378</v>
      </c>
      <c r="BI4" s="72" t="s">
        <v>379</v>
      </c>
      <c r="BJ4" s="72" t="s">
        <v>380</v>
      </c>
      <c r="BK4" s="72" t="s">
        <v>381</v>
      </c>
      <c r="BL4" s="114" t="s">
        <v>382</v>
      </c>
      <c r="BM4" s="115"/>
      <c r="BN4" s="212"/>
      <c r="BO4" s="81"/>
      <c r="BP4" s="81"/>
      <c r="BQ4" s="72" t="s">
        <v>36</v>
      </c>
      <c r="BR4" s="72" t="s">
        <v>37</v>
      </c>
      <c r="BS4" s="72" t="s">
        <v>38</v>
      </c>
      <c r="BT4" s="72" t="s">
        <v>39</v>
      </c>
      <c r="BU4" s="72" t="s">
        <v>40</v>
      </c>
      <c r="BV4" s="72" t="s">
        <v>41</v>
      </c>
      <c r="BW4" s="72" t="s">
        <v>42</v>
      </c>
      <c r="BX4" s="72" t="s">
        <v>43</v>
      </c>
      <c r="BY4" s="72" t="s">
        <v>44</v>
      </c>
      <c r="BZ4" s="72" t="s">
        <v>45</v>
      </c>
      <c r="CA4" s="72" t="s">
        <v>46</v>
      </c>
      <c r="CB4" s="72" t="s">
        <v>47</v>
      </c>
      <c r="CC4" s="72" t="s">
        <v>48</v>
      </c>
      <c r="CD4" s="72" t="s">
        <v>49</v>
      </c>
      <c r="CE4" s="72" t="s">
        <v>50</v>
      </c>
      <c r="CF4" s="72" t="s">
        <v>51</v>
      </c>
      <c r="CG4" s="72" t="s">
        <v>52</v>
      </c>
      <c r="CH4" s="72" t="s">
        <v>53</v>
      </c>
      <c r="CI4" s="72" t="s">
        <v>54</v>
      </c>
      <c r="CJ4" s="72" t="s">
        <v>55</v>
      </c>
      <c r="CK4" s="72" t="s">
        <v>56</v>
      </c>
      <c r="CL4" s="72" t="s">
        <v>57</v>
      </c>
      <c r="CM4" s="72" t="s">
        <v>58</v>
      </c>
      <c r="CN4" s="72" t="s">
        <v>59</v>
      </c>
      <c r="CO4" s="72" t="s">
        <v>60</v>
      </c>
      <c r="CP4" s="72" t="s">
        <v>61</v>
      </c>
      <c r="CQ4" s="72" t="s">
        <v>62</v>
      </c>
      <c r="CR4" s="72" t="s">
        <v>63</v>
      </c>
      <c r="CS4" s="72" t="s">
        <v>64</v>
      </c>
      <c r="CT4" s="72" t="s">
        <v>65</v>
      </c>
      <c r="CU4" s="72" t="s">
        <v>66</v>
      </c>
      <c r="CV4" s="72" t="s">
        <v>67</v>
      </c>
      <c r="CW4" s="72" t="s">
        <v>68</v>
      </c>
      <c r="CX4" s="72" t="s">
        <v>69</v>
      </c>
      <c r="CY4" s="72" t="s">
        <v>70</v>
      </c>
      <c r="CZ4" s="72" t="s">
        <v>71</v>
      </c>
      <c r="DA4" s="72" t="s">
        <v>72</v>
      </c>
      <c r="DB4" s="72" t="s">
        <v>73</v>
      </c>
      <c r="DC4" s="72" t="s">
        <v>74</v>
      </c>
      <c r="DD4" s="72" t="s">
        <v>75</v>
      </c>
      <c r="DE4" s="72" t="s">
        <v>76</v>
      </c>
      <c r="DF4" s="72" t="s">
        <v>77</v>
      </c>
      <c r="DG4" s="72" t="s">
        <v>78</v>
      </c>
      <c r="DH4" s="72" t="s">
        <v>79</v>
      </c>
      <c r="DI4" s="72" t="s">
        <v>80</v>
      </c>
      <c r="DJ4" s="72" t="s">
        <v>81</v>
      </c>
      <c r="DK4" s="72" t="s">
        <v>82</v>
      </c>
      <c r="DL4" s="72" t="s">
        <v>83</v>
      </c>
      <c r="DM4" s="72" t="s">
        <v>84</v>
      </c>
      <c r="DN4" s="72" t="s">
        <v>85</v>
      </c>
      <c r="DO4" s="72" t="s">
        <v>86</v>
      </c>
      <c r="DP4" s="72" t="s">
        <v>87</v>
      </c>
      <c r="DQ4" s="99" t="s">
        <v>90</v>
      </c>
      <c r="DR4" s="105" t="s">
        <v>376</v>
      </c>
      <c r="DS4" s="106"/>
      <c r="DT4" s="106"/>
      <c r="DU4" s="72" t="s">
        <v>377</v>
      </c>
      <c r="DV4" s="72" t="s">
        <v>378</v>
      </c>
      <c r="DW4" s="72" t="s">
        <v>379</v>
      </c>
      <c r="DX4" s="72" t="s">
        <v>380</v>
      </c>
      <c r="DY4" s="72" t="s">
        <v>381</v>
      </c>
      <c r="DZ4" s="114" t="s">
        <v>382</v>
      </c>
      <c r="EA4" s="115"/>
    </row>
    <row r="5" ht="136" customHeight="1" spans="1:131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72" t="s">
        <v>142</v>
      </c>
      <c r="BC5" s="100"/>
      <c r="BD5" s="107" t="s">
        <v>383</v>
      </c>
      <c r="BE5" s="72" t="s">
        <v>384</v>
      </c>
      <c r="BF5" s="72" t="s">
        <v>385</v>
      </c>
      <c r="BG5" s="72"/>
      <c r="BH5" s="72"/>
      <c r="BI5" s="72"/>
      <c r="BJ5" s="72"/>
      <c r="BK5" s="72"/>
      <c r="BL5" s="114"/>
      <c r="BM5" s="116"/>
      <c r="BN5" s="212"/>
      <c r="BO5" s="82"/>
      <c r="BP5" s="82"/>
      <c r="BQ5" s="72" t="s">
        <v>91</v>
      </c>
      <c r="BR5" s="72" t="s">
        <v>92</v>
      </c>
      <c r="BS5" s="72" t="s">
        <v>93</v>
      </c>
      <c r="BT5" s="72" t="s">
        <v>94</v>
      </c>
      <c r="BU5" s="72" t="s">
        <v>95</v>
      </c>
      <c r="BV5" s="72" t="s">
        <v>96</v>
      </c>
      <c r="BW5" s="72" t="s">
        <v>97</v>
      </c>
      <c r="BX5" s="72" t="s">
        <v>98</v>
      </c>
      <c r="BY5" s="72" t="s">
        <v>99</v>
      </c>
      <c r="BZ5" s="72" t="s">
        <v>100</v>
      </c>
      <c r="CA5" s="72" t="s">
        <v>101</v>
      </c>
      <c r="CB5" s="72" t="s">
        <v>102</v>
      </c>
      <c r="CC5" s="72" t="s">
        <v>103</v>
      </c>
      <c r="CD5" s="72" t="s">
        <v>104</v>
      </c>
      <c r="CE5" s="72" t="s">
        <v>105</v>
      </c>
      <c r="CF5" s="72" t="s">
        <v>106</v>
      </c>
      <c r="CG5" s="72" t="s">
        <v>107</v>
      </c>
      <c r="CH5" s="72" t="s">
        <v>108</v>
      </c>
      <c r="CI5" s="72" t="s">
        <v>109</v>
      </c>
      <c r="CJ5" s="72" t="s">
        <v>110</v>
      </c>
      <c r="CK5" s="72" t="s">
        <v>111</v>
      </c>
      <c r="CL5" s="72" t="s">
        <v>112</v>
      </c>
      <c r="CM5" s="72" t="s">
        <v>113</v>
      </c>
      <c r="CN5" s="72" t="s">
        <v>114</v>
      </c>
      <c r="CO5" s="72" t="s">
        <v>115</v>
      </c>
      <c r="CP5" s="72" t="s">
        <v>116</v>
      </c>
      <c r="CQ5" s="72" t="s">
        <v>117</v>
      </c>
      <c r="CR5" s="72" t="s">
        <v>118</v>
      </c>
      <c r="CS5" s="72" t="s">
        <v>119</v>
      </c>
      <c r="CT5" s="72" t="s">
        <v>120</v>
      </c>
      <c r="CU5" s="72" t="s">
        <v>121</v>
      </c>
      <c r="CV5" s="72" t="s">
        <v>122</v>
      </c>
      <c r="CW5" s="72" t="s">
        <v>123</v>
      </c>
      <c r="CX5" s="72" t="s">
        <v>124</v>
      </c>
      <c r="CY5" s="72" t="s">
        <v>125</v>
      </c>
      <c r="CZ5" s="72" t="s">
        <v>126</v>
      </c>
      <c r="DA5" s="72" t="s">
        <v>127</v>
      </c>
      <c r="DB5" s="72" t="s">
        <v>128</v>
      </c>
      <c r="DC5" s="72" t="s">
        <v>129</v>
      </c>
      <c r="DD5" s="72" t="s">
        <v>130</v>
      </c>
      <c r="DE5" s="72" t="s">
        <v>131</v>
      </c>
      <c r="DF5" s="72" t="s">
        <v>132</v>
      </c>
      <c r="DG5" s="72" t="s">
        <v>133</v>
      </c>
      <c r="DH5" s="72" t="s">
        <v>134</v>
      </c>
      <c r="DI5" s="72" t="s">
        <v>135</v>
      </c>
      <c r="DJ5" s="72" t="s">
        <v>136</v>
      </c>
      <c r="DK5" s="72" t="s">
        <v>137</v>
      </c>
      <c r="DL5" s="72" t="s">
        <v>138</v>
      </c>
      <c r="DM5" s="72" t="s">
        <v>139</v>
      </c>
      <c r="DN5" s="72" t="s">
        <v>140</v>
      </c>
      <c r="DO5" s="72" t="s">
        <v>141</v>
      </c>
      <c r="DP5" s="72" t="s">
        <v>142</v>
      </c>
      <c r="DQ5" s="100"/>
      <c r="DR5" s="107" t="s">
        <v>383</v>
      </c>
      <c r="DS5" s="72" t="s">
        <v>384</v>
      </c>
      <c r="DT5" s="72" t="s">
        <v>385</v>
      </c>
      <c r="DU5" s="72"/>
      <c r="DV5" s="72"/>
      <c r="DW5" s="72"/>
      <c r="DX5" s="72"/>
      <c r="DY5" s="72"/>
      <c r="DZ5" s="114"/>
      <c r="EA5" s="116"/>
    </row>
    <row r="6" ht="15.75" customHeight="1" spans="1:131">
      <c r="A6" s="83" t="s">
        <v>143</v>
      </c>
      <c r="B6" s="198" t="s">
        <v>144</v>
      </c>
      <c r="C6" s="85">
        <v>76.1750381279854</v>
      </c>
      <c r="D6" s="85">
        <v>22.7811871112181</v>
      </c>
      <c r="E6" s="85">
        <v>0</v>
      </c>
      <c r="F6" s="85">
        <v>0</v>
      </c>
      <c r="G6" s="85">
        <v>0</v>
      </c>
      <c r="H6" s="85">
        <v>6.90647134724562</v>
      </c>
      <c r="I6" s="85">
        <v>4833.26994072072</v>
      </c>
      <c r="J6" s="85">
        <v>41.6497072581657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89.0330567432037</v>
      </c>
      <c r="AM6" s="85">
        <v>0</v>
      </c>
      <c r="AN6" s="85">
        <v>0</v>
      </c>
      <c r="AO6" s="85">
        <v>0</v>
      </c>
      <c r="AP6" s="85">
        <v>0</v>
      </c>
      <c r="AQ6" s="85">
        <v>0.0345813316508926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10.2285851082807</v>
      </c>
      <c r="AZ6" s="85">
        <v>0</v>
      </c>
      <c r="BA6" s="85">
        <v>0</v>
      </c>
      <c r="BB6" s="85">
        <v>0</v>
      </c>
      <c r="BC6" s="101">
        <v>5080.07856774847</v>
      </c>
      <c r="BD6" s="108">
        <v>685.8069211756</v>
      </c>
      <c r="BE6" s="85">
        <v>2479.2639775954</v>
      </c>
      <c r="BF6" s="85">
        <v>3165.070898771</v>
      </c>
      <c r="BG6" s="85">
        <v>0</v>
      </c>
      <c r="BH6" s="85">
        <v>0</v>
      </c>
      <c r="BI6" s="85">
        <v>240.853339396164</v>
      </c>
      <c r="BJ6" s="85">
        <v>0</v>
      </c>
      <c r="BK6" s="85">
        <v>-3.3625516714701</v>
      </c>
      <c r="BL6" s="117">
        <v>3402.56168649569</v>
      </c>
      <c r="BM6" s="118">
        <v>8482.64025424416</v>
      </c>
      <c r="BN6" s="212"/>
      <c r="BO6" s="83" t="s">
        <v>36</v>
      </c>
      <c r="BP6" s="84" t="s">
        <v>91</v>
      </c>
      <c r="BQ6" s="85" cm="1">
        <f t="array" ref="BQ6:DP57">MMULT('12'!C6:DO57,C6:BB122)</f>
        <v>671.936367669139</v>
      </c>
      <c r="BR6" s="85">
        <v>1056.27148988221</v>
      </c>
      <c r="BS6" s="85">
        <v>22.3729890861233</v>
      </c>
      <c r="BT6" s="85">
        <v>0.000111611186514995</v>
      </c>
      <c r="BU6" s="85">
        <v>0.152754952171555</v>
      </c>
      <c r="BV6" s="85">
        <v>1766.45960752007</v>
      </c>
      <c r="BW6" s="85">
        <v>15800.250616976</v>
      </c>
      <c r="BX6" s="85">
        <v>241.068685335792</v>
      </c>
      <c r="BY6" s="85">
        <v>4562.29177107812</v>
      </c>
      <c r="BZ6" s="85">
        <v>167.412255566803</v>
      </c>
      <c r="CA6" s="85">
        <v>0.0172494658470915</v>
      </c>
      <c r="CB6" s="85">
        <v>4.02885672308859</v>
      </c>
      <c r="CC6" s="85">
        <v>9.34982666968067</v>
      </c>
      <c r="CD6" s="85">
        <v>10.2991890613826</v>
      </c>
      <c r="CE6" s="85">
        <v>0.0193225582983883</v>
      </c>
      <c r="CF6" s="85">
        <v>0.0983641607915318</v>
      </c>
      <c r="CG6" s="85">
        <v>111.179267987109</v>
      </c>
      <c r="CH6" s="85">
        <v>10.1227935586511</v>
      </c>
      <c r="CI6" s="85">
        <v>0.83670850495963</v>
      </c>
      <c r="CJ6" s="85">
        <v>0.0181055627675285</v>
      </c>
      <c r="CK6" s="85">
        <v>5.54573398362068</v>
      </c>
      <c r="CL6" s="85">
        <v>4.25704144800765</v>
      </c>
      <c r="CM6" s="85">
        <v>2.10686658841044</v>
      </c>
      <c r="CN6" s="85">
        <v>0.289163323873651</v>
      </c>
      <c r="CO6" s="85">
        <v>0.025249839928798</v>
      </c>
      <c r="CP6" s="85">
        <v>0.038834564695629</v>
      </c>
      <c r="CQ6" s="85">
        <v>0.449514064442379</v>
      </c>
      <c r="CR6" s="85">
        <v>0.273845321463061</v>
      </c>
      <c r="CS6" s="85">
        <v>0.0927190415045021</v>
      </c>
      <c r="CT6" s="85">
        <v>0.0258777568403822</v>
      </c>
      <c r="CU6" s="85">
        <v>0.311586322470369</v>
      </c>
      <c r="CV6" s="85">
        <v>0.00716983687632311</v>
      </c>
      <c r="CW6" s="85">
        <v>0.0316920587898326</v>
      </c>
      <c r="CX6" s="85">
        <v>2.52930209927423</v>
      </c>
      <c r="CY6" s="85">
        <v>123.982536158097</v>
      </c>
      <c r="CZ6" s="85">
        <v>1364.16342488237</v>
      </c>
      <c r="DA6" s="85">
        <v>0.121378484493718</v>
      </c>
      <c r="DB6" s="85">
        <v>0.00248191902820131</v>
      </c>
      <c r="DC6" s="85">
        <v>0.0310220077366017</v>
      </c>
      <c r="DD6" s="85">
        <v>1.92174685211003</v>
      </c>
      <c r="DE6" s="85">
        <v>17.6533319776548</v>
      </c>
      <c r="DF6" s="85">
        <v>460.824217183951</v>
      </c>
      <c r="DG6" s="85">
        <v>2.40023503570751</v>
      </c>
      <c r="DH6" s="85">
        <v>0.720522671545763</v>
      </c>
      <c r="DI6" s="85">
        <v>1.62326620014342</v>
      </c>
      <c r="DJ6" s="85">
        <v>1.27538714354752</v>
      </c>
      <c r="DK6" s="85">
        <v>1.81230447778207</v>
      </c>
      <c r="DL6" s="85">
        <v>4.04766062626295</v>
      </c>
      <c r="DM6" s="85">
        <v>155.623805488498</v>
      </c>
      <c r="DN6" s="85">
        <v>45.1210991082648</v>
      </c>
      <c r="DO6" s="85">
        <v>26.3707197776251</v>
      </c>
      <c r="DP6" s="85">
        <v>0</v>
      </c>
      <c r="DQ6" s="101">
        <f>SUM(BQ6:DP6)</f>
        <v>26657.8660701752</v>
      </c>
      <c r="DR6" s="108" cm="1">
        <f t="array" ref="DR6:DR57">MMULT('12'!C6:DO57,BD6:BD122)</f>
        <v>17097.7704948259</v>
      </c>
      <c r="DS6" s="85" cm="1">
        <f t="array" ref="DS6:DS57">MMULT('12'!C6:DO57,BE6:BE122)</f>
        <v>9783.14500092879</v>
      </c>
      <c r="DT6" s="85">
        <f>SUM(DR6:DS6)</f>
        <v>26880.9154957547</v>
      </c>
      <c r="DU6" s="85" cm="1">
        <f t="array" ref="DU6:DU57">MMULT('12'!C6:DO57,BG6:BG122)</f>
        <v>3.43266439022575</v>
      </c>
      <c r="DV6" s="85" cm="1">
        <f t="array" ref="DV6:DV57">MMULT('12'!C6:DO57,BH6:BH122)</f>
        <v>0</v>
      </c>
      <c r="DW6" s="85" cm="1">
        <f t="array" ref="DW6:DW57">MMULT('12'!C6:DO57,BI6:BI122)</f>
        <v>5208.77228818015</v>
      </c>
      <c r="DX6" s="85" cm="1">
        <f t="array" ref="DX6:DX57">MMULT('12'!C6:DO57,BJ6:BJ122)</f>
        <v>594.083884811881</v>
      </c>
      <c r="DY6" s="85" cm="1">
        <f t="array" ref="DY6:DY57">MMULT('12'!C6:DO57,BK6:BK122)</f>
        <v>37.4136390598406</v>
      </c>
      <c r="DZ6" s="117">
        <f>SUM(DT6,DU6:DY6)</f>
        <v>32724.6179721967</v>
      </c>
      <c r="EA6" s="118">
        <f>SUM(DZ6,DQ6)</f>
        <v>59382.484042372</v>
      </c>
    </row>
    <row r="7" spans="1:131">
      <c r="A7" s="86" t="s">
        <v>145</v>
      </c>
      <c r="B7" s="200" t="s">
        <v>146</v>
      </c>
      <c r="C7" s="208">
        <v>113.533583774916</v>
      </c>
      <c r="D7" s="208">
        <v>955.272471797433</v>
      </c>
      <c r="E7" s="208">
        <v>1.80591137729342</v>
      </c>
      <c r="F7" s="208">
        <v>0</v>
      </c>
      <c r="G7" s="208">
        <v>0</v>
      </c>
      <c r="H7" s="208">
        <v>164.352574445473</v>
      </c>
      <c r="I7" s="208">
        <v>3084.80683577182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8">
        <v>0</v>
      </c>
      <c r="X7" s="208">
        <v>0</v>
      </c>
      <c r="Y7" s="208">
        <v>0</v>
      </c>
      <c r="Z7" s="208">
        <v>0</v>
      </c>
      <c r="AA7" s="208">
        <v>0</v>
      </c>
      <c r="AB7" s="208">
        <v>0</v>
      </c>
      <c r="AC7" s="208">
        <v>0</v>
      </c>
      <c r="AD7" s="208">
        <v>0</v>
      </c>
      <c r="AE7" s="208">
        <v>0</v>
      </c>
      <c r="AF7" s="208">
        <v>0</v>
      </c>
      <c r="AG7" s="208">
        <v>0</v>
      </c>
      <c r="AH7" s="208">
        <v>0</v>
      </c>
      <c r="AI7" s="208">
        <v>0</v>
      </c>
      <c r="AJ7" s="208">
        <v>0</v>
      </c>
      <c r="AK7" s="208">
        <v>0</v>
      </c>
      <c r="AL7" s="208">
        <v>144.146389073525</v>
      </c>
      <c r="AM7" s="208">
        <v>0</v>
      </c>
      <c r="AN7" s="208">
        <v>0</v>
      </c>
      <c r="AO7" s="208">
        <v>0</v>
      </c>
      <c r="AP7" s="208">
        <v>0</v>
      </c>
      <c r="AQ7" s="208">
        <v>0</v>
      </c>
      <c r="AR7" s="208">
        <v>34.9237870083266</v>
      </c>
      <c r="AS7" s="208">
        <v>0</v>
      </c>
      <c r="AT7" s="208">
        <v>0</v>
      </c>
      <c r="AU7" s="208">
        <v>0</v>
      </c>
      <c r="AV7" s="208">
        <v>0</v>
      </c>
      <c r="AW7" s="208">
        <v>0</v>
      </c>
      <c r="AX7" s="208">
        <v>0</v>
      </c>
      <c r="AY7" s="208">
        <v>23.7281321572248</v>
      </c>
      <c r="AZ7" s="208">
        <v>0.642942060874423</v>
      </c>
      <c r="BA7" s="208">
        <v>0</v>
      </c>
      <c r="BB7" s="208">
        <v>0</v>
      </c>
      <c r="BC7" s="209">
        <v>4523.21262746689</v>
      </c>
      <c r="BD7" s="210">
        <v>403.72099365095</v>
      </c>
      <c r="BE7" s="208">
        <v>468.329427052058</v>
      </c>
      <c r="BF7" s="208">
        <v>872.050420703008</v>
      </c>
      <c r="BG7" s="208">
        <v>0</v>
      </c>
      <c r="BH7" s="208">
        <v>0</v>
      </c>
      <c r="BI7" s="208">
        <v>659.97801299182</v>
      </c>
      <c r="BJ7" s="208">
        <v>0</v>
      </c>
      <c r="BK7" s="208">
        <v>-4.59422697325863</v>
      </c>
      <c r="BL7" s="211">
        <v>1527.43420672157</v>
      </c>
      <c r="BM7" s="213">
        <v>6050.64683418846</v>
      </c>
      <c r="BN7" s="212"/>
      <c r="BO7" s="86" t="s">
        <v>37</v>
      </c>
      <c r="BP7" s="87" t="s">
        <v>92</v>
      </c>
      <c r="BQ7" s="208">
        <v>126.609768918229</v>
      </c>
      <c r="BR7" s="208">
        <v>566.752218769216</v>
      </c>
      <c r="BS7" s="208">
        <v>13.4675626019262</v>
      </c>
      <c r="BT7" s="208">
        <v>0.000162098720660732</v>
      </c>
      <c r="BU7" s="208">
        <v>0.436771994299883</v>
      </c>
      <c r="BV7" s="208">
        <v>9592.07947658723</v>
      </c>
      <c r="BW7" s="208">
        <v>1044.66253730534</v>
      </c>
      <c r="BX7" s="208">
        <v>17.0027313033543</v>
      </c>
      <c r="BY7" s="208">
        <v>312.754980272873</v>
      </c>
      <c r="BZ7" s="208">
        <v>11.5094401400716</v>
      </c>
      <c r="CA7" s="208">
        <v>0.011874559051157</v>
      </c>
      <c r="CB7" s="208">
        <v>6.79780517272068</v>
      </c>
      <c r="CC7" s="208">
        <v>5.28155119488965</v>
      </c>
      <c r="CD7" s="208">
        <v>5.04350822741681</v>
      </c>
      <c r="CE7" s="208">
        <v>0.0264902698832415</v>
      </c>
      <c r="CF7" s="208">
        <v>0.0936516146371364</v>
      </c>
      <c r="CG7" s="208">
        <v>7.94554281362001</v>
      </c>
      <c r="CH7" s="208">
        <v>23.4053983279734</v>
      </c>
      <c r="CI7" s="208">
        <v>1.2124805514917</v>
      </c>
      <c r="CJ7" s="208">
        <v>0.0263020494172181</v>
      </c>
      <c r="CK7" s="208">
        <v>2.71210892232226</v>
      </c>
      <c r="CL7" s="208">
        <v>12.0472502141283</v>
      </c>
      <c r="CM7" s="208">
        <v>2.47216654123717</v>
      </c>
      <c r="CN7" s="208">
        <v>0.450472497245477</v>
      </c>
      <c r="CO7" s="208">
        <v>0.0351689654835858</v>
      </c>
      <c r="CP7" s="208">
        <v>0.0853006596959258</v>
      </c>
      <c r="CQ7" s="208">
        <v>0.750185417426974</v>
      </c>
      <c r="CR7" s="208">
        <v>0.387855462992995</v>
      </c>
      <c r="CS7" s="208">
        <v>0.184773043079785</v>
      </c>
      <c r="CT7" s="208">
        <v>0.0346477537014949</v>
      </c>
      <c r="CU7" s="208">
        <v>3.25312628792199</v>
      </c>
      <c r="CV7" s="208">
        <v>0.0104108624017987</v>
      </c>
      <c r="CW7" s="208">
        <v>0.0786537127592783</v>
      </c>
      <c r="CX7" s="208">
        <v>0.875625065054731</v>
      </c>
      <c r="CY7" s="208">
        <v>172.291869322844</v>
      </c>
      <c r="CZ7" s="208">
        <v>99.1535540316194</v>
      </c>
      <c r="DA7" s="208">
        <v>0.147987163879454</v>
      </c>
      <c r="DB7" s="208">
        <v>0.00306664897772256</v>
      </c>
      <c r="DC7" s="208">
        <v>0.0412035337771334</v>
      </c>
      <c r="DD7" s="208">
        <v>2.60743536953139</v>
      </c>
      <c r="DE7" s="208">
        <v>6.53788101675082</v>
      </c>
      <c r="DF7" s="208">
        <v>109.572734357386</v>
      </c>
      <c r="DG7" s="208">
        <v>3.27211709885517</v>
      </c>
      <c r="DH7" s="208">
        <v>0.892331731429207</v>
      </c>
      <c r="DI7" s="208">
        <v>2.18368589093248</v>
      </c>
      <c r="DJ7" s="208">
        <v>1.95090810640195</v>
      </c>
      <c r="DK7" s="208">
        <v>1.94036415115034</v>
      </c>
      <c r="DL7" s="208">
        <v>2.52370419335637</v>
      </c>
      <c r="DM7" s="208">
        <v>38.4999719767802</v>
      </c>
      <c r="DN7" s="208">
        <v>13.0246720263723</v>
      </c>
      <c r="DO7" s="208">
        <v>5.43124270867168</v>
      </c>
      <c r="DP7" s="208">
        <v>0</v>
      </c>
      <c r="DQ7" s="101">
        <f t="shared" ref="DQ7:DQ38" si="0">SUM(BQ7:DP7)</f>
        <v>12218.5727295065</v>
      </c>
      <c r="DR7" s="210">
        <v>1537.02700135841</v>
      </c>
      <c r="DS7" s="208">
        <v>1773.5227410527</v>
      </c>
      <c r="DT7" s="85">
        <f t="shared" ref="DT7:DT38" si="1">SUM(DR7:DS7)</f>
        <v>3310.54974241111</v>
      </c>
      <c r="DU7" s="208">
        <v>0.285507761471303</v>
      </c>
      <c r="DV7" s="208">
        <v>0</v>
      </c>
      <c r="DW7" s="208">
        <v>3041.50834940537</v>
      </c>
      <c r="DX7" s="208">
        <v>1193.35818868013</v>
      </c>
      <c r="DY7" s="208">
        <v>-2.79739797549543</v>
      </c>
      <c r="DZ7" s="117">
        <f t="shared" ref="DZ7:DZ38" si="2">SUM(DT7,DU7:DY7)</f>
        <v>7542.90439028258</v>
      </c>
      <c r="EA7" s="118">
        <f t="shared" ref="EA7:EA38" si="3">SUM(DZ7,DQ7)</f>
        <v>19761.4771197891</v>
      </c>
    </row>
    <row r="8" spans="1:131">
      <c r="A8" s="86" t="s">
        <v>147</v>
      </c>
      <c r="B8" s="200" t="s">
        <v>148</v>
      </c>
      <c r="C8" s="208">
        <v>238.562511601217</v>
      </c>
      <c r="D8" s="208">
        <v>59.9652951488226</v>
      </c>
      <c r="E8" s="208">
        <v>0.238659905387897</v>
      </c>
      <c r="F8" s="208">
        <v>0</v>
      </c>
      <c r="G8" s="208">
        <v>0</v>
      </c>
      <c r="H8" s="208">
        <v>51.0742223523301</v>
      </c>
      <c r="I8" s="208">
        <v>6680.97720946765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117.649075346967</v>
      </c>
      <c r="T8" s="208">
        <v>0</v>
      </c>
      <c r="U8" s="208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8">
        <v>0</v>
      </c>
      <c r="AB8" s="208">
        <v>0</v>
      </c>
      <c r="AC8" s="208">
        <v>0</v>
      </c>
      <c r="AD8" s="208">
        <v>0</v>
      </c>
      <c r="AE8" s="208">
        <v>0</v>
      </c>
      <c r="AF8" s="208">
        <v>0</v>
      </c>
      <c r="AG8" s="208">
        <v>0</v>
      </c>
      <c r="AH8" s="208">
        <v>0</v>
      </c>
      <c r="AI8" s="208">
        <v>0</v>
      </c>
      <c r="AJ8" s="208">
        <v>0</v>
      </c>
      <c r="AK8" s="208">
        <v>0</v>
      </c>
      <c r="AL8" s="208">
        <v>1132.4035632577</v>
      </c>
      <c r="AM8" s="208">
        <v>0</v>
      </c>
      <c r="AN8" s="208">
        <v>0</v>
      </c>
      <c r="AO8" s="208">
        <v>0</v>
      </c>
      <c r="AP8" s="208">
        <v>0</v>
      </c>
      <c r="AQ8" s="208">
        <v>0</v>
      </c>
      <c r="AR8" s="208">
        <v>0</v>
      </c>
      <c r="AS8" s="208">
        <v>0</v>
      </c>
      <c r="AT8" s="208">
        <v>0</v>
      </c>
      <c r="AU8" s="208">
        <v>0</v>
      </c>
      <c r="AV8" s="208">
        <v>0</v>
      </c>
      <c r="AW8" s="208">
        <v>0</v>
      </c>
      <c r="AX8" s="208">
        <v>0</v>
      </c>
      <c r="AY8" s="208">
        <v>0</v>
      </c>
      <c r="AZ8" s="208">
        <v>0</v>
      </c>
      <c r="BA8" s="208">
        <v>0</v>
      </c>
      <c r="BB8" s="208">
        <v>0</v>
      </c>
      <c r="BC8" s="209">
        <v>8280.87053708007</v>
      </c>
      <c r="BD8" s="210">
        <v>16515.7186002554</v>
      </c>
      <c r="BE8" s="208">
        <v>4068.45506938</v>
      </c>
      <c r="BF8" s="208">
        <v>20584.1736696354</v>
      </c>
      <c r="BG8" s="208">
        <v>0</v>
      </c>
      <c r="BH8" s="208">
        <v>0</v>
      </c>
      <c r="BI8" s="208">
        <v>52.3838966494529</v>
      </c>
      <c r="BJ8" s="208">
        <v>0</v>
      </c>
      <c r="BK8" s="208">
        <v>-57.4940364721796</v>
      </c>
      <c r="BL8" s="211">
        <v>20579.0635298127</v>
      </c>
      <c r="BM8" s="213">
        <v>28859.9340668927</v>
      </c>
      <c r="BN8" s="212"/>
      <c r="BO8" s="86" t="s">
        <v>38</v>
      </c>
      <c r="BP8" s="87" t="s">
        <v>93</v>
      </c>
      <c r="BQ8" s="208">
        <v>279.92494802052</v>
      </c>
      <c r="BR8" s="208">
        <v>410.157313412304</v>
      </c>
      <c r="BS8" s="208">
        <v>356.018848942621</v>
      </c>
      <c r="BT8" s="208">
        <v>2.91945235092111e-5</v>
      </c>
      <c r="BU8" s="208">
        <v>0.10759955673038</v>
      </c>
      <c r="BV8" s="208">
        <v>144.504166359626</v>
      </c>
      <c r="BW8" s="208">
        <v>53.050843746338</v>
      </c>
      <c r="BX8" s="208">
        <v>1.77018095632047</v>
      </c>
      <c r="BY8" s="208">
        <v>38.5916957211253</v>
      </c>
      <c r="BZ8" s="208">
        <v>2.35944853103167</v>
      </c>
      <c r="CA8" s="208">
        <v>0.269049233555564</v>
      </c>
      <c r="CB8" s="208">
        <v>2.9248964177105</v>
      </c>
      <c r="CC8" s="208">
        <v>184.829963669169</v>
      </c>
      <c r="CD8" s="208">
        <v>202.047836888679</v>
      </c>
      <c r="CE8" s="208">
        <v>0.00247674963999515</v>
      </c>
      <c r="CF8" s="208">
        <v>0.00970005846053876</v>
      </c>
      <c r="CG8" s="208">
        <v>0.14546879395052</v>
      </c>
      <c r="CH8" s="208">
        <v>51.5947107752363</v>
      </c>
      <c r="CI8" s="208">
        <v>0.0560400651518262</v>
      </c>
      <c r="CJ8" s="208">
        <v>0.00461961373136796</v>
      </c>
      <c r="CK8" s="208">
        <v>109.129944734334</v>
      </c>
      <c r="CL8" s="208">
        <v>6.33565995462957</v>
      </c>
      <c r="CM8" s="208">
        <v>15.6314705168705</v>
      </c>
      <c r="CN8" s="208">
        <v>0.845581603189993</v>
      </c>
      <c r="CO8" s="208">
        <v>0.00567997716199542</v>
      </c>
      <c r="CP8" s="208">
        <v>0.00980521493515132</v>
      </c>
      <c r="CQ8" s="208">
        <v>0.0934842719244841</v>
      </c>
      <c r="CR8" s="208">
        <v>0.0371691484535923</v>
      </c>
      <c r="CS8" s="208">
        <v>0.0189651708299149</v>
      </c>
      <c r="CT8" s="208">
        <v>0.00273332849162165</v>
      </c>
      <c r="CU8" s="208">
        <v>0.523420991393542</v>
      </c>
      <c r="CV8" s="208">
        <v>0.00187503125195301</v>
      </c>
      <c r="CW8" s="208">
        <v>0.00826574164660563</v>
      </c>
      <c r="CX8" s="208">
        <v>0.0740163173309553</v>
      </c>
      <c r="CY8" s="208">
        <v>110.999852738281</v>
      </c>
      <c r="CZ8" s="208">
        <v>23.0316633753818</v>
      </c>
      <c r="DA8" s="208">
        <v>0.0243468135702916</v>
      </c>
      <c r="DB8" s="208">
        <v>0.000322690060911552</v>
      </c>
      <c r="DC8" s="208">
        <v>0.0069888053320385</v>
      </c>
      <c r="DD8" s="208">
        <v>0.226912657833702</v>
      </c>
      <c r="DE8" s="208">
        <v>0.964881759817106</v>
      </c>
      <c r="DF8" s="208">
        <v>22.9884412019028</v>
      </c>
      <c r="DG8" s="208">
        <v>0.276254861184183</v>
      </c>
      <c r="DH8" s="208">
        <v>0.0912876045981481</v>
      </c>
      <c r="DI8" s="208">
        <v>0.221184940705079</v>
      </c>
      <c r="DJ8" s="208">
        <v>0.162182315736992</v>
      </c>
      <c r="DK8" s="208">
        <v>0.387302309597963</v>
      </c>
      <c r="DL8" s="208">
        <v>0.221209842554604</v>
      </c>
      <c r="DM8" s="208">
        <v>10.3907380619415</v>
      </c>
      <c r="DN8" s="208">
        <v>2.01791764455405</v>
      </c>
      <c r="DO8" s="208">
        <v>0.661207788616249</v>
      </c>
      <c r="DP8" s="208">
        <v>0</v>
      </c>
      <c r="DQ8" s="101">
        <f t="shared" si="0"/>
        <v>2033.76060412054</v>
      </c>
      <c r="DR8" s="210">
        <v>189.236357477462</v>
      </c>
      <c r="DS8" s="208">
        <v>418.919848800837</v>
      </c>
      <c r="DT8" s="85">
        <f t="shared" si="1"/>
        <v>608.156206278299</v>
      </c>
      <c r="DU8" s="208">
        <v>0.111094335638199</v>
      </c>
      <c r="DV8" s="208">
        <v>0</v>
      </c>
      <c r="DW8" s="208">
        <v>1564.13802674555</v>
      </c>
      <c r="DX8" s="208">
        <v>177.70479659619</v>
      </c>
      <c r="DY8" s="208">
        <v>-1.12587625911563</v>
      </c>
      <c r="DZ8" s="117">
        <f t="shared" si="2"/>
        <v>2348.98424769656</v>
      </c>
      <c r="EA8" s="118">
        <f t="shared" si="3"/>
        <v>4382.7448518171</v>
      </c>
    </row>
    <row r="9" spans="1:131">
      <c r="A9" s="86" t="s">
        <v>149</v>
      </c>
      <c r="B9" s="200" t="s">
        <v>150</v>
      </c>
      <c r="C9" s="208">
        <v>263.955172815649</v>
      </c>
      <c r="D9" s="208">
        <v>71.1553493989324</v>
      </c>
      <c r="E9" s="208">
        <v>1.39368858655117</v>
      </c>
      <c r="F9" s="208">
        <v>0</v>
      </c>
      <c r="G9" s="208">
        <v>0</v>
      </c>
      <c r="H9" s="208">
        <v>5.47145948009007</v>
      </c>
      <c r="I9" s="208">
        <v>982.394536778318</v>
      </c>
      <c r="J9" s="208">
        <v>188.852266334247</v>
      </c>
      <c r="K9" s="208">
        <v>4928.48867196773</v>
      </c>
      <c r="L9" s="208">
        <v>180.805050919387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1</v>
      </c>
      <c r="T9" s="208">
        <v>0</v>
      </c>
      <c r="U9" s="208">
        <v>0</v>
      </c>
      <c r="V9" s="208">
        <v>0</v>
      </c>
      <c r="W9" s="208">
        <v>0</v>
      </c>
      <c r="X9" s="208">
        <v>0</v>
      </c>
      <c r="Y9" s="208">
        <v>0</v>
      </c>
      <c r="Z9" s="208">
        <v>0</v>
      </c>
      <c r="AA9" s="208">
        <v>0</v>
      </c>
      <c r="AB9" s="208">
        <v>0</v>
      </c>
      <c r="AC9" s="208">
        <v>0</v>
      </c>
      <c r="AD9" s="208">
        <v>0</v>
      </c>
      <c r="AE9" s="208">
        <v>0</v>
      </c>
      <c r="AF9" s="208">
        <v>0</v>
      </c>
      <c r="AG9" s="208">
        <v>0</v>
      </c>
      <c r="AH9" s="208">
        <v>0</v>
      </c>
      <c r="AI9" s="208">
        <v>0</v>
      </c>
      <c r="AJ9" s="208">
        <v>2.45808749255109</v>
      </c>
      <c r="AK9" s="208">
        <v>0.240785265237516</v>
      </c>
      <c r="AL9" s="208">
        <v>75.6214598145256</v>
      </c>
      <c r="AM9" s="208">
        <v>0</v>
      </c>
      <c r="AN9" s="208">
        <v>0</v>
      </c>
      <c r="AO9" s="208">
        <v>0</v>
      </c>
      <c r="AP9" s="208">
        <v>0</v>
      </c>
      <c r="AQ9" s="208">
        <v>12.2480475395109</v>
      </c>
      <c r="AR9" s="208">
        <v>333.784574838373</v>
      </c>
      <c r="AS9" s="208">
        <v>0</v>
      </c>
      <c r="AT9" s="208">
        <v>0</v>
      </c>
      <c r="AU9" s="208">
        <v>0</v>
      </c>
      <c r="AV9" s="208">
        <v>0</v>
      </c>
      <c r="AW9" s="208">
        <v>0.205790441117893</v>
      </c>
      <c r="AX9" s="208">
        <v>2.28942160830318</v>
      </c>
      <c r="AY9" s="208">
        <v>92.8123734358165</v>
      </c>
      <c r="AZ9" s="208">
        <v>40.7208008664545</v>
      </c>
      <c r="BA9" s="208">
        <v>24.9214255389015</v>
      </c>
      <c r="BB9" s="208">
        <v>0</v>
      </c>
      <c r="BC9" s="209">
        <v>7208.8189631217</v>
      </c>
      <c r="BD9" s="210">
        <v>113.7591076137</v>
      </c>
      <c r="BE9" s="208">
        <v>1286.05259557</v>
      </c>
      <c r="BF9" s="208">
        <v>1399.8117031837</v>
      </c>
      <c r="BG9" s="208">
        <v>3.53640661101104</v>
      </c>
      <c r="BH9" s="208">
        <v>0</v>
      </c>
      <c r="BI9" s="208">
        <v>2608.44554442434</v>
      </c>
      <c r="BJ9" s="208">
        <v>0</v>
      </c>
      <c r="BK9" s="208">
        <v>109.10277767562</v>
      </c>
      <c r="BL9" s="211">
        <v>4120.89643189467</v>
      </c>
      <c r="BM9" s="213">
        <v>11329.7153950164</v>
      </c>
      <c r="BN9" s="212"/>
      <c r="BO9" s="86" t="s">
        <v>39</v>
      </c>
      <c r="BP9" s="87" t="s">
        <v>94</v>
      </c>
      <c r="BQ9" s="208">
        <v>0</v>
      </c>
      <c r="BR9" s="208">
        <v>0</v>
      </c>
      <c r="BS9" s="208">
        <v>0</v>
      </c>
      <c r="BT9" s="208">
        <v>0.0971090419593595</v>
      </c>
      <c r="BU9" s="208">
        <v>0.221890386271337</v>
      </c>
      <c r="BV9" s="208">
        <v>6.26292388759728</v>
      </c>
      <c r="BW9" s="208">
        <v>40.3482293819876</v>
      </c>
      <c r="BX9" s="208">
        <v>8.81710024789747</v>
      </c>
      <c r="BY9" s="208">
        <v>0</v>
      </c>
      <c r="BZ9" s="208">
        <v>2.89890679201513</v>
      </c>
      <c r="CA9" s="208">
        <v>0</v>
      </c>
      <c r="CB9" s="208">
        <v>0</v>
      </c>
      <c r="CC9" s="208">
        <v>2.91587571048039</v>
      </c>
      <c r="CD9" s="208">
        <v>22.4249084995289</v>
      </c>
      <c r="CE9" s="208">
        <v>0</v>
      </c>
      <c r="CF9" s="208">
        <v>9562.22610993955</v>
      </c>
      <c r="CG9" s="208">
        <v>0</v>
      </c>
      <c r="CH9" s="208">
        <v>376.611032231663</v>
      </c>
      <c r="CI9" s="208">
        <v>2.47616953937664</v>
      </c>
      <c r="CJ9" s="208">
        <v>0.45476068784643</v>
      </c>
      <c r="CK9" s="208">
        <v>6.04395120024615</v>
      </c>
      <c r="CL9" s="208">
        <v>20.7398868971291</v>
      </c>
      <c r="CM9" s="208">
        <v>15.3023770880313</v>
      </c>
      <c r="CN9" s="208">
        <v>28.8656147429769</v>
      </c>
      <c r="CO9" s="208">
        <v>0</v>
      </c>
      <c r="CP9" s="208">
        <v>0.529437062331469</v>
      </c>
      <c r="CQ9" s="208">
        <v>0.863576895631523</v>
      </c>
      <c r="CR9" s="208">
        <v>4.45960919324797</v>
      </c>
      <c r="CS9" s="208">
        <v>8.07686723815537</v>
      </c>
      <c r="CT9" s="208">
        <v>0</v>
      </c>
      <c r="CU9" s="208">
        <v>0</v>
      </c>
      <c r="CV9" s="208">
        <v>0</v>
      </c>
      <c r="CW9" s="208">
        <v>412.719298762262</v>
      </c>
      <c r="CX9" s="208">
        <v>0</v>
      </c>
      <c r="CY9" s="208">
        <v>0</v>
      </c>
      <c r="CZ9" s="208">
        <v>0</v>
      </c>
      <c r="DA9" s="208">
        <v>0</v>
      </c>
      <c r="DB9" s="208">
        <v>0</v>
      </c>
      <c r="DC9" s="208">
        <v>0</v>
      </c>
      <c r="DD9" s="208">
        <v>0</v>
      </c>
      <c r="DE9" s="208">
        <v>0</v>
      </c>
      <c r="DF9" s="208">
        <v>0</v>
      </c>
      <c r="DG9" s="208">
        <v>0</v>
      </c>
      <c r="DH9" s="208">
        <v>0</v>
      </c>
      <c r="DI9" s="208">
        <v>0</v>
      </c>
      <c r="DJ9" s="208">
        <v>0</v>
      </c>
      <c r="DK9" s="208">
        <v>3.26790643520728</v>
      </c>
      <c r="DL9" s="208">
        <v>0</v>
      </c>
      <c r="DM9" s="208">
        <v>0</v>
      </c>
      <c r="DN9" s="208">
        <v>0</v>
      </c>
      <c r="DO9" s="208">
        <v>0</v>
      </c>
      <c r="DP9" s="208">
        <v>0</v>
      </c>
      <c r="DQ9" s="101">
        <f t="shared" si="0"/>
        <v>10526.6235418614</v>
      </c>
      <c r="DR9" s="210">
        <v>0.00407813415</v>
      </c>
      <c r="DS9" s="208">
        <v>5.33311198</v>
      </c>
      <c r="DT9" s="85">
        <f t="shared" si="1"/>
        <v>5.33719011415</v>
      </c>
      <c r="DU9" s="208">
        <v>0</v>
      </c>
      <c r="DV9" s="208">
        <v>0</v>
      </c>
      <c r="DW9" s="208">
        <v>0</v>
      </c>
      <c r="DX9" s="208">
        <v>0.98940288036087</v>
      </c>
      <c r="DY9" s="208">
        <v>-10.6051353275998</v>
      </c>
      <c r="DZ9" s="117">
        <f t="shared" si="2"/>
        <v>-4.27854233308893</v>
      </c>
      <c r="EA9" s="118">
        <f t="shared" si="3"/>
        <v>10522.3449995283</v>
      </c>
    </row>
    <row r="10" spans="1:131">
      <c r="A10" s="86" t="s">
        <v>151</v>
      </c>
      <c r="B10" s="200" t="s">
        <v>152</v>
      </c>
      <c r="C10" s="208">
        <v>5.14845157585723</v>
      </c>
      <c r="D10" s="208">
        <v>3.30161284412521</v>
      </c>
      <c r="E10" s="208">
        <v>0.501028995728883</v>
      </c>
      <c r="F10" s="208">
        <v>0</v>
      </c>
      <c r="G10" s="208">
        <v>0</v>
      </c>
      <c r="H10" s="208">
        <v>0.0808258741118374</v>
      </c>
      <c r="I10" s="208">
        <v>1201.7690959033</v>
      </c>
      <c r="J10" s="208">
        <v>20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16.7670683030941</v>
      </c>
      <c r="AM10" s="208">
        <v>0</v>
      </c>
      <c r="AN10" s="208">
        <v>0</v>
      </c>
      <c r="AO10" s="208">
        <v>0</v>
      </c>
      <c r="AP10" s="208">
        <v>0</v>
      </c>
      <c r="AQ10" s="208">
        <v>5.80961285165401</v>
      </c>
      <c r="AR10" s="208">
        <v>91.4464747933552</v>
      </c>
      <c r="AS10" s="208">
        <v>0</v>
      </c>
      <c r="AT10" s="208">
        <v>0</v>
      </c>
      <c r="AU10" s="208">
        <v>0</v>
      </c>
      <c r="AV10" s="208">
        <v>0</v>
      </c>
      <c r="AW10" s="208">
        <v>0.272912475769574</v>
      </c>
      <c r="AX10" s="208">
        <v>0</v>
      </c>
      <c r="AY10" s="208">
        <v>22.5587215937428</v>
      </c>
      <c r="AZ10" s="208">
        <v>3.18425196603331</v>
      </c>
      <c r="BA10" s="208">
        <v>1.04070590487459</v>
      </c>
      <c r="BB10" s="208">
        <v>0</v>
      </c>
      <c r="BC10" s="209">
        <v>1371.88076308165</v>
      </c>
      <c r="BD10" s="210">
        <v>393.50973000275</v>
      </c>
      <c r="BE10" s="208">
        <v>1757.73147513</v>
      </c>
      <c r="BF10" s="208">
        <v>2151.24120513275</v>
      </c>
      <c r="BG10" s="208">
        <v>0.153756809174393</v>
      </c>
      <c r="BH10" s="208">
        <v>0</v>
      </c>
      <c r="BI10" s="208">
        <v>1160.17704689396</v>
      </c>
      <c r="BJ10" s="208">
        <v>21.7879586283127</v>
      </c>
      <c r="BK10" s="208">
        <v>-1.39346996047061</v>
      </c>
      <c r="BL10" s="211">
        <v>3331.96649750373</v>
      </c>
      <c r="BM10" s="213">
        <v>4703.84726058537</v>
      </c>
      <c r="BN10" s="212"/>
      <c r="BO10" s="86" t="s">
        <v>40</v>
      </c>
      <c r="BP10" s="87" t="s">
        <v>95</v>
      </c>
      <c r="BQ10" s="208">
        <v>7.83953127456731</v>
      </c>
      <c r="BR10" s="208">
        <v>30.5467825061885</v>
      </c>
      <c r="BS10" s="208">
        <v>1.2132617784093</v>
      </c>
      <c r="BT10" s="208">
        <v>0</v>
      </c>
      <c r="BU10" s="208">
        <v>13.9516326241644</v>
      </c>
      <c r="BV10" s="208">
        <v>7.92142486193172</v>
      </c>
      <c r="BW10" s="208">
        <v>28.6264988390423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0.149406987465122</v>
      </c>
      <c r="CE10" s="208">
        <v>0</v>
      </c>
      <c r="CF10" s="208">
        <v>5.71690420429377</v>
      </c>
      <c r="CG10" s="208">
        <v>3.31683786557145</v>
      </c>
      <c r="CH10" s="208">
        <v>744.808419397257</v>
      </c>
      <c r="CI10" s="208">
        <v>5.23472172717734</v>
      </c>
      <c r="CJ10" s="208">
        <v>0</v>
      </c>
      <c r="CK10" s="208">
        <v>0</v>
      </c>
      <c r="CL10" s="208">
        <v>387.029881721278</v>
      </c>
      <c r="CM10" s="208">
        <v>494.995702457245</v>
      </c>
      <c r="CN10" s="208">
        <v>0.085028911962796</v>
      </c>
      <c r="CO10" s="208">
        <v>0</v>
      </c>
      <c r="CP10" s="208">
        <v>1.81761803286056</v>
      </c>
      <c r="CQ10" s="208">
        <v>0</v>
      </c>
      <c r="CR10" s="208">
        <v>0</v>
      </c>
      <c r="CS10" s="208">
        <v>9.44450621012783</v>
      </c>
      <c r="CT10" s="208">
        <v>0</v>
      </c>
      <c r="CU10" s="208">
        <v>6.52433225156189</v>
      </c>
      <c r="CV10" s="208">
        <v>0</v>
      </c>
      <c r="CW10" s="208">
        <v>0.0541965376892331</v>
      </c>
      <c r="CX10" s="208">
        <v>21.5802754596952</v>
      </c>
      <c r="CY10" s="208">
        <v>512.846203996908</v>
      </c>
      <c r="CZ10" s="208">
        <v>10.3642802874702</v>
      </c>
      <c r="DA10" s="208">
        <v>0</v>
      </c>
      <c r="DB10" s="208">
        <v>0</v>
      </c>
      <c r="DC10" s="208">
        <v>0</v>
      </c>
      <c r="DD10" s="208">
        <v>0.405457277010703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12.5253344906525</v>
      </c>
      <c r="DK10" s="208">
        <v>0.550028600939055</v>
      </c>
      <c r="DL10" s="208">
        <v>0</v>
      </c>
      <c r="DM10" s="208">
        <v>6.21596387759581</v>
      </c>
      <c r="DN10" s="208">
        <v>0.0825786243990694</v>
      </c>
      <c r="DO10" s="208">
        <v>0</v>
      </c>
      <c r="DP10" s="208">
        <v>0</v>
      </c>
      <c r="DQ10" s="101">
        <f t="shared" si="0"/>
        <v>2313.84681080346</v>
      </c>
      <c r="DR10" s="210">
        <v>58.5830466891289</v>
      </c>
      <c r="DS10" s="208">
        <v>117.223261547586</v>
      </c>
      <c r="DT10" s="85">
        <f t="shared" si="1"/>
        <v>175.806308236715</v>
      </c>
      <c r="DU10" s="208">
        <v>0</v>
      </c>
      <c r="DV10" s="208">
        <v>0</v>
      </c>
      <c r="DW10" s="208">
        <v>0</v>
      </c>
      <c r="DX10" s="208">
        <v>0</v>
      </c>
      <c r="DY10" s="208">
        <v>-15.1049221164989</v>
      </c>
      <c r="DZ10" s="117">
        <f t="shared" si="2"/>
        <v>160.701386120216</v>
      </c>
      <c r="EA10" s="118">
        <f t="shared" si="3"/>
        <v>2474.54819692368</v>
      </c>
    </row>
    <row r="11" spans="1:131">
      <c r="A11" s="86" t="s">
        <v>153</v>
      </c>
      <c r="B11" s="200" t="s">
        <v>154</v>
      </c>
      <c r="C11" s="208">
        <v>35.125087071449</v>
      </c>
      <c r="D11" s="208">
        <v>84.5253746124998</v>
      </c>
      <c r="E11" s="208">
        <v>1.50120106969934</v>
      </c>
      <c r="F11" s="208">
        <v>0</v>
      </c>
      <c r="G11" s="208">
        <v>0</v>
      </c>
      <c r="H11" s="208">
        <v>3913.15506084733</v>
      </c>
      <c r="I11" s="208">
        <v>2.29966949852105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8">
        <v>0</v>
      </c>
      <c r="X11" s="208">
        <v>0</v>
      </c>
      <c r="Y11" s="208">
        <v>0</v>
      </c>
      <c r="Z11" s="208">
        <v>0</v>
      </c>
      <c r="AA11" s="208">
        <v>0</v>
      </c>
      <c r="AB11" s="208">
        <v>0</v>
      </c>
      <c r="AC11" s="208">
        <v>0</v>
      </c>
      <c r="AD11" s="208">
        <v>0</v>
      </c>
      <c r="AE11" s="208">
        <v>0</v>
      </c>
      <c r="AF11" s="208">
        <v>0</v>
      </c>
      <c r="AG11" s="208">
        <v>0</v>
      </c>
      <c r="AH11" s="208">
        <v>0</v>
      </c>
      <c r="AI11" s="208">
        <v>0</v>
      </c>
      <c r="AJ11" s="208">
        <v>0</v>
      </c>
      <c r="AK11" s="208">
        <v>0</v>
      </c>
      <c r="AL11" s="208">
        <v>0</v>
      </c>
      <c r="AM11" s="208">
        <v>0</v>
      </c>
      <c r="AN11" s="208">
        <v>0</v>
      </c>
      <c r="AO11" s="208">
        <v>0</v>
      </c>
      <c r="AP11" s="208">
        <v>0</v>
      </c>
      <c r="AQ11" s="208">
        <v>0</v>
      </c>
      <c r="AR11" s="208">
        <v>0</v>
      </c>
      <c r="AS11" s="208">
        <v>0</v>
      </c>
      <c r="AT11" s="208">
        <v>0</v>
      </c>
      <c r="AU11" s="208">
        <v>0</v>
      </c>
      <c r="AV11" s="208">
        <v>0</v>
      </c>
      <c r="AW11" s="208">
        <v>0.166725055982889</v>
      </c>
      <c r="AX11" s="208">
        <v>0</v>
      </c>
      <c r="AY11" s="208">
        <v>10.2255337253816</v>
      </c>
      <c r="AZ11" s="208">
        <v>8.57064768053237</v>
      </c>
      <c r="BA11" s="208">
        <v>0</v>
      </c>
      <c r="BB11" s="208">
        <v>0</v>
      </c>
      <c r="BC11" s="209">
        <v>4055.5692995614</v>
      </c>
      <c r="BD11" s="210">
        <v>399.1219002797</v>
      </c>
      <c r="BE11" s="208">
        <v>140.52569706</v>
      </c>
      <c r="BF11" s="208">
        <v>539.6475973397</v>
      </c>
      <c r="BG11" s="208">
        <v>0</v>
      </c>
      <c r="BH11" s="208">
        <v>0</v>
      </c>
      <c r="BI11" s="208">
        <v>78.6080314059873</v>
      </c>
      <c r="BJ11" s="208">
        <v>715.017162305589</v>
      </c>
      <c r="BK11" s="208">
        <v>-4.11984948803638</v>
      </c>
      <c r="BL11" s="211">
        <v>1329.15294156324</v>
      </c>
      <c r="BM11" s="213">
        <v>5384.72224112464</v>
      </c>
      <c r="BN11" s="212"/>
      <c r="BO11" s="86" t="s">
        <v>41</v>
      </c>
      <c r="BP11" s="87" t="s">
        <v>96</v>
      </c>
      <c r="BQ11" s="208">
        <v>1.18257672655639</v>
      </c>
      <c r="BR11" s="208">
        <v>160.660794569187</v>
      </c>
      <c r="BS11" s="208">
        <v>0.0662206145638879</v>
      </c>
      <c r="BT11" s="208">
        <v>6.35680400420504e-6</v>
      </c>
      <c r="BU11" s="208">
        <v>0.00423604971824633</v>
      </c>
      <c r="BV11" s="208">
        <v>2836.05120515797</v>
      </c>
      <c r="BW11" s="208">
        <v>194.407255831219</v>
      </c>
      <c r="BX11" s="208">
        <v>0.0330229099431552</v>
      </c>
      <c r="BY11" s="208">
        <v>0.385948174529767</v>
      </c>
      <c r="BZ11" s="208">
        <v>0.0403239057884985</v>
      </c>
      <c r="CA11" s="208">
        <v>0.0498028217618216</v>
      </c>
      <c r="CB11" s="208">
        <v>701.615948622294</v>
      </c>
      <c r="CC11" s="208">
        <v>0.0487637660465657</v>
      </c>
      <c r="CD11" s="208">
        <v>0.164906198422126</v>
      </c>
      <c r="CE11" s="208">
        <v>0.00540527208148663</v>
      </c>
      <c r="CF11" s="208">
        <v>0.0943139952673334</v>
      </c>
      <c r="CG11" s="208">
        <v>17.0132775990378</v>
      </c>
      <c r="CH11" s="208">
        <v>0.431790205273422</v>
      </c>
      <c r="CI11" s="208">
        <v>71.1740482780724</v>
      </c>
      <c r="CJ11" s="208">
        <v>0.0728526209207801</v>
      </c>
      <c r="CK11" s="208">
        <v>0.230860765818803</v>
      </c>
      <c r="CL11" s="208">
        <v>0.118707923703683</v>
      </c>
      <c r="CM11" s="208">
        <v>0.143170748534448</v>
      </c>
      <c r="CN11" s="208">
        <v>10.3595077376071</v>
      </c>
      <c r="CO11" s="208">
        <v>0.052867817631366</v>
      </c>
      <c r="CP11" s="208">
        <v>0.0655427071039092</v>
      </c>
      <c r="CQ11" s="208">
        <v>1.28769434154343</v>
      </c>
      <c r="CR11" s="208">
        <v>0.0299399668850359</v>
      </c>
      <c r="CS11" s="208">
        <v>0.0128904020785993</v>
      </c>
      <c r="CT11" s="208">
        <v>0.00181340585545105</v>
      </c>
      <c r="CU11" s="208">
        <v>0.353755870458024</v>
      </c>
      <c r="CV11" s="208">
        <v>0.00142190975568942</v>
      </c>
      <c r="CW11" s="208">
        <v>0.0210001872056777</v>
      </c>
      <c r="CX11" s="208">
        <v>0.0147676260775038</v>
      </c>
      <c r="CY11" s="208">
        <v>0.0272648724822168</v>
      </c>
      <c r="CZ11" s="208">
        <v>27.1656471221029</v>
      </c>
      <c r="DA11" s="208">
        <v>0.722938811135326</v>
      </c>
      <c r="DB11" s="208">
        <v>0.00440258062580908</v>
      </c>
      <c r="DC11" s="208">
        <v>0.00780294999259381</v>
      </c>
      <c r="DD11" s="208">
        <v>0.311586377195316</v>
      </c>
      <c r="DE11" s="208">
        <v>22.8432980610755</v>
      </c>
      <c r="DF11" s="208">
        <v>1747.09050119025</v>
      </c>
      <c r="DG11" s="208">
        <v>0.983168826261891</v>
      </c>
      <c r="DH11" s="208">
        <v>0.188060376776369</v>
      </c>
      <c r="DI11" s="208">
        <v>0.160345247579459</v>
      </c>
      <c r="DJ11" s="208">
        <v>0.122886295825473</v>
      </c>
      <c r="DK11" s="208">
        <v>0.608450126372398</v>
      </c>
      <c r="DL11" s="208">
        <v>0.188769780443932</v>
      </c>
      <c r="DM11" s="208">
        <v>404.411881936908</v>
      </c>
      <c r="DN11" s="208">
        <v>135.798081454974</v>
      </c>
      <c r="DO11" s="208">
        <v>14.3575495759018</v>
      </c>
      <c r="DP11" s="208">
        <v>0</v>
      </c>
      <c r="DQ11" s="101">
        <f t="shared" si="0"/>
        <v>6351.18927667162</v>
      </c>
      <c r="DR11" s="210">
        <v>6975.3628112324</v>
      </c>
      <c r="DS11" s="208">
        <v>14357.4772339245</v>
      </c>
      <c r="DT11" s="85">
        <f t="shared" si="1"/>
        <v>21332.8400451569</v>
      </c>
      <c r="DU11" s="208">
        <v>0</v>
      </c>
      <c r="DV11" s="208">
        <v>0</v>
      </c>
      <c r="DW11" s="208">
        <v>17713.0135281786</v>
      </c>
      <c r="DX11" s="208">
        <v>0</v>
      </c>
      <c r="DY11" s="208">
        <v>-6.43558617835499</v>
      </c>
      <c r="DZ11" s="117">
        <f t="shared" si="2"/>
        <v>39039.4179871572</v>
      </c>
      <c r="EA11" s="118">
        <f t="shared" si="3"/>
        <v>45390.6072638288</v>
      </c>
    </row>
    <row r="12" spans="1:131">
      <c r="A12" s="86" t="s">
        <v>155</v>
      </c>
      <c r="B12" s="200" t="s">
        <v>156</v>
      </c>
      <c r="C12" s="208">
        <v>7.71270147711023</v>
      </c>
      <c r="D12" s="208">
        <v>32.790859170949</v>
      </c>
      <c r="E12" s="208">
        <v>0.388282869658409</v>
      </c>
      <c r="F12" s="208">
        <v>0</v>
      </c>
      <c r="G12" s="208">
        <v>0</v>
      </c>
      <c r="H12" s="208">
        <v>3384.07455916457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11.2954454473898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0.956120133697459</v>
      </c>
      <c r="BB12" s="208">
        <v>0</v>
      </c>
      <c r="BC12" s="209">
        <v>3437.21796826338</v>
      </c>
      <c r="BD12" s="210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1996.1043305098</v>
      </c>
      <c r="BJ12" s="208">
        <v>0</v>
      </c>
      <c r="BK12" s="208">
        <v>0</v>
      </c>
      <c r="BL12" s="211">
        <v>1996.1043305098</v>
      </c>
      <c r="BM12" s="213">
        <v>5433.32229877318</v>
      </c>
      <c r="BN12" s="212"/>
      <c r="BO12" s="86" t="s">
        <v>42</v>
      </c>
      <c r="BP12" s="87" t="s">
        <v>97</v>
      </c>
      <c r="BQ12" s="208">
        <v>247.115803554697</v>
      </c>
      <c r="BR12" s="208">
        <v>2021.36386105371</v>
      </c>
      <c r="BS12" s="208">
        <v>33.7532432313897</v>
      </c>
      <c r="BT12" s="208">
        <v>8.90772529017874e-6</v>
      </c>
      <c r="BU12" s="208">
        <v>1.94468066057569</v>
      </c>
      <c r="BV12" s="208">
        <v>3303.50230634127</v>
      </c>
      <c r="BW12" s="208">
        <v>5106.13460975507</v>
      </c>
      <c r="BX12" s="208">
        <v>429.285583533347</v>
      </c>
      <c r="BY12" s="208">
        <v>0.408583309560849</v>
      </c>
      <c r="BZ12" s="208">
        <v>0.0444114872123723</v>
      </c>
      <c r="CA12" s="208">
        <v>0.0547608874316826</v>
      </c>
      <c r="CB12" s="208">
        <v>0.539835690051048</v>
      </c>
      <c r="CC12" s="208">
        <v>0.0517677174842352</v>
      </c>
      <c r="CD12" s="208">
        <v>64.635515063394</v>
      </c>
      <c r="CE12" s="208">
        <v>0.00607955097636285</v>
      </c>
      <c r="CF12" s="208">
        <v>0.102149129365308</v>
      </c>
      <c r="CG12" s="208">
        <v>276.109971968142</v>
      </c>
      <c r="CH12" s="208">
        <v>1.31773919513488</v>
      </c>
      <c r="CI12" s="208">
        <v>89.4023058509153</v>
      </c>
      <c r="CJ12" s="208">
        <v>0.142872878615516</v>
      </c>
      <c r="CK12" s="208">
        <v>0.247969821295235</v>
      </c>
      <c r="CL12" s="208">
        <v>0.126757653721791</v>
      </c>
      <c r="CM12" s="208">
        <v>0.152398603664474</v>
      </c>
      <c r="CN12" s="208">
        <v>0.316923037488171</v>
      </c>
      <c r="CO12" s="208">
        <v>0.0560289699547251</v>
      </c>
      <c r="CP12" s="208">
        <v>0.0695602503869978</v>
      </c>
      <c r="CQ12" s="208">
        <v>1.35925791081219</v>
      </c>
      <c r="CR12" s="208">
        <v>0.0334896316863269</v>
      </c>
      <c r="CS12" s="208">
        <v>0.133834659257953</v>
      </c>
      <c r="CT12" s="208">
        <v>0.00197305616140371</v>
      </c>
      <c r="CU12" s="208">
        <v>1.58880732968727</v>
      </c>
      <c r="CV12" s="208">
        <v>0.00174459972620011</v>
      </c>
      <c r="CW12" s="208">
        <v>0.0292053764675702</v>
      </c>
      <c r="CX12" s="208">
        <v>0.0196959231890053</v>
      </c>
      <c r="CY12" s="208">
        <v>0.0378423696649272</v>
      </c>
      <c r="CZ12" s="208">
        <v>333.081865238874</v>
      </c>
      <c r="DA12" s="208">
        <v>2.31469122394469</v>
      </c>
      <c r="DB12" s="208">
        <v>0.00616929179452887</v>
      </c>
      <c r="DC12" s="208">
        <v>1.24522687329942</v>
      </c>
      <c r="DD12" s="208">
        <v>2.16417630981172</v>
      </c>
      <c r="DE12" s="208">
        <v>11.9816316141596</v>
      </c>
      <c r="DF12" s="208">
        <v>1335.53768392266</v>
      </c>
      <c r="DG12" s="208">
        <v>1.65303024534661</v>
      </c>
      <c r="DH12" s="208">
        <v>0.21810937076859</v>
      </c>
      <c r="DI12" s="208">
        <v>4.39661716025355</v>
      </c>
      <c r="DJ12" s="208">
        <v>0.607992772699515</v>
      </c>
      <c r="DK12" s="208">
        <v>4.4301883236151</v>
      </c>
      <c r="DL12" s="208">
        <v>0.242364316724867</v>
      </c>
      <c r="DM12" s="208">
        <v>465.837953539492</v>
      </c>
      <c r="DN12" s="208">
        <v>124.030929028216</v>
      </c>
      <c r="DO12" s="208">
        <v>56.5145760974126</v>
      </c>
      <c r="DP12" s="208">
        <v>0</v>
      </c>
      <c r="DQ12" s="101">
        <f t="shared" si="0"/>
        <v>13924.3547842883</v>
      </c>
      <c r="DR12" s="210">
        <v>5005.17145383229</v>
      </c>
      <c r="DS12" s="208">
        <v>20707.0861304497</v>
      </c>
      <c r="DT12" s="85">
        <f t="shared" si="1"/>
        <v>25712.257584282</v>
      </c>
      <c r="DU12" s="208">
        <v>0</v>
      </c>
      <c r="DV12" s="208">
        <v>0</v>
      </c>
      <c r="DW12" s="208">
        <v>21695.356735155</v>
      </c>
      <c r="DX12" s="208">
        <v>0</v>
      </c>
      <c r="DY12" s="208">
        <v>-13.9484435283789</v>
      </c>
      <c r="DZ12" s="117">
        <f t="shared" si="2"/>
        <v>47393.6658759087</v>
      </c>
      <c r="EA12" s="118">
        <f t="shared" si="3"/>
        <v>61318.020660197</v>
      </c>
    </row>
    <row r="13" spans="1:131">
      <c r="A13" s="86" t="s">
        <v>157</v>
      </c>
      <c r="B13" s="200" t="s">
        <v>158</v>
      </c>
      <c r="C13" s="208">
        <v>18.6765793084269</v>
      </c>
      <c r="D13" s="208">
        <v>81.0977793115778</v>
      </c>
      <c r="E13" s="208">
        <v>1.75119741868221</v>
      </c>
      <c r="F13" s="208">
        <v>0</v>
      </c>
      <c r="G13" s="208">
        <v>0</v>
      </c>
      <c r="H13" s="208">
        <v>2028.56562422646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9">
        <v>2130.09118026515</v>
      </c>
      <c r="BD13" s="210">
        <v>0.0012797292</v>
      </c>
      <c r="BE13" s="208">
        <v>661.728102067384</v>
      </c>
      <c r="BF13" s="208">
        <v>661.729381796584</v>
      </c>
      <c r="BG13" s="208">
        <v>0</v>
      </c>
      <c r="BH13" s="208">
        <v>0</v>
      </c>
      <c r="BI13" s="208">
        <v>75.1735407951893</v>
      </c>
      <c r="BJ13" s="208">
        <v>18.3217220635479</v>
      </c>
      <c r="BK13" s="208">
        <v>0</v>
      </c>
      <c r="BL13" s="211">
        <v>755.224644655321</v>
      </c>
      <c r="BM13" s="213">
        <v>2885.31582492047</v>
      </c>
      <c r="BN13" s="212"/>
      <c r="BO13" s="86" t="s">
        <v>43</v>
      </c>
      <c r="BP13" s="87" t="s">
        <v>98</v>
      </c>
      <c r="BQ13" s="208">
        <v>0.000480411508191924</v>
      </c>
      <c r="BR13" s="208">
        <v>0.00156432380608366</v>
      </c>
      <c r="BS13" s="208">
        <v>0</v>
      </c>
      <c r="BT13" s="208">
        <v>4.95929483379342e-5</v>
      </c>
      <c r="BU13" s="208">
        <v>0.00380098702991041</v>
      </c>
      <c r="BV13" s="208">
        <v>36.4235676561178</v>
      </c>
      <c r="BW13" s="208">
        <v>0.141818604687257</v>
      </c>
      <c r="BX13" s="208">
        <v>554.964477691051</v>
      </c>
      <c r="BY13" s="208">
        <v>0.0129413620292977</v>
      </c>
      <c r="BZ13" s="208">
        <v>0.00118353322316523</v>
      </c>
      <c r="CA13" s="208">
        <v>0.00147059045580249</v>
      </c>
      <c r="CB13" s="208">
        <v>0.0169954196914132</v>
      </c>
      <c r="CC13" s="208">
        <v>0.00640741099243156</v>
      </c>
      <c r="CD13" s="208">
        <v>0.00554009308176601</v>
      </c>
      <c r="CE13" s="208">
        <v>0.000146283185266362</v>
      </c>
      <c r="CF13" s="208">
        <v>0.00293702300387397</v>
      </c>
      <c r="CG13" s="208">
        <v>0.000313593220024351</v>
      </c>
      <c r="CH13" s="208">
        <v>0.0141402609770954</v>
      </c>
      <c r="CI13" s="208">
        <v>0.00306336725577447</v>
      </c>
      <c r="CJ13" s="208">
        <v>0.00147942259785078</v>
      </c>
      <c r="CK13" s="208">
        <v>0.0149662451870138</v>
      </c>
      <c r="CL13" s="208">
        <v>0.00390895269409597</v>
      </c>
      <c r="CM13" s="208">
        <v>0.00499872101667623</v>
      </c>
      <c r="CN13" s="208">
        <v>0.0127753670732356</v>
      </c>
      <c r="CO13" s="208">
        <v>0.00375448832111318</v>
      </c>
      <c r="CP13" s="208">
        <v>0.00670869310464753</v>
      </c>
      <c r="CQ13" s="208">
        <v>1.81285326389827</v>
      </c>
      <c r="CR13" s="208">
        <v>0.069479565769481</v>
      </c>
      <c r="CS13" s="208">
        <v>0.000979200085681287</v>
      </c>
      <c r="CT13" s="208">
        <v>0.0025097758913032</v>
      </c>
      <c r="CU13" s="208">
        <v>0.00536781831198499</v>
      </c>
      <c r="CV13" s="208">
        <v>0.134161394546253</v>
      </c>
      <c r="CW13" s="208">
        <v>9.39945180163064e-5</v>
      </c>
      <c r="CX13" s="208">
        <v>0.00273415544735696</v>
      </c>
      <c r="CY13" s="208">
        <v>0.134907404173283</v>
      </c>
      <c r="CZ13" s="208">
        <v>0.624303005969919</v>
      </c>
      <c r="DA13" s="208">
        <v>0.487276796663828</v>
      </c>
      <c r="DB13" s="208">
        <v>0.002643068107078</v>
      </c>
      <c r="DC13" s="208">
        <v>0.505086991631524</v>
      </c>
      <c r="DD13" s="208">
        <v>0.0160052534218082</v>
      </c>
      <c r="DE13" s="208">
        <v>14.7651888382329</v>
      </c>
      <c r="DF13" s="208">
        <v>1569.82988682241</v>
      </c>
      <c r="DG13" s="208">
        <v>0.0331962212158456</v>
      </c>
      <c r="DH13" s="208">
        <v>0.00444463561248664</v>
      </c>
      <c r="DI13" s="208">
        <v>3.64965137129474</v>
      </c>
      <c r="DJ13" s="208">
        <v>0.00148839150770831</v>
      </c>
      <c r="DK13" s="208">
        <v>0.0575532440312048</v>
      </c>
      <c r="DL13" s="208">
        <v>0.0271142425874863</v>
      </c>
      <c r="DM13" s="208">
        <v>10.8456374318221</v>
      </c>
      <c r="DN13" s="208">
        <v>15.095117372014</v>
      </c>
      <c r="DO13" s="208">
        <v>1.03930822089525</v>
      </c>
      <c r="DP13" s="208">
        <v>0</v>
      </c>
      <c r="DQ13" s="101">
        <f t="shared" si="0"/>
        <v>2210.79647857432</v>
      </c>
      <c r="DR13" s="210">
        <v>68.0840044612527</v>
      </c>
      <c r="DS13" s="208">
        <v>2506.71841674938</v>
      </c>
      <c r="DT13" s="85">
        <f t="shared" si="1"/>
        <v>2574.80242121064</v>
      </c>
      <c r="DU13" s="208">
        <v>0</v>
      </c>
      <c r="DV13" s="208">
        <v>0</v>
      </c>
      <c r="DW13" s="208">
        <v>6672.25187211346</v>
      </c>
      <c r="DX13" s="208">
        <v>3.40780750238186</v>
      </c>
      <c r="DY13" s="208">
        <v>-2.24495711717535</v>
      </c>
      <c r="DZ13" s="117">
        <f t="shared" si="2"/>
        <v>9248.21714370931</v>
      </c>
      <c r="EA13" s="118">
        <f t="shared" si="3"/>
        <v>11459.0136222836</v>
      </c>
    </row>
    <row r="14" spans="1:131">
      <c r="A14" s="86" t="s">
        <v>159</v>
      </c>
      <c r="B14" s="200" t="s">
        <v>160</v>
      </c>
      <c r="C14" s="208">
        <v>21.9832782490166</v>
      </c>
      <c r="D14" s="208">
        <v>283.272764056985</v>
      </c>
      <c r="E14" s="208">
        <v>0.875107936792568</v>
      </c>
      <c r="F14" s="208">
        <v>0</v>
      </c>
      <c r="G14" s="208">
        <v>0</v>
      </c>
      <c r="H14" s="208">
        <v>1785.47500288262</v>
      </c>
      <c r="I14" s="208">
        <v>77.5392599009092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0.1427065854343</v>
      </c>
      <c r="AM14" s="208">
        <v>0</v>
      </c>
      <c r="AN14" s="208">
        <v>0</v>
      </c>
      <c r="AO14" s="208">
        <v>0</v>
      </c>
      <c r="AP14" s="208">
        <v>0</v>
      </c>
      <c r="AQ14" s="208">
        <v>5.25973041398688</v>
      </c>
      <c r="AR14" s="208">
        <v>46.4472755886764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3.44243791550023</v>
      </c>
      <c r="AZ14" s="208">
        <v>1.02840834186848</v>
      </c>
      <c r="BA14" s="208">
        <v>0</v>
      </c>
      <c r="BB14" s="208">
        <v>0</v>
      </c>
      <c r="BC14" s="209">
        <v>2225.46597187179</v>
      </c>
      <c r="BD14" s="210">
        <v>7.90741431935</v>
      </c>
      <c r="BE14" s="208">
        <v>320.30279673</v>
      </c>
      <c r="BF14" s="208">
        <v>328.21021104935</v>
      </c>
      <c r="BG14" s="208">
        <v>0.0512522697247977</v>
      </c>
      <c r="BH14" s="208">
        <v>0</v>
      </c>
      <c r="BI14" s="208">
        <v>651.320069282385</v>
      </c>
      <c r="BJ14" s="208">
        <v>47.3853416289755</v>
      </c>
      <c r="BK14" s="208">
        <v>-2.03388485773758</v>
      </c>
      <c r="BL14" s="211">
        <v>1024.9329893727</v>
      </c>
      <c r="BM14" s="213">
        <v>3250.39896124449</v>
      </c>
      <c r="BN14" s="212"/>
      <c r="BO14" s="86" t="s">
        <v>44</v>
      </c>
      <c r="BP14" s="87" t="s">
        <v>99</v>
      </c>
      <c r="BQ14" s="208">
        <v>0.000274068249055724</v>
      </c>
      <c r="BR14" s="208">
        <v>0.000812049276326191</v>
      </c>
      <c r="BS14" s="208">
        <v>0</v>
      </c>
      <c r="BT14" s="208">
        <v>3.10096308163181e-5</v>
      </c>
      <c r="BU14" s="208">
        <v>0.00296963203160606</v>
      </c>
      <c r="BV14" s="208">
        <v>0.249786077124071</v>
      </c>
      <c r="BW14" s="208">
        <v>0.311295809698562</v>
      </c>
      <c r="BX14" s="208">
        <v>0.0081033465226708</v>
      </c>
      <c r="BY14" s="208">
        <v>1017.99394349801</v>
      </c>
      <c r="BZ14" s="208">
        <v>0.0111780736717484</v>
      </c>
      <c r="CA14" s="208">
        <v>0.0136396104344826</v>
      </c>
      <c r="CB14" s="208">
        <v>0.102638844620105</v>
      </c>
      <c r="CC14" s="208">
        <v>0.0124388487190774</v>
      </c>
      <c r="CD14" s="208">
        <v>0.0325689206601035</v>
      </c>
      <c r="CE14" s="208">
        <v>0.00173057001830061</v>
      </c>
      <c r="CF14" s="208">
        <v>0.0229739654551054</v>
      </c>
      <c r="CG14" s="208">
        <v>0.00262960925090873</v>
      </c>
      <c r="CH14" s="208">
        <v>0.0921494722387855</v>
      </c>
      <c r="CI14" s="208">
        <v>0.0198184264751404</v>
      </c>
      <c r="CJ14" s="208">
        <v>0.00990558121388584</v>
      </c>
      <c r="CK14" s="208">
        <v>0.0563640538783463</v>
      </c>
      <c r="CL14" s="208">
        <v>0.0256045949012488</v>
      </c>
      <c r="CM14" s="208">
        <v>0.0301208057132279</v>
      </c>
      <c r="CN14" s="208">
        <v>0.0659094160346314</v>
      </c>
      <c r="CO14" s="208">
        <v>0.0116480799650139</v>
      </c>
      <c r="CP14" s="208">
        <v>0.0156929909637724</v>
      </c>
      <c r="CQ14" s="208">
        <v>1.1670438104364</v>
      </c>
      <c r="CR14" s="208">
        <v>0.0448825883666995</v>
      </c>
      <c r="CS14" s="208">
        <v>0.00842463403819507</v>
      </c>
      <c r="CT14" s="208">
        <v>0.00173225109839629</v>
      </c>
      <c r="CU14" s="208">
        <v>0.0464105928856497</v>
      </c>
      <c r="CV14" s="208">
        <v>0.0703536160534429</v>
      </c>
      <c r="CW14" s="208">
        <v>0.0170250981531504</v>
      </c>
      <c r="CX14" s="208">
        <v>0.0117677925220004</v>
      </c>
      <c r="CY14" s="208">
        <v>0.091929353247499</v>
      </c>
      <c r="CZ14" s="208">
        <v>1.82673746825499</v>
      </c>
      <c r="DA14" s="208">
        <v>0.204837845013333</v>
      </c>
      <c r="DB14" s="208">
        <v>0.0050189050905653</v>
      </c>
      <c r="DC14" s="208">
        <v>0.00646356640519076</v>
      </c>
      <c r="DD14" s="208">
        <v>0.121212328423939</v>
      </c>
      <c r="DE14" s="208">
        <v>0.0473764390431899</v>
      </c>
      <c r="DF14" s="208">
        <v>0.284317153890801</v>
      </c>
      <c r="DG14" s="208">
        <v>0.207827875061858</v>
      </c>
      <c r="DH14" s="208">
        <v>0.0723189869123727</v>
      </c>
      <c r="DI14" s="208">
        <v>0.130065046962524</v>
      </c>
      <c r="DJ14" s="208">
        <v>0.0738439732530776</v>
      </c>
      <c r="DK14" s="208">
        <v>0.410566747380988</v>
      </c>
      <c r="DL14" s="208">
        <v>0.108057180597855</v>
      </c>
      <c r="DM14" s="208">
        <v>0.0887682594767772</v>
      </c>
      <c r="DN14" s="208">
        <v>0.309317682101353</v>
      </c>
      <c r="DO14" s="208">
        <v>0.113652575391178</v>
      </c>
      <c r="DP14" s="208">
        <v>0</v>
      </c>
      <c r="DQ14" s="101">
        <f t="shared" si="0"/>
        <v>1024.56417912482</v>
      </c>
      <c r="DR14" s="210">
        <v>6955.36786376942</v>
      </c>
      <c r="DS14" s="208">
        <v>5071.79402669732</v>
      </c>
      <c r="DT14" s="85">
        <f t="shared" si="1"/>
        <v>12027.1618904667</v>
      </c>
      <c r="DU14" s="208">
        <v>0</v>
      </c>
      <c r="DV14" s="208">
        <v>0</v>
      </c>
      <c r="DW14" s="208">
        <v>2948.45835625681</v>
      </c>
      <c r="DX14" s="208">
        <v>1.76901202002174</v>
      </c>
      <c r="DY14" s="208">
        <v>-1.03547818229767</v>
      </c>
      <c r="DZ14" s="117">
        <f t="shared" si="2"/>
        <v>14976.3537805613</v>
      </c>
      <c r="EA14" s="118">
        <f t="shared" si="3"/>
        <v>16000.9179596861</v>
      </c>
    </row>
    <row r="15" spans="1:131">
      <c r="A15" s="86" t="s">
        <v>161</v>
      </c>
      <c r="B15" s="200" t="s">
        <v>162</v>
      </c>
      <c r="C15" s="208">
        <v>296.733806883441</v>
      </c>
      <c r="D15" s="208">
        <v>434.882572640425</v>
      </c>
      <c r="E15" s="208">
        <v>376.500849653948</v>
      </c>
      <c r="F15" s="208">
        <v>0</v>
      </c>
      <c r="G15" s="208">
        <v>0.0760251921209135</v>
      </c>
      <c r="H15" s="208">
        <v>33.0451999023383</v>
      </c>
      <c r="I15" s="208">
        <v>27.8688742964256</v>
      </c>
      <c r="J15" s="208">
        <v>0.15948892594246</v>
      </c>
      <c r="K15" s="208">
        <v>3.32294843681319</v>
      </c>
      <c r="L15" s="208">
        <v>1.13598337748182</v>
      </c>
      <c r="M15" s="208">
        <v>0.288085659985059</v>
      </c>
      <c r="N15" s="208">
        <v>2.96822638696654</v>
      </c>
      <c r="O15" s="208">
        <v>198.613126611641</v>
      </c>
      <c r="P15" s="208">
        <v>217.114934908693</v>
      </c>
      <c r="Q15" s="208">
        <v>0</v>
      </c>
      <c r="R15" s="208">
        <v>0</v>
      </c>
      <c r="S15" s="208">
        <v>0.0247858304122269</v>
      </c>
      <c r="T15" s="208">
        <v>53.4182005194963</v>
      </c>
      <c r="U15" s="208">
        <v>0</v>
      </c>
      <c r="V15" s="208">
        <v>0</v>
      </c>
      <c r="W15" s="208">
        <v>117.260444286612</v>
      </c>
      <c r="X15" s="208">
        <v>5.72723834723935</v>
      </c>
      <c r="Y15" s="208">
        <v>16.6027838147131</v>
      </c>
      <c r="Z15" s="208">
        <v>0.869224482946574</v>
      </c>
      <c r="AA15" s="208">
        <v>0</v>
      </c>
      <c r="AB15" s="208">
        <v>0</v>
      </c>
      <c r="AC15" s="208">
        <v>0</v>
      </c>
      <c r="AD15" s="208">
        <v>0</v>
      </c>
      <c r="AE15" s="208">
        <v>0</v>
      </c>
      <c r="AF15" s="208">
        <v>0</v>
      </c>
      <c r="AG15" s="208">
        <v>0.49041358205182</v>
      </c>
      <c r="AH15" s="208">
        <v>0</v>
      </c>
      <c r="AI15" s="208">
        <v>0</v>
      </c>
      <c r="AJ15" s="208">
        <v>0</v>
      </c>
      <c r="AK15" s="208">
        <v>104.063004244907</v>
      </c>
      <c r="AL15" s="208">
        <v>22.1862907697124</v>
      </c>
      <c r="AM15" s="208">
        <v>0</v>
      </c>
      <c r="AN15" s="208">
        <v>0</v>
      </c>
      <c r="AO15" s="208">
        <v>0</v>
      </c>
      <c r="AP15" s="208">
        <v>0</v>
      </c>
      <c r="AQ15" s="208">
        <v>0</v>
      </c>
      <c r="AR15" s="208">
        <v>0</v>
      </c>
      <c r="AS15" s="208">
        <v>0</v>
      </c>
      <c r="AT15" s="208">
        <v>0</v>
      </c>
      <c r="AU15" s="208">
        <v>0</v>
      </c>
      <c r="AV15" s="208">
        <v>0</v>
      </c>
      <c r="AW15" s="208">
        <v>0.22698940824846</v>
      </c>
      <c r="AX15" s="208">
        <v>0</v>
      </c>
      <c r="AY15" s="208">
        <v>1.38024693992239</v>
      </c>
      <c r="AZ15" s="208">
        <v>0</v>
      </c>
      <c r="BA15" s="208">
        <v>0</v>
      </c>
      <c r="BB15" s="208">
        <v>0</v>
      </c>
      <c r="BC15" s="209">
        <v>1914.95974510248</v>
      </c>
      <c r="BD15" s="210">
        <v>177.7277513578</v>
      </c>
      <c r="BE15" s="208">
        <v>251.61955994</v>
      </c>
      <c r="BF15" s="208">
        <v>429.3473112978</v>
      </c>
      <c r="BG15" s="208">
        <v>0</v>
      </c>
      <c r="BH15" s="208">
        <v>0</v>
      </c>
      <c r="BI15" s="208">
        <v>1097.88153104673</v>
      </c>
      <c r="BJ15" s="208">
        <v>136.867800672336</v>
      </c>
      <c r="BK15" s="208">
        <v>-1.94459973466383</v>
      </c>
      <c r="BL15" s="211">
        <v>1662.1520432822</v>
      </c>
      <c r="BM15" s="213">
        <v>3577.11178838469</v>
      </c>
      <c r="BN15" s="212"/>
      <c r="BO15" s="86" t="s">
        <v>45</v>
      </c>
      <c r="BP15" s="87" t="s">
        <v>100</v>
      </c>
      <c r="BQ15" s="208">
        <v>40.8375120937074</v>
      </c>
      <c r="BR15" s="208">
        <v>1.38037454516283</v>
      </c>
      <c r="BS15" s="208">
        <v>0.131784115960379</v>
      </c>
      <c r="BT15" s="208">
        <v>0</v>
      </c>
      <c r="BU15" s="208">
        <v>14.3273354497249</v>
      </c>
      <c r="BV15" s="208">
        <v>0</v>
      </c>
      <c r="BW15" s="208">
        <v>42.7963199027846</v>
      </c>
      <c r="BX15" s="208">
        <v>0</v>
      </c>
      <c r="BY15" s="208">
        <v>0</v>
      </c>
      <c r="BZ15" s="208">
        <v>730.184946875026</v>
      </c>
      <c r="CA15" s="208">
        <v>1105.72900434021</v>
      </c>
      <c r="CB15" s="208">
        <v>1949.13625354956</v>
      </c>
      <c r="CC15" s="208">
        <v>0</v>
      </c>
      <c r="CD15" s="208">
        <v>12.0282176885363</v>
      </c>
      <c r="CE15" s="208">
        <v>0</v>
      </c>
      <c r="CF15" s="208">
        <v>0</v>
      </c>
      <c r="CG15" s="208">
        <v>0</v>
      </c>
      <c r="CH15" s="208">
        <v>0</v>
      </c>
      <c r="CI15" s="208">
        <v>3.90907694563946</v>
      </c>
      <c r="CJ15" s="208">
        <v>4.00867034318561</v>
      </c>
      <c r="CK15" s="208">
        <v>170.350511972784</v>
      </c>
      <c r="CL15" s="208">
        <v>1.75842794080915</v>
      </c>
      <c r="CM15" s="208">
        <v>0</v>
      </c>
      <c r="CN15" s="208">
        <v>10.6173011970988</v>
      </c>
      <c r="CO15" s="208">
        <v>0</v>
      </c>
      <c r="CP15" s="208">
        <v>0.552663375995638</v>
      </c>
      <c r="CQ15" s="208">
        <v>1.83742393738698</v>
      </c>
      <c r="CR15" s="208">
        <v>0.585216749040919</v>
      </c>
      <c r="CS15" s="208">
        <v>221.155008245021</v>
      </c>
      <c r="CT15" s="208">
        <v>1.10682959715291</v>
      </c>
      <c r="CU15" s="208">
        <v>540.096687994975</v>
      </c>
      <c r="CV15" s="208">
        <v>0.029145216302656</v>
      </c>
      <c r="CW15" s="208">
        <v>1.82799545436209</v>
      </c>
      <c r="CX15" s="208">
        <v>0.875556039392544</v>
      </c>
      <c r="CY15" s="208">
        <v>45.1969061358967</v>
      </c>
      <c r="CZ15" s="208">
        <v>2.90617296614104</v>
      </c>
      <c r="DA15" s="208">
        <v>11.211151658428</v>
      </c>
      <c r="DB15" s="208">
        <v>0.75217626789781</v>
      </c>
      <c r="DC15" s="208">
        <v>0</v>
      </c>
      <c r="DD15" s="208">
        <v>0</v>
      </c>
      <c r="DE15" s="208">
        <v>24.477672599697</v>
      </c>
      <c r="DF15" s="208">
        <v>32.7330475669853</v>
      </c>
      <c r="DG15" s="208">
        <v>0</v>
      </c>
      <c r="DH15" s="208">
        <v>0.11643609821419</v>
      </c>
      <c r="DI15" s="208">
        <v>0</v>
      </c>
      <c r="DJ15" s="208">
        <v>0</v>
      </c>
      <c r="DK15" s="208">
        <v>0.360078387413972</v>
      </c>
      <c r="DL15" s="208">
        <v>0.22835171851622</v>
      </c>
      <c r="DM15" s="208">
        <v>16.5243761951847</v>
      </c>
      <c r="DN15" s="208">
        <v>3.0800110238599</v>
      </c>
      <c r="DO15" s="208">
        <v>110.672168135869</v>
      </c>
      <c r="DP15" s="208">
        <v>0</v>
      </c>
      <c r="DQ15" s="101">
        <f t="shared" si="0"/>
        <v>5103.52081232392</v>
      </c>
      <c r="DR15" s="210">
        <v>163.213260037734</v>
      </c>
      <c r="DS15" s="208">
        <v>1575.63246718688</v>
      </c>
      <c r="DT15" s="85">
        <f t="shared" si="1"/>
        <v>1738.84572722461</v>
      </c>
      <c r="DU15" s="208">
        <v>0</v>
      </c>
      <c r="DV15" s="208">
        <v>0</v>
      </c>
      <c r="DW15" s="208">
        <v>1836.4692759389</v>
      </c>
      <c r="DX15" s="208">
        <v>0</v>
      </c>
      <c r="DY15" s="208">
        <v>-5.18373451935195</v>
      </c>
      <c r="DZ15" s="117">
        <f t="shared" si="2"/>
        <v>3570.13126864416</v>
      </c>
      <c r="EA15" s="118">
        <f t="shared" si="3"/>
        <v>8673.65208096808</v>
      </c>
    </row>
    <row r="16" spans="1:131">
      <c r="A16" s="86" t="s">
        <v>163</v>
      </c>
      <c r="B16" s="200" t="s">
        <v>164</v>
      </c>
      <c r="C16" s="208">
        <v>1.2335873941663</v>
      </c>
      <c r="D16" s="208">
        <v>1.00742700414025</v>
      </c>
      <c r="E16" s="208">
        <v>6.77525968605251</v>
      </c>
      <c r="F16" s="208">
        <v>0</v>
      </c>
      <c r="G16" s="208">
        <v>0</v>
      </c>
      <c r="H16" s="208">
        <v>83.465075758346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0.991104905175162</v>
      </c>
      <c r="AR16" s="208">
        <v>22.9712791417122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8.4011095755905</v>
      </c>
      <c r="AZ16" s="208">
        <v>1.83896261180178</v>
      </c>
      <c r="BA16" s="208">
        <v>0</v>
      </c>
      <c r="BB16" s="208">
        <v>0</v>
      </c>
      <c r="BC16" s="209">
        <v>126.683806076985</v>
      </c>
      <c r="BD16" s="210">
        <v>2.77633273305</v>
      </c>
      <c r="BE16" s="208">
        <v>187.89779725</v>
      </c>
      <c r="BF16" s="208">
        <v>190.67412998305</v>
      </c>
      <c r="BG16" s="208">
        <v>0.102504539449595</v>
      </c>
      <c r="BH16" s="208">
        <v>0</v>
      </c>
      <c r="BI16" s="208">
        <v>591.041862115141</v>
      </c>
      <c r="BJ16" s="208">
        <v>0</v>
      </c>
      <c r="BK16" s="208">
        <v>0</v>
      </c>
      <c r="BL16" s="211">
        <v>781.818496637641</v>
      </c>
      <c r="BM16" s="213">
        <v>908.502302714625</v>
      </c>
      <c r="BN16" s="212"/>
      <c r="BO16" s="86" t="s">
        <v>46</v>
      </c>
      <c r="BP16" s="87" t="s">
        <v>101</v>
      </c>
      <c r="BQ16" s="208">
        <v>0</v>
      </c>
      <c r="BR16" s="208">
        <v>0.0305008333161085</v>
      </c>
      <c r="BS16" s="208">
        <v>0</v>
      </c>
      <c r="BT16" s="208">
        <v>0.0156888779291016</v>
      </c>
      <c r="BU16" s="208">
        <v>0.0814964097389766</v>
      </c>
      <c r="BV16" s="208">
        <v>1.01484540543456</v>
      </c>
      <c r="BW16" s="208">
        <v>1.69201638066317</v>
      </c>
      <c r="BX16" s="208">
        <v>0.000189253869282882</v>
      </c>
      <c r="BY16" s="208">
        <v>0.00238898641389905</v>
      </c>
      <c r="BZ16" s="208">
        <v>0.537296242508463</v>
      </c>
      <c r="CA16" s="208">
        <v>126.098064527454</v>
      </c>
      <c r="CB16" s="208">
        <v>0.00313736889899076</v>
      </c>
      <c r="CC16" s="208">
        <v>0.000299241300036815</v>
      </c>
      <c r="CD16" s="208">
        <v>0.00102270588475249</v>
      </c>
      <c r="CE16" s="208">
        <v>2.70040001502208e-5</v>
      </c>
      <c r="CF16" s="208">
        <v>0.000542176939156741</v>
      </c>
      <c r="CG16" s="208">
        <v>5.78895745620129e-5</v>
      </c>
      <c r="CH16" s="208">
        <v>0.00261030417716403</v>
      </c>
      <c r="CI16" s="208">
        <v>0.241467779902676</v>
      </c>
      <c r="CJ16" s="208">
        <v>0.000273102667144268</v>
      </c>
      <c r="CK16" s="208">
        <v>0.0013645244624539</v>
      </c>
      <c r="CL16" s="208">
        <v>1.42979575358652</v>
      </c>
      <c r="CM16" s="208">
        <v>0.00087119964762554</v>
      </c>
      <c r="CN16" s="208">
        <v>8.77566447864798</v>
      </c>
      <c r="CO16" s="208">
        <v>0.000326153372504887</v>
      </c>
      <c r="CP16" s="208">
        <v>0.0127595077614403</v>
      </c>
      <c r="CQ16" s="208">
        <v>0.213411172253643</v>
      </c>
      <c r="CR16" s="208">
        <v>0.000152921424739011</v>
      </c>
      <c r="CS16" s="208">
        <v>2.64167074550189e-5</v>
      </c>
      <c r="CT16" s="208">
        <v>1.02619953815773e-5</v>
      </c>
      <c r="CU16" s="208">
        <v>0.000990903816041889</v>
      </c>
      <c r="CV16" s="208">
        <v>0.0246160126081347</v>
      </c>
      <c r="CW16" s="208">
        <v>7.09751544391956</v>
      </c>
      <c r="CX16" s="208">
        <v>9.99830581963558</v>
      </c>
      <c r="CY16" s="208">
        <v>2.56942963505762</v>
      </c>
      <c r="CZ16" s="208">
        <v>30.516246925888</v>
      </c>
      <c r="DA16" s="208">
        <v>38.6092481626887</v>
      </c>
      <c r="DB16" s="208">
        <v>0.433071502936133</v>
      </c>
      <c r="DC16" s="208">
        <v>25.5075048949037</v>
      </c>
      <c r="DD16" s="208">
        <v>16.7052564256382</v>
      </c>
      <c r="DE16" s="208">
        <v>6.90193705600339</v>
      </c>
      <c r="DF16" s="208">
        <v>30.3787617242368</v>
      </c>
      <c r="DG16" s="208">
        <v>2.132935463021</v>
      </c>
      <c r="DH16" s="208">
        <v>5.55843243641737</v>
      </c>
      <c r="DI16" s="208">
        <v>53.9483694588395</v>
      </c>
      <c r="DJ16" s="208">
        <v>3.61391074124244</v>
      </c>
      <c r="DK16" s="208">
        <v>17.6603951778629</v>
      </c>
      <c r="DL16" s="208">
        <v>29.5050600035594</v>
      </c>
      <c r="DM16" s="208">
        <v>186.887148685255</v>
      </c>
      <c r="DN16" s="208">
        <v>7.91582165794714</v>
      </c>
      <c r="DO16" s="208">
        <v>124.194972363952</v>
      </c>
      <c r="DP16" s="208">
        <v>0</v>
      </c>
      <c r="DQ16" s="101">
        <f t="shared" si="0"/>
        <v>740.31623737596</v>
      </c>
      <c r="DR16" s="210">
        <v>183.152078291068</v>
      </c>
      <c r="DS16" s="208">
        <v>1582.10533754058</v>
      </c>
      <c r="DT16" s="85">
        <f t="shared" si="1"/>
        <v>1765.25741583165</v>
      </c>
      <c r="DU16" s="208">
        <v>0</v>
      </c>
      <c r="DV16" s="208">
        <v>0</v>
      </c>
      <c r="DW16" s="208">
        <v>13027.420698247</v>
      </c>
      <c r="DX16" s="208">
        <v>0</v>
      </c>
      <c r="DY16" s="208">
        <v>-0.750587912210165</v>
      </c>
      <c r="DZ16" s="117">
        <f t="shared" si="2"/>
        <v>14791.9275261665</v>
      </c>
      <c r="EA16" s="118">
        <f t="shared" si="3"/>
        <v>15532.2437635424</v>
      </c>
    </row>
    <row r="17" spans="1:131">
      <c r="A17" s="86" t="s">
        <v>165</v>
      </c>
      <c r="B17" s="200" t="s">
        <v>166</v>
      </c>
      <c r="C17" s="208">
        <v>0</v>
      </c>
      <c r="D17" s="208">
        <v>0</v>
      </c>
      <c r="E17" s="208">
        <v>0</v>
      </c>
      <c r="F17" s="208">
        <v>0.0971090419593595</v>
      </c>
      <c r="G17" s="208">
        <v>0.221890386271337</v>
      </c>
      <c r="H17" s="208">
        <v>6.26292388759728</v>
      </c>
      <c r="I17" s="208">
        <v>40.3482293819876</v>
      </c>
      <c r="J17" s="208">
        <v>8.81710024789747</v>
      </c>
      <c r="K17" s="208">
        <v>0</v>
      </c>
      <c r="L17" s="208">
        <v>2.89890679201513</v>
      </c>
      <c r="M17" s="208">
        <v>0</v>
      </c>
      <c r="N17" s="208">
        <v>0</v>
      </c>
      <c r="O17" s="208">
        <v>2.91587571048039</v>
      </c>
      <c r="P17" s="208">
        <v>22.4249084995289</v>
      </c>
      <c r="Q17" s="208">
        <v>0</v>
      </c>
      <c r="R17" s="208">
        <v>9562.22610993955</v>
      </c>
      <c r="S17" s="208">
        <v>0</v>
      </c>
      <c r="T17" s="208">
        <v>376.611032231663</v>
      </c>
      <c r="U17" s="208">
        <v>2.47616953937664</v>
      </c>
      <c r="V17" s="208">
        <v>0.45476068784643</v>
      </c>
      <c r="W17" s="208">
        <v>6.04395120024615</v>
      </c>
      <c r="X17" s="208">
        <v>20.7398868971291</v>
      </c>
      <c r="Y17" s="208">
        <v>15.3023770880313</v>
      </c>
      <c r="Z17" s="208">
        <v>28.8656147429769</v>
      </c>
      <c r="AA17" s="208">
        <v>0</v>
      </c>
      <c r="AB17" s="208">
        <v>0.529437062331469</v>
      </c>
      <c r="AC17" s="208">
        <v>0.863576895631523</v>
      </c>
      <c r="AD17" s="208">
        <v>4.45960919324797</v>
      </c>
      <c r="AE17" s="208">
        <v>8.07686723815537</v>
      </c>
      <c r="AF17" s="208">
        <v>0</v>
      </c>
      <c r="AG17" s="208">
        <v>0</v>
      </c>
      <c r="AH17" s="208">
        <v>0</v>
      </c>
      <c r="AI17" s="208">
        <v>412.719298762262</v>
      </c>
      <c r="AJ17" s="208">
        <v>0</v>
      </c>
      <c r="AK17" s="208">
        <v>0</v>
      </c>
      <c r="AL17" s="208">
        <v>0</v>
      </c>
      <c r="AM17" s="208">
        <v>0</v>
      </c>
      <c r="AN17" s="208">
        <v>0</v>
      </c>
      <c r="AO17" s="208">
        <v>0</v>
      </c>
      <c r="AP17" s="208">
        <v>0</v>
      </c>
      <c r="AQ17" s="208">
        <v>0</v>
      </c>
      <c r="AR17" s="208">
        <v>0</v>
      </c>
      <c r="AS17" s="208">
        <v>0</v>
      </c>
      <c r="AT17" s="208">
        <v>0</v>
      </c>
      <c r="AU17" s="208">
        <v>0</v>
      </c>
      <c r="AV17" s="208">
        <v>0</v>
      </c>
      <c r="AW17" s="208">
        <v>3.26790643520728</v>
      </c>
      <c r="AX17" s="208">
        <v>0</v>
      </c>
      <c r="AY17" s="208">
        <v>0</v>
      </c>
      <c r="AZ17" s="208">
        <v>0</v>
      </c>
      <c r="BA17" s="208">
        <v>0</v>
      </c>
      <c r="BB17" s="208">
        <v>0</v>
      </c>
      <c r="BC17" s="209">
        <v>10526.6235418614</v>
      </c>
      <c r="BD17" s="210">
        <v>0.00407813415</v>
      </c>
      <c r="BE17" s="208">
        <v>5.33311198</v>
      </c>
      <c r="BF17" s="208">
        <v>5.33719011415</v>
      </c>
      <c r="BG17" s="208">
        <v>0</v>
      </c>
      <c r="BH17" s="208">
        <v>0</v>
      </c>
      <c r="BI17" s="208">
        <v>0</v>
      </c>
      <c r="BJ17" s="208">
        <v>0.98940288036087</v>
      </c>
      <c r="BK17" s="208">
        <v>-10.6051353275998</v>
      </c>
      <c r="BL17" s="211">
        <v>-4.27854233308893</v>
      </c>
      <c r="BM17" s="213">
        <v>10522.3449995283</v>
      </c>
      <c r="BN17" s="212"/>
      <c r="BO17" s="86" t="s">
        <v>47</v>
      </c>
      <c r="BP17" s="87" t="s">
        <v>102</v>
      </c>
      <c r="BQ17" s="208">
        <v>9.58721283029253e-6</v>
      </c>
      <c r="BR17" s="208">
        <v>0</v>
      </c>
      <c r="BS17" s="208">
        <v>0</v>
      </c>
      <c r="BT17" s="208">
        <v>2.04517354866581e-6</v>
      </c>
      <c r="BU17" s="208">
        <v>0.000291299027201877</v>
      </c>
      <c r="BV17" s="208">
        <v>0.483013071729935</v>
      </c>
      <c r="BW17" s="208">
        <v>1.81706477599698</v>
      </c>
      <c r="BX17" s="208">
        <v>0.00218668840046595</v>
      </c>
      <c r="BY17" s="208">
        <v>0.0176595573536995</v>
      </c>
      <c r="BZ17" s="208">
        <v>0.00323255243199074</v>
      </c>
      <c r="CA17" s="208">
        <v>0.00391963108235423</v>
      </c>
      <c r="CB17" s="208">
        <v>2562.22031179869</v>
      </c>
      <c r="CC17" s="208">
        <v>0.00234726968974586</v>
      </c>
      <c r="CD17" s="208">
        <v>5.67994855773777</v>
      </c>
      <c r="CE17" s="208">
        <v>0.000535080618263635</v>
      </c>
      <c r="CF17" s="208">
        <v>0.00617100189761655</v>
      </c>
      <c r="CG17" s="208">
        <v>0.000727492964410448</v>
      </c>
      <c r="CH17" s="208">
        <v>0.0225409905001615</v>
      </c>
      <c r="CI17" s="208">
        <v>0.0667251608299415</v>
      </c>
      <c r="CJ17" s="208">
        <v>0.00246106243665154</v>
      </c>
      <c r="CK17" s="208">
        <v>0.0134383149808175</v>
      </c>
      <c r="CL17" s="208">
        <v>0.00630772618902521</v>
      </c>
      <c r="CM17" s="208">
        <v>0.00722040259835856</v>
      </c>
      <c r="CN17" s="208">
        <v>4.11925038634815</v>
      </c>
      <c r="CO17" s="208">
        <v>0.00246780738213726</v>
      </c>
      <c r="CP17" s="208">
        <v>0.00313880296422369</v>
      </c>
      <c r="CQ17" s="208">
        <v>0.0557328082144048</v>
      </c>
      <c r="CR17" s="208">
        <v>0.15018966669099</v>
      </c>
      <c r="CS17" s="208">
        <v>0.506936800551588</v>
      </c>
      <c r="CT17" s="208">
        <v>0.00012590203577486</v>
      </c>
      <c r="CU17" s="208">
        <v>3.85491488223494</v>
      </c>
      <c r="CV17" s="208">
        <v>0.000257798516834473</v>
      </c>
      <c r="CW17" s="208">
        <v>6.75247456668446</v>
      </c>
      <c r="CX17" s="208">
        <v>0.00394752743072809</v>
      </c>
      <c r="CY17" s="208">
        <v>1.41033274477951</v>
      </c>
      <c r="CZ17" s="208">
        <v>0.635812335981978</v>
      </c>
      <c r="DA17" s="208">
        <v>0.0598755004253603</v>
      </c>
      <c r="DB17" s="208">
        <v>0.00141644156966568</v>
      </c>
      <c r="DC17" s="208">
        <v>0.00251044186919376</v>
      </c>
      <c r="DD17" s="208">
        <v>0.038318262738685</v>
      </c>
      <c r="DE17" s="208">
        <v>0.0456790983511205</v>
      </c>
      <c r="DF17" s="208">
        <v>0.110013664427514</v>
      </c>
      <c r="DG17" s="208">
        <v>0.0502537258770198</v>
      </c>
      <c r="DH17" s="208">
        <v>0.832925289860596</v>
      </c>
      <c r="DI17" s="208">
        <v>0.0503521036669819</v>
      </c>
      <c r="DJ17" s="208">
        <v>0.0272862573873983</v>
      </c>
      <c r="DK17" s="208">
        <v>0.156557974877883</v>
      </c>
      <c r="DL17" s="208">
        <v>5.79334392955397</v>
      </c>
      <c r="DM17" s="208">
        <v>2.0007994166848</v>
      </c>
      <c r="DN17" s="208">
        <v>0.119942125970648</v>
      </c>
      <c r="DO17" s="208">
        <v>0.0438971819121675</v>
      </c>
      <c r="DP17" s="208">
        <v>0</v>
      </c>
      <c r="DQ17" s="101">
        <f t="shared" si="0"/>
        <v>2597.18486751253</v>
      </c>
      <c r="DR17" s="210">
        <v>3402.7065480034</v>
      </c>
      <c r="DS17" s="208">
        <v>7384.09888037367</v>
      </c>
      <c r="DT17" s="85">
        <f t="shared" si="1"/>
        <v>10786.8054283771</v>
      </c>
      <c r="DU17" s="208">
        <v>0</v>
      </c>
      <c r="DV17" s="208">
        <v>0</v>
      </c>
      <c r="DW17" s="208">
        <v>8919.29152720462</v>
      </c>
      <c r="DX17" s="208">
        <v>0</v>
      </c>
      <c r="DY17" s="208">
        <v>-1.31515470820143</v>
      </c>
      <c r="DZ17" s="117">
        <f t="shared" si="2"/>
        <v>19704.7818008735</v>
      </c>
      <c r="EA17" s="118">
        <f t="shared" si="3"/>
        <v>22301.966668386</v>
      </c>
    </row>
    <row r="18" spans="1:131">
      <c r="A18" s="86" t="s">
        <v>167</v>
      </c>
      <c r="B18" s="200" t="s">
        <v>168</v>
      </c>
      <c r="C18" s="208">
        <v>0</v>
      </c>
      <c r="D18" s="208">
        <v>0</v>
      </c>
      <c r="E18" s="208">
        <v>0</v>
      </c>
      <c r="F18" s="208">
        <v>0</v>
      </c>
      <c r="G18" s="208">
        <v>0</v>
      </c>
      <c r="H18" s="208">
        <v>1.54262436613328</v>
      </c>
      <c r="I18" s="208">
        <v>2.53017485675222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5.71690420429377</v>
      </c>
      <c r="S18" s="208">
        <v>0</v>
      </c>
      <c r="T18" s="208">
        <v>37.7849391773272</v>
      </c>
      <c r="U18" s="208">
        <v>0</v>
      </c>
      <c r="V18" s="208">
        <v>0</v>
      </c>
      <c r="W18" s="208">
        <v>0</v>
      </c>
      <c r="X18" s="208">
        <v>0.486429771079434</v>
      </c>
      <c r="Y18" s="208">
        <v>478.000579578746</v>
      </c>
      <c r="Z18" s="208">
        <v>0</v>
      </c>
      <c r="AA18" s="208">
        <v>0</v>
      </c>
      <c r="AB18" s="208">
        <v>0</v>
      </c>
      <c r="AC18" s="208">
        <v>0</v>
      </c>
      <c r="AD18" s="208">
        <v>0</v>
      </c>
      <c r="AE18" s="208">
        <v>6.86514922597257</v>
      </c>
      <c r="AF18" s="208">
        <v>0</v>
      </c>
      <c r="AG18" s="208">
        <v>0</v>
      </c>
      <c r="AH18" s="208">
        <v>0</v>
      </c>
      <c r="AI18" s="208">
        <v>0.0541965376892331</v>
      </c>
      <c r="AJ18" s="208">
        <v>0</v>
      </c>
      <c r="AK18" s="208">
        <v>0</v>
      </c>
      <c r="AL18" s="208">
        <v>0</v>
      </c>
      <c r="AM18" s="208">
        <v>0</v>
      </c>
      <c r="AN18" s="208">
        <v>0</v>
      </c>
      <c r="AO18" s="208">
        <v>0</v>
      </c>
      <c r="AP18" s="208">
        <v>0</v>
      </c>
      <c r="AQ18" s="208">
        <v>0</v>
      </c>
      <c r="AR18" s="208">
        <v>0</v>
      </c>
      <c r="AS18" s="208">
        <v>0</v>
      </c>
      <c r="AT18" s="208">
        <v>0</v>
      </c>
      <c r="AU18" s="208">
        <v>0</v>
      </c>
      <c r="AV18" s="208">
        <v>0</v>
      </c>
      <c r="AW18" s="208">
        <v>0.550028600939055</v>
      </c>
      <c r="AX18" s="208">
        <v>0</v>
      </c>
      <c r="AY18" s="208">
        <v>0</v>
      </c>
      <c r="AZ18" s="208">
        <v>0</v>
      </c>
      <c r="BA18" s="208">
        <v>0</v>
      </c>
      <c r="BB18" s="208">
        <v>0</v>
      </c>
      <c r="BC18" s="209">
        <v>533.531026318933</v>
      </c>
      <c r="BD18" s="210">
        <v>0</v>
      </c>
      <c r="BE18" s="208">
        <v>0.2755162</v>
      </c>
      <c r="BF18" s="208">
        <v>0.2755162</v>
      </c>
      <c r="BG18" s="208">
        <v>0</v>
      </c>
      <c r="BH18" s="208">
        <v>0</v>
      </c>
      <c r="BI18" s="208">
        <v>0</v>
      </c>
      <c r="BJ18" s="208">
        <v>0</v>
      </c>
      <c r="BK18" s="208">
        <v>-13.2970531981081</v>
      </c>
      <c r="BL18" s="211">
        <v>-13.0215369981081</v>
      </c>
      <c r="BM18" s="213">
        <v>520.509489320825</v>
      </c>
      <c r="BN18" s="212"/>
      <c r="BO18" s="86" t="s">
        <v>48</v>
      </c>
      <c r="BP18" s="87" t="s">
        <v>103</v>
      </c>
      <c r="BQ18" s="208">
        <v>38.8235086275519</v>
      </c>
      <c r="BR18" s="208">
        <v>48.5320419461935</v>
      </c>
      <c r="BS18" s="208">
        <v>3.7785923189497</v>
      </c>
      <c r="BT18" s="208">
        <v>0</v>
      </c>
      <c r="BU18" s="208">
        <v>0.228935417482741</v>
      </c>
      <c r="BV18" s="208">
        <v>7.0891323709744</v>
      </c>
      <c r="BW18" s="208">
        <v>35.133090867586</v>
      </c>
      <c r="BX18" s="208">
        <v>12.2469000348492</v>
      </c>
      <c r="BY18" s="208">
        <v>0</v>
      </c>
      <c r="BZ18" s="208">
        <v>1.40856390196171</v>
      </c>
      <c r="CA18" s="208">
        <v>0</v>
      </c>
      <c r="CB18" s="208">
        <v>0</v>
      </c>
      <c r="CC18" s="208">
        <v>419.841665236645</v>
      </c>
      <c r="CD18" s="208">
        <v>37.0339433208353</v>
      </c>
      <c r="CE18" s="208">
        <v>0</v>
      </c>
      <c r="CF18" s="208">
        <v>0</v>
      </c>
      <c r="CG18" s="208">
        <v>0</v>
      </c>
      <c r="CH18" s="208">
        <v>7.75517872157492</v>
      </c>
      <c r="CI18" s="208">
        <v>2.49770102609187</v>
      </c>
      <c r="CJ18" s="208">
        <v>0</v>
      </c>
      <c r="CK18" s="208">
        <v>0</v>
      </c>
      <c r="CL18" s="208">
        <v>3.25130091545673</v>
      </c>
      <c r="CM18" s="208">
        <v>0.899673256272812</v>
      </c>
      <c r="CN18" s="208">
        <v>39.4806903751187</v>
      </c>
      <c r="CO18" s="208">
        <v>0</v>
      </c>
      <c r="CP18" s="208">
        <v>0.145710948770401</v>
      </c>
      <c r="CQ18" s="208">
        <v>69.0182698081332</v>
      </c>
      <c r="CR18" s="208">
        <v>25.7648758658925</v>
      </c>
      <c r="CS18" s="208">
        <v>8.37664483975201</v>
      </c>
      <c r="CT18" s="208">
        <v>2.02260749289842</v>
      </c>
      <c r="CU18" s="208">
        <v>1524.38302126297</v>
      </c>
      <c r="CV18" s="208">
        <v>0</v>
      </c>
      <c r="CW18" s="208">
        <v>18.2425145790435</v>
      </c>
      <c r="CX18" s="208">
        <v>0.342638662662673</v>
      </c>
      <c r="CY18" s="208">
        <v>775.683140959697</v>
      </c>
      <c r="CZ18" s="208">
        <v>200.446606422161</v>
      </c>
      <c r="DA18" s="208">
        <v>0</v>
      </c>
      <c r="DB18" s="208">
        <v>0</v>
      </c>
      <c r="DC18" s="208">
        <v>0</v>
      </c>
      <c r="DD18" s="208">
        <v>8.83159097238879</v>
      </c>
      <c r="DE18" s="208">
        <v>0</v>
      </c>
      <c r="DF18" s="208">
        <v>0</v>
      </c>
      <c r="DG18" s="208">
        <v>0</v>
      </c>
      <c r="DH18" s="208">
        <v>2.17083244107744</v>
      </c>
      <c r="DI18" s="208">
        <v>0</v>
      </c>
      <c r="DJ18" s="208">
        <v>19.7817309846926</v>
      </c>
      <c r="DK18" s="208">
        <v>0</v>
      </c>
      <c r="DL18" s="208">
        <v>1.83626613162381</v>
      </c>
      <c r="DM18" s="208">
        <v>8.62977559736334</v>
      </c>
      <c r="DN18" s="208">
        <v>0</v>
      </c>
      <c r="DO18" s="208">
        <v>18.0493647260724</v>
      </c>
      <c r="DP18" s="208">
        <v>0</v>
      </c>
      <c r="DQ18" s="101">
        <f t="shared" si="0"/>
        <v>3341.72651003275</v>
      </c>
      <c r="DR18" s="210">
        <v>914.088470241824</v>
      </c>
      <c r="DS18" s="208">
        <v>739.22995528684</v>
      </c>
      <c r="DT18" s="85">
        <f t="shared" si="1"/>
        <v>1653.31842552866</v>
      </c>
      <c r="DU18" s="208">
        <v>0</v>
      </c>
      <c r="DV18" s="208">
        <v>0</v>
      </c>
      <c r="DW18" s="208">
        <v>116.01492121168</v>
      </c>
      <c r="DX18" s="208">
        <v>0</v>
      </c>
      <c r="DY18" s="208">
        <v>-3.39411637614943</v>
      </c>
      <c r="DZ18" s="117">
        <f t="shared" si="2"/>
        <v>1765.9392303642</v>
      </c>
      <c r="EA18" s="118">
        <f t="shared" si="3"/>
        <v>5107.66574039694</v>
      </c>
    </row>
    <row r="19" spans="1:131">
      <c r="A19" s="86" t="s">
        <v>169</v>
      </c>
      <c r="B19" s="200" t="s">
        <v>170</v>
      </c>
      <c r="C19" s="208">
        <v>8.1797985127875</v>
      </c>
      <c r="D19" s="208">
        <v>31.8726359221464</v>
      </c>
      <c r="E19" s="208">
        <v>1.26592222711709</v>
      </c>
      <c r="F19" s="208">
        <v>0</v>
      </c>
      <c r="G19" s="208">
        <v>14.5571896830524</v>
      </c>
      <c r="H19" s="208">
        <v>6.65566613378682</v>
      </c>
      <c r="I19" s="208">
        <v>27.2290095700063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0.155891852594812</v>
      </c>
      <c r="Q19" s="208">
        <v>0</v>
      </c>
      <c r="R19" s="208">
        <v>0</v>
      </c>
      <c r="S19" s="208">
        <v>3.46080199054453</v>
      </c>
      <c r="T19" s="208">
        <v>737.711147447145</v>
      </c>
      <c r="U19" s="208">
        <v>5.46192973778078</v>
      </c>
      <c r="V19" s="208">
        <v>0</v>
      </c>
      <c r="W19" s="208">
        <v>0</v>
      </c>
      <c r="X19" s="208">
        <v>403.320994923194</v>
      </c>
      <c r="Y19" s="208">
        <v>17.7327796748742</v>
      </c>
      <c r="Z19" s="208">
        <v>0.0887195092739274</v>
      </c>
      <c r="AA19" s="208">
        <v>0</v>
      </c>
      <c r="AB19" s="208">
        <v>1.89650997761077</v>
      </c>
      <c r="AC19" s="208">
        <v>0</v>
      </c>
      <c r="AD19" s="208">
        <v>0</v>
      </c>
      <c r="AE19" s="208">
        <v>2.69131146799408</v>
      </c>
      <c r="AF19" s="208">
        <v>0</v>
      </c>
      <c r="AG19" s="208">
        <v>6.80751455401305</v>
      </c>
      <c r="AH19" s="208">
        <v>0</v>
      </c>
      <c r="AI19" s="208">
        <v>0</v>
      </c>
      <c r="AJ19" s="208">
        <v>22.5169463490025</v>
      </c>
      <c r="AK19" s="208">
        <v>535.105795208931</v>
      </c>
      <c r="AL19" s="208">
        <v>10.8141318035932</v>
      </c>
      <c r="AM19" s="208">
        <v>0</v>
      </c>
      <c r="AN19" s="208">
        <v>0</v>
      </c>
      <c r="AO19" s="208">
        <v>0</v>
      </c>
      <c r="AP19" s="208">
        <v>0.423055756184106</v>
      </c>
      <c r="AQ19" s="208">
        <v>0</v>
      </c>
      <c r="AR19" s="208">
        <v>0</v>
      </c>
      <c r="AS19" s="208">
        <v>0</v>
      </c>
      <c r="AT19" s="208">
        <v>0</v>
      </c>
      <c r="AU19" s="208">
        <v>0</v>
      </c>
      <c r="AV19" s="208">
        <v>13.0689844648219</v>
      </c>
      <c r="AW19" s="208">
        <v>0</v>
      </c>
      <c r="AX19" s="208">
        <v>0</v>
      </c>
      <c r="AY19" s="208">
        <v>6.48576175038033</v>
      </c>
      <c r="AZ19" s="208">
        <v>0.086162869359154</v>
      </c>
      <c r="BA19" s="208">
        <v>0</v>
      </c>
      <c r="BB19" s="208">
        <v>0</v>
      </c>
      <c r="BC19" s="209">
        <v>1857.58866138619</v>
      </c>
      <c r="BD19" s="210">
        <v>61.1257869124</v>
      </c>
      <c r="BE19" s="208">
        <v>122.02374861</v>
      </c>
      <c r="BF19" s="208">
        <v>183.1495355224</v>
      </c>
      <c r="BG19" s="208">
        <v>0</v>
      </c>
      <c r="BH19" s="208">
        <v>0</v>
      </c>
      <c r="BI19" s="208">
        <v>0</v>
      </c>
      <c r="BJ19" s="208">
        <v>0</v>
      </c>
      <c r="BK19" s="208">
        <v>-1.88633771229956</v>
      </c>
      <c r="BL19" s="211">
        <v>181.2631978101</v>
      </c>
      <c r="BM19" s="213">
        <v>2038.85185919629</v>
      </c>
      <c r="BN19" s="212"/>
      <c r="BO19" s="86" t="s">
        <v>49</v>
      </c>
      <c r="BP19" s="87" t="s">
        <v>104</v>
      </c>
      <c r="BQ19" s="208">
        <v>44.5296576441871</v>
      </c>
      <c r="BR19" s="208">
        <v>13.2255042287784</v>
      </c>
      <c r="BS19" s="208">
        <v>4.65825082744997</v>
      </c>
      <c r="BT19" s="208">
        <v>0.00393855816636411</v>
      </c>
      <c r="BU19" s="208">
        <v>0.147339040171852</v>
      </c>
      <c r="BV19" s="208">
        <v>446.297897601808</v>
      </c>
      <c r="BW19" s="208">
        <v>545.933332242587</v>
      </c>
      <c r="BX19" s="208">
        <v>29.3490426617344</v>
      </c>
      <c r="BY19" s="208">
        <v>773.306689806238</v>
      </c>
      <c r="BZ19" s="208">
        <v>27.4734165717446</v>
      </c>
      <c r="CA19" s="208">
        <v>15.5945319057598</v>
      </c>
      <c r="CB19" s="208">
        <v>258.73627700413</v>
      </c>
      <c r="CC19" s="208">
        <v>124.978047310013</v>
      </c>
      <c r="CD19" s="208">
        <v>1171.10476450158</v>
      </c>
      <c r="CE19" s="208">
        <v>73.085528998852</v>
      </c>
      <c r="CF19" s="208">
        <v>21.1556517079326</v>
      </c>
      <c r="CG19" s="208">
        <v>0.888377655924706</v>
      </c>
      <c r="CH19" s="208">
        <v>42.9571189687602</v>
      </c>
      <c r="CI19" s="208">
        <v>61.7526030111011</v>
      </c>
      <c r="CJ19" s="208">
        <v>22.5064045019166</v>
      </c>
      <c r="CK19" s="208">
        <v>204.750650419666</v>
      </c>
      <c r="CL19" s="208">
        <v>144.38308426489</v>
      </c>
      <c r="CM19" s="208">
        <v>1.93852408636915</v>
      </c>
      <c r="CN19" s="208">
        <v>196.70901906482</v>
      </c>
      <c r="CO19" s="208">
        <v>35.3382098045237</v>
      </c>
      <c r="CP19" s="208">
        <v>15.8617606703755</v>
      </c>
      <c r="CQ19" s="208">
        <v>26.941875075258</v>
      </c>
      <c r="CR19" s="208">
        <v>54.4135363734947</v>
      </c>
      <c r="CS19" s="208">
        <v>73.080657897383</v>
      </c>
      <c r="CT19" s="208">
        <v>0.673114922987895</v>
      </c>
      <c r="CU19" s="208">
        <v>183.131836888067</v>
      </c>
      <c r="CV19" s="208">
        <v>0.44486754802383</v>
      </c>
      <c r="CW19" s="208">
        <v>2.88852937277954</v>
      </c>
      <c r="CX19" s="208">
        <v>6.27364416238147</v>
      </c>
      <c r="CY19" s="208">
        <v>20.9840016399323</v>
      </c>
      <c r="CZ19" s="208">
        <v>650.169344283027</v>
      </c>
      <c r="DA19" s="208">
        <v>27.2547598030628</v>
      </c>
      <c r="DB19" s="208">
        <v>1.74819965968531</v>
      </c>
      <c r="DC19" s="208">
        <v>1.60697008487784</v>
      </c>
      <c r="DD19" s="208">
        <v>27.6295619817802</v>
      </c>
      <c r="DE19" s="208">
        <v>9.24331171260484</v>
      </c>
      <c r="DF19" s="208">
        <v>120.921646289665</v>
      </c>
      <c r="DG19" s="208">
        <v>1.36185447231185</v>
      </c>
      <c r="DH19" s="208">
        <v>66.7864969185032</v>
      </c>
      <c r="DI19" s="208">
        <v>118.274006540247</v>
      </c>
      <c r="DJ19" s="208">
        <v>18.6858540306873</v>
      </c>
      <c r="DK19" s="208">
        <v>167.301112095949</v>
      </c>
      <c r="DL19" s="208">
        <v>156.231739953349</v>
      </c>
      <c r="DM19" s="208">
        <v>165.438083572622</v>
      </c>
      <c r="DN19" s="208">
        <v>192.554638516165</v>
      </c>
      <c r="DO19" s="208">
        <v>47.0778024629554</v>
      </c>
      <c r="DP19" s="208">
        <v>0</v>
      </c>
      <c r="DQ19" s="101">
        <f t="shared" si="0"/>
        <v>6417.78306931728</v>
      </c>
      <c r="DR19" s="210">
        <v>5113.0197012195</v>
      </c>
      <c r="DS19" s="208">
        <v>1993.05430341837</v>
      </c>
      <c r="DT19" s="85">
        <f t="shared" si="1"/>
        <v>7106.07400463787</v>
      </c>
      <c r="DU19" s="208">
        <v>0</v>
      </c>
      <c r="DV19" s="208">
        <v>0</v>
      </c>
      <c r="DW19" s="208">
        <v>2055.68354234477</v>
      </c>
      <c r="DX19" s="208">
        <v>0</v>
      </c>
      <c r="DY19" s="208">
        <v>-6.51751314989178</v>
      </c>
      <c r="DZ19" s="117">
        <f t="shared" si="2"/>
        <v>9155.24003383275</v>
      </c>
      <c r="EA19" s="118">
        <f t="shared" si="3"/>
        <v>15573.02310315</v>
      </c>
    </row>
    <row r="20" spans="1:131">
      <c r="A20" s="86" t="s">
        <v>171</v>
      </c>
      <c r="B20" s="200" t="s">
        <v>172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10.9331254716118</v>
      </c>
      <c r="Y20" s="208">
        <v>962.238693224074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8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0.285290532929531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9">
        <v>973.457109228615</v>
      </c>
      <c r="BD20" s="210">
        <v>0</v>
      </c>
      <c r="BE20" s="208">
        <v>0.00683815</v>
      </c>
      <c r="BF20" s="208">
        <v>0.00683815</v>
      </c>
      <c r="BG20" s="208">
        <v>0</v>
      </c>
      <c r="BH20" s="208">
        <v>0</v>
      </c>
      <c r="BI20" s="208">
        <v>0</v>
      </c>
      <c r="BJ20" s="208">
        <v>0</v>
      </c>
      <c r="BK20" s="208">
        <v>-0.962325372503415</v>
      </c>
      <c r="BL20" s="211">
        <v>-0.955487222503415</v>
      </c>
      <c r="BM20" s="213">
        <v>972.501622006112</v>
      </c>
      <c r="BN20" s="212"/>
      <c r="BO20" s="86" t="s">
        <v>50</v>
      </c>
      <c r="BP20" s="87" t="s">
        <v>105</v>
      </c>
      <c r="BQ20" s="208">
        <v>0</v>
      </c>
      <c r="BR20" s="208">
        <v>0</v>
      </c>
      <c r="BS20" s="208">
        <v>0.0344833501444796</v>
      </c>
      <c r="BT20" s="208">
        <v>0.000573563814984286</v>
      </c>
      <c r="BU20" s="208">
        <v>0</v>
      </c>
      <c r="BV20" s="208">
        <v>5.66482759329538</v>
      </c>
      <c r="BW20" s="208">
        <v>11.4575907270102</v>
      </c>
      <c r="BX20" s="208">
        <v>24.7439159366781</v>
      </c>
      <c r="BY20" s="208">
        <v>0</v>
      </c>
      <c r="BZ20" s="208">
        <v>0.40055042624679</v>
      </c>
      <c r="CA20" s="208">
        <v>0.383745477507248</v>
      </c>
      <c r="CB20" s="208">
        <v>1.39547152779876</v>
      </c>
      <c r="CC20" s="208">
        <v>1.76752437758579</v>
      </c>
      <c r="CD20" s="208">
        <v>6.8338435400147</v>
      </c>
      <c r="CE20" s="208">
        <v>52.595526055063</v>
      </c>
      <c r="CF20" s="208">
        <v>0.389948933726633</v>
      </c>
      <c r="CG20" s="208">
        <v>0.104874509257407</v>
      </c>
      <c r="CH20" s="208">
        <v>0.120439438961785</v>
      </c>
      <c r="CI20" s="208">
        <v>0.381743850216778</v>
      </c>
      <c r="CJ20" s="208">
        <v>0.189850918421118</v>
      </c>
      <c r="CK20" s="208">
        <v>2.17907988223889</v>
      </c>
      <c r="CL20" s="208">
        <v>0.642897350753892</v>
      </c>
      <c r="CM20" s="208">
        <v>0.753627141648503</v>
      </c>
      <c r="CN20" s="208">
        <v>2.27642247031167</v>
      </c>
      <c r="CO20" s="208">
        <v>1.89004388446195</v>
      </c>
      <c r="CP20" s="208">
        <v>0.229134881567592</v>
      </c>
      <c r="CQ20" s="208">
        <v>2.34659398934594</v>
      </c>
      <c r="CR20" s="208">
        <v>2.57604868362622</v>
      </c>
      <c r="CS20" s="208">
        <v>1.4341750129566</v>
      </c>
      <c r="CT20" s="208">
        <v>0.0567516059138323</v>
      </c>
      <c r="CU20" s="208">
        <v>4.81585530484241</v>
      </c>
      <c r="CV20" s="208">
        <v>0</v>
      </c>
      <c r="CW20" s="208">
        <v>0.907737572769759</v>
      </c>
      <c r="CX20" s="208">
        <v>0.511854461114402</v>
      </c>
      <c r="CY20" s="208">
        <v>2.17351160975475</v>
      </c>
      <c r="CZ20" s="208">
        <v>715.414252847605</v>
      </c>
      <c r="DA20" s="208">
        <v>5.90017794497822</v>
      </c>
      <c r="DB20" s="208">
        <v>0.0189989987435068</v>
      </c>
      <c r="DC20" s="208">
        <v>3.12026162372351</v>
      </c>
      <c r="DD20" s="208">
        <v>3.0427991579219</v>
      </c>
      <c r="DE20" s="208">
        <v>0.0705987978478543</v>
      </c>
      <c r="DF20" s="208">
        <v>4.48146532366769</v>
      </c>
      <c r="DG20" s="208">
        <v>22.2835141541355</v>
      </c>
      <c r="DH20" s="208">
        <v>86.9864596088851</v>
      </c>
      <c r="DI20" s="208">
        <v>95.122126740413</v>
      </c>
      <c r="DJ20" s="208">
        <v>15.666791011029</v>
      </c>
      <c r="DK20" s="208">
        <v>489.235377127811</v>
      </c>
      <c r="DL20" s="208">
        <v>64.7199305511601</v>
      </c>
      <c r="DM20" s="208">
        <v>106.742308980873</v>
      </c>
      <c r="DN20" s="208">
        <v>3.63628617362114</v>
      </c>
      <c r="DO20" s="208">
        <v>34.9882222154474</v>
      </c>
      <c r="DP20" s="208">
        <v>0</v>
      </c>
      <c r="DQ20" s="101">
        <f t="shared" si="0"/>
        <v>1780.68821533491</v>
      </c>
      <c r="DR20" s="210">
        <v>6.22097400602507</v>
      </c>
      <c r="DS20" s="208">
        <v>141.270792178055</v>
      </c>
      <c r="DT20" s="85">
        <f t="shared" si="1"/>
        <v>147.49176618408</v>
      </c>
      <c r="DU20" s="208">
        <v>0</v>
      </c>
      <c r="DV20" s="208">
        <v>0</v>
      </c>
      <c r="DW20" s="208">
        <v>58.2499227891868</v>
      </c>
      <c r="DX20" s="208">
        <v>0</v>
      </c>
      <c r="DY20" s="208">
        <v>10.3038988974356</v>
      </c>
      <c r="DZ20" s="117">
        <f t="shared" si="2"/>
        <v>216.045587870703</v>
      </c>
      <c r="EA20" s="118">
        <f t="shared" si="3"/>
        <v>1996.73380320561</v>
      </c>
    </row>
    <row r="21" spans="1:131">
      <c r="A21" s="86" t="s">
        <v>173</v>
      </c>
      <c r="B21" s="200" t="s">
        <v>174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2.37168952027918</v>
      </c>
      <c r="Y21" s="208">
        <v>219.140071312426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0.888637508485227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0.0422992224280886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9">
        <v>222.442697563618</v>
      </c>
      <c r="BD21" s="210">
        <v>10.9384085762</v>
      </c>
      <c r="BE21" s="208">
        <v>54.71386095</v>
      </c>
      <c r="BF21" s="208">
        <v>65.6522695262</v>
      </c>
      <c r="BG21" s="208">
        <v>0</v>
      </c>
      <c r="BH21" s="208">
        <v>0</v>
      </c>
      <c r="BI21" s="208">
        <v>0</v>
      </c>
      <c r="BJ21" s="208">
        <v>0</v>
      </c>
      <c r="BK21" s="208">
        <v>-0.225863077527549</v>
      </c>
      <c r="BL21" s="211">
        <v>65.4264064486725</v>
      </c>
      <c r="BM21" s="213">
        <v>287.869104012291</v>
      </c>
      <c r="BN21" s="212"/>
      <c r="BO21" s="86" t="s">
        <v>51</v>
      </c>
      <c r="BP21" s="87" t="s">
        <v>106</v>
      </c>
      <c r="BQ21" s="208">
        <v>2829.21842901618</v>
      </c>
      <c r="BR21" s="208">
        <v>798.928139894026</v>
      </c>
      <c r="BS21" s="208">
        <v>51.6089046619346</v>
      </c>
      <c r="BT21" s="208">
        <v>1.00831777651517</v>
      </c>
      <c r="BU21" s="208">
        <v>98.4070046733454</v>
      </c>
      <c r="BV21" s="208">
        <v>201.120715332877</v>
      </c>
      <c r="BW21" s="208">
        <v>313.05296374827</v>
      </c>
      <c r="BX21" s="208">
        <v>47.9532243071165</v>
      </c>
      <c r="BY21" s="208">
        <v>22.425173939626</v>
      </c>
      <c r="BZ21" s="208">
        <v>22.4692482042574</v>
      </c>
      <c r="CA21" s="208">
        <v>8.23119429659285</v>
      </c>
      <c r="CB21" s="208">
        <v>32.9258327532657</v>
      </c>
      <c r="CC21" s="208">
        <v>46.5062572932342</v>
      </c>
      <c r="CD21" s="208">
        <v>180.424474249642</v>
      </c>
      <c r="CE21" s="208">
        <v>2.54302467578411</v>
      </c>
      <c r="CF21" s="208">
        <v>21729.7818451647</v>
      </c>
      <c r="CG21" s="208">
        <v>3.122682933238</v>
      </c>
      <c r="CH21" s="208">
        <v>1294.13656289196</v>
      </c>
      <c r="CI21" s="208">
        <v>6.75280159160703</v>
      </c>
      <c r="CJ21" s="208">
        <v>0.562135976707791</v>
      </c>
      <c r="CK21" s="208">
        <v>64.6134987578535</v>
      </c>
      <c r="CL21" s="208">
        <v>146.075730529864</v>
      </c>
      <c r="CM21" s="208">
        <v>115.533725003966</v>
      </c>
      <c r="CN21" s="208">
        <v>76.3132906644567</v>
      </c>
      <c r="CO21" s="208">
        <v>3.61950391583585</v>
      </c>
      <c r="CP21" s="208">
        <v>8.73203224261493</v>
      </c>
      <c r="CQ21" s="208">
        <v>53.2288707812514</v>
      </c>
      <c r="CR21" s="208">
        <v>40.9692207263367</v>
      </c>
      <c r="CS21" s="208">
        <v>27.6310316552211</v>
      </c>
      <c r="CT21" s="208">
        <v>0.810834529020248</v>
      </c>
      <c r="CU21" s="208">
        <v>24.8132644182888</v>
      </c>
      <c r="CV21" s="208">
        <v>19.6220172397393</v>
      </c>
      <c r="CW21" s="208">
        <v>11.0048492007082</v>
      </c>
      <c r="CX21" s="208">
        <v>82.0839132254355</v>
      </c>
      <c r="CY21" s="208">
        <v>685.860886327237</v>
      </c>
      <c r="CZ21" s="208">
        <v>1966.83200440989</v>
      </c>
      <c r="DA21" s="208">
        <v>10375.9763558437</v>
      </c>
      <c r="DB21" s="208">
        <v>68.5224500113989</v>
      </c>
      <c r="DC21" s="208">
        <v>524.337104449356</v>
      </c>
      <c r="DD21" s="208">
        <v>138.641338583836</v>
      </c>
      <c r="DE21" s="208">
        <v>11.4086838384094</v>
      </c>
      <c r="DF21" s="208">
        <v>135.647720493882</v>
      </c>
      <c r="DG21" s="208">
        <v>21.6709703953234</v>
      </c>
      <c r="DH21" s="208">
        <v>23.5913957786791</v>
      </c>
      <c r="DI21" s="208">
        <v>65.1037317390521</v>
      </c>
      <c r="DJ21" s="208">
        <v>5.9275381162757</v>
      </c>
      <c r="DK21" s="208">
        <v>114.913475918699</v>
      </c>
      <c r="DL21" s="208">
        <v>116.112052536802</v>
      </c>
      <c r="DM21" s="208">
        <v>273.674808624502</v>
      </c>
      <c r="DN21" s="208">
        <v>79.9911516721976</v>
      </c>
      <c r="DO21" s="208">
        <v>39.9190817393224</v>
      </c>
      <c r="DP21" s="208">
        <v>0</v>
      </c>
      <c r="DQ21" s="101">
        <f t="shared" si="0"/>
        <v>43014.3614667501</v>
      </c>
      <c r="DR21" s="210">
        <v>898.055255201205</v>
      </c>
      <c r="DS21" s="208">
        <v>14257.8672468777</v>
      </c>
      <c r="DT21" s="85">
        <f t="shared" si="1"/>
        <v>15155.9225020789</v>
      </c>
      <c r="DU21" s="208">
        <v>0</v>
      </c>
      <c r="DV21" s="208">
        <v>0</v>
      </c>
      <c r="DW21" s="208">
        <v>16855.093100364</v>
      </c>
      <c r="DX21" s="208">
        <v>0</v>
      </c>
      <c r="DY21" s="208">
        <v>-44.3891069434012</v>
      </c>
      <c r="DZ21" s="117">
        <f t="shared" si="2"/>
        <v>31966.6264954995</v>
      </c>
      <c r="EA21" s="118">
        <f t="shared" si="3"/>
        <v>74980.9879622496</v>
      </c>
    </row>
    <row r="22" spans="1:131">
      <c r="A22" s="86" t="s">
        <v>175</v>
      </c>
      <c r="B22" s="200" t="s">
        <v>176</v>
      </c>
      <c r="C22" s="208">
        <v>1.20217435504791</v>
      </c>
      <c r="D22" s="208">
        <v>163.327376347192</v>
      </c>
      <c r="E22" s="208">
        <v>0.0673197170835651</v>
      </c>
      <c r="F22" s="208">
        <v>0</v>
      </c>
      <c r="G22" s="208">
        <v>0</v>
      </c>
      <c r="H22" s="208">
        <v>1539.01971912127</v>
      </c>
      <c r="I22" s="208">
        <v>67.8941229366506</v>
      </c>
      <c r="J22" s="208">
        <v>0</v>
      </c>
      <c r="K22" s="208">
        <v>0</v>
      </c>
      <c r="L22" s="208">
        <v>0</v>
      </c>
      <c r="M22" s="208">
        <v>0</v>
      </c>
      <c r="N22" s="208">
        <v>712.743453648084</v>
      </c>
      <c r="O22" s="208">
        <v>0</v>
      </c>
      <c r="P22" s="208">
        <v>0</v>
      </c>
      <c r="Q22" s="208">
        <v>0</v>
      </c>
      <c r="R22" s="208">
        <v>0</v>
      </c>
      <c r="S22" s="208">
        <v>17.2852029423356</v>
      </c>
      <c r="T22" s="208">
        <v>0</v>
      </c>
      <c r="U22" s="208">
        <v>72.0623436180313</v>
      </c>
      <c r="V22" s="208">
        <v>0</v>
      </c>
      <c r="W22" s="208">
        <v>0</v>
      </c>
      <c r="X22" s="208">
        <v>0</v>
      </c>
      <c r="Y22" s="208">
        <v>0</v>
      </c>
      <c r="Z22" s="208">
        <v>10.2299142009173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0.178966939555164</v>
      </c>
      <c r="AH22" s="208">
        <v>0</v>
      </c>
      <c r="AI22" s="208">
        <v>0</v>
      </c>
      <c r="AJ22" s="208">
        <v>0</v>
      </c>
      <c r="AK22" s="208">
        <v>0</v>
      </c>
      <c r="AL22" s="208">
        <v>23.0892077084555</v>
      </c>
      <c r="AM22" s="208">
        <v>0</v>
      </c>
      <c r="AN22" s="208">
        <v>0</v>
      </c>
      <c r="AO22" s="208">
        <v>0</v>
      </c>
      <c r="AP22" s="208">
        <v>0</v>
      </c>
      <c r="AQ22" s="208">
        <v>17.0611888860386</v>
      </c>
      <c r="AR22" s="208">
        <v>1630.5838742201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331.210677830187</v>
      </c>
      <c r="AZ22" s="208">
        <v>113.561579118947</v>
      </c>
      <c r="BA22" s="208">
        <v>11.6430494552035</v>
      </c>
      <c r="BB22" s="208">
        <v>0</v>
      </c>
      <c r="BC22" s="209">
        <v>4711.1601710451</v>
      </c>
      <c r="BD22" s="210">
        <v>7023.08848382979</v>
      </c>
      <c r="BE22" s="208">
        <v>9349.53015121</v>
      </c>
      <c r="BF22" s="208">
        <v>16372.6186350398</v>
      </c>
      <c r="BG22" s="208">
        <v>0</v>
      </c>
      <c r="BH22" s="208">
        <v>0</v>
      </c>
      <c r="BI22" s="208">
        <v>11620.7496153719</v>
      </c>
      <c r="BJ22" s="208">
        <v>0</v>
      </c>
      <c r="BK22" s="208">
        <v>-4.78518112253005</v>
      </c>
      <c r="BL22" s="211">
        <v>27988.5830692892</v>
      </c>
      <c r="BM22" s="213">
        <v>32699.7432403343</v>
      </c>
      <c r="BN22" s="212"/>
      <c r="BO22" s="86" t="s">
        <v>52</v>
      </c>
      <c r="BP22" s="87" t="s">
        <v>107</v>
      </c>
      <c r="BQ22" s="208">
        <v>12.3948062960706</v>
      </c>
      <c r="BR22" s="208">
        <v>10.9573189517772</v>
      </c>
      <c r="BS22" s="208">
        <v>0.348841594005867</v>
      </c>
      <c r="BT22" s="208">
        <v>0</v>
      </c>
      <c r="BU22" s="208">
        <v>0.205748657584651</v>
      </c>
      <c r="BV22" s="208">
        <v>14.2486527886257</v>
      </c>
      <c r="BW22" s="208">
        <v>4.24865843051664</v>
      </c>
      <c r="BX22" s="208">
        <v>3.73989297126398</v>
      </c>
      <c r="BY22" s="208">
        <v>0</v>
      </c>
      <c r="BZ22" s="208">
        <v>0</v>
      </c>
      <c r="CA22" s="208">
        <v>0</v>
      </c>
      <c r="CB22" s="208">
        <v>0</v>
      </c>
      <c r="CC22" s="208">
        <v>10.9516194090695</v>
      </c>
      <c r="CD22" s="208">
        <v>0.429956595986694</v>
      </c>
      <c r="CE22" s="208">
        <v>0</v>
      </c>
      <c r="CF22" s="208">
        <v>3327.63920635909</v>
      </c>
      <c r="CG22" s="208">
        <v>1.26507624635649</v>
      </c>
      <c r="CH22" s="208">
        <v>6.28134544593512</v>
      </c>
      <c r="CI22" s="208">
        <v>1.8454222610547</v>
      </c>
      <c r="CJ22" s="208">
        <v>3.02422761288017</v>
      </c>
      <c r="CK22" s="208">
        <v>0</v>
      </c>
      <c r="CL22" s="208">
        <v>0.0617848093319683</v>
      </c>
      <c r="CM22" s="208">
        <v>0.0197467716086845</v>
      </c>
      <c r="CN22" s="208">
        <v>6.34468439430466</v>
      </c>
      <c r="CO22" s="208">
        <v>0</v>
      </c>
      <c r="CP22" s="208">
        <v>0.0257562129419666</v>
      </c>
      <c r="CQ22" s="208">
        <v>0.144305708244997</v>
      </c>
      <c r="CR22" s="208">
        <v>0.466936737066343</v>
      </c>
      <c r="CS22" s="208">
        <v>0.162356921410852</v>
      </c>
      <c r="CT22" s="208">
        <v>0.00243786142088111</v>
      </c>
      <c r="CU22" s="208">
        <v>0.377287292828634</v>
      </c>
      <c r="CV22" s="208">
        <v>0.169974476812651</v>
      </c>
      <c r="CW22" s="208">
        <v>0.525858176296699</v>
      </c>
      <c r="CX22" s="208">
        <v>3.81706223890545</v>
      </c>
      <c r="CY22" s="208">
        <v>52.8762520130968</v>
      </c>
      <c r="CZ22" s="208">
        <v>123.511908471025</v>
      </c>
      <c r="DA22" s="208">
        <v>220.119822393795</v>
      </c>
      <c r="DB22" s="208">
        <v>0.780477504346167</v>
      </c>
      <c r="DC22" s="208">
        <v>2.39992250105027</v>
      </c>
      <c r="DD22" s="208">
        <v>7.04995099377097</v>
      </c>
      <c r="DE22" s="208">
        <v>2.44815797166916</v>
      </c>
      <c r="DF22" s="208">
        <v>4.04671583949767</v>
      </c>
      <c r="DG22" s="208">
        <v>9.24206905928103</v>
      </c>
      <c r="DH22" s="208">
        <v>8.94078984057239</v>
      </c>
      <c r="DI22" s="208">
        <v>14.347057578284</v>
      </c>
      <c r="DJ22" s="208">
        <v>1.88636722901337</v>
      </c>
      <c r="DK22" s="208">
        <v>42.2094626304827</v>
      </c>
      <c r="DL22" s="208">
        <v>36.3491606258505</v>
      </c>
      <c r="DM22" s="208">
        <v>71.2343305470633</v>
      </c>
      <c r="DN22" s="208">
        <v>25.4831496476817</v>
      </c>
      <c r="DO22" s="208">
        <v>8.19293859490984</v>
      </c>
      <c r="DP22" s="208">
        <v>0</v>
      </c>
      <c r="DQ22" s="101">
        <f t="shared" si="0"/>
        <v>4040.81749866278</v>
      </c>
      <c r="DR22" s="210">
        <v>0.0167430438475492</v>
      </c>
      <c r="DS22" s="208">
        <v>3582.44337075145</v>
      </c>
      <c r="DT22" s="85">
        <f t="shared" si="1"/>
        <v>3582.46011379529</v>
      </c>
      <c r="DU22" s="208">
        <v>0</v>
      </c>
      <c r="DV22" s="208">
        <v>0</v>
      </c>
      <c r="DW22" s="208">
        <v>5193.49889788388</v>
      </c>
      <c r="DX22" s="208">
        <v>0</v>
      </c>
      <c r="DY22" s="208">
        <v>-4.07417062541936</v>
      </c>
      <c r="DZ22" s="117">
        <f t="shared" si="2"/>
        <v>8771.88484105376</v>
      </c>
      <c r="EA22" s="118">
        <f t="shared" si="3"/>
        <v>12812.7023397165</v>
      </c>
    </row>
    <row r="23" spans="1:131">
      <c r="A23" s="86" t="s">
        <v>177</v>
      </c>
      <c r="B23" s="200" t="s">
        <v>178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0.295401097695351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0.108744574690923</v>
      </c>
      <c r="AR23" s="208">
        <v>16.174395656758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2.12361007614004</v>
      </c>
      <c r="AZ23" s="208">
        <v>0.274578163638446</v>
      </c>
      <c r="BA23" s="208">
        <v>0.0953010459849635</v>
      </c>
      <c r="BB23" s="208">
        <v>0</v>
      </c>
      <c r="BC23" s="209">
        <v>19.0720306149077</v>
      </c>
      <c r="BD23" s="210">
        <v>61.2371042415499</v>
      </c>
      <c r="BE23" s="208">
        <v>95.04072171</v>
      </c>
      <c r="BF23" s="208">
        <v>156.27782595155</v>
      </c>
      <c r="BG23" s="208">
        <v>0</v>
      </c>
      <c r="BH23" s="208">
        <v>0</v>
      </c>
      <c r="BI23" s="208">
        <v>556.406529970827</v>
      </c>
      <c r="BJ23" s="208">
        <v>0</v>
      </c>
      <c r="BK23" s="208">
        <v>-0.0193700011959663</v>
      </c>
      <c r="BL23" s="211">
        <v>712.664985921181</v>
      </c>
      <c r="BM23" s="213">
        <v>731.737016536089</v>
      </c>
      <c r="BN23" s="212"/>
      <c r="BO23" s="86" t="s">
        <v>53</v>
      </c>
      <c r="BP23" s="87" t="s">
        <v>108</v>
      </c>
      <c r="BQ23" s="208">
        <v>6767.23498198823</v>
      </c>
      <c r="BR23" s="208">
        <v>1488.40222844106</v>
      </c>
      <c r="BS23" s="208">
        <v>73.9140287436925</v>
      </c>
      <c r="BT23" s="208">
        <v>0.000103974162233068</v>
      </c>
      <c r="BU23" s="208">
        <v>4.29319435586785</v>
      </c>
      <c r="BV23" s="208">
        <v>72.8437850546528</v>
      </c>
      <c r="BW23" s="208">
        <v>229.126433611748</v>
      </c>
      <c r="BX23" s="208">
        <v>13.6420446450264</v>
      </c>
      <c r="BY23" s="208">
        <v>20.4811500479446</v>
      </c>
      <c r="BZ23" s="208">
        <v>269.06572678582</v>
      </c>
      <c r="CA23" s="208">
        <v>9.49273022829875</v>
      </c>
      <c r="CB23" s="208">
        <v>954.507549567386</v>
      </c>
      <c r="CC23" s="208">
        <v>102.736268775083</v>
      </c>
      <c r="CD23" s="208">
        <v>446.473735239276</v>
      </c>
      <c r="CE23" s="208">
        <v>2.53231891824826</v>
      </c>
      <c r="CF23" s="208">
        <v>0.051576383697795</v>
      </c>
      <c r="CG23" s="208">
        <v>13.2332584877168</v>
      </c>
      <c r="CH23" s="208">
        <v>16639.0348675054</v>
      </c>
      <c r="CI23" s="208">
        <v>1342.64436103315</v>
      </c>
      <c r="CJ23" s="208">
        <v>60.1944416843772</v>
      </c>
      <c r="CK23" s="208">
        <v>2906.95285662637</v>
      </c>
      <c r="CL23" s="208">
        <v>278.110899195604</v>
      </c>
      <c r="CM23" s="208">
        <v>98.1110113208943</v>
      </c>
      <c r="CN23" s="208">
        <v>293.431862929808</v>
      </c>
      <c r="CO23" s="208">
        <v>19.932215617161</v>
      </c>
      <c r="CP23" s="208">
        <v>129.363958649389</v>
      </c>
      <c r="CQ23" s="208">
        <v>45.7440320509484</v>
      </c>
      <c r="CR23" s="208">
        <v>12.8108506427699</v>
      </c>
      <c r="CS23" s="208">
        <v>168.752380054236</v>
      </c>
      <c r="CT23" s="208">
        <v>5.55696091228703</v>
      </c>
      <c r="CU23" s="208">
        <v>476.266476184724</v>
      </c>
      <c r="CV23" s="208">
        <v>7.00819447913725</v>
      </c>
      <c r="CW23" s="208">
        <v>9.70077820033053</v>
      </c>
      <c r="CX23" s="208">
        <v>79.9909407827756</v>
      </c>
      <c r="CY23" s="208">
        <v>0.42494245856564</v>
      </c>
      <c r="CZ23" s="208">
        <v>87.8743992502497</v>
      </c>
      <c r="DA23" s="208">
        <v>0.632044908249108</v>
      </c>
      <c r="DB23" s="208">
        <v>0.019310374783455</v>
      </c>
      <c r="DC23" s="208">
        <v>0.0264381521505414</v>
      </c>
      <c r="DD23" s="208">
        <v>0.383276570381024</v>
      </c>
      <c r="DE23" s="208">
        <v>0.193722615234162</v>
      </c>
      <c r="DF23" s="208">
        <v>1.15656258291394</v>
      </c>
      <c r="DG23" s="208">
        <v>0.383057309222878</v>
      </c>
      <c r="DH23" s="208">
        <v>0.23165222800972</v>
      </c>
      <c r="DI23" s="208">
        <v>0.529786697931701</v>
      </c>
      <c r="DJ23" s="208">
        <v>0.280562214712087</v>
      </c>
      <c r="DK23" s="208">
        <v>5.52396492473653</v>
      </c>
      <c r="DL23" s="208">
        <v>0.389208712687967</v>
      </c>
      <c r="DM23" s="208">
        <v>30.1462358510236</v>
      </c>
      <c r="DN23" s="208">
        <v>132.794188878546</v>
      </c>
      <c r="DO23" s="208">
        <v>36.2069592929138</v>
      </c>
      <c r="DP23" s="208">
        <v>0</v>
      </c>
      <c r="DQ23" s="101">
        <f t="shared" si="0"/>
        <v>33338.8345161396</v>
      </c>
      <c r="DR23" s="210">
        <v>5289.50783495821</v>
      </c>
      <c r="DS23" s="208">
        <v>14450.9908365278</v>
      </c>
      <c r="DT23" s="85">
        <f t="shared" si="1"/>
        <v>19740.498671486</v>
      </c>
      <c r="DU23" s="208">
        <v>0</v>
      </c>
      <c r="DV23" s="208">
        <v>0</v>
      </c>
      <c r="DW23" s="208">
        <v>12.1314500673647</v>
      </c>
      <c r="DX23" s="208">
        <v>5.66462802452012</v>
      </c>
      <c r="DY23" s="208">
        <v>-934.181037326329</v>
      </c>
      <c r="DZ23" s="117">
        <f t="shared" si="2"/>
        <v>18824.1137122515</v>
      </c>
      <c r="EA23" s="118">
        <f t="shared" si="3"/>
        <v>52162.9482283911</v>
      </c>
    </row>
    <row r="24" spans="1:131">
      <c r="A24" s="86" t="s">
        <v>179</v>
      </c>
      <c r="B24" s="200" t="s">
        <v>180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673.459494429439</v>
      </c>
      <c r="I24" s="208">
        <v>8.08816839226131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2.53774033649434</v>
      </c>
      <c r="AR24" s="208">
        <v>20.062791919412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48.6800153475379</v>
      </c>
      <c r="AZ24" s="208">
        <v>12.840289877211</v>
      </c>
      <c r="BA24" s="208">
        <v>0.21473225477412</v>
      </c>
      <c r="BB24" s="208">
        <v>0</v>
      </c>
      <c r="BC24" s="209">
        <v>765.88323255713</v>
      </c>
      <c r="BD24" s="210">
        <v>2.2722050828</v>
      </c>
      <c r="BE24" s="208">
        <v>1595.45524128</v>
      </c>
      <c r="BF24" s="208">
        <v>1597.7274463628</v>
      </c>
      <c r="BG24" s="208">
        <v>0</v>
      </c>
      <c r="BH24" s="208">
        <v>0</v>
      </c>
      <c r="BI24" s="208">
        <v>1419.28389670486</v>
      </c>
      <c r="BJ24" s="208">
        <v>0</v>
      </c>
      <c r="BK24" s="208">
        <v>-0.778042771336914</v>
      </c>
      <c r="BL24" s="211">
        <v>3016.23330029632</v>
      </c>
      <c r="BM24" s="213">
        <v>3782.11653285345</v>
      </c>
      <c r="BN24" s="212"/>
      <c r="BO24" s="86" t="s">
        <v>54</v>
      </c>
      <c r="BP24" s="87" t="s">
        <v>109</v>
      </c>
      <c r="BQ24" s="208">
        <v>4213.91792084057</v>
      </c>
      <c r="BR24" s="208">
        <v>386.023757613206</v>
      </c>
      <c r="BS24" s="208">
        <v>14.9660183250492</v>
      </c>
      <c r="BT24" s="208">
        <v>0.00605725785274954</v>
      </c>
      <c r="BU24" s="208">
        <v>136.393723445637</v>
      </c>
      <c r="BV24" s="208">
        <v>152.807235146636</v>
      </c>
      <c r="BW24" s="208">
        <v>615.535481155079</v>
      </c>
      <c r="BX24" s="208">
        <v>19.5635973836407</v>
      </c>
      <c r="BY24" s="208">
        <v>3.34183472109418</v>
      </c>
      <c r="BZ24" s="208">
        <v>11.8995628070641</v>
      </c>
      <c r="CA24" s="208">
        <v>3.90716851993306</v>
      </c>
      <c r="CB24" s="208">
        <v>80.3303870439086</v>
      </c>
      <c r="CC24" s="208">
        <v>113.897159151346</v>
      </c>
      <c r="CD24" s="208">
        <v>123.892251089342</v>
      </c>
      <c r="CE24" s="208">
        <v>59.7887970195111</v>
      </c>
      <c r="CF24" s="208">
        <v>52.0747516473953</v>
      </c>
      <c r="CG24" s="208">
        <v>2.64956354014918</v>
      </c>
      <c r="CH24" s="208">
        <v>315.493823624425</v>
      </c>
      <c r="CI24" s="208">
        <v>751.939719123932</v>
      </c>
      <c r="CJ24" s="208">
        <v>24.9606984394078</v>
      </c>
      <c r="CK24" s="208">
        <v>334.521485071825</v>
      </c>
      <c r="CL24" s="208">
        <v>106.472304573451</v>
      </c>
      <c r="CM24" s="208">
        <v>30.0874310352273</v>
      </c>
      <c r="CN24" s="208">
        <v>212.424592687109</v>
      </c>
      <c r="CO24" s="208">
        <v>4.98833819256377</v>
      </c>
      <c r="CP24" s="208">
        <v>6.72506195760747</v>
      </c>
      <c r="CQ24" s="208">
        <v>35.0156364657322</v>
      </c>
      <c r="CR24" s="208">
        <v>87.7692611964851</v>
      </c>
      <c r="CS24" s="208">
        <v>28.6503648068552</v>
      </c>
      <c r="CT24" s="208">
        <v>1.48270091919263</v>
      </c>
      <c r="CU24" s="208">
        <v>174.435304373974</v>
      </c>
      <c r="CV24" s="208">
        <v>31.6987182999061</v>
      </c>
      <c r="CW24" s="208">
        <v>9.88700358817803</v>
      </c>
      <c r="CX24" s="208">
        <v>33.1692909994082</v>
      </c>
      <c r="CY24" s="208">
        <v>1547.70106327996</v>
      </c>
      <c r="CZ24" s="208">
        <v>464.616307716203</v>
      </c>
      <c r="DA24" s="208">
        <v>96.5838290801549</v>
      </c>
      <c r="DB24" s="208">
        <v>0.306866484138976</v>
      </c>
      <c r="DC24" s="208">
        <v>0.0692274562592677</v>
      </c>
      <c r="DD24" s="208">
        <v>19.3952650381316</v>
      </c>
      <c r="DE24" s="208">
        <v>6.52885450206944</v>
      </c>
      <c r="DF24" s="208">
        <v>8.13419868744048</v>
      </c>
      <c r="DG24" s="208">
        <v>5.15227742865425</v>
      </c>
      <c r="DH24" s="208">
        <v>13.6574869665232</v>
      </c>
      <c r="DI24" s="208">
        <v>5.29403033112001</v>
      </c>
      <c r="DJ24" s="208">
        <v>79.4897005262424</v>
      </c>
      <c r="DK24" s="208">
        <v>46.4494520658716</v>
      </c>
      <c r="DL24" s="208">
        <v>205.734722297588</v>
      </c>
      <c r="DM24" s="208">
        <v>170.547955230498</v>
      </c>
      <c r="DN24" s="208">
        <v>141.651216021796</v>
      </c>
      <c r="DO24" s="208">
        <v>137.087518450309</v>
      </c>
      <c r="DP24" s="208">
        <v>0</v>
      </c>
      <c r="DQ24" s="101">
        <f t="shared" si="0"/>
        <v>11129.1169736257</v>
      </c>
      <c r="DR24" s="210">
        <v>910.61498185665</v>
      </c>
      <c r="DS24" s="208">
        <v>3540.68007316701</v>
      </c>
      <c r="DT24" s="85">
        <f t="shared" si="1"/>
        <v>4451.29505502366</v>
      </c>
      <c r="DU24" s="208">
        <v>0</v>
      </c>
      <c r="DV24" s="208">
        <v>0</v>
      </c>
      <c r="DW24" s="208">
        <v>7307.31063465945</v>
      </c>
      <c r="DX24" s="208">
        <v>0</v>
      </c>
      <c r="DY24" s="208">
        <v>-11.3004759121141</v>
      </c>
      <c r="DZ24" s="117">
        <f t="shared" si="2"/>
        <v>11747.305213771</v>
      </c>
      <c r="EA24" s="118">
        <f t="shared" si="3"/>
        <v>22876.4221873967</v>
      </c>
    </row>
    <row r="25" spans="1:131">
      <c r="A25" s="86" t="s">
        <v>181</v>
      </c>
      <c r="B25" s="200" t="s">
        <v>182</v>
      </c>
      <c r="C25" s="208">
        <v>0</v>
      </c>
      <c r="D25" s="208">
        <v>0</v>
      </c>
      <c r="E25" s="208">
        <v>0</v>
      </c>
      <c r="F25" s="208">
        <v>0</v>
      </c>
      <c r="G25" s="208">
        <v>0</v>
      </c>
      <c r="H25" s="208">
        <v>666.995156855636</v>
      </c>
      <c r="I25" s="208">
        <v>121.21183147038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0.200752478470303</v>
      </c>
      <c r="V25" s="208">
        <v>0.02818327867687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0.603810270233823</v>
      </c>
      <c r="AM25" s="208">
        <v>0</v>
      </c>
      <c r="AN25" s="208">
        <v>0</v>
      </c>
      <c r="AO25" s="208">
        <v>0</v>
      </c>
      <c r="AP25" s="208">
        <v>0</v>
      </c>
      <c r="AQ25" s="208">
        <v>3.45851814402563</v>
      </c>
      <c r="AR25" s="208">
        <v>109.769780833439</v>
      </c>
      <c r="AS25" s="208">
        <v>0</v>
      </c>
      <c r="AT25" s="208">
        <v>0</v>
      </c>
      <c r="AU25" s="208">
        <v>0</v>
      </c>
      <c r="AV25" s="208">
        <v>0</v>
      </c>
      <c r="AW25" s="208">
        <v>0.0445554561932294</v>
      </c>
      <c r="AX25" s="208">
        <v>0</v>
      </c>
      <c r="AY25" s="208">
        <v>28.5336337590354</v>
      </c>
      <c r="AZ25" s="208">
        <v>10.9177339784838</v>
      </c>
      <c r="BA25" s="208">
        <v>2.52579954463949</v>
      </c>
      <c r="BB25" s="208">
        <v>0</v>
      </c>
      <c r="BC25" s="209">
        <v>944.289756069213</v>
      </c>
      <c r="BD25" s="210">
        <v>3.51455434335</v>
      </c>
      <c r="BE25" s="208">
        <v>3574.78438531</v>
      </c>
      <c r="BF25" s="208">
        <v>3578.29893965335</v>
      </c>
      <c r="BG25" s="208">
        <v>0</v>
      </c>
      <c r="BH25" s="208">
        <v>0</v>
      </c>
      <c r="BI25" s="208">
        <v>4433.07161204519</v>
      </c>
      <c r="BJ25" s="208">
        <v>0</v>
      </c>
      <c r="BK25" s="208">
        <v>-0.959246249361968</v>
      </c>
      <c r="BL25" s="211">
        <v>8010.41130544918</v>
      </c>
      <c r="BM25" s="213">
        <v>8954.70106151839</v>
      </c>
      <c r="BN25" s="212"/>
      <c r="BO25" s="86" t="s">
        <v>55</v>
      </c>
      <c r="BP25" s="87" t="s">
        <v>110</v>
      </c>
      <c r="BQ25" s="208">
        <v>14.8129083494308</v>
      </c>
      <c r="BR25" s="208">
        <v>57.1486581839039</v>
      </c>
      <c r="BS25" s="208">
        <v>0.595350245127804</v>
      </c>
      <c r="BT25" s="208">
        <v>0</v>
      </c>
      <c r="BU25" s="208">
        <v>0</v>
      </c>
      <c r="BV25" s="208">
        <v>0</v>
      </c>
      <c r="BW25" s="208">
        <v>10.701363410061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0.387899968886632</v>
      </c>
      <c r="CI25" s="208">
        <v>1.71753215599654</v>
      </c>
      <c r="CJ25" s="208">
        <v>33.6148530220744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8">
        <v>0</v>
      </c>
      <c r="CR25" s="208">
        <v>0</v>
      </c>
      <c r="CS25" s="208">
        <v>0</v>
      </c>
      <c r="CT25" s="208">
        <v>0</v>
      </c>
      <c r="CU25" s="208">
        <v>0</v>
      </c>
      <c r="CV25" s="208">
        <v>0</v>
      </c>
      <c r="CW25" s="208">
        <v>0</v>
      </c>
      <c r="CX25" s="208">
        <v>0</v>
      </c>
      <c r="CY25" s="208">
        <v>0</v>
      </c>
      <c r="CZ25" s="208">
        <v>5.38906535656784</v>
      </c>
      <c r="DA25" s="208">
        <v>0</v>
      </c>
      <c r="DB25" s="208">
        <v>0</v>
      </c>
      <c r="DC25" s="208">
        <v>0</v>
      </c>
      <c r="DD25" s="208">
        <v>0</v>
      </c>
      <c r="DE25" s="208">
        <v>0</v>
      </c>
      <c r="DF25" s="208">
        <v>0</v>
      </c>
      <c r="DG25" s="208">
        <v>0</v>
      </c>
      <c r="DH25" s="208">
        <v>0</v>
      </c>
      <c r="DI25" s="208">
        <v>0</v>
      </c>
      <c r="DJ25" s="208">
        <v>0</v>
      </c>
      <c r="DK25" s="208">
        <v>0.819132464560789</v>
      </c>
      <c r="DL25" s="208">
        <v>0</v>
      </c>
      <c r="DM25" s="208">
        <v>100.181059625888</v>
      </c>
      <c r="DN25" s="208">
        <v>523.525643502805</v>
      </c>
      <c r="DO25" s="208">
        <v>13.951531073607</v>
      </c>
      <c r="DP25" s="208">
        <v>0</v>
      </c>
      <c r="DQ25" s="101">
        <f t="shared" si="0"/>
        <v>762.84499735891</v>
      </c>
      <c r="DR25" s="210">
        <v>33.9680464884888</v>
      </c>
      <c r="DS25" s="208">
        <v>1083.88798922184</v>
      </c>
      <c r="DT25" s="85">
        <f t="shared" si="1"/>
        <v>1117.85603571033</v>
      </c>
      <c r="DU25" s="208">
        <v>222.715796624613</v>
      </c>
      <c r="DV25" s="208">
        <v>0</v>
      </c>
      <c r="DW25" s="208">
        <v>6170.97169480069</v>
      </c>
      <c r="DX25" s="208">
        <v>0</v>
      </c>
      <c r="DY25" s="208">
        <v>-0.774813587144463</v>
      </c>
      <c r="DZ25" s="117">
        <f t="shared" si="2"/>
        <v>7510.76871354849</v>
      </c>
      <c r="EA25" s="118">
        <f t="shared" si="3"/>
        <v>8273.6137109074</v>
      </c>
    </row>
    <row r="26" spans="1:131">
      <c r="A26" s="86" t="s">
        <v>183</v>
      </c>
      <c r="B26" s="200" t="s">
        <v>184</v>
      </c>
      <c r="C26" s="208">
        <v>36.6445614779649</v>
      </c>
      <c r="D26" s="208">
        <v>171.91946880103</v>
      </c>
      <c r="E26" s="208">
        <v>0.471232381044996</v>
      </c>
      <c r="F26" s="208">
        <v>0</v>
      </c>
      <c r="G26" s="208">
        <v>0</v>
      </c>
      <c r="H26" s="208">
        <v>905.703394378367</v>
      </c>
      <c r="I26" s="208">
        <v>2343.7780938914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273.825256832694</v>
      </c>
      <c r="T26" s="208">
        <v>0.857171789100491</v>
      </c>
      <c r="U26" s="208">
        <v>35.5266760299522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1.39463889742969</v>
      </c>
      <c r="AH26" s="208">
        <v>0</v>
      </c>
      <c r="AI26" s="208">
        <v>0</v>
      </c>
      <c r="AJ26" s="208">
        <v>0</v>
      </c>
      <c r="AK26" s="208">
        <v>0</v>
      </c>
      <c r="AL26" s="208">
        <v>38.9767692732398</v>
      </c>
      <c r="AM26" s="208">
        <v>0</v>
      </c>
      <c r="AN26" s="208">
        <v>0</v>
      </c>
      <c r="AO26" s="208">
        <v>0</v>
      </c>
      <c r="AP26" s="208">
        <v>0</v>
      </c>
      <c r="AQ26" s="208">
        <v>0.177935003105235</v>
      </c>
      <c r="AR26" s="208">
        <v>247.359297834339</v>
      </c>
      <c r="AS26" s="208">
        <v>0</v>
      </c>
      <c r="AT26" s="208">
        <v>0</v>
      </c>
      <c r="AU26" s="208">
        <v>0</v>
      </c>
      <c r="AV26" s="208">
        <v>0</v>
      </c>
      <c r="AW26" s="208">
        <v>0.0605168275882903</v>
      </c>
      <c r="AX26" s="208">
        <v>0</v>
      </c>
      <c r="AY26" s="208">
        <v>27.9235445420398</v>
      </c>
      <c r="AZ26" s="208">
        <v>4.62719147570169</v>
      </c>
      <c r="BA26" s="208">
        <v>0.748501535961907</v>
      </c>
      <c r="BB26" s="208">
        <v>0</v>
      </c>
      <c r="BC26" s="209">
        <v>4089.99425097096</v>
      </c>
      <c r="BD26" s="210">
        <v>3435.39631992725</v>
      </c>
      <c r="BE26" s="208">
        <v>7080.78658190306</v>
      </c>
      <c r="BF26" s="208">
        <v>10516.1829018303</v>
      </c>
      <c r="BG26" s="208">
        <v>0</v>
      </c>
      <c r="BH26" s="208">
        <v>0</v>
      </c>
      <c r="BI26" s="208">
        <v>1898.60937445543</v>
      </c>
      <c r="BJ26" s="208">
        <v>0</v>
      </c>
      <c r="BK26" s="208">
        <v>-3.9775743467726</v>
      </c>
      <c r="BL26" s="211">
        <v>12410.814701939</v>
      </c>
      <c r="BM26" s="213">
        <v>16500.8089529099</v>
      </c>
      <c r="BN26" s="212"/>
      <c r="BO26" s="86" t="s">
        <v>56</v>
      </c>
      <c r="BP26" s="87" t="s">
        <v>111</v>
      </c>
      <c r="BQ26" s="208">
        <v>35.921182058264</v>
      </c>
      <c r="BR26" s="208">
        <v>18.7069138599721</v>
      </c>
      <c r="BS26" s="208">
        <v>4.88292130921499</v>
      </c>
      <c r="BT26" s="208">
        <v>3.94987357732289e-5</v>
      </c>
      <c r="BU26" s="208">
        <v>10.543817098689</v>
      </c>
      <c r="BV26" s="208">
        <v>405.598854645651</v>
      </c>
      <c r="BW26" s="208">
        <v>1556.138503739</v>
      </c>
      <c r="BX26" s="208">
        <v>371.156182480224</v>
      </c>
      <c r="BY26" s="208">
        <v>0.0329693293975857</v>
      </c>
      <c r="BZ26" s="208">
        <v>5.20170169879641</v>
      </c>
      <c r="CA26" s="208">
        <v>3.69023440356584</v>
      </c>
      <c r="CB26" s="208">
        <v>372.135231890901</v>
      </c>
      <c r="CC26" s="208">
        <v>27.3972397505794</v>
      </c>
      <c r="CD26" s="208">
        <v>42.7902370536495</v>
      </c>
      <c r="CE26" s="208">
        <v>45.9235194039245</v>
      </c>
      <c r="CF26" s="208">
        <v>12.0403267646265</v>
      </c>
      <c r="CG26" s="208">
        <v>0.564525984671027</v>
      </c>
      <c r="CH26" s="208">
        <v>390.18304882237</v>
      </c>
      <c r="CI26" s="208">
        <v>88.8531706844176</v>
      </c>
      <c r="CJ26" s="208">
        <v>11.3798139710447</v>
      </c>
      <c r="CK26" s="208">
        <v>1643.50060855072</v>
      </c>
      <c r="CL26" s="208">
        <v>160.865554530367</v>
      </c>
      <c r="CM26" s="208">
        <v>36.1848797960951</v>
      </c>
      <c r="CN26" s="208">
        <v>117.310407673107</v>
      </c>
      <c r="CO26" s="208">
        <v>28.280587680607</v>
      </c>
      <c r="CP26" s="208">
        <v>67.2618281387263</v>
      </c>
      <c r="CQ26" s="208">
        <v>648.510801898058</v>
      </c>
      <c r="CR26" s="208">
        <v>1563.92870031985</v>
      </c>
      <c r="CS26" s="208">
        <v>463.107181534489</v>
      </c>
      <c r="CT26" s="208">
        <v>8.09803114534755</v>
      </c>
      <c r="CU26" s="208">
        <v>516.476805330208</v>
      </c>
      <c r="CV26" s="208">
        <v>56.6896926146501</v>
      </c>
      <c r="CW26" s="208">
        <v>11.6874169850273</v>
      </c>
      <c r="CX26" s="208">
        <v>37.0478394162192</v>
      </c>
      <c r="CY26" s="208">
        <v>921.39234237029</v>
      </c>
      <c r="CZ26" s="208">
        <v>968.396796980542</v>
      </c>
      <c r="DA26" s="208">
        <v>1414.33799606667</v>
      </c>
      <c r="DB26" s="208">
        <v>0.00470845982266075</v>
      </c>
      <c r="DC26" s="208">
        <v>126.450913756656</v>
      </c>
      <c r="DD26" s="208">
        <v>13.529758612272</v>
      </c>
      <c r="DE26" s="208">
        <v>0.52062058906128</v>
      </c>
      <c r="DF26" s="208">
        <v>49.3700083604259</v>
      </c>
      <c r="DG26" s="208">
        <v>0.0952046289604637</v>
      </c>
      <c r="DH26" s="208">
        <v>0.19550985510195</v>
      </c>
      <c r="DI26" s="208">
        <v>2.55032097493888</v>
      </c>
      <c r="DJ26" s="208">
        <v>5.19413712698645</v>
      </c>
      <c r="DK26" s="208">
        <v>21.5821480175876</v>
      </c>
      <c r="DL26" s="208">
        <v>53.2478649230979</v>
      </c>
      <c r="DM26" s="208">
        <v>72.3964938932618</v>
      </c>
      <c r="DN26" s="208">
        <v>67.5847176687719</v>
      </c>
      <c r="DO26" s="208">
        <v>9.52472878748356</v>
      </c>
      <c r="DP26" s="208">
        <v>0</v>
      </c>
      <c r="DQ26" s="101">
        <f t="shared" si="0"/>
        <v>12488.4650411331</v>
      </c>
      <c r="DR26" s="210">
        <v>1194.09293708022</v>
      </c>
      <c r="DS26" s="208">
        <v>5998.70202981003</v>
      </c>
      <c r="DT26" s="85">
        <f t="shared" si="1"/>
        <v>7192.79496689026</v>
      </c>
      <c r="DU26" s="208">
        <v>0</v>
      </c>
      <c r="DV26" s="208">
        <v>0</v>
      </c>
      <c r="DW26" s="208">
        <v>956.064117322848</v>
      </c>
      <c r="DX26" s="208">
        <v>2.43434593358816</v>
      </c>
      <c r="DY26" s="208">
        <v>-12.6796137287054</v>
      </c>
      <c r="DZ26" s="117">
        <f t="shared" si="2"/>
        <v>8138.61381641799</v>
      </c>
      <c r="EA26" s="118">
        <f t="shared" si="3"/>
        <v>20627.0788575511</v>
      </c>
    </row>
    <row r="27" spans="1:131">
      <c r="A27" s="86" t="s">
        <v>185</v>
      </c>
      <c r="B27" s="200" t="s">
        <v>186</v>
      </c>
      <c r="C27" s="208">
        <v>2.82657823392918</v>
      </c>
      <c r="D27" s="208">
        <v>7.3262912104937</v>
      </c>
      <c r="E27" s="208">
        <v>0</v>
      </c>
      <c r="F27" s="208">
        <v>0</v>
      </c>
      <c r="G27" s="208">
        <v>0</v>
      </c>
      <c r="H27" s="208">
        <v>0</v>
      </c>
      <c r="I27" s="208">
        <v>31.3153427023693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8">
        <v>0</v>
      </c>
      <c r="AN27" s="208">
        <v>0</v>
      </c>
      <c r="AO27" s="208">
        <v>0</v>
      </c>
      <c r="AP27" s="208">
        <v>0</v>
      </c>
      <c r="AQ27" s="208">
        <v>0.34132341327177</v>
      </c>
      <c r="AR27" s="208">
        <v>104.317837764152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62.7951076270779</v>
      </c>
      <c r="AZ27" s="208">
        <v>11.5018697455216</v>
      </c>
      <c r="BA27" s="208">
        <v>1.25633494144353</v>
      </c>
      <c r="BB27" s="208">
        <v>0</v>
      </c>
      <c r="BC27" s="209">
        <v>221.680685638259</v>
      </c>
      <c r="BD27" s="210">
        <v>1055.6629000201</v>
      </c>
      <c r="BE27" s="208">
        <v>8681.6468120412</v>
      </c>
      <c r="BF27" s="208">
        <v>9737.3097120613</v>
      </c>
      <c r="BG27" s="208">
        <v>0</v>
      </c>
      <c r="BH27" s="208">
        <v>0</v>
      </c>
      <c r="BI27" s="208">
        <v>1343.82335949874</v>
      </c>
      <c r="BJ27" s="208">
        <v>0</v>
      </c>
      <c r="BK27" s="208">
        <v>-0.225260305232951</v>
      </c>
      <c r="BL27" s="211">
        <v>11080.9078112548</v>
      </c>
      <c r="BM27" s="213">
        <v>11302.5884968931</v>
      </c>
      <c r="BN27" s="212"/>
      <c r="BO27" s="86" t="s">
        <v>57</v>
      </c>
      <c r="BP27" s="87" t="s">
        <v>112</v>
      </c>
      <c r="BQ27" s="208">
        <v>341.341599131746</v>
      </c>
      <c r="BR27" s="208">
        <v>647.056327342362</v>
      </c>
      <c r="BS27" s="208">
        <v>11.0222873335218</v>
      </c>
      <c r="BT27" s="208">
        <v>3.37131221062499e-5</v>
      </c>
      <c r="BU27" s="208">
        <v>2.91134719501595</v>
      </c>
      <c r="BV27" s="208">
        <v>0.160441100834407</v>
      </c>
      <c r="BW27" s="208">
        <v>207.229458149931</v>
      </c>
      <c r="BX27" s="208">
        <v>316.248017198434</v>
      </c>
      <c r="BY27" s="208">
        <v>0.0203581684319138</v>
      </c>
      <c r="BZ27" s="208">
        <v>0.0050291706599066</v>
      </c>
      <c r="CA27" s="208">
        <v>0.00605911079121452</v>
      </c>
      <c r="CB27" s="208">
        <v>0.0282004224745469</v>
      </c>
      <c r="CC27" s="208">
        <v>0.00568215148379705</v>
      </c>
      <c r="CD27" s="208">
        <v>20.1743821545722</v>
      </c>
      <c r="CE27" s="208">
        <v>0.000887008414218097</v>
      </c>
      <c r="CF27" s="208">
        <v>0.0088560968456222</v>
      </c>
      <c r="CG27" s="208">
        <v>0.00107991570510914</v>
      </c>
      <c r="CH27" s="208">
        <v>173.197640650287</v>
      </c>
      <c r="CI27" s="208">
        <v>36.6613716731633</v>
      </c>
      <c r="CJ27" s="208">
        <v>1.55491422435927</v>
      </c>
      <c r="CK27" s="208">
        <v>111.769604777539</v>
      </c>
      <c r="CL27" s="208">
        <v>777.412926421165</v>
      </c>
      <c r="CM27" s="208">
        <v>26.143804758123</v>
      </c>
      <c r="CN27" s="208">
        <v>34.7248503287433</v>
      </c>
      <c r="CO27" s="208">
        <v>0.0729204029114388</v>
      </c>
      <c r="CP27" s="208">
        <v>16.1946884969421</v>
      </c>
      <c r="CQ27" s="208">
        <v>65.1048450414157</v>
      </c>
      <c r="CR27" s="208">
        <v>355.729878267078</v>
      </c>
      <c r="CS27" s="208">
        <v>14.2381425401174</v>
      </c>
      <c r="CT27" s="208">
        <v>1.19101214945769</v>
      </c>
      <c r="CU27" s="208">
        <v>172.430171499715</v>
      </c>
      <c r="CV27" s="208">
        <v>8.71481072995097</v>
      </c>
      <c r="CW27" s="208">
        <v>129.98744770448</v>
      </c>
      <c r="CX27" s="208">
        <v>106.076028952162</v>
      </c>
      <c r="CY27" s="208">
        <v>5505.48098123178</v>
      </c>
      <c r="CZ27" s="208">
        <v>19.381536706828</v>
      </c>
      <c r="DA27" s="208">
        <v>0.0942414484102814</v>
      </c>
      <c r="DB27" s="208">
        <v>0.00435691185492717</v>
      </c>
      <c r="DC27" s="208">
        <v>0.00491580698230082</v>
      </c>
      <c r="DD27" s="208">
        <v>2.30066965041689</v>
      </c>
      <c r="DE27" s="208">
        <v>13.7287247539229</v>
      </c>
      <c r="DF27" s="208">
        <v>89.205906972907</v>
      </c>
      <c r="DG27" s="208">
        <v>0.0633993594393039</v>
      </c>
      <c r="DH27" s="208">
        <v>0.0419620207055487</v>
      </c>
      <c r="DI27" s="208">
        <v>0.0985039417495404</v>
      </c>
      <c r="DJ27" s="208">
        <v>144.034738076167</v>
      </c>
      <c r="DK27" s="208">
        <v>0.492063424772088</v>
      </c>
      <c r="DL27" s="208">
        <v>2.00584198692348</v>
      </c>
      <c r="DM27" s="208">
        <v>68.9804776428448</v>
      </c>
      <c r="DN27" s="208">
        <v>19.8943702319416</v>
      </c>
      <c r="DO27" s="208">
        <v>34.5078380809065</v>
      </c>
      <c r="DP27" s="208">
        <v>0</v>
      </c>
      <c r="DQ27" s="101">
        <f t="shared" si="0"/>
        <v>9477.7456322305</v>
      </c>
      <c r="DR27" s="210">
        <v>274.916604127964</v>
      </c>
      <c r="DS27" s="208">
        <v>1126.31599139454</v>
      </c>
      <c r="DT27" s="85">
        <f t="shared" si="1"/>
        <v>1401.2325955225</v>
      </c>
      <c r="DU27" s="208">
        <v>0</v>
      </c>
      <c r="DV27" s="208">
        <v>0</v>
      </c>
      <c r="DW27" s="208">
        <v>439.848612510822</v>
      </c>
      <c r="DX27" s="208">
        <v>2.04142797091038</v>
      </c>
      <c r="DY27" s="208">
        <v>-88.8221351344182</v>
      </c>
      <c r="DZ27" s="117">
        <f t="shared" si="2"/>
        <v>1754.30050086981</v>
      </c>
      <c r="EA27" s="118">
        <f t="shared" si="3"/>
        <v>11232.0461331003</v>
      </c>
    </row>
    <row r="28" spans="1:131">
      <c r="A28" s="86" t="s">
        <v>187</v>
      </c>
      <c r="B28" s="200" t="s">
        <v>188</v>
      </c>
      <c r="C28" s="208">
        <v>6.79988734461565</v>
      </c>
      <c r="D28" s="208">
        <v>71.258655701926</v>
      </c>
      <c r="E28" s="208">
        <v>0.318214097403425</v>
      </c>
      <c r="F28" s="208">
        <v>0</v>
      </c>
      <c r="G28" s="208">
        <v>1.94304635897995</v>
      </c>
      <c r="H28" s="208">
        <v>661.17579155377</v>
      </c>
      <c r="I28" s="208">
        <v>1797.73953983997</v>
      </c>
      <c r="J28" s="208">
        <v>313.480282789666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64.559766807804</v>
      </c>
      <c r="Q28" s="208">
        <v>0</v>
      </c>
      <c r="R28" s="208">
        <v>0</v>
      </c>
      <c r="S28" s="208">
        <v>0</v>
      </c>
      <c r="T28" s="208">
        <v>0</v>
      </c>
      <c r="U28" s="208">
        <v>45.086957668649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273.768941382858</v>
      </c>
      <c r="AM28" s="208">
        <v>0</v>
      </c>
      <c r="AN28" s="208">
        <v>0</v>
      </c>
      <c r="AO28" s="208">
        <v>0</v>
      </c>
      <c r="AP28" s="208">
        <v>0</v>
      </c>
      <c r="AQ28" s="208">
        <v>0.150507729231629</v>
      </c>
      <c r="AR28" s="208">
        <v>323.896574481698</v>
      </c>
      <c r="AS28" s="208">
        <v>0</v>
      </c>
      <c r="AT28" s="208">
        <v>0</v>
      </c>
      <c r="AU28" s="208">
        <v>0</v>
      </c>
      <c r="AV28" s="208">
        <v>0</v>
      </c>
      <c r="AW28" s="208">
        <v>0.255943185479607</v>
      </c>
      <c r="AX28" s="208">
        <v>0</v>
      </c>
      <c r="AY28" s="208">
        <v>26.0686951375893</v>
      </c>
      <c r="AZ28" s="208">
        <v>5.35356563132901</v>
      </c>
      <c r="BA28" s="208">
        <v>4.74844456703324</v>
      </c>
      <c r="BB28" s="208">
        <v>0</v>
      </c>
      <c r="BC28" s="209">
        <v>3596.604814278</v>
      </c>
      <c r="BD28" s="210">
        <v>4.97687069315</v>
      </c>
      <c r="BE28" s="208">
        <v>1532.36009511</v>
      </c>
      <c r="BF28" s="208">
        <v>1537.33696580315</v>
      </c>
      <c r="BG28" s="208">
        <v>0</v>
      </c>
      <c r="BH28" s="208">
        <v>0</v>
      </c>
      <c r="BI28" s="208">
        <v>617.683852442673</v>
      </c>
      <c r="BJ28" s="208">
        <v>0</v>
      </c>
      <c r="BK28" s="208">
        <v>-3.65306803712519</v>
      </c>
      <c r="BL28" s="211">
        <v>2151.3677502087</v>
      </c>
      <c r="BM28" s="213">
        <v>5747.9725644867</v>
      </c>
      <c r="BN28" s="212"/>
      <c r="BO28" s="86" t="s">
        <v>58</v>
      </c>
      <c r="BP28" s="87" t="s">
        <v>113</v>
      </c>
      <c r="BQ28" s="208">
        <v>39.0701821594837</v>
      </c>
      <c r="BR28" s="208">
        <v>41.3473816360314</v>
      </c>
      <c r="BS28" s="208">
        <v>3.02598209141245</v>
      </c>
      <c r="BT28" s="208">
        <v>0.0229526454072619</v>
      </c>
      <c r="BU28" s="208">
        <v>5.09555120717897</v>
      </c>
      <c r="BV28" s="208">
        <v>90.799339599526</v>
      </c>
      <c r="BW28" s="208">
        <v>51.7999738813048</v>
      </c>
      <c r="BX28" s="208">
        <v>0.000352002744039553</v>
      </c>
      <c r="BY28" s="208">
        <v>0.00444339540508269</v>
      </c>
      <c r="BZ28" s="208">
        <v>0.0566662194118402</v>
      </c>
      <c r="CA28" s="208">
        <v>0.000504924818522049</v>
      </c>
      <c r="CB28" s="208">
        <v>0.00583534944724637</v>
      </c>
      <c r="CC28" s="208">
        <v>0.000556573871604588</v>
      </c>
      <c r="CD28" s="208">
        <v>27.4343815842751</v>
      </c>
      <c r="CE28" s="208">
        <v>14.5278411544045</v>
      </c>
      <c r="CF28" s="208">
        <v>0.00100842202625128</v>
      </c>
      <c r="CG28" s="208">
        <v>0.000107671717224722</v>
      </c>
      <c r="CH28" s="208">
        <v>5.19632802177742</v>
      </c>
      <c r="CI28" s="208">
        <v>13.8576112267172</v>
      </c>
      <c r="CJ28" s="208">
        <v>0.264099402073114</v>
      </c>
      <c r="CK28" s="208">
        <v>202.573397538954</v>
      </c>
      <c r="CL28" s="208">
        <v>85.9171805243424</v>
      </c>
      <c r="CM28" s="208">
        <v>1253.53258717649</v>
      </c>
      <c r="CN28" s="208">
        <v>3526.53018526506</v>
      </c>
      <c r="CO28" s="208">
        <v>10.3037806368142</v>
      </c>
      <c r="CP28" s="208">
        <v>494.987094522004</v>
      </c>
      <c r="CQ28" s="208">
        <v>3113.06636131057</v>
      </c>
      <c r="CR28" s="208">
        <v>870.276542430495</v>
      </c>
      <c r="CS28" s="208">
        <v>1511.61604810299</v>
      </c>
      <c r="CT28" s="208">
        <v>18.5201818928547</v>
      </c>
      <c r="CU28" s="208">
        <v>836.143646810434</v>
      </c>
      <c r="CV28" s="208">
        <v>108.493105515456</v>
      </c>
      <c r="CW28" s="208">
        <v>9.61721413855963</v>
      </c>
      <c r="CX28" s="208">
        <v>18.5914763817996</v>
      </c>
      <c r="CY28" s="208">
        <v>1271.17379507817</v>
      </c>
      <c r="CZ28" s="208">
        <v>323.719756131984</v>
      </c>
      <c r="DA28" s="208">
        <v>0.274407465132398</v>
      </c>
      <c r="DB28" s="208">
        <v>0</v>
      </c>
      <c r="DC28" s="208">
        <v>0</v>
      </c>
      <c r="DD28" s="208">
        <v>0.698836957968611</v>
      </c>
      <c r="DE28" s="208">
        <v>0</v>
      </c>
      <c r="DF28" s="208">
        <v>0.000151991389853728</v>
      </c>
      <c r="DG28" s="208">
        <v>0.0110994068421894</v>
      </c>
      <c r="DH28" s="208">
        <v>0.394883015512908</v>
      </c>
      <c r="DI28" s="208">
        <v>5.15523251740361e-5</v>
      </c>
      <c r="DJ28" s="208">
        <v>1.6927586770648</v>
      </c>
      <c r="DK28" s="208">
        <v>2.25274010007853</v>
      </c>
      <c r="DL28" s="208">
        <v>17.5229241309772</v>
      </c>
      <c r="DM28" s="208">
        <v>16.61896438878</v>
      </c>
      <c r="DN28" s="208">
        <v>7.20065464245642e-5</v>
      </c>
      <c r="DO28" s="208">
        <v>8.62105647114691e-5</v>
      </c>
      <c r="DP28" s="208">
        <v>0</v>
      </c>
      <c r="DQ28" s="101">
        <f t="shared" si="0"/>
        <v>13987.0404285292</v>
      </c>
      <c r="DR28" s="210">
        <v>556.009847894149</v>
      </c>
      <c r="DS28" s="208">
        <v>4698.08130782905</v>
      </c>
      <c r="DT28" s="85">
        <f t="shared" si="1"/>
        <v>5254.0911557232</v>
      </c>
      <c r="DU28" s="208">
        <v>0</v>
      </c>
      <c r="DV28" s="208">
        <v>0</v>
      </c>
      <c r="DW28" s="208">
        <v>22.4826994169037</v>
      </c>
      <c r="DX28" s="208">
        <v>16.24</v>
      </c>
      <c r="DY28" s="208">
        <v>-116.799094103257</v>
      </c>
      <c r="DZ28" s="117">
        <f t="shared" si="2"/>
        <v>5176.01476103684</v>
      </c>
      <c r="EA28" s="118">
        <f t="shared" si="3"/>
        <v>19163.055189566</v>
      </c>
    </row>
    <row r="29" spans="1:131">
      <c r="A29" s="86" t="s">
        <v>189</v>
      </c>
      <c r="B29" s="200" t="s">
        <v>190</v>
      </c>
      <c r="C29" s="208">
        <v>196.218572447881</v>
      </c>
      <c r="D29" s="208">
        <v>1761.63828706639</v>
      </c>
      <c r="E29" s="208">
        <v>29.2167289289953</v>
      </c>
      <c r="F29" s="208">
        <v>0</v>
      </c>
      <c r="G29" s="208">
        <v>0</v>
      </c>
      <c r="H29" s="208">
        <v>1386.09878588094</v>
      </c>
      <c r="I29" s="208">
        <v>90.0616945649674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0.967700881989826</v>
      </c>
      <c r="AX29" s="208">
        <v>0</v>
      </c>
      <c r="AY29" s="208">
        <v>10.5414460072763</v>
      </c>
      <c r="AZ29" s="208">
        <v>0.968227299891155</v>
      </c>
      <c r="BA29" s="208">
        <v>46.0914650150981</v>
      </c>
      <c r="BB29" s="208">
        <v>0</v>
      </c>
      <c r="BC29" s="209">
        <v>3521.80290809343</v>
      </c>
      <c r="BD29" s="210">
        <v>121.59484722125</v>
      </c>
      <c r="BE29" s="208">
        <v>489.50752466</v>
      </c>
      <c r="BF29" s="208">
        <v>611.10237188125</v>
      </c>
      <c r="BG29" s="208">
        <v>0</v>
      </c>
      <c r="BH29" s="208">
        <v>0</v>
      </c>
      <c r="BI29" s="208">
        <v>2501.4575810314</v>
      </c>
      <c r="BJ29" s="208">
        <v>0</v>
      </c>
      <c r="BK29" s="208">
        <v>-3.57701829833059</v>
      </c>
      <c r="BL29" s="211">
        <v>3108.98293461432</v>
      </c>
      <c r="BM29" s="213">
        <v>6630.78584270775</v>
      </c>
      <c r="BN29" s="212"/>
      <c r="BO29" s="86" t="s">
        <v>59</v>
      </c>
      <c r="BP29" s="87" t="s">
        <v>114</v>
      </c>
      <c r="BQ29" s="208">
        <v>125.038048522384</v>
      </c>
      <c r="BR29" s="208">
        <v>121.998975858335</v>
      </c>
      <c r="BS29" s="208">
        <v>12.3443398261335</v>
      </c>
      <c r="BT29" s="208">
        <v>0.0095438570393048</v>
      </c>
      <c r="BU29" s="208">
        <v>7.32816713880486</v>
      </c>
      <c r="BV29" s="208">
        <v>615.583770491147</v>
      </c>
      <c r="BW29" s="208">
        <v>592.320834800168</v>
      </c>
      <c r="BX29" s="208">
        <v>810.815665976069</v>
      </c>
      <c r="BY29" s="208">
        <v>17.6965914030125</v>
      </c>
      <c r="BZ29" s="208">
        <v>5.143559993453</v>
      </c>
      <c r="CA29" s="208">
        <v>5.84384382714783</v>
      </c>
      <c r="CB29" s="208">
        <v>34.5961446146811</v>
      </c>
      <c r="CC29" s="208">
        <v>95.1341242667344</v>
      </c>
      <c r="CD29" s="208">
        <v>12.998303494157</v>
      </c>
      <c r="CE29" s="208">
        <v>1.4845010865439</v>
      </c>
      <c r="CF29" s="208">
        <v>69.8853993713718</v>
      </c>
      <c r="CG29" s="208">
        <v>1.46860454930004</v>
      </c>
      <c r="CH29" s="208">
        <v>260.090423447903</v>
      </c>
      <c r="CI29" s="208">
        <v>161.273805104034</v>
      </c>
      <c r="CJ29" s="208">
        <v>5.918837495211</v>
      </c>
      <c r="CK29" s="208">
        <v>29.8329741410767</v>
      </c>
      <c r="CL29" s="208">
        <v>23.8219273265627</v>
      </c>
      <c r="CM29" s="208">
        <v>208.411962114268</v>
      </c>
      <c r="CN29" s="208">
        <v>1889.28042678448</v>
      </c>
      <c r="CO29" s="208">
        <v>70.3370790166049</v>
      </c>
      <c r="CP29" s="208">
        <v>166.632849541409</v>
      </c>
      <c r="CQ29" s="208">
        <v>1746.23221814956</v>
      </c>
      <c r="CR29" s="208">
        <v>797.610135690401</v>
      </c>
      <c r="CS29" s="208">
        <v>350.830173530293</v>
      </c>
      <c r="CT29" s="208">
        <v>27.4179323976097</v>
      </c>
      <c r="CU29" s="208">
        <v>512.354781079441</v>
      </c>
      <c r="CV29" s="208">
        <v>170.234509676504</v>
      </c>
      <c r="CW29" s="208">
        <v>190.580855656309</v>
      </c>
      <c r="CX29" s="208">
        <v>88.1782899677028</v>
      </c>
      <c r="CY29" s="208">
        <v>2364.18828317841</v>
      </c>
      <c r="CZ29" s="208">
        <v>173.539243755804</v>
      </c>
      <c r="DA29" s="208">
        <v>10.725060606062</v>
      </c>
      <c r="DB29" s="208">
        <v>0.0456464760275549</v>
      </c>
      <c r="DC29" s="208">
        <v>0.00361569807432739</v>
      </c>
      <c r="DD29" s="208">
        <v>0.896974416194616</v>
      </c>
      <c r="DE29" s="208">
        <v>12.609795281843</v>
      </c>
      <c r="DF29" s="208">
        <v>340.840272166552</v>
      </c>
      <c r="DG29" s="208">
        <v>1.13267018240762</v>
      </c>
      <c r="DH29" s="208">
        <v>0.545100937188322</v>
      </c>
      <c r="DI29" s="208">
        <v>0.0727711138462972</v>
      </c>
      <c r="DJ29" s="208">
        <v>28.4950186617643</v>
      </c>
      <c r="DK29" s="208">
        <v>2.77368547822338</v>
      </c>
      <c r="DL29" s="208">
        <v>18.949962538062</v>
      </c>
      <c r="DM29" s="208">
        <v>133.597879973344</v>
      </c>
      <c r="DN29" s="208">
        <v>0.172656642391791</v>
      </c>
      <c r="DO29" s="208">
        <v>9.45843625555391</v>
      </c>
      <c r="DP29" s="208">
        <v>0</v>
      </c>
      <c r="DQ29" s="101">
        <f t="shared" si="0"/>
        <v>12326.7766735576</v>
      </c>
      <c r="DR29" s="210">
        <v>1896.06968873634</v>
      </c>
      <c r="DS29" s="208">
        <v>6787.26187864587</v>
      </c>
      <c r="DT29" s="85">
        <f t="shared" si="1"/>
        <v>8683.33156738221</v>
      </c>
      <c r="DU29" s="208">
        <v>0</v>
      </c>
      <c r="DV29" s="208">
        <v>0</v>
      </c>
      <c r="DW29" s="208">
        <v>1440.17186287896</v>
      </c>
      <c r="DX29" s="208">
        <v>1147.84484136821</v>
      </c>
      <c r="DY29" s="208">
        <v>-12.5169360549458</v>
      </c>
      <c r="DZ29" s="117">
        <f t="shared" si="2"/>
        <v>11258.8313355744</v>
      </c>
      <c r="EA29" s="118">
        <f t="shared" si="3"/>
        <v>23585.608009132</v>
      </c>
    </row>
    <row r="30" spans="1:131">
      <c r="A30" s="86" t="s">
        <v>191</v>
      </c>
      <c r="B30" s="200" t="s">
        <v>192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28.7066403604368</v>
      </c>
      <c r="I30" s="208">
        <v>271.109082668307</v>
      </c>
      <c r="J30" s="208">
        <v>69.3788859517886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8">
        <v>1.37264865801996</v>
      </c>
      <c r="AN30" s="208">
        <v>0</v>
      </c>
      <c r="AO30" s="208">
        <v>0</v>
      </c>
      <c r="AP30" s="208">
        <v>0</v>
      </c>
      <c r="AQ30" s="208">
        <v>0.094415326207158</v>
      </c>
      <c r="AR30" s="208">
        <v>199.365001443666</v>
      </c>
      <c r="AS30" s="208">
        <v>0</v>
      </c>
      <c r="AT30" s="208">
        <v>0</v>
      </c>
      <c r="AU30" s="208">
        <v>0</v>
      </c>
      <c r="AV30" s="208">
        <v>0</v>
      </c>
      <c r="AW30" s="208">
        <v>0.160556268245645</v>
      </c>
      <c r="AX30" s="208">
        <v>0</v>
      </c>
      <c r="AY30" s="208">
        <v>121.270320686358</v>
      </c>
      <c r="AZ30" s="208">
        <v>24.8622939403321</v>
      </c>
      <c r="BA30" s="208">
        <v>0.827432482965495</v>
      </c>
      <c r="BB30" s="208">
        <v>0</v>
      </c>
      <c r="BC30" s="209">
        <v>717.147277786327</v>
      </c>
      <c r="BD30" s="210">
        <v>130.73634787785</v>
      </c>
      <c r="BE30" s="208">
        <v>1673.00717006</v>
      </c>
      <c r="BF30" s="208">
        <v>1803.74351793785</v>
      </c>
      <c r="BG30" s="208">
        <v>0</v>
      </c>
      <c r="BH30" s="208">
        <v>0</v>
      </c>
      <c r="BI30" s="208">
        <v>3280.08351826451</v>
      </c>
      <c r="BJ30" s="208">
        <v>0</v>
      </c>
      <c r="BK30" s="208">
        <v>-0.72839707156345</v>
      </c>
      <c r="BL30" s="211">
        <v>5083.0986391308</v>
      </c>
      <c r="BM30" s="213">
        <v>5800.24591691712</v>
      </c>
      <c r="BN30" s="212"/>
      <c r="BO30" s="86" t="s">
        <v>60</v>
      </c>
      <c r="BP30" s="87" t="s">
        <v>115</v>
      </c>
      <c r="BQ30" s="208">
        <v>6.31760181489872e-5</v>
      </c>
      <c r="BR30" s="208">
        <v>0</v>
      </c>
      <c r="BS30" s="208">
        <v>0</v>
      </c>
      <c r="BT30" s="208">
        <v>1.34769013179816e-5</v>
      </c>
      <c r="BU30" s="208">
        <v>0.00097179971441549</v>
      </c>
      <c r="BV30" s="208">
        <v>5.6172950466011</v>
      </c>
      <c r="BW30" s="208">
        <v>0.0829076255150094</v>
      </c>
      <c r="BX30" s="208">
        <v>0.0069466247179335</v>
      </c>
      <c r="BY30" s="208">
        <v>0.0221652848948741</v>
      </c>
      <c r="BZ30" s="208">
        <v>0.0126859473429612</v>
      </c>
      <c r="CA30" s="208">
        <v>0.0151239470939265</v>
      </c>
      <c r="CB30" s="208">
        <v>0.0340381918955118</v>
      </c>
      <c r="CC30" s="208">
        <v>0.00366768393841262</v>
      </c>
      <c r="CD30" s="208">
        <v>0.0088207162243542</v>
      </c>
      <c r="CE30" s="208">
        <v>50.7561159685816</v>
      </c>
      <c r="CF30" s="208">
        <v>0.0192849721207882</v>
      </c>
      <c r="CG30" s="208">
        <v>0.00251115039548638</v>
      </c>
      <c r="CH30" s="208">
        <v>0.045604865240413</v>
      </c>
      <c r="CI30" s="208">
        <v>0.00950886298393401</v>
      </c>
      <c r="CJ30" s="208">
        <v>0.00544825280032606</v>
      </c>
      <c r="CK30" s="208">
        <v>0.0347463074888016</v>
      </c>
      <c r="CL30" s="208">
        <v>0.0133654495219428</v>
      </c>
      <c r="CM30" s="208">
        <v>0.0132258387753883</v>
      </c>
      <c r="CN30" s="208">
        <v>0.0345759237436505</v>
      </c>
      <c r="CO30" s="208">
        <v>1383.19136422991</v>
      </c>
      <c r="CP30" s="208">
        <v>36.7336772138593</v>
      </c>
      <c r="CQ30" s="208">
        <v>206.957717451251</v>
      </c>
      <c r="CR30" s="208">
        <v>69.4193166499885</v>
      </c>
      <c r="CS30" s="208">
        <v>82.1369173730183</v>
      </c>
      <c r="CT30" s="208">
        <v>0.191183723216924</v>
      </c>
      <c r="CU30" s="208">
        <v>39.4535602473631</v>
      </c>
      <c r="CV30" s="208">
        <v>64.7573821652861</v>
      </c>
      <c r="CW30" s="208">
        <v>23.8516877642424</v>
      </c>
      <c r="CX30" s="208">
        <v>1.41282175985239</v>
      </c>
      <c r="CY30" s="208">
        <v>53.2153652991339</v>
      </c>
      <c r="CZ30" s="208">
        <v>64.3230283000906</v>
      </c>
      <c r="DA30" s="208">
        <v>0.250334147093558</v>
      </c>
      <c r="DB30" s="208">
        <v>0.00933380116788839</v>
      </c>
      <c r="DC30" s="208">
        <v>1.80933315563573</v>
      </c>
      <c r="DD30" s="208">
        <v>88.2373038948674</v>
      </c>
      <c r="DE30" s="208">
        <v>0.14941386035601</v>
      </c>
      <c r="DF30" s="208">
        <v>0.721725058584852</v>
      </c>
      <c r="DG30" s="208">
        <v>24.9131961700496</v>
      </c>
      <c r="DH30" s="208">
        <v>299.580160295066</v>
      </c>
      <c r="DI30" s="208">
        <v>56.7163060317693</v>
      </c>
      <c r="DJ30" s="208">
        <v>0.208200322593781</v>
      </c>
      <c r="DK30" s="208">
        <v>203.733518219543</v>
      </c>
      <c r="DL30" s="208">
        <v>246.850503598649</v>
      </c>
      <c r="DM30" s="208">
        <v>242.654829347761</v>
      </c>
      <c r="DN30" s="208">
        <v>95.6185814360092</v>
      </c>
      <c r="DO30" s="208">
        <v>231.988646186375</v>
      </c>
      <c r="DP30" s="208">
        <v>0</v>
      </c>
      <c r="DQ30" s="101">
        <f t="shared" si="0"/>
        <v>3575.82449481524</v>
      </c>
      <c r="DR30" s="210">
        <v>165.781615647434</v>
      </c>
      <c r="DS30" s="208">
        <v>2879.97787971003</v>
      </c>
      <c r="DT30" s="85">
        <f t="shared" si="1"/>
        <v>3045.75949535747</v>
      </c>
      <c r="DU30" s="208">
        <v>0</v>
      </c>
      <c r="DV30" s="208">
        <v>0</v>
      </c>
      <c r="DW30" s="208">
        <v>6455.43234873218</v>
      </c>
      <c r="DX30" s="208">
        <v>4390.35978464055</v>
      </c>
      <c r="DY30" s="208">
        <v>-3.64174948753456</v>
      </c>
      <c r="DZ30" s="117">
        <f t="shared" si="2"/>
        <v>13887.9098792427</v>
      </c>
      <c r="EA30" s="118">
        <f t="shared" si="3"/>
        <v>17463.7343740579</v>
      </c>
    </row>
    <row r="31" spans="1:131">
      <c r="A31" s="86" t="s">
        <v>193</v>
      </c>
      <c r="B31" s="200" t="s">
        <v>194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8.32228071008583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2.66908533358609</v>
      </c>
      <c r="AM31" s="208">
        <v>0</v>
      </c>
      <c r="AN31" s="208">
        <v>0</v>
      </c>
      <c r="AO31" s="208">
        <v>1.23437602964044</v>
      </c>
      <c r="AP31" s="208">
        <v>0</v>
      </c>
      <c r="AQ31" s="208">
        <v>1.53143448865636</v>
      </c>
      <c r="AR31" s="208">
        <v>82.5817764691065</v>
      </c>
      <c r="AS31" s="208">
        <v>0</v>
      </c>
      <c r="AT31" s="208">
        <v>0</v>
      </c>
      <c r="AU31" s="208">
        <v>4.02088236451688</v>
      </c>
      <c r="AV31" s="208">
        <v>0.451033107747288</v>
      </c>
      <c r="AW31" s="208">
        <v>0.622052137177616</v>
      </c>
      <c r="AX31" s="208">
        <v>0.00625364011648653</v>
      </c>
      <c r="AY31" s="208">
        <v>9.23931151970323</v>
      </c>
      <c r="AZ31" s="208">
        <v>3.84839881156792</v>
      </c>
      <c r="BA31" s="208">
        <v>0.456888909740123</v>
      </c>
      <c r="BB31" s="208">
        <v>0</v>
      </c>
      <c r="BC31" s="209">
        <v>114.983773521645</v>
      </c>
      <c r="BD31" s="210">
        <v>30.34714183315</v>
      </c>
      <c r="BE31" s="208">
        <v>94.0676362</v>
      </c>
      <c r="BF31" s="208">
        <v>124.41477803315</v>
      </c>
      <c r="BG31" s="208">
        <v>0</v>
      </c>
      <c r="BH31" s="208">
        <v>0</v>
      </c>
      <c r="BI31" s="208">
        <v>1003.82045098393</v>
      </c>
      <c r="BJ31" s="208">
        <v>0</v>
      </c>
      <c r="BK31" s="208">
        <v>-0.116781074417759</v>
      </c>
      <c r="BL31" s="211">
        <v>1128.11844794266</v>
      </c>
      <c r="BM31" s="213">
        <v>1243.10222146431</v>
      </c>
      <c r="BN31" s="212"/>
      <c r="BO31" s="86" t="s">
        <v>61</v>
      </c>
      <c r="BP31" s="87" t="s">
        <v>116</v>
      </c>
      <c r="BQ31" s="208">
        <v>6.62910299268511</v>
      </c>
      <c r="BR31" s="208">
        <v>17.8372140632472</v>
      </c>
      <c r="BS31" s="208">
        <v>1.51449616940349</v>
      </c>
      <c r="BT31" s="208">
        <v>0</v>
      </c>
      <c r="BU31" s="208">
        <v>3.77945224531577</v>
      </c>
      <c r="BV31" s="208">
        <v>12.0682346524272</v>
      </c>
      <c r="BW31" s="208">
        <v>30.3110662652732</v>
      </c>
      <c r="BX31" s="208">
        <v>3.69971159652141</v>
      </c>
      <c r="BY31" s="208">
        <v>1.69349200357107</v>
      </c>
      <c r="BZ31" s="208">
        <v>2.90212578731822</v>
      </c>
      <c r="CA31" s="208">
        <v>0.268950389116102</v>
      </c>
      <c r="CB31" s="208">
        <v>5.51927633727765</v>
      </c>
      <c r="CC31" s="208">
        <v>4.87948379186307</v>
      </c>
      <c r="CD31" s="208">
        <v>6.35528641695043</v>
      </c>
      <c r="CE31" s="208">
        <v>0.299343328409649</v>
      </c>
      <c r="CF31" s="208">
        <v>1.1008608130759</v>
      </c>
      <c r="CG31" s="208">
        <v>0.206837915345251</v>
      </c>
      <c r="CH31" s="208">
        <v>59.5015102535407</v>
      </c>
      <c r="CI31" s="208">
        <v>2.74303735070668</v>
      </c>
      <c r="CJ31" s="208">
        <v>0.381089690972225</v>
      </c>
      <c r="CK31" s="208">
        <v>14.175003849513</v>
      </c>
      <c r="CL31" s="208">
        <v>16.6803725467358</v>
      </c>
      <c r="CM31" s="208">
        <v>4.98899164868649</v>
      </c>
      <c r="CN31" s="208">
        <v>8.8086856025022</v>
      </c>
      <c r="CO31" s="208">
        <v>171.247699859717</v>
      </c>
      <c r="CP31" s="208">
        <v>548.525414922586</v>
      </c>
      <c r="CQ31" s="208">
        <v>917.203322422737</v>
      </c>
      <c r="CR31" s="208">
        <v>182.775442825803</v>
      </c>
      <c r="CS31" s="208">
        <v>169.234924347751</v>
      </c>
      <c r="CT31" s="208">
        <v>3.04820617769466</v>
      </c>
      <c r="CU31" s="208">
        <v>103.284057552835</v>
      </c>
      <c r="CV31" s="208">
        <v>132.93289347568</v>
      </c>
      <c r="CW31" s="208">
        <v>474.86427919229</v>
      </c>
      <c r="CX31" s="208">
        <v>24.3908413335306</v>
      </c>
      <c r="CY31" s="208">
        <v>1065.05734461609</v>
      </c>
      <c r="CZ31" s="208">
        <v>129.050913617702</v>
      </c>
      <c r="DA31" s="208">
        <v>283.884030682327</v>
      </c>
      <c r="DB31" s="208">
        <v>1.057122594088</v>
      </c>
      <c r="DC31" s="208">
        <v>0.0939471660518331</v>
      </c>
      <c r="DD31" s="208">
        <v>15.3351445637554</v>
      </c>
      <c r="DE31" s="208">
        <v>2.55459930679908</v>
      </c>
      <c r="DF31" s="208">
        <v>3.26027750431435</v>
      </c>
      <c r="DG31" s="208">
        <v>47.854023383219</v>
      </c>
      <c r="DH31" s="208">
        <v>3.47376855705963</v>
      </c>
      <c r="DI31" s="208">
        <v>8.00789324784082</v>
      </c>
      <c r="DJ31" s="208">
        <v>31.4654049906997</v>
      </c>
      <c r="DK31" s="208">
        <v>55.147771932566</v>
      </c>
      <c r="DL31" s="208">
        <v>20.2408921686841</v>
      </c>
      <c r="DM31" s="208">
        <v>23.6995815557567</v>
      </c>
      <c r="DN31" s="208">
        <v>0.627708871200155</v>
      </c>
      <c r="DO31" s="208">
        <v>112.619066142196</v>
      </c>
      <c r="DP31" s="208">
        <v>0</v>
      </c>
      <c r="DQ31" s="101">
        <f t="shared" si="0"/>
        <v>4737.28019872143</v>
      </c>
      <c r="DR31" s="210">
        <v>600.21886504805</v>
      </c>
      <c r="DS31" s="208">
        <v>2749.84818064846</v>
      </c>
      <c r="DT31" s="85">
        <f t="shared" si="1"/>
        <v>3350.06704569651</v>
      </c>
      <c r="DU31" s="208">
        <v>0</v>
      </c>
      <c r="DV31" s="208">
        <v>0</v>
      </c>
      <c r="DW31" s="208">
        <v>3530.23813521491</v>
      </c>
      <c r="DX31" s="208">
        <v>2689.27473147747</v>
      </c>
      <c r="DY31" s="208">
        <v>-4.80560199569754</v>
      </c>
      <c r="DZ31" s="117">
        <f t="shared" si="2"/>
        <v>9564.77431039319</v>
      </c>
      <c r="EA31" s="118">
        <f t="shared" si="3"/>
        <v>14302.0545091146</v>
      </c>
    </row>
    <row r="32" spans="1:131">
      <c r="A32" s="86" t="s">
        <v>195</v>
      </c>
      <c r="B32" s="200" t="s">
        <v>196</v>
      </c>
      <c r="C32" s="208">
        <v>3.60771144822997</v>
      </c>
      <c r="D32" s="208">
        <v>10.1635012201298</v>
      </c>
      <c r="E32" s="208">
        <v>4.65329012855211</v>
      </c>
      <c r="F32" s="208">
        <v>0</v>
      </c>
      <c r="G32" s="208">
        <v>0</v>
      </c>
      <c r="H32" s="208">
        <v>398.85354224552</v>
      </c>
      <c r="I32" s="208">
        <v>609.693058727942</v>
      </c>
      <c r="J32" s="208">
        <v>33.7010624165601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1.27576519988994</v>
      </c>
      <c r="V32" s="208">
        <v>0.114922574061346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0.149681042943247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16.9504107563102</v>
      </c>
      <c r="AM32" s="208">
        <v>0.355969212670213</v>
      </c>
      <c r="AN32" s="208">
        <v>0</v>
      </c>
      <c r="AO32" s="208">
        <v>0</v>
      </c>
      <c r="AP32" s="208">
        <v>2.30386521544006</v>
      </c>
      <c r="AQ32" s="208">
        <v>12.2864890357846</v>
      </c>
      <c r="AR32" s="208">
        <v>491.622743329069</v>
      </c>
      <c r="AS32" s="208">
        <v>0.773291497597611</v>
      </c>
      <c r="AT32" s="208">
        <v>0</v>
      </c>
      <c r="AU32" s="208">
        <v>0.151178903557874</v>
      </c>
      <c r="AV32" s="208">
        <v>0</v>
      </c>
      <c r="AW32" s="208">
        <v>2.03304614335953</v>
      </c>
      <c r="AX32" s="208">
        <v>0</v>
      </c>
      <c r="AY32" s="208">
        <v>281.634143222792</v>
      </c>
      <c r="AZ32" s="208">
        <v>95.591553455612</v>
      </c>
      <c r="BA32" s="208">
        <v>2.9119616334476</v>
      </c>
      <c r="BB32" s="208">
        <v>0</v>
      </c>
      <c r="BC32" s="209">
        <v>1968.82718740947</v>
      </c>
      <c r="BD32" s="210">
        <v>411.52494394565</v>
      </c>
      <c r="BE32" s="208">
        <v>2666.20563547</v>
      </c>
      <c r="BF32" s="208">
        <v>3077.73057941565</v>
      </c>
      <c r="BG32" s="208">
        <v>0</v>
      </c>
      <c r="BH32" s="208">
        <v>0</v>
      </c>
      <c r="BI32" s="208">
        <v>13065.0055968059</v>
      </c>
      <c r="BJ32" s="208">
        <v>0</v>
      </c>
      <c r="BK32" s="208">
        <v>-1.99975938723946</v>
      </c>
      <c r="BL32" s="211">
        <v>16140.7364168343</v>
      </c>
      <c r="BM32" s="213">
        <v>18109.5636042438</v>
      </c>
      <c r="BN32" s="212"/>
      <c r="BO32" s="86" t="s">
        <v>62</v>
      </c>
      <c r="BP32" s="87" t="s">
        <v>117</v>
      </c>
      <c r="BQ32" s="208">
        <v>1.31439268173283</v>
      </c>
      <c r="BR32" s="208">
        <v>4.27991845505544</v>
      </c>
      <c r="BS32" s="208">
        <v>0</v>
      </c>
      <c r="BT32" s="208">
        <v>0.225388727180232</v>
      </c>
      <c r="BU32" s="208">
        <v>32.4182376557052</v>
      </c>
      <c r="BV32" s="208">
        <v>0.755338984274042</v>
      </c>
      <c r="BW32" s="208">
        <v>0.95609285589095</v>
      </c>
      <c r="BX32" s="208">
        <v>0.0192143763807043</v>
      </c>
      <c r="BY32" s="208">
        <v>0.23347495383737</v>
      </c>
      <c r="BZ32" s="208">
        <v>0.0228278205781446</v>
      </c>
      <c r="CA32" s="208">
        <v>0.0282760866959686</v>
      </c>
      <c r="CB32" s="208">
        <v>0.307296621374882</v>
      </c>
      <c r="CC32" s="208">
        <v>13.1247206659708</v>
      </c>
      <c r="CD32" s="208">
        <v>0.0998562583288135</v>
      </c>
      <c r="CE32" s="208">
        <v>0.00294514741124225</v>
      </c>
      <c r="CF32" s="208">
        <v>0.0549603363185752</v>
      </c>
      <c r="CG32" s="208">
        <v>0.0059308367564023</v>
      </c>
      <c r="CH32" s="208">
        <v>0.25806517792806</v>
      </c>
      <c r="CI32" s="208">
        <v>0.0558562548438816</v>
      </c>
      <c r="CJ32" s="208">
        <v>0.0270937385820792</v>
      </c>
      <c r="CK32" s="208">
        <v>20.8598682388293</v>
      </c>
      <c r="CL32" s="208">
        <v>0.166479802043064</v>
      </c>
      <c r="CM32" s="208">
        <v>1.18007774790031</v>
      </c>
      <c r="CN32" s="208">
        <v>8.69841049266695</v>
      </c>
      <c r="CO32" s="208">
        <v>5.47014238293119</v>
      </c>
      <c r="CP32" s="208">
        <v>12.4277429400468</v>
      </c>
      <c r="CQ32" s="208">
        <v>7025.70344561089</v>
      </c>
      <c r="CR32" s="208">
        <v>187.842962681272</v>
      </c>
      <c r="CS32" s="208">
        <v>2.29263945863958</v>
      </c>
      <c r="CT32" s="208">
        <v>6.71558851196061</v>
      </c>
      <c r="CU32" s="208">
        <v>0.102014755031424</v>
      </c>
      <c r="CV32" s="208">
        <v>458.861633235896</v>
      </c>
      <c r="CW32" s="208">
        <v>0.204098344151697</v>
      </c>
      <c r="CX32" s="208">
        <v>7.21861048061482</v>
      </c>
      <c r="CY32" s="208">
        <v>369.011469595636</v>
      </c>
      <c r="CZ32" s="208">
        <v>61.8367149888755</v>
      </c>
      <c r="DA32" s="208">
        <v>0.672775730283014</v>
      </c>
      <c r="DB32" s="208">
        <v>7.23260583110778</v>
      </c>
      <c r="DC32" s="208">
        <v>0.00229034660946428</v>
      </c>
      <c r="DD32" s="208">
        <v>23.3645036549099</v>
      </c>
      <c r="DE32" s="208">
        <v>0.389970913260481</v>
      </c>
      <c r="DF32" s="208">
        <v>0.107803725671423</v>
      </c>
      <c r="DG32" s="208">
        <v>2.96708602933047</v>
      </c>
      <c r="DH32" s="208">
        <v>0.0964787115143793</v>
      </c>
      <c r="DI32" s="208">
        <v>0.378519224501939</v>
      </c>
      <c r="DJ32" s="208">
        <v>0.0498931031924447</v>
      </c>
      <c r="DK32" s="208">
        <v>1.02309793761608</v>
      </c>
      <c r="DL32" s="208">
        <v>49.8503899986002</v>
      </c>
      <c r="DM32" s="208">
        <v>17.9763198405572</v>
      </c>
      <c r="DN32" s="208">
        <v>0.112949012059641</v>
      </c>
      <c r="DO32" s="208">
        <v>0.180974550036356</v>
      </c>
      <c r="DP32" s="208">
        <v>0</v>
      </c>
      <c r="DQ32" s="101">
        <f t="shared" si="0"/>
        <v>8327.18744551148</v>
      </c>
      <c r="DR32" s="210">
        <v>3065.20584818482</v>
      </c>
      <c r="DS32" s="208">
        <v>18853.2572592495</v>
      </c>
      <c r="DT32" s="85">
        <f t="shared" si="1"/>
        <v>21918.4631074343</v>
      </c>
      <c r="DU32" s="208">
        <v>0</v>
      </c>
      <c r="DV32" s="208">
        <v>0</v>
      </c>
      <c r="DW32" s="208">
        <v>814.313165872684</v>
      </c>
      <c r="DX32" s="208">
        <v>17614.4492988915</v>
      </c>
      <c r="DY32" s="208">
        <v>-94.9726077640716</v>
      </c>
      <c r="DZ32" s="117">
        <f t="shared" si="2"/>
        <v>40252.2529644344</v>
      </c>
      <c r="EA32" s="118">
        <f t="shared" si="3"/>
        <v>48579.4404099459</v>
      </c>
    </row>
    <row r="33" spans="1:131">
      <c r="A33" s="86" t="s">
        <v>197</v>
      </c>
      <c r="B33" s="200" t="s">
        <v>198</v>
      </c>
      <c r="C33" s="208">
        <v>2.23796029977506</v>
      </c>
      <c r="D33" s="208">
        <v>2.20367340584284</v>
      </c>
      <c r="E33" s="208">
        <v>0.111456221354731</v>
      </c>
      <c r="F33" s="208">
        <v>0</v>
      </c>
      <c r="G33" s="208">
        <v>0</v>
      </c>
      <c r="H33" s="208">
        <v>12.9296158966037</v>
      </c>
      <c r="I33" s="208">
        <v>126.568666862426</v>
      </c>
      <c r="J33" s="208">
        <v>29.5625950355567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2.46143598729725</v>
      </c>
      <c r="T33" s="208">
        <v>0</v>
      </c>
      <c r="U33" s="208">
        <v>8.39696022626225</v>
      </c>
      <c r="V33" s="208">
        <v>0.00457597703240267</v>
      </c>
      <c r="W33" s="208">
        <v>0</v>
      </c>
      <c r="X33" s="208">
        <v>0</v>
      </c>
      <c r="Y33" s="208">
        <v>0</v>
      </c>
      <c r="Z33" s="208">
        <v>0</v>
      </c>
      <c r="AA33" s="208">
        <v>0</v>
      </c>
      <c r="AB33" s="208">
        <v>0</v>
      </c>
      <c r="AC33" s="208">
        <v>0</v>
      </c>
      <c r="AD33" s="208">
        <v>0</v>
      </c>
      <c r="AE33" s="208">
        <v>0</v>
      </c>
      <c r="AF33" s="208">
        <v>0</v>
      </c>
      <c r="AG33" s="208">
        <v>0</v>
      </c>
      <c r="AH33" s="208">
        <v>0</v>
      </c>
      <c r="AI33" s="208">
        <v>0</v>
      </c>
      <c r="AJ33" s="208">
        <v>0</v>
      </c>
      <c r="AK33" s="208">
        <v>0</v>
      </c>
      <c r="AL33" s="208">
        <v>0.158261669390619</v>
      </c>
      <c r="AM33" s="208">
        <v>0</v>
      </c>
      <c r="AN33" s="208">
        <v>0</v>
      </c>
      <c r="AO33" s="208">
        <v>0</v>
      </c>
      <c r="AP33" s="208">
        <v>0</v>
      </c>
      <c r="AQ33" s="208">
        <v>0.0255246442961967</v>
      </c>
      <c r="AR33" s="208">
        <v>23.9384217136694</v>
      </c>
      <c r="AS33" s="208">
        <v>0</v>
      </c>
      <c r="AT33" s="208">
        <v>0</v>
      </c>
      <c r="AU33" s="208">
        <v>0.0372755269569925</v>
      </c>
      <c r="AV33" s="208">
        <v>0</v>
      </c>
      <c r="AW33" s="208">
        <v>0.0289369801925522</v>
      </c>
      <c r="AX33" s="208">
        <v>0.00326588402941535</v>
      </c>
      <c r="AY33" s="208">
        <v>5.38241677950447</v>
      </c>
      <c r="AZ33" s="208">
        <v>1.0580927729241</v>
      </c>
      <c r="BA33" s="208">
        <v>0.119302211651379</v>
      </c>
      <c r="BB33" s="208">
        <v>0</v>
      </c>
      <c r="BC33" s="209">
        <v>215.228438094766</v>
      </c>
      <c r="BD33" s="210">
        <v>13.9559138526</v>
      </c>
      <c r="BE33" s="208">
        <v>25.63824799</v>
      </c>
      <c r="BF33" s="208">
        <v>39.5941618426</v>
      </c>
      <c r="BG33" s="208">
        <v>0</v>
      </c>
      <c r="BH33" s="208">
        <v>0</v>
      </c>
      <c r="BI33" s="208">
        <v>1362.13417640936</v>
      </c>
      <c r="BJ33" s="208">
        <v>0</v>
      </c>
      <c r="BK33" s="208">
        <v>-0.218607492342926</v>
      </c>
      <c r="BL33" s="211">
        <v>1401.50973075962</v>
      </c>
      <c r="BM33" s="213">
        <v>1616.73816885438</v>
      </c>
      <c r="BN33" s="212"/>
      <c r="BO33" s="86" t="s">
        <v>63</v>
      </c>
      <c r="BP33" s="87" t="s">
        <v>118</v>
      </c>
      <c r="BQ33" s="208">
        <v>5.9381831415359e-5</v>
      </c>
      <c r="BR33" s="208">
        <v>0</v>
      </c>
      <c r="BS33" s="208">
        <v>0</v>
      </c>
      <c r="BT33" s="208">
        <v>1.26675138052942e-5</v>
      </c>
      <c r="BU33" s="208">
        <v>0.000964737191906929</v>
      </c>
      <c r="BV33" s="208">
        <v>0.0884028921932102</v>
      </c>
      <c r="BW33" s="208">
        <v>0.186368315832738</v>
      </c>
      <c r="BX33" s="208">
        <v>0.00693338728423414</v>
      </c>
      <c r="BY33" s="208">
        <v>0.0259333409084487</v>
      </c>
      <c r="BZ33" s="208">
        <v>0.0123904064249582</v>
      </c>
      <c r="CA33" s="208">
        <v>0.0147950945555019</v>
      </c>
      <c r="CB33" s="208">
        <v>0.0386906000067301</v>
      </c>
      <c r="CC33" s="208">
        <v>0.00408613716611418</v>
      </c>
      <c r="CD33" s="208">
        <v>0.010473912908277</v>
      </c>
      <c r="CE33" s="208">
        <v>0.00237096177784524</v>
      </c>
      <c r="CF33" s="208">
        <v>0.0192840331977536</v>
      </c>
      <c r="CG33" s="208">
        <v>0.00248390143198074</v>
      </c>
      <c r="CH33" s="208">
        <v>0.0484375997187461</v>
      </c>
      <c r="CI33" s="208">
        <v>2.0846112783633</v>
      </c>
      <c r="CJ33" s="208">
        <v>0.00570397730530447</v>
      </c>
      <c r="CK33" s="208">
        <v>0.0355720859624151</v>
      </c>
      <c r="CL33" s="208">
        <v>0.0140892117501988</v>
      </c>
      <c r="CM33" s="208">
        <v>0.0142910881736275</v>
      </c>
      <c r="CN33" s="208">
        <v>0.0363059543488218</v>
      </c>
      <c r="CO33" s="208">
        <v>0.00389269011592298</v>
      </c>
      <c r="CP33" s="208">
        <v>0.00537957708252551</v>
      </c>
      <c r="CQ33" s="208">
        <v>0.0642862578955673</v>
      </c>
      <c r="CR33" s="208">
        <v>1012.40360933718</v>
      </c>
      <c r="CS33" s="208">
        <v>4.02624364316825</v>
      </c>
      <c r="CT33" s="208">
        <v>0.000421367152132942</v>
      </c>
      <c r="CU33" s="208">
        <v>0.0458833429378573</v>
      </c>
      <c r="CV33" s="208">
        <v>0.00144033215278144</v>
      </c>
      <c r="CW33" s="208">
        <v>0.0406006648546577</v>
      </c>
      <c r="CX33" s="208">
        <v>0.0238207889348555</v>
      </c>
      <c r="CY33" s="208">
        <v>0.0522885907209463</v>
      </c>
      <c r="CZ33" s="208">
        <v>27.3283831953519</v>
      </c>
      <c r="DA33" s="208">
        <v>94.3019377471996</v>
      </c>
      <c r="DB33" s="208">
        <v>0.00877323743495403</v>
      </c>
      <c r="DC33" s="208">
        <v>0.0155493195460827</v>
      </c>
      <c r="DD33" s="208">
        <v>0.188819488407469</v>
      </c>
      <c r="DE33" s="208">
        <v>0.113802549107025</v>
      </c>
      <c r="DF33" s="208">
        <v>0.678554561053243</v>
      </c>
      <c r="DG33" s="208">
        <v>0.102816370383174</v>
      </c>
      <c r="DH33" s="208">
        <v>0.119521589109515</v>
      </c>
      <c r="DI33" s="208">
        <v>0.310905603675855</v>
      </c>
      <c r="DJ33" s="208">
        <v>0.159409868065379</v>
      </c>
      <c r="DK33" s="208">
        <v>2.44887057596654</v>
      </c>
      <c r="DL33" s="208">
        <v>0.199554700086185</v>
      </c>
      <c r="DM33" s="208">
        <v>1.72987841323837</v>
      </c>
      <c r="DN33" s="208">
        <v>0.741552162371541</v>
      </c>
      <c r="DO33" s="208">
        <v>0.270273851798939</v>
      </c>
      <c r="DP33" s="208">
        <v>0</v>
      </c>
      <c r="DQ33" s="101">
        <f t="shared" si="0"/>
        <v>1148.03873079084</v>
      </c>
      <c r="DR33" s="210">
        <v>2800.63937106275</v>
      </c>
      <c r="DS33" s="208">
        <v>20540.3190612163</v>
      </c>
      <c r="DT33" s="85">
        <f t="shared" si="1"/>
        <v>23340.958432279</v>
      </c>
      <c r="DU33" s="208">
        <v>0</v>
      </c>
      <c r="DV33" s="208">
        <v>0</v>
      </c>
      <c r="DW33" s="208">
        <v>10682.7548252389</v>
      </c>
      <c r="DX33" s="208">
        <v>13542.5566172402</v>
      </c>
      <c r="DY33" s="208">
        <v>-1.15743665530681</v>
      </c>
      <c r="DZ33" s="117">
        <f t="shared" si="2"/>
        <v>47565.1124381028</v>
      </c>
      <c r="EA33" s="118">
        <f t="shared" si="3"/>
        <v>48713.1511688936</v>
      </c>
    </row>
    <row r="34" spans="1:131">
      <c r="A34" s="86" t="s">
        <v>199</v>
      </c>
      <c r="B34" s="200" t="s">
        <v>200</v>
      </c>
      <c r="C34" s="208">
        <v>0</v>
      </c>
      <c r="D34" s="208">
        <v>0</v>
      </c>
      <c r="E34" s="208">
        <v>0</v>
      </c>
      <c r="F34" s="208">
        <v>0</v>
      </c>
      <c r="G34" s="208">
        <v>0</v>
      </c>
      <c r="H34" s="208">
        <v>36.7668425493447</v>
      </c>
      <c r="I34" s="208">
        <v>0.0897014414959179</v>
      </c>
      <c r="J34" s="208">
        <v>560.837813348617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  <c r="AL34" s="208">
        <v>0.534037814262893</v>
      </c>
      <c r="AM34" s="208">
        <v>0.471129136084631</v>
      </c>
      <c r="AN34" s="208">
        <v>0</v>
      </c>
      <c r="AO34" s="208">
        <v>0.510433403621308</v>
      </c>
      <c r="AP34" s="208">
        <v>0</v>
      </c>
      <c r="AQ34" s="208">
        <v>14.9213424440969</v>
      </c>
      <c r="AR34" s="208">
        <v>1586.44629451512</v>
      </c>
      <c r="AS34" s="208">
        <v>0</v>
      </c>
      <c r="AT34" s="208">
        <v>0</v>
      </c>
      <c r="AU34" s="208">
        <v>3.68800975929165</v>
      </c>
      <c r="AV34" s="208">
        <v>0</v>
      </c>
      <c r="AW34" s="208">
        <v>0.0549220031449032</v>
      </c>
      <c r="AX34" s="208">
        <v>0.00591080232655486</v>
      </c>
      <c r="AY34" s="208">
        <v>10.9535201019614</v>
      </c>
      <c r="AZ34" s="208">
        <v>15.2546892288376</v>
      </c>
      <c r="BA34" s="208">
        <v>1.05000519270288</v>
      </c>
      <c r="BB34" s="208">
        <v>0</v>
      </c>
      <c r="BC34" s="209">
        <v>2231.58465174091</v>
      </c>
      <c r="BD34" s="210">
        <v>68.27069171795</v>
      </c>
      <c r="BE34" s="208">
        <v>2529.67192065</v>
      </c>
      <c r="BF34" s="208">
        <v>2597.94261236795</v>
      </c>
      <c r="BG34" s="208">
        <v>0</v>
      </c>
      <c r="BH34" s="208">
        <v>0</v>
      </c>
      <c r="BI34" s="208">
        <v>6742.5836746794</v>
      </c>
      <c r="BJ34" s="208">
        <v>0</v>
      </c>
      <c r="BK34" s="208">
        <v>-2.26647535207667</v>
      </c>
      <c r="BL34" s="211">
        <v>9338.25981169527</v>
      </c>
      <c r="BM34" s="213">
        <v>11569.8444634362</v>
      </c>
      <c r="BN34" s="212"/>
      <c r="BO34" s="86" t="s">
        <v>64</v>
      </c>
      <c r="BP34" s="87" t="s">
        <v>119</v>
      </c>
      <c r="BQ34" s="208">
        <v>0</v>
      </c>
      <c r="BR34" s="208">
        <v>0</v>
      </c>
      <c r="BS34" s="208">
        <v>0</v>
      </c>
      <c r="BT34" s="208">
        <v>0</v>
      </c>
      <c r="BU34" s="208">
        <v>0.000238271504915702</v>
      </c>
      <c r="BV34" s="208">
        <v>0.0765532994774357</v>
      </c>
      <c r="BW34" s="208">
        <v>0.0970980741324095</v>
      </c>
      <c r="BX34" s="208">
        <v>0.00187620935509194</v>
      </c>
      <c r="BY34" s="208">
        <v>0.0236837359042063</v>
      </c>
      <c r="BZ34" s="208">
        <v>0.00216596122014372</v>
      </c>
      <c r="CA34" s="208">
        <v>0.0026912990997102</v>
      </c>
      <c r="CB34" s="208">
        <v>0.0311029882821709</v>
      </c>
      <c r="CC34" s="208">
        <v>0.00296659364844875</v>
      </c>
      <c r="CD34" s="208">
        <v>0.0101388170067588</v>
      </c>
      <c r="CE34" s="208">
        <v>0.000267710023043271</v>
      </c>
      <c r="CF34" s="208">
        <v>0.00537498889304348</v>
      </c>
      <c r="CG34" s="208">
        <v>0.000573900875935038</v>
      </c>
      <c r="CH34" s="208">
        <v>0.0258778176392809</v>
      </c>
      <c r="CI34" s="208">
        <v>0.00560620906046108</v>
      </c>
      <c r="CJ34" s="208">
        <v>0.00270746263174543</v>
      </c>
      <c r="CK34" s="208">
        <v>0.0135275097487234</v>
      </c>
      <c r="CL34" s="208">
        <v>0.00708971332570437</v>
      </c>
      <c r="CM34" s="208">
        <v>0.00863682700502488</v>
      </c>
      <c r="CN34" s="208">
        <v>0.017679833669792</v>
      </c>
      <c r="CO34" s="208">
        <v>0.00323339232644057</v>
      </c>
      <c r="CP34" s="208">
        <v>0.00399094433992409</v>
      </c>
      <c r="CQ34" s="208">
        <v>0.0797281761107881</v>
      </c>
      <c r="CR34" s="208">
        <v>6133.15241040515</v>
      </c>
      <c r="CS34" s="208">
        <v>1422.55023003809</v>
      </c>
      <c r="CT34" s="208">
        <v>0.350223834803401</v>
      </c>
      <c r="CU34" s="208">
        <v>0.00982354028849575</v>
      </c>
      <c r="CV34" s="208">
        <v>4.4398831933779e-5</v>
      </c>
      <c r="CW34" s="208">
        <v>3.97541811116874e-5</v>
      </c>
      <c r="CX34" s="208">
        <v>0.00017870032461435</v>
      </c>
      <c r="CY34" s="208">
        <v>6.51223094262712e-5</v>
      </c>
      <c r="CZ34" s="208">
        <v>2370.83494525664</v>
      </c>
      <c r="DA34" s="208">
        <v>2001.99064223795</v>
      </c>
      <c r="DB34" s="208">
        <v>0</v>
      </c>
      <c r="DC34" s="208">
        <v>0</v>
      </c>
      <c r="DD34" s="208">
        <v>0.0137703008828444</v>
      </c>
      <c r="DE34" s="208">
        <v>0</v>
      </c>
      <c r="DF34" s="208">
        <v>0.000810129103723545</v>
      </c>
      <c r="DG34" s="208">
        <v>0.059160933560641</v>
      </c>
      <c r="DH34" s="208">
        <v>0.00813404151728815</v>
      </c>
      <c r="DI34" s="208">
        <v>0.000274778979442842</v>
      </c>
      <c r="DJ34" s="208">
        <v>0.0027238764598984</v>
      </c>
      <c r="DK34" s="208">
        <v>2.91935640138434</v>
      </c>
      <c r="DL34" s="208">
        <v>14.0648036449517</v>
      </c>
      <c r="DM34" s="208">
        <v>126.389153446287</v>
      </c>
      <c r="DN34" s="208">
        <v>0.000383801996766391</v>
      </c>
      <c r="DO34" s="208">
        <v>0.000459510815635126</v>
      </c>
      <c r="DP34" s="208">
        <v>0</v>
      </c>
      <c r="DQ34" s="101">
        <f t="shared" si="0"/>
        <v>12072.7704438898</v>
      </c>
      <c r="DR34" s="210">
        <v>1395.95179862314</v>
      </c>
      <c r="DS34" s="208">
        <v>6292.75477521374</v>
      </c>
      <c r="DT34" s="85">
        <f t="shared" si="1"/>
        <v>7688.70657383688</v>
      </c>
      <c r="DU34" s="208">
        <v>0</v>
      </c>
      <c r="DV34" s="208">
        <v>0</v>
      </c>
      <c r="DW34" s="208">
        <v>0.0143881584273636</v>
      </c>
      <c r="DX34" s="208">
        <v>0</v>
      </c>
      <c r="DY34" s="208">
        <v>-12.2609530379755</v>
      </c>
      <c r="DZ34" s="117">
        <f t="shared" si="2"/>
        <v>7676.46000895733</v>
      </c>
      <c r="EA34" s="118">
        <f t="shared" si="3"/>
        <v>19749.2304528471</v>
      </c>
    </row>
    <row r="35" spans="1:131">
      <c r="A35" s="86" t="s">
        <v>201</v>
      </c>
      <c r="B35" s="200" t="s">
        <v>202</v>
      </c>
      <c r="C35" s="208">
        <v>0</v>
      </c>
      <c r="D35" s="208">
        <v>0</v>
      </c>
      <c r="E35" s="208">
        <v>0</v>
      </c>
      <c r="F35" s="208">
        <v>0</v>
      </c>
      <c r="G35" s="208">
        <v>0</v>
      </c>
      <c r="H35" s="208">
        <v>0</v>
      </c>
      <c r="I35" s="208">
        <v>0</v>
      </c>
      <c r="J35" s="208">
        <v>0</v>
      </c>
      <c r="K35" s="208">
        <v>1018.88358150205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8">
        <v>0</v>
      </c>
      <c r="AB35" s="208">
        <v>0</v>
      </c>
      <c r="AC35" s="208">
        <v>0</v>
      </c>
      <c r="AD35" s="208">
        <v>0</v>
      </c>
      <c r="AE35" s="208">
        <v>0</v>
      </c>
      <c r="AF35" s="208">
        <v>0</v>
      </c>
      <c r="AG35" s="208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8">
        <v>0</v>
      </c>
      <c r="AN35" s="208">
        <v>0</v>
      </c>
      <c r="AO35" s="208">
        <v>0</v>
      </c>
      <c r="AP35" s="208">
        <v>0</v>
      </c>
      <c r="AQ35" s="208">
        <v>0</v>
      </c>
      <c r="AR35" s="208">
        <v>0</v>
      </c>
      <c r="AS35" s="208">
        <v>0</v>
      </c>
      <c r="AT35" s="208">
        <v>0</v>
      </c>
      <c r="AU35" s="208">
        <v>0</v>
      </c>
      <c r="AV35" s="208">
        <v>0</v>
      </c>
      <c r="AW35" s="208">
        <v>0</v>
      </c>
      <c r="AX35" s="208">
        <v>0</v>
      </c>
      <c r="AY35" s="208">
        <v>0</v>
      </c>
      <c r="AZ35" s="208">
        <v>0</v>
      </c>
      <c r="BA35" s="208">
        <v>0</v>
      </c>
      <c r="BB35" s="208">
        <v>0</v>
      </c>
      <c r="BC35" s="209">
        <v>1018.88358150205</v>
      </c>
      <c r="BD35" s="210">
        <v>6961.6354108147</v>
      </c>
      <c r="BE35" s="208">
        <v>5074.72947227417</v>
      </c>
      <c r="BF35" s="208">
        <v>12036.3648830889</v>
      </c>
      <c r="BG35" s="208">
        <v>0</v>
      </c>
      <c r="BH35" s="208">
        <v>0</v>
      </c>
      <c r="BI35" s="208">
        <v>2948.22887924952</v>
      </c>
      <c r="BJ35" s="208">
        <v>0</v>
      </c>
      <c r="BK35" s="208">
        <v>-1.0353069357825</v>
      </c>
      <c r="BL35" s="211">
        <v>14983.5584554026</v>
      </c>
      <c r="BM35" s="213">
        <v>16002.4420369047</v>
      </c>
      <c r="BN35" s="212"/>
      <c r="BO35" s="86" t="s">
        <v>65</v>
      </c>
      <c r="BP35" s="87" t="s">
        <v>120</v>
      </c>
      <c r="BQ35" s="208">
        <v>0</v>
      </c>
      <c r="BR35" s="208">
        <v>0</v>
      </c>
      <c r="BS35" s="208">
        <v>0</v>
      </c>
      <c r="BT35" s="208">
        <v>0</v>
      </c>
      <c r="BU35" s="208">
        <v>0.000184255190262464</v>
      </c>
      <c r="BV35" s="208">
        <v>0.0591986136379363</v>
      </c>
      <c r="BW35" s="208">
        <v>0.0750858736957048</v>
      </c>
      <c r="BX35" s="208">
        <v>0.00145087139906631</v>
      </c>
      <c r="BY35" s="208">
        <v>0.018314616624843</v>
      </c>
      <c r="BZ35" s="208">
        <v>0.00167493631628295</v>
      </c>
      <c r="CA35" s="208">
        <v>0.00208117973588885</v>
      </c>
      <c r="CB35" s="208">
        <v>0.0240519193669008</v>
      </c>
      <c r="CC35" s="208">
        <v>0.00229406482038096</v>
      </c>
      <c r="CD35" s="208">
        <v>0.00784034019207449</v>
      </c>
      <c r="CE35" s="208">
        <v>0.000207019976007864</v>
      </c>
      <c r="CF35" s="208">
        <v>0.00415647520040946</v>
      </c>
      <c r="CG35" s="208">
        <v>0.000443797151172635</v>
      </c>
      <c r="CH35" s="208">
        <v>0.0200112985159092</v>
      </c>
      <c r="CI35" s="208">
        <v>0.00433527759625248</v>
      </c>
      <c r="CJ35" s="208">
        <v>0.00209367898405333</v>
      </c>
      <c r="CK35" s="208">
        <v>0.0104608139500785</v>
      </c>
      <c r="CL35" s="208">
        <v>0.00548247042043968</v>
      </c>
      <c r="CM35" s="208">
        <v>0.00667885236062054</v>
      </c>
      <c r="CN35" s="208">
        <v>0.0136718031717168</v>
      </c>
      <c r="CO35" s="208">
        <v>0.00250038005388968</v>
      </c>
      <c r="CP35" s="208">
        <v>0.00308619450294644</v>
      </c>
      <c r="CQ35" s="208">
        <v>0.0616537435467567</v>
      </c>
      <c r="CR35" s="208">
        <v>0.0011723370428251</v>
      </c>
      <c r="CS35" s="208">
        <v>0.000202517631207319</v>
      </c>
      <c r="CT35" s="208">
        <v>111.745102690924</v>
      </c>
      <c r="CU35" s="208">
        <v>0.00759653692349043</v>
      </c>
      <c r="CV35" s="208">
        <v>87.1643176586506</v>
      </c>
      <c r="CW35" s="208">
        <v>3.07418808096834e-5</v>
      </c>
      <c r="CX35" s="208">
        <v>0.000138188837659921</v>
      </c>
      <c r="CY35" s="208">
        <v>5.03590369226643e-5</v>
      </c>
      <c r="CZ35" s="208">
        <v>12.2150791332852</v>
      </c>
      <c r="DA35" s="208">
        <v>4.62577641280598</v>
      </c>
      <c r="DB35" s="208">
        <v>0</v>
      </c>
      <c r="DC35" s="208">
        <v>0</v>
      </c>
      <c r="DD35" s="208">
        <v>0.0106485641664853</v>
      </c>
      <c r="DE35" s="208">
        <v>0</v>
      </c>
      <c r="DF35" s="208">
        <v>0.000626472276643199</v>
      </c>
      <c r="DG35" s="208">
        <v>0.0457491090811612</v>
      </c>
      <c r="DH35" s="208">
        <v>0.00629004869004771</v>
      </c>
      <c r="DI35" s="208">
        <v>0.000212486395111655</v>
      </c>
      <c r="DJ35" s="208">
        <v>0.00210637178603287</v>
      </c>
      <c r="DK35" s="208">
        <v>0.00434754895806038</v>
      </c>
      <c r="DL35" s="208">
        <v>0.00435254337801261</v>
      </c>
      <c r="DM35" s="208">
        <v>17.0543394736062</v>
      </c>
      <c r="DN35" s="208">
        <v>0.000296793819144778</v>
      </c>
      <c r="DO35" s="208">
        <v>11.7275469560147</v>
      </c>
      <c r="DP35" s="208">
        <v>0</v>
      </c>
      <c r="DQ35" s="101">
        <f t="shared" si="0"/>
        <v>244.9429414216</v>
      </c>
      <c r="DR35" s="210">
        <v>25.9321200817</v>
      </c>
      <c r="DS35" s="208">
        <v>517.519693613672</v>
      </c>
      <c r="DT35" s="85">
        <f t="shared" si="1"/>
        <v>543.451813695372</v>
      </c>
      <c r="DU35" s="208">
        <v>0</v>
      </c>
      <c r="DV35" s="208">
        <v>0</v>
      </c>
      <c r="DW35" s="208">
        <v>1413.61612217105</v>
      </c>
      <c r="DX35" s="208">
        <v>710.222560461714</v>
      </c>
      <c r="DY35" s="208">
        <v>-0.248238508634586</v>
      </c>
      <c r="DZ35" s="117">
        <f t="shared" si="2"/>
        <v>2667.0422578195</v>
      </c>
      <c r="EA35" s="118">
        <f t="shared" si="3"/>
        <v>2911.9851992411</v>
      </c>
    </row>
    <row r="36" spans="1:131">
      <c r="A36" s="86" t="s">
        <v>203</v>
      </c>
      <c r="B36" s="200" t="s">
        <v>204</v>
      </c>
      <c r="C36" s="208">
        <v>40.8375134392006</v>
      </c>
      <c r="D36" s="208">
        <v>1.3803745906427</v>
      </c>
      <c r="E36" s="208">
        <v>0.131784120302334</v>
      </c>
      <c r="F36" s="208">
        <v>0</v>
      </c>
      <c r="G36" s="208">
        <v>14.3273359217745</v>
      </c>
      <c r="H36" s="208">
        <v>0</v>
      </c>
      <c r="I36" s="208">
        <v>42.7963213128156</v>
      </c>
      <c r="J36" s="208">
        <v>0</v>
      </c>
      <c r="K36" s="208">
        <v>0</v>
      </c>
      <c r="L36" s="208">
        <v>730.184970932782</v>
      </c>
      <c r="M36" s="208">
        <v>1105.7290407712</v>
      </c>
      <c r="N36" s="208">
        <v>1949.13631776869</v>
      </c>
      <c r="O36" s="208">
        <v>0</v>
      </c>
      <c r="P36" s="208">
        <v>12.0282180848358</v>
      </c>
      <c r="Q36" s="208">
        <v>0</v>
      </c>
      <c r="R36" s="208">
        <v>0</v>
      </c>
      <c r="S36" s="208">
        <v>0</v>
      </c>
      <c r="T36" s="208">
        <v>0</v>
      </c>
      <c r="U36" s="208">
        <v>3.90907707443371</v>
      </c>
      <c r="V36" s="208">
        <v>4.00867047526121</v>
      </c>
      <c r="W36" s="208">
        <v>170.350517585405</v>
      </c>
      <c r="X36" s="208">
        <v>1.75842799874492</v>
      </c>
      <c r="Y36" s="208">
        <v>0</v>
      </c>
      <c r="Z36" s="208">
        <v>10.6173015469122</v>
      </c>
      <c r="AA36" s="208">
        <v>0</v>
      </c>
      <c r="AB36" s="208">
        <v>0.552663394204505</v>
      </c>
      <c r="AC36" s="208">
        <v>1.83742399792547</v>
      </c>
      <c r="AD36" s="208">
        <v>0.585216768322338</v>
      </c>
      <c r="AE36" s="208">
        <v>221.155015531522</v>
      </c>
      <c r="AF36" s="208">
        <v>1.10682963362016</v>
      </c>
      <c r="AG36" s="208">
        <v>540.096705789801</v>
      </c>
      <c r="AH36" s="208">
        <v>0.0291452172629175</v>
      </c>
      <c r="AI36" s="208">
        <v>1.82799551458994</v>
      </c>
      <c r="AJ36" s="208">
        <v>0.875556068239912</v>
      </c>
      <c r="AK36" s="208">
        <v>45.196907625021</v>
      </c>
      <c r="AL36" s="208">
        <v>2.90617306189212</v>
      </c>
      <c r="AM36" s="208">
        <v>11.2111520278072</v>
      </c>
      <c r="AN36" s="208">
        <v>0.752176292680125</v>
      </c>
      <c r="AO36" s="208">
        <v>0</v>
      </c>
      <c r="AP36" s="208">
        <v>0</v>
      </c>
      <c r="AQ36" s="208">
        <v>24.4776734061747</v>
      </c>
      <c r="AR36" s="208">
        <v>32.7330486454568</v>
      </c>
      <c r="AS36" s="208">
        <v>0</v>
      </c>
      <c r="AT36" s="208">
        <v>0.116436102050466</v>
      </c>
      <c r="AU36" s="208">
        <v>0</v>
      </c>
      <c r="AV36" s="208">
        <v>0</v>
      </c>
      <c r="AW36" s="208">
        <v>0.360078399277649</v>
      </c>
      <c r="AX36" s="208">
        <v>0.228351726039834</v>
      </c>
      <c r="AY36" s="208">
        <v>16.5243767396213</v>
      </c>
      <c r="AZ36" s="208">
        <v>3.08001112533851</v>
      </c>
      <c r="BA36" s="208">
        <v>110.672171782238</v>
      </c>
      <c r="BB36" s="208">
        <v>0</v>
      </c>
      <c r="BC36" s="209">
        <v>5103.52098047209</v>
      </c>
      <c r="BD36" s="210">
        <v>163.2132654152</v>
      </c>
      <c r="BE36" s="208">
        <v>1575.6325191</v>
      </c>
      <c r="BF36" s="208">
        <v>1738.8457845152</v>
      </c>
      <c r="BG36" s="208">
        <v>0</v>
      </c>
      <c r="BH36" s="208">
        <v>0</v>
      </c>
      <c r="BI36" s="208">
        <v>1836.46933644594</v>
      </c>
      <c r="BJ36" s="208">
        <v>0</v>
      </c>
      <c r="BK36" s="208">
        <v>-5.18373469014296</v>
      </c>
      <c r="BL36" s="211">
        <v>3570.131386271</v>
      </c>
      <c r="BM36" s="213">
        <v>8673.65236674308</v>
      </c>
      <c r="BN36" s="212"/>
      <c r="BO36" s="86" t="s">
        <v>66</v>
      </c>
      <c r="BP36" s="87" t="s">
        <v>121</v>
      </c>
      <c r="BQ36" s="208">
        <v>0.00271643862174991</v>
      </c>
      <c r="BR36" s="208">
        <v>0.00879422100469442</v>
      </c>
      <c r="BS36" s="208">
        <v>0.128227735223058</v>
      </c>
      <c r="BT36" s="208">
        <v>0.00778034814605492</v>
      </c>
      <c r="BU36" s="208">
        <v>0.0211649553027685</v>
      </c>
      <c r="BV36" s="208">
        <v>1.44426301067914</v>
      </c>
      <c r="BW36" s="208">
        <v>3.57541637110555</v>
      </c>
      <c r="BX36" s="208">
        <v>0.739163874513507</v>
      </c>
      <c r="BY36" s="208">
        <v>0.0340696927769053</v>
      </c>
      <c r="BZ36" s="208">
        <v>0.384868708773875</v>
      </c>
      <c r="CA36" s="208">
        <v>68.3340893891313</v>
      </c>
      <c r="CB36" s="208">
        <v>112.544502245906</v>
      </c>
      <c r="CC36" s="208">
        <v>0.893190841464834</v>
      </c>
      <c r="CD36" s="208">
        <v>0.0784084025419012</v>
      </c>
      <c r="CE36" s="208">
        <v>0.000934123841788882</v>
      </c>
      <c r="CF36" s="208">
        <v>0.534124018734661</v>
      </c>
      <c r="CG36" s="208">
        <v>0.0188930838173513</v>
      </c>
      <c r="CH36" s="208">
        <v>27.9163056685417</v>
      </c>
      <c r="CI36" s="208">
        <v>0.947477984056678</v>
      </c>
      <c r="CJ36" s="208">
        <v>1.33273429991799</v>
      </c>
      <c r="CK36" s="208">
        <v>0.269119471379739</v>
      </c>
      <c r="CL36" s="208">
        <v>10.4435190201579</v>
      </c>
      <c r="CM36" s="208">
        <v>0.424469291168417</v>
      </c>
      <c r="CN36" s="208">
        <v>0.346679582629745</v>
      </c>
      <c r="CO36" s="208">
        <v>2.46014750626148</v>
      </c>
      <c r="CP36" s="208">
        <v>0.0653762246093564</v>
      </c>
      <c r="CQ36" s="208">
        <v>118.517797331924</v>
      </c>
      <c r="CR36" s="208">
        <v>36.5912127719869</v>
      </c>
      <c r="CS36" s="208">
        <v>69.1479121324215</v>
      </c>
      <c r="CT36" s="208">
        <v>0.0295730547912966</v>
      </c>
      <c r="CU36" s="208">
        <v>841.533935997291</v>
      </c>
      <c r="CV36" s="208">
        <v>4.51674347659513</v>
      </c>
      <c r="CW36" s="208">
        <v>2.97386605195062</v>
      </c>
      <c r="CX36" s="208">
        <v>2.59320159362632</v>
      </c>
      <c r="CY36" s="208">
        <v>32.6181374322232</v>
      </c>
      <c r="CZ36" s="208">
        <v>65.1311656189137</v>
      </c>
      <c r="DA36" s="208">
        <v>17.3354922238096</v>
      </c>
      <c r="DB36" s="208">
        <v>3.81920951169777</v>
      </c>
      <c r="DC36" s="208">
        <v>0.116172262365725</v>
      </c>
      <c r="DD36" s="208">
        <v>24.6347360384696</v>
      </c>
      <c r="DE36" s="208">
        <v>0.291152454793739</v>
      </c>
      <c r="DF36" s="208">
        <v>0.798780373686605</v>
      </c>
      <c r="DG36" s="208">
        <v>0.167066392223717</v>
      </c>
      <c r="DH36" s="208">
        <v>7.92379949305816</v>
      </c>
      <c r="DI36" s="208">
        <v>14.7785958723957</v>
      </c>
      <c r="DJ36" s="208">
        <v>8.51338668084854</v>
      </c>
      <c r="DK36" s="208">
        <v>59.7989730896564</v>
      </c>
      <c r="DL36" s="208">
        <v>44.2252012346951</v>
      </c>
      <c r="DM36" s="208">
        <v>372.709209157069</v>
      </c>
      <c r="DN36" s="208">
        <v>2211.34398821884</v>
      </c>
      <c r="DO36" s="208">
        <v>25.3432047541461</v>
      </c>
      <c r="DP36" s="208">
        <v>0</v>
      </c>
      <c r="DQ36" s="101">
        <f t="shared" si="0"/>
        <v>4198.40894972978</v>
      </c>
      <c r="DR36" s="210">
        <v>1245.31382479454</v>
      </c>
      <c r="DS36" s="208">
        <v>7318.33136407158</v>
      </c>
      <c r="DT36" s="85">
        <f t="shared" si="1"/>
        <v>8563.64518886612</v>
      </c>
      <c r="DU36" s="208">
        <v>0</v>
      </c>
      <c r="DV36" s="208">
        <v>0</v>
      </c>
      <c r="DW36" s="208">
        <v>11920.2225458236</v>
      </c>
      <c r="DX36" s="208">
        <v>3183.80663822697</v>
      </c>
      <c r="DY36" s="208">
        <v>-4.26121139958541</v>
      </c>
      <c r="DZ36" s="117">
        <f t="shared" si="2"/>
        <v>23663.4131615171</v>
      </c>
      <c r="EA36" s="118">
        <f t="shared" si="3"/>
        <v>27861.8221112469</v>
      </c>
    </row>
    <row r="37" spans="1:131">
      <c r="A37" s="86" t="s">
        <v>205</v>
      </c>
      <c r="B37" s="200" t="s">
        <v>206</v>
      </c>
      <c r="C37" s="208">
        <v>0</v>
      </c>
      <c r="D37" s="208">
        <v>0.0309091499898808</v>
      </c>
      <c r="E37" s="208">
        <v>0</v>
      </c>
      <c r="F37" s="208">
        <v>0.0158989059760352</v>
      </c>
      <c r="G37" s="208">
        <v>0.0825630512898629</v>
      </c>
      <c r="H37" s="208">
        <v>1.02060587658625</v>
      </c>
      <c r="I37" s="208">
        <v>1.70474208333297</v>
      </c>
      <c r="J37" s="208">
        <v>0</v>
      </c>
      <c r="K37" s="208">
        <v>0</v>
      </c>
      <c r="L37" s="208">
        <v>0.544267656798333</v>
      </c>
      <c r="M37" s="208">
        <v>127.785872554437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0.24412725446578</v>
      </c>
      <c r="V37" s="208">
        <v>0</v>
      </c>
      <c r="W37" s="208">
        <v>0</v>
      </c>
      <c r="X37" s="208">
        <v>1.44821180852592</v>
      </c>
      <c r="Y37" s="208">
        <v>0</v>
      </c>
      <c r="Z37" s="208">
        <v>8.89133763481222</v>
      </c>
      <c r="AA37" s="208">
        <v>0</v>
      </c>
      <c r="AB37" s="208">
        <v>0.0125223630338686</v>
      </c>
      <c r="AC37" s="208">
        <v>0.208118252202199</v>
      </c>
      <c r="AD37" s="208">
        <v>0</v>
      </c>
      <c r="AE37" s="208">
        <v>0</v>
      </c>
      <c r="AF37" s="208">
        <v>0</v>
      </c>
      <c r="AG37" s="208">
        <v>0</v>
      </c>
      <c r="AH37" s="208">
        <v>0.024941010318268</v>
      </c>
      <c r="AI37" s="208">
        <v>7.19252628909348</v>
      </c>
      <c r="AJ37" s="208">
        <v>10.1321355343365</v>
      </c>
      <c r="AK37" s="208">
        <v>2.60382010274765</v>
      </c>
      <c r="AL37" s="208">
        <v>30.9109409812704</v>
      </c>
      <c r="AM37" s="208">
        <v>39.1221869613817</v>
      </c>
      <c r="AN37" s="208">
        <v>0.438869059801278</v>
      </c>
      <c r="AO37" s="208">
        <v>25.8489755507043</v>
      </c>
      <c r="AP37" s="208">
        <v>16.9274831890363</v>
      </c>
      <c r="AQ37" s="208">
        <v>6.9943337440573</v>
      </c>
      <c r="AR37" s="208">
        <v>30.7853614055719</v>
      </c>
      <c r="AS37" s="208">
        <v>2.1554417394785</v>
      </c>
      <c r="AT37" s="208">
        <v>5.6320120718591</v>
      </c>
      <c r="AU37" s="208">
        <v>54.6705517623256</v>
      </c>
      <c r="AV37" s="208">
        <v>3.66201196691603</v>
      </c>
      <c r="AW37" s="208">
        <v>17.8962413639489</v>
      </c>
      <c r="AX37" s="208">
        <v>29.8994708411999</v>
      </c>
      <c r="AY37" s="208">
        <v>189.388965118623</v>
      </c>
      <c r="AZ37" s="208">
        <v>8.021752053747</v>
      </c>
      <c r="BA37" s="208">
        <v>125.857531705167</v>
      </c>
      <c r="BB37" s="208">
        <v>0</v>
      </c>
      <c r="BC37" s="209">
        <v>750.154729043034</v>
      </c>
      <c r="BD37" s="210">
        <v>185.6039472819</v>
      </c>
      <c r="BE37" s="208">
        <v>1603.28418796</v>
      </c>
      <c r="BF37" s="208">
        <v>1788.8881352419</v>
      </c>
      <c r="BG37" s="208">
        <v>0</v>
      </c>
      <c r="BH37" s="208">
        <v>0</v>
      </c>
      <c r="BI37" s="208">
        <v>13201.8181703612</v>
      </c>
      <c r="BJ37" s="208">
        <v>0</v>
      </c>
      <c r="BK37" s="208">
        <v>-0.760636082255587</v>
      </c>
      <c r="BL37" s="211">
        <v>14989.9456695208</v>
      </c>
      <c r="BM37" s="213">
        <v>15740.1003985639</v>
      </c>
      <c r="BN37" s="212"/>
      <c r="BO37" s="86" t="s">
        <v>67</v>
      </c>
      <c r="BP37" s="87" t="s">
        <v>122</v>
      </c>
      <c r="BQ37" s="208">
        <v>9.00709452235481e-6</v>
      </c>
      <c r="BR37" s="208">
        <v>0</v>
      </c>
      <c r="BS37" s="208">
        <v>0.673189633938249</v>
      </c>
      <c r="BT37" s="208">
        <v>7.68884131209454</v>
      </c>
      <c r="BU37" s="208">
        <v>196.902964722771</v>
      </c>
      <c r="BV37" s="208">
        <v>595.885773695895</v>
      </c>
      <c r="BW37" s="208">
        <v>450.244407257721</v>
      </c>
      <c r="BX37" s="208">
        <v>93.1171114696512</v>
      </c>
      <c r="BY37" s="208">
        <v>18.5606165711879</v>
      </c>
      <c r="BZ37" s="208">
        <v>34.9736630706179</v>
      </c>
      <c r="CA37" s="208">
        <v>172.661744945064</v>
      </c>
      <c r="CB37" s="208">
        <v>141.583952539168</v>
      </c>
      <c r="CC37" s="208">
        <v>57.5307623963123</v>
      </c>
      <c r="CD37" s="208">
        <v>426.301530306406</v>
      </c>
      <c r="CE37" s="208">
        <v>30.2055488261747</v>
      </c>
      <c r="CF37" s="208">
        <v>82.4441851349602</v>
      </c>
      <c r="CG37" s="208">
        <v>12.8276187877177</v>
      </c>
      <c r="CH37" s="208">
        <v>573.575027953477</v>
      </c>
      <c r="CI37" s="208">
        <v>57.1982590354851</v>
      </c>
      <c r="CJ37" s="208">
        <v>28.2682294849547</v>
      </c>
      <c r="CK37" s="208">
        <v>162.369166797504</v>
      </c>
      <c r="CL37" s="208">
        <v>164.593826882896</v>
      </c>
      <c r="CM37" s="208">
        <v>112.730833313947</v>
      </c>
      <c r="CN37" s="208">
        <v>352.420656894401</v>
      </c>
      <c r="CO37" s="208">
        <v>45.2200458485391</v>
      </c>
      <c r="CP37" s="208">
        <v>82.5048266223623</v>
      </c>
      <c r="CQ37" s="208">
        <v>613.201894627274</v>
      </c>
      <c r="CR37" s="208">
        <v>192.668505586878</v>
      </c>
      <c r="CS37" s="208">
        <v>181.449748765002</v>
      </c>
      <c r="CT37" s="208">
        <v>37.606015449962</v>
      </c>
      <c r="CU37" s="208">
        <v>230.262177483091</v>
      </c>
      <c r="CV37" s="208">
        <v>105.847850440266</v>
      </c>
      <c r="CW37" s="208">
        <v>75.2907017714207</v>
      </c>
      <c r="CX37" s="208">
        <v>48.7710947152953</v>
      </c>
      <c r="CY37" s="208">
        <v>608.098445103977</v>
      </c>
      <c r="CZ37" s="208">
        <v>1437.49550176369</v>
      </c>
      <c r="DA37" s="208">
        <v>1654.2987625413</v>
      </c>
      <c r="DB37" s="208">
        <v>19.87580676759</v>
      </c>
      <c r="DC37" s="208">
        <v>24.5497215719991</v>
      </c>
      <c r="DD37" s="208">
        <v>424.842030088403</v>
      </c>
      <c r="DE37" s="208">
        <v>3.4600045671919</v>
      </c>
      <c r="DF37" s="208">
        <v>85.4420692787171</v>
      </c>
      <c r="DG37" s="208">
        <v>305.313964167516</v>
      </c>
      <c r="DH37" s="208">
        <v>159.042136289986</v>
      </c>
      <c r="DI37" s="208">
        <v>26.9738650529418</v>
      </c>
      <c r="DJ37" s="208">
        <v>177.095677780973</v>
      </c>
      <c r="DK37" s="208">
        <v>240.377519691744</v>
      </c>
      <c r="DL37" s="208">
        <v>161.900769202933</v>
      </c>
      <c r="DM37" s="208">
        <v>136.885717139473</v>
      </c>
      <c r="DN37" s="208">
        <v>83.9060477748777</v>
      </c>
      <c r="DO37" s="208">
        <v>55.4207284929769</v>
      </c>
      <c r="DP37" s="208">
        <v>0</v>
      </c>
      <c r="DQ37" s="101">
        <f t="shared" si="0"/>
        <v>10990.5595486258</v>
      </c>
      <c r="DR37" s="210">
        <v>0.0221476037746552</v>
      </c>
      <c r="DS37" s="208">
        <v>0.00708014923014939</v>
      </c>
      <c r="DT37" s="85">
        <f t="shared" si="1"/>
        <v>0.0292277530048046</v>
      </c>
      <c r="DU37" s="208">
        <v>0</v>
      </c>
      <c r="DV37" s="208">
        <v>0</v>
      </c>
      <c r="DW37" s="208">
        <v>21.8783760587412</v>
      </c>
      <c r="DX37" s="208">
        <v>363.063118286869</v>
      </c>
      <c r="DY37" s="208">
        <v>0</v>
      </c>
      <c r="DZ37" s="117">
        <f t="shared" si="2"/>
        <v>384.970722098614</v>
      </c>
      <c r="EA37" s="118">
        <f t="shared" si="3"/>
        <v>11375.5302707244</v>
      </c>
    </row>
    <row r="38" spans="1:131">
      <c r="A38" s="86" t="s">
        <v>207</v>
      </c>
      <c r="B38" s="200" t="s">
        <v>208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0.42535534016534</v>
      </c>
      <c r="I38" s="208">
        <v>1.74654117367651</v>
      </c>
      <c r="J38" s="208">
        <v>0</v>
      </c>
      <c r="K38" s="208">
        <v>0</v>
      </c>
      <c r="L38" s="208">
        <v>0</v>
      </c>
      <c r="M38" s="208">
        <v>0</v>
      </c>
      <c r="N38" s="208">
        <v>2563.17661143668</v>
      </c>
      <c r="O38" s="208">
        <v>0</v>
      </c>
      <c r="P38" s="208">
        <v>5.67466019305143</v>
      </c>
      <c r="Q38" s="208">
        <v>0</v>
      </c>
      <c r="R38" s="208">
        <v>0</v>
      </c>
      <c r="S38" s="208">
        <v>0</v>
      </c>
      <c r="T38" s="208">
        <v>0</v>
      </c>
      <c r="U38" s="208">
        <v>0.0619218351166721</v>
      </c>
      <c r="V38" s="208">
        <v>0</v>
      </c>
      <c r="W38" s="208">
        <v>0</v>
      </c>
      <c r="X38" s="208">
        <v>0</v>
      </c>
      <c r="Y38" s="208">
        <v>0</v>
      </c>
      <c r="Z38" s="208">
        <v>4.10490136111062</v>
      </c>
      <c r="AA38" s="208">
        <v>0</v>
      </c>
      <c r="AB38" s="208">
        <v>0</v>
      </c>
      <c r="AC38" s="208">
        <v>0</v>
      </c>
      <c r="AD38" s="208">
        <v>0.147431375804982</v>
      </c>
      <c r="AE38" s="208">
        <v>0.504160152854166</v>
      </c>
      <c r="AF38" s="208">
        <v>0</v>
      </c>
      <c r="AG38" s="208">
        <v>3.84338866637202</v>
      </c>
      <c r="AH38" s="208">
        <v>0</v>
      </c>
      <c r="AI38" s="208">
        <v>6.74847779405642</v>
      </c>
      <c r="AJ38" s="208">
        <v>0</v>
      </c>
      <c r="AK38" s="208">
        <v>1.40239001047396</v>
      </c>
      <c r="AL38" s="208">
        <v>0</v>
      </c>
      <c r="AM38" s="208">
        <v>0</v>
      </c>
      <c r="AN38" s="208">
        <v>0</v>
      </c>
      <c r="AO38" s="208">
        <v>0</v>
      </c>
      <c r="AP38" s="208">
        <v>0</v>
      </c>
      <c r="AQ38" s="208">
        <v>0.0273160923830537</v>
      </c>
      <c r="AR38" s="208">
        <v>0</v>
      </c>
      <c r="AS38" s="208">
        <v>0</v>
      </c>
      <c r="AT38" s="208">
        <v>0.80931091226818</v>
      </c>
      <c r="AU38" s="208">
        <v>0</v>
      </c>
      <c r="AV38" s="208">
        <v>0</v>
      </c>
      <c r="AW38" s="208">
        <v>0</v>
      </c>
      <c r="AX38" s="208">
        <v>5.76012680126099</v>
      </c>
      <c r="AY38" s="208">
        <v>1.96866840290801</v>
      </c>
      <c r="AZ38" s="208">
        <v>0</v>
      </c>
      <c r="BA38" s="208">
        <v>0</v>
      </c>
      <c r="BB38" s="208">
        <v>0</v>
      </c>
      <c r="BC38" s="209">
        <v>2596.40126154818</v>
      </c>
      <c r="BD38" s="210">
        <v>3403.984764758</v>
      </c>
      <c r="BE38" s="208">
        <v>7386.91250147</v>
      </c>
      <c r="BF38" s="208">
        <v>10790.897266228</v>
      </c>
      <c r="BG38" s="208">
        <v>0</v>
      </c>
      <c r="BH38" s="208">
        <v>0</v>
      </c>
      <c r="BI38" s="208">
        <v>8921.59288238163</v>
      </c>
      <c r="BJ38" s="208">
        <v>0</v>
      </c>
      <c r="BK38" s="208">
        <v>-1.31565785713792</v>
      </c>
      <c r="BL38" s="211">
        <v>19711.1744907525</v>
      </c>
      <c r="BM38" s="213">
        <v>22307.5757523007</v>
      </c>
      <c r="BN38" s="212"/>
      <c r="BO38" s="86" t="s">
        <v>68</v>
      </c>
      <c r="BP38" s="87" t="s">
        <v>123</v>
      </c>
      <c r="BQ38" s="208">
        <v>836.654391261347</v>
      </c>
      <c r="BR38" s="208">
        <v>470.560791669214</v>
      </c>
      <c r="BS38" s="208">
        <v>29.1618640682282</v>
      </c>
      <c r="BT38" s="208">
        <v>0</v>
      </c>
      <c r="BU38" s="208">
        <v>46.6571457616693</v>
      </c>
      <c r="BV38" s="208">
        <v>461.905818606482</v>
      </c>
      <c r="BW38" s="208">
        <v>530.964948563568</v>
      </c>
      <c r="BX38" s="208">
        <v>61.848883016556</v>
      </c>
      <c r="BY38" s="208">
        <v>40.3500067706938</v>
      </c>
      <c r="BZ38" s="208">
        <v>46.3532038430287</v>
      </c>
      <c r="CA38" s="208">
        <v>11.5758641023382</v>
      </c>
      <c r="CB38" s="208">
        <v>185.770065224728</v>
      </c>
      <c r="CC38" s="208">
        <v>99.5281555647915</v>
      </c>
      <c r="CD38" s="208">
        <v>94.7418604464899</v>
      </c>
      <c r="CE38" s="208">
        <v>9.55680613732466</v>
      </c>
      <c r="CF38" s="208">
        <v>4.76127767144418</v>
      </c>
      <c r="CG38" s="208">
        <v>7.70829445445584</v>
      </c>
      <c r="CH38" s="208">
        <v>403.653086512962</v>
      </c>
      <c r="CI38" s="208">
        <v>26.3589654122108</v>
      </c>
      <c r="CJ38" s="208">
        <v>11.8366376313623</v>
      </c>
      <c r="CK38" s="208">
        <v>248.437919800395</v>
      </c>
      <c r="CL38" s="208">
        <v>138.11932850877</v>
      </c>
      <c r="CM38" s="208">
        <v>199.278763627177</v>
      </c>
      <c r="CN38" s="208">
        <v>181.586765444689</v>
      </c>
      <c r="CO38" s="208">
        <v>11.3072580391592</v>
      </c>
      <c r="CP38" s="208">
        <v>33.2244654416748</v>
      </c>
      <c r="CQ38" s="208">
        <v>163.412756167753</v>
      </c>
      <c r="CR38" s="208">
        <v>84.0984632387369</v>
      </c>
      <c r="CS38" s="208">
        <v>114.836757772282</v>
      </c>
      <c r="CT38" s="208">
        <v>5.17200530363185</v>
      </c>
      <c r="CU38" s="208">
        <v>132.721564555726</v>
      </c>
      <c r="CV38" s="208">
        <v>25.2342279407131</v>
      </c>
      <c r="CW38" s="208">
        <v>9062.27365750323</v>
      </c>
      <c r="CX38" s="208">
        <v>265.006265987016</v>
      </c>
      <c r="CY38" s="208">
        <v>31.4328856597949</v>
      </c>
      <c r="CZ38" s="208">
        <v>2473.22659030595</v>
      </c>
      <c r="DA38" s="208">
        <v>102.116966969488</v>
      </c>
      <c r="DB38" s="208">
        <v>2.76859637418933</v>
      </c>
      <c r="DC38" s="208">
        <v>2.44452151832096</v>
      </c>
      <c r="DD38" s="208">
        <v>85.9675001324057</v>
      </c>
      <c r="DE38" s="208">
        <v>137.144297352594</v>
      </c>
      <c r="DF38" s="208">
        <v>608.302211234678</v>
      </c>
      <c r="DG38" s="208">
        <v>316.850014286296</v>
      </c>
      <c r="DH38" s="208">
        <v>81.7860156211605</v>
      </c>
      <c r="DI38" s="208">
        <v>151.288980086662</v>
      </c>
      <c r="DJ38" s="208">
        <v>128.716714173827</v>
      </c>
      <c r="DK38" s="208">
        <v>261.530430996979</v>
      </c>
      <c r="DL38" s="208">
        <v>286.655030762066</v>
      </c>
      <c r="DM38" s="208">
        <v>630.389739502526</v>
      </c>
      <c r="DN38" s="208">
        <v>525.402981384521</v>
      </c>
      <c r="DO38" s="208">
        <v>302.235169031373</v>
      </c>
      <c r="DP38" s="208">
        <v>0</v>
      </c>
      <c r="DQ38" s="101">
        <f t="shared" si="0"/>
        <v>20172.9169114427</v>
      </c>
      <c r="DR38" s="210">
        <v>0</v>
      </c>
      <c r="DS38" s="208">
        <v>5986.53076858</v>
      </c>
      <c r="DT38" s="85">
        <f t="shared" si="1"/>
        <v>5986.53076858</v>
      </c>
      <c r="DU38" s="208">
        <v>0</v>
      </c>
      <c r="DV38" s="208">
        <v>0</v>
      </c>
      <c r="DW38" s="208">
        <v>7345.95886886842</v>
      </c>
      <c r="DX38" s="208">
        <v>0</v>
      </c>
      <c r="DY38" s="208">
        <v>0</v>
      </c>
      <c r="DZ38" s="117">
        <f t="shared" si="2"/>
        <v>13332.4896374484</v>
      </c>
      <c r="EA38" s="118">
        <f t="shared" si="3"/>
        <v>33505.4065488911</v>
      </c>
    </row>
    <row r="39" spans="1:131">
      <c r="A39" s="86" t="s">
        <v>209</v>
      </c>
      <c r="B39" s="200" t="s">
        <v>210</v>
      </c>
      <c r="C39" s="208">
        <v>38.9011146891665</v>
      </c>
      <c r="D39" s="208">
        <v>48.6290548327332</v>
      </c>
      <c r="E39" s="208">
        <v>3.78614551748036</v>
      </c>
      <c r="F39" s="208">
        <v>0</v>
      </c>
      <c r="G39" s="208">
        <v>0.229393046809481</v>
      </c>
      <c r="H39" s="208">
        <v>7.1033031572589</v>
      </c>
      <c r="I39" s="208">
        <v>35.2033199867709</v>
      </c>
      <c r="J39" s="208">
        <v>12.2713809154365</v>
      </c>
      <c r="K39" s="208">
        <v>0</v>
      </c>
      <c r="L39" s="208">
        <v>1.4113795438454</v>
      </c>
      <c r="M39" s="208">
        <v>0</v>
      </c>
      <c r="N39" s="208">
        <v>0</v>
      </c>
      <c r="O39" s="208">
        <v>420.680905668345</v>
      </c>
      <c r="P39" s="208">
        <v>37.1079721396821</v>
      </c>
      <c r="Q39" s="208">
        <v>0</v>
      </c>
      <c r="R39" s="208">
        <v>0</v>
      </c>
      <c r="S39" s="208">
        <v>0</v>
      </c>
      <c r="T39" s="208">
        <v>7.77068089793595</v>
      </c>
      <c r="U39" s="208">
        <v>2.50269379327284</v>
      </c>
      <c r="V39" s="208">
        <v>0</v>
      </c>
      <c r="W39" s="208">
        <v>0</v>
      </c>
      <c r="X39" s="208">
        <v>3.2578000874299</v>
      </c>
      <c r="Y39" s="208">
        <v>0.901471653703325</v>
      </c>
      <c r="Z39" s="208">
        <v>39.5596101069552</v>
      </c>
      <c r="AA39" s="208">
        <v>0</v>
      </c>
      <c r="AB39" s="208">
        <v>0.146002216954755</v>
      </c>
      <c r="AC39" s="208">
        <v>69.1562335390944</v>
      </c>
      <c r="AD39" s="208">
        <v>25.8163784377781</v>
      </c>
      <c r="AE39" s="208">
        <v>8.39338929275325</v>
      </c>
      <c r="AF39" s="208">
        <v>2.026650574198</v>
      </c>
      <c r="AG39" s="208">
        <v>1527.43017920553</v>
      </c>
      <c r="AH39" s="208">
        <v>0</v>
      </c>
      <c r="AI39" s="208">
        <v>18.278980363834</v>
      </c>
      <c r="AJ39" s="208">
        <v>0.343323578532107</v>
      </c>
      <c r="AK39" s="208">
        <v>777.23368895906</v>
      </c>
      <c r="AL39" s="208">
        <v>200.847288180156</v>
      </c>
      <c r="AM39" s="208">
        <v>0</v>
      </c>
      <c r="AN39" s="208">
        <v>0</v>
      </c>
      <c r="AO39" s="208">
        <v>0</v>
      </c>
      <c r="AP39" s="208">
        <v>8.84924483772417</v>
      </c>
      <c r="AQ39" s="208">
        <v>0</v>
      </c>
      <c r="AR39" s="208">
        <v>0</v>
      </c>
      <c r="AS39" s="208">
        <v>0</v>
      </c>
      <c r="AT39" s="208">
        <v>2.17517181590812</v>
      </c>
      <c r="AU39" s="208">
        <v>0</v>
      </c>
      <c r="AV39" s="208">
        <v>19.8212735785464</v>
      </c>
      <c r="AW39" s="208">
        <v>0</v>
      </c>
      <c r="AX39" s="208">
        <v>1.8399367267758</v>
      </c>
      <c r="AY39" s="208">
        <v>8.64702604484746</v>
      </c>
      <c r="AZ39" s="208">
        <v>0</v>
      </c>
      <c r="BA39" s="208">
        <v>18.0854444149144</v>
      </c>
      <c r="BB39" s="208">
        <v>0</v>
      </c>
      <c r="BC39" s="209">
        <v>3348.40643780343</v>
      </c>
      <c r="BD39" s="210">
        <v>915.915682893398</v>
      </c>
      <c r="BE39" s="208">
        <v>740.70763537</v>
      </c>
      <c r="BF39" s="208">
        <v>1656.6233182634</v>
      </c>
      <c r="BG39" s="208">
        <v>0</v>
      </c>
      <c r="BH39" s="208">
        <v>0</v>
      </c>
      <c r="BI39" s="208">
        <v>116.246828667808</v>
      </c>
      <c r="BJ39" s="208">
        <v>0</v>
      </c>
      <c r="BK39" s="208">
        <v>-3.40090102838531</v>
      </c>
      <c r="BL39" s="211">
        <v>1769.46924590282</v>
      </c>
      <c r="BM39" s="213">
        <v>5117.87568370625</v>
      </c>
      <c r="BN39" s="212"/>
      <c r="BO39" s="86" t="s">
        <v>69</v>
      </c>
      <c r="BP39" s="87" t="s">
        <v>124</v>
      </c>
      <c r="BQ39" s="208">
        <v>0</v>
      </c>
      <c r="BR39" s="208">
        <v>0</v>
      </c>
      <c r="BS39" s="208">
        <v>0</v>
      </c>
      <c r="BT39" s="208">
        <v>0</v>
      </c>
      <c r="BU39" s="208">
        <v>0.82843630924484</v>
      </c>
      <c r="BV39" s="208">
        <v>27.0340142337189</v>
      </c>
      <c r="BW39" s="208">
        <v>27.7514824970043</v>
      </c>
      <c r="BX39" s="208">
        <v>6.1286914116906</v>
      </c>
      <c r="BY39" s="208">
        <v>0.546860891950054</v>
      </c>
      <c r="BZ39" s="208">
        <v>1.70961750640763</v>
      </c>
      <c r="CA39" s="208">
        <v>4.46886881057304</v>
      </c>
      <c r="CB39" s="208">
        <v>8.72886724233857</v>
      </c>
      <c r="CC39" s="208">
        <v>2.65405974980442</v>
      </c>
      <c r="CD39" s="208">
        <v>4.39060548869755</v>
      </c>
      <c r="CE39" s="208">
        <v>0.814061842051402</v>
      </c>
      <c r="CF39" s="208">
        <v>44.0457805575085</v>
      </c>
      <c r="CG39" s="208">
        <v>0.265349039907826</v>
      </c>
      <c r="CH39" s="208">
        <v>12.344745086462</v>
      </c>
      <c r="CI39" s="208">
        <v>2.81196426927783</v>
      </c>
      <c r="CJ39" s="208">
        <v>1.83940883540359</v>
      </c>
      <c r="CK39" s="208">
        <v>10.1416482200964</v>
      </c>
      <c r="CL39" s="208">
        <v>3.99665332933384</v>
      </c>
      <c r="CM39" s="208">
        <v>3.49961137019672</v>
      </c>
      <c r="CN39" s="208">
        <v>12.2518564799885</v>
      </c>
      <c r="CO39" s="208">
        <v>1.59286485869782</v>
      </c>
      <c r="CP39" s="208">
        <v>1.4327135375721</v>
      </c>
      <c r="CQ39" s="208">
        <v>12.385713679566</v>
      </c>
      <c r="CR39" s="208">
        <v>10.8925713499352</v>
      </c>
      <c r="CS39" s="208">
        <v>7.40563618871902</v>
      </c>
      <c r="CT39" s="208">
        <v>0.48747680384196</v>
      </c>
      <c r="CU39" s="208">
        <v>9.04160157840639</v>
      </c>
      <c r="CV39" s="208">
        <v>6.43155481179926</v>
      </c>
      <c r="CW39" s="208">
        <v>2.77092291748293</v>
      </c>
      <c r="CX39" s="208">
        <v>57.1324445078643</v>
      </c>
      <c r="CY39" s="208">
        <v>17.274352070585</v>
      </c>
      <c r="CZ39" s="208">
        <v>210.439511349213</v>
      </c>
      <c r="DA39" s="208">
        <v>43.0536237029499</v>
      </c>
      <c r="DB39" s="208">
        <v>0.428146742526909</v>
      </c>
      <c r="DC39" s="208">
        <v>0.896885240455914</v>
      </c>
      <c r="DD39" s="208">
        <v>88.654735399508</v>
      </c>
      <c r="DE39" s="208">
        <v>25.189166984719</v>
      </c>
      <c r="DF39" s="208">
        <v>112.559818712105</v>
      </c>
      <c r="DG39" s="208">
        <v>2.00264822210269</v>
      </c>
      <c r="DH39" s="208">
        <v>10.1940283845458</v>
      </c>
      <c r="DI39" s="208">
        <v>39.344759899812</v>
      </c>
      <c r="DJ39" s="208">
        <v>18.3137182067788</v>
      </c>
      <c r="DK39" s="208">
        <v>45.9058551167732</v>
      </c>
      <c r="DL39" s="208">
        <v>345.421995330088</v>
      </c>
      <c r="DM39" s="208">
        <v>1011.59217256255</v>
      </c>
      <c r="DN39" s="208">
        <v>340.682377348186</v>
      </c>
      <c r="DO39" s="208">
        <v>186.975955463929</v>
      </c>
      <c r="DP39" s="208">
        <v>0</v>
      </c>
      <c r="DQ39" s="101">
        <f t="shared" ref="DQ39:DQ57" si="4">SUM(BQ39:DP39)</f>
        <v>2784.75583414237</v>
      </c>
      <c r="DR39" s="210">
        <v>1.36493536907358e-5</v>
      </c>
      <c r="DS39" s="208">
        <v>4.92796164341015</v>
      </c>
      <c r="DT39" s="85">
        <f t="shared" ref="DT39:DT57" si="5">SUM(DR39:DS39)</f>
        <v>4.92797529276384</v>
      </c>
      <c r="DU39" s="208">
        <v>0</v>
      </c>
      <c r="DV39" s="208">
        <v>0</v>
      </c>
      <c r="DW39" s="208">
        <v>1956.62261637989</v>
      </c>
      <c r="DX39" s="208">
        <v>0</v>
      </c>
      <c r="DY39" s="208">
        <v>-2.93796913009651</v>
      </c>
      <c r="DZ39" s="117">
        <f t="shared" ref="DZ39:DZ57" si="6">SUM(DT39,DU39:DY39)</f>
        <v>1958.61262254256</v>
      </c>
      <c r="EA39" s="118">
        <f t="shared" ref="EA39:EA57" si="7">SUM(DZ39,DQ39)</f>
        <v>4743.36845668493</v>
      </c>
    </row>
    <row r="40" spans="1:131">
      <c r="A40" s="86" t="s">
        <v>211</v>
      </c>
      <c r="B40" s="200" t="s">
        <v>212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592.036630669454</v>
      </c>
      <c r="Q40" s="208">
        <v>0</v>
      </c>
      <c r="R40" s="208">
        <v>0</v>
      </c>
      <c r="S40" s="208">
        <v>0</v>
      </c>
      <c r="T40" s="208">
        <v>15.3816381401853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8">
        <v>0</v>
      </c>
      <c r="AN40" s="208">
        <v>0</v>
      </c>
      <c r="AO40" s="208">
        <v>0</v>
      </c>
      <c r="AP40" s="208">
        <v>0</v>
      </c>
      <c r="AQ40" s="208">
        <v>0</v>
      </c>
      <c r="AR40" s="208">
        <v>0</v>
      </c>
      <c r="AS40" s="208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8">
        <v>0</v>
      </c>
      <c r="AZ40" s="208">
        <v>0</v>
      </c>
      <c r="BA40" s="208">
        <v>0</v>
      </c>
      <c r="BB40" s="208">
        <v>0</v>
      </c>
      <c r="BC40" s="209">
        <v>607.418268809639</v>
      </c>
      <c r="BD40" s="210">
        <v>4924.14606328405</v>
      </c>
      <c r="BE40" s="208">
        <v>127.02646627</v>
      </c>
      <c r="BF40" s="208">
        <v>5051.17252955405</v>
      </c>
      <c r="BG40" s="208">
        <v>0</v>
      </c>
      <c r="BH40" s="208">
        <v>0</v>
      </c>
      <c r="BI40" s="208">
        <v>0</v>
      </c>
      <c r="BJ40" s="208">
        <v>0</v>
      </c>
      <c r="BK40" s="208">
        <v>-0.616668130584912</v>
      </c>
      <c r="BL40" s="211">
        <v>5050.55586142347</v>
      </c>
      <c r="BM40" s="213">
        <v>5657.9741302331</v>
      </c>
      <c r="BN40" s="212"/>
      <c r="BO40" s="86" t="s">
        <v>70</v>
      </c>
      <c r="BP40" s="87" t="s">
        <v>125</v>
      </c>
      <c r="BQ40" s="208">
        <v>5.80035765017718</v>
      </c>
      <c r="BR40" s="208">
        <v>13.1797220190656</v>
      </c>
      <c r="BS40" s="208">
        <v>0.950073945375069</v>
      </c>
      <c r="BT40" s="208">
        <v>0.00191807670855238</v>
      </c>
      <c r="BU40" s="208">
        <v>0.345066741000373</v>
      </c>
      <c r="BV40" s="208">
        <v>1.54511847239308</v>
      </c>
      <c r="BW40" s="208">
        <v>2.59875157979026</v>
      </c>
      <c r="BX40" s="208">
        <v>0.223045065015673</v>
      </c>
      <c r="BY40" s="208">
        <v>0.753737717738408</v>
      </c>
      <c r="BZ40" s="208">
        <v>0.709245443962103</v>
      </c>
      <c r="CA40" s="208">
        <v>0.513629047622907</v>
      </c>
      <c r="CB40" s="208">
        <v>1.66230638016248</v>
      </c>
      <c r="CC40" s="208">
        <v>0.184057020250939</v>
      </c>
      <c r="CD40" s="208">
        <v>1.96960535079426</v>
      </c>
      <c r="CE40" s="208">
        <v>0.582475803424981</v>
      </c>
      <c r="CF40" s="208">
        <v>1.9964469069303</v>
      </c>
      <c r="CG40" s="208">
        <v>0.625376432810342</v>
      </c>
      <c r="CH40" s="208">
        <v>51.9513697770311</v>
      </c>
      <c r="CI40" s="208">
        <v>0.415155781767587</v>
      </c>
      <c r="CJ40" s="208">
        <v>0.100411428935349</v>
      </c>
      <c r="CK40" s="208">
        <v>1.44831613343897</v>
      </c>
      <c r="CL40" s="208">
        <v>1.51994136092519</v>
      </c>
      <c r="CM40" s="208">
        <v>35.7073096642741</v>
      </c>
      <c r="CN40" s="208">
        <v>10.8842594081701</v>
      </c>
      <c r="CO40" s="208">
        <v>1.21508017376105</v>
      </c>
      <c r="CP40" s="208">
        <v>0.334096259096883</v>
      </c>
      <c r="CQ40" s="208">
        <v>18.50711421743</v>
      </c>
      <c r="CR40" s="208">
        <v>37.9193376339682</v>
      </c>
      <c r="CS40" s="208">
        <v>3.91696298402205</v>
      </c>
      <c r="CT40" s="208">
        <v>4.44644263517997</v>
      </c>
      <c r="CU40" s="208">
        <v>6.29438905435956</v>
      </c>
      <c r="CV40" s="208">
        <v>1.15376378828365</v>
      </c>
      <c r="CW40" s="208">
        <v>0.69161118069921</v>
      </c>
      <c r="CX40" s="208">
        <v>330.363711584451</v>
      </c>
      <c r="CY40" s="208">
        <v>4968.04746350162</v>
      </c>
      <c r="CZ40" s="208">
        <v>173.092323777417</v>
      </c>
      <c r="DA40" s="208">
        <v>6.33404738067024</v>
      </c>
      <c r="DB40" s="208">
        <v>0.766380413091248</v>
      </c>
      <c r="DC40" s="208">
        <v>1.52914285943518</v>
      </c>
      <c r="DD40" s="208">
        <v>122.866912688533</v>
      </c>
      <c r="DE40" s="208">
        <v>20.5629037289179</v>
      </c>
      <c r="DF40" s="208">
        <v>26.40440868373</v>
      </c>
      <c r="DG40" s="208">
        <v>91.8454694552269</v>
      </c>
      <c r="DH40" s="208">
        <v>107.347051842502</v>
      </c>
      <c r="DI40" s="208">
        <v>62.4366184524247</v>
      </c>
      <c r="DJ40" s="208">
        <v>58.3192871066203</v>
      </c>
      <c r="DK40" s="208">
        <v>56.9981349926932</v>
      </c>
      <c r="DL40" s="208">
        <v>271.116815989009</v>
      </c>
      <c r="DM40" s="208">
        <v>1469.02003869604</v>
      </c>
      <c r="DN40" s="208">
        <v>77.2728513238905</v>
      </c>
      <c r="DO40" s="208">
        <v>41.1308423974257</v>
      </c>
      <c r="DP40" s="208">
        <v>0</v>
      </c>
      <c r="DQ40" s="101">
        <f t="shared" si="4"/>
        <v>8095.60090000826</v>
      </c>
      <c r="DR40" s="210">
        <v>6.04620054908877</v>
      </c>
      <c r="DS40" s="208">
        <v>16.9148139441176</v>
      </c>
      <c r="DT40" s="85">
        <f t="shared" si="5"/>
        <v>22.9610144932064</v>
      </c>
      <c r="DU40" s="208">
        <v>0</v>
      </c>
      <c r="DV40" s="208">
        <v>0</v>
      </c>
      <c r="DW40" s="208">
        <v>77.7341874071793</v>
      </c>
      <c r="DX40" s="208">
        <v>33743.8839604881</v>
      </c>
      <c r="DY40" s="208">
        <v>-0.0017012566050502</v>
      </c>
      <c r="DZ40" s="117">
        <f t="shared" si="6"/>
        <v>33844.5774611319</v>
      </c>
      <c r="EA40" s="118">
        <f t="shared" si="7"/>
        <v>41940.1783611401</v>
      </c>
    </row>
    <row r="41" spans="1:131">
      <c r="A41" s="86" t="s">
        <v>213</v>
      </c>
      <c r="B41" s="200" t="s">
        <v>214</v>
      </c>
      <c r="C41" s="208">
        <v>44.5296576441871</v>
      </c>
      <c r="D41" s="208">
        <v>13.2255042287784</v>
      </c>
      <c r="E41" s="208">
        <v>4.65825082744997</v>
      </c>
      <c r="F41" s="208">
        <v>0.00393855816636411</v>
      </c>
      <c r="G41" s="208">
        <v>0.147261172485202</v>
      </c>
      <c r="H41" s="208">
        <v>446.27287980399</v>
      </c>
      <c r="I41" s="208">
        <v>545.901600364226</v>
      </c>
      <c r="J41" s="208">
        <v>29.3484295121167</v>
      </c>
      <c r="K41" s="208">
        <v>773.298949905796</v>
      </c>
      <c r="L41" s="208">
        <v>27.4727087305378</v>
      </c>
      <c r="M41" s="208">
        <v>15.5936523829018</v>
      </c>
      <c r="N41" s="208">
        <v>258.72611247461</v>
      </c>
      <c r="O41" s="208">
        <v>124.977077820251</v>
      </c>
      <c r="P41" s="208">
        <v>579.064820442947</v>
      </c>
      <c r="Q41" s="208">
        <v>73.0854415105886</v>
      </c>
      <c r="R41" s="208">
        <v>21.1538951489558</v>
      </c>
      <c r="S41" s="208">
        <v>0.88819010377242</v>
      </c>
      <c r="T41" s="208">
        <v>27.5670238970764</v>
      </c>
      <c r="U41" s="208">
        <v>61.7507708888313</v>
      </c>
      <c r="V41" s="208">
        <v>22.5055196967784</v>
      </c>
      <c r="W41" s="208">
        <v>204.746229597753</v>
      </c>
      <c r="X41" s="208">
        <v>144.380767329947</v>
      </c>
      <c r="Y41" s="208">
        <v>1.93570155104704</v>
      </c>
      <c r="Z41" s="208">
        <v>196.70324125371</v>
      </c>
      <c r="AA41" s="208">
        <v>35.3371531243278</v>
      </c>
      <c r="AB41" s="208">
        <v>15.8604564204048</v>
      </c>
      <c r="AC41" s="208">
        <v>26.91581972031</v>
      </c>
      <c r="AD41" s="208">
        <v>54.4130409346776</v>
      </c>
      <c r="AE41" s="208">
        <v>73.0805723118458</v>
      </c>
      <c r="AF41" s="208">
        <v>0.673081675907827</v>
      </c>
      <c r="AG41" s="208">
        <v>183.128626532061</v>
      </c>
      <c r="AH41" s="208">
        <v>0.444853038381421</v>
      </c>
      <c r="AI41" s="208">
        <v>2.88851638101991</v>
      </c>
      <c r="AJ41" s="208">
        <v>6.27358576269626</v>
      </c>
      <c r="AK41" s="208">
        <v>20.9839803578088</v>
      </c>
      <c r="AL41" s="208">
        <v>650.125132716648</v>
      </c>
      <c r="AM41" s="208">
        <v>27.242209037723</v>
      </c>
      <c r="AN41" s="208">
        <v>1.74819965968531</v>
      </c>
      <c r="AO41" s="208">
        <v>1.60697008487784</v>
      </c>
      <c r="AP41" s="208">
        <v>27.6250618151547</v>
      </c>
      <c r="AQ41" s="208">
        <v>9.24331171260484</v>
      </c>
      <c r="AR41" s="208">
        <v>120.921381537574</v>
      </c>
      <c r="AS41" s="208">
        <v>1.3425205404678</v>
      </c>
      <c r="AT41" s="208">
        <v>66.7838386946577</v>
      </c>
      <c r="AU41" s="208">
        <v>118.273916741832</v>
      </c>
      <c r="AV41" s="208">
        <v>18.6849638614716</v>
      </c>
      <c r="AW41" s="208">
        <v>167.299274787706</v>
      </c>
      <c r="AX41" s="208">
        <v>156.229900534425</v>
      </c>
      <c r="AY41" s="208">
        <v>165.437910319413</v>
      </c>
      <c r="AZ41" s="208">
        <v>192.554513088772</v>
      </c>
      <c r="BA41" s="208">
        <v>47.0776522937431</v>
      </c>
      <c r="BB41" s="208">
        <v>0</v>
      </c>
      <c r="BC41" s="209">
        <v>5810.1340685331</v>
      </c>
      <c r="BD41" s="210">
        <v>188.87363793545</v>
      </c>
      <c r="BE41" s="208">
        <v>1866.02496488</v>
      </c>
      <c r="BF41" s="208">
        <v>2054.89860281545</v>
      </c>
      <c r="BG41" s="208">
        <v>0</v>
      </c>
      <c r="BH41" s="208">
        <v>0</v>
      </c>
      <c r="BI41" s="208">
        <v>2055.67884026085</v>
      </c>
      <c r="BJ41" s="208">
        <v>0</v>
      </c>
      <c r="BK41" s="208">
        <v>-5.90084501930687</v>
      </c>
      <c r="BL41" s="211">
        <v>4104.67659805699</v>
      </c>
      <c r="BM41" s="213">
        <v>9914.81066659009</v>
      </c>
      <c r="BN41" s="212"/>
      <c r="BO41" s="86" t="s">
        <v>71</v>
      </c>
      <c r="BP41" s="87" t="s">
        <v>126</v>
      </c>
      <c r="BQ41" s="208">
        <v>240.90630548403</v>
      </c>
      <c r="BR41" s="208">
        <v>98.2803833524957</v>
      </c>
      <c r="BS41" s="208">
        <v>3.97621796891804</v>
      </c>
      <c r="BT41" s="208">
        <v>0.47678485792302</v>
      </c>
      <c r="BU41" s="208">
        <v>13.5115096840612</v>
      </c>
      <c r="BV41" s="208">
        <v>528.375145195341</v>
      </c>
      <c r="BW41" s="208">
        <v>699.958335977623</v>
      </c>
      <c r="BX41" s="208">
        <v>35.0082970321114</v>
      </c>
      <c r="BY41" s="208">
        <v>124.102506420823</v>
      </c>
      <c r="BZ41" s="208">
        <v>13.9212148631185</v>
      </c>
      <c r="CA41" s="208">
        <v>27.1306904647976</v>
      </c>
      <c r="CB41" s="208">
        <v>172.95439166384</v>
      </c>
      <c r="CC41" s="208">
        <v>19.748255994191</v>
      </c>
      <c r="CD41" s="208">
        <v>79.0497933235996</v>
      </c>
      <c r="CE41" s="208">
        <v>3.47809088346071</v>
      </c>
      <c r="CF41" s="208">
        <v>34.0368722206675</v>
      </c>
      <c r="CG41" s="208">
        <v>3.87369481403765</v>
      </c>
      <c r="CH41" s="208">
        <v>207.47945472513</v>
      </c>
      <c r="CI41" s="208">
        <v>36.0687248026151</v>
      </c>
      <c r="CJ41" s="208">
        <v>45.5190853054095</v>
      </c>
      <c r="CK41" s="208">
        <v>81.2053301816746</v>
      </c>
      <c r="CL41" s="208">
        <v>47.4657895901435</v>
      </c>
      <c r="CM41" s="208">
        <v>53.8593088222562</v>
      </c>
      <c r="CN41" s="208">
        <v>130.416113792722</v>
      </c>
      <c r="CO41" s="208">
        <v>27.1161374847418</v>
      </c>
      <c r="CP41" s="208">
        <v>27.2780010181444</v>
      </c>
      <c r="CQ41" s="208">
        <v>470.614228865494</v>
      </c>
      <c r="CR41" s="208">
        <v>112.794090830868</v>
      </c>
      <c r="CS41" s="208">
        <v>36.1197830288388</v>
      </c>
      <c r="CT41" s="208">
        <v>3.09364947357126</v>
      </c>
      <c r="CU41" s="208">
        <v>71.8563191675099</v>
      </c>
      <c r="CV41" s="208">
        <v>9.24552992535506</v>
      </c>
      <c r="CW41" s="208">
        <v>13.628440334601</v>
      </c>
      <c r="CX41" s="208">
        <v>5.84961444819823</v>
      </c>
      <c r="CY41" s="208">
        <v>60.7110870017068</v>
      </c>
      <c r="CZ41" s="208">
        <v>1034.42264609189</v>
      </c>
      <c r="DA41" s="208">
        <v>347.890393407472</v>
      </c>
      <c r="DB41" s="208">
        <v>1.59340190291409</v>
      </c>
      <c r="DC41" s="208">
        <v>2.45073032503487</v>
      </c>
      <c r="DD41" s="208">
        <v>107.673333168671</v>
      </c>
      <c r="DE41" s="208">
        <v>7.69367379034244</v>
      </c>
      <c r="DF41" s="208">
        <v>172.133162400475</v>
      </c>
      <c r="DG41" s="208">
        <v>352.89340862377</v>
      </c>
      <c r="DH41" s="208">
        <v>101.365645103514</v>
      </c>
      <c r="DI41" s="208">
        <v>37.3701554058637</v>
      </c>
      <c r="DJ41" s="208">
        <v>32.5748223274376</v>
      </c>
      <c r="DK41" s="208">
        <v>96.5132638955766</v>
      </c>
      <c r="DL41" s="208">
        <v>67.727057293442</v>
      </c>
      <c r="DM41" s="208">
        <v>228.550073529371</v>
      </c>
      <c r="DN41" s="208">
        <v>569.380953761719</v>
      </c>
      <c r="DO41" s="208">
        <v>44.7230816920228</v>
      </c>
      <c r="DP41" s="208">
        <v>0</v>
      </c>
      <c r="DQ41" s="101">
        <f t="shared" si="4"/>
        <v>6744.06498171954</v>
      </c>
      <c r="DR41" s="210">
        <v>284.735469476099</v>
      </c>
      <c r="DS41" s="208">
        <v>2933.30211190332</v>
      </c>
      <c r="DT41" s="85">
        <f t="shared" si="5"/>
        <v>3218.03758137942</v>
      </c>
      <c r="DU41" s="208">
        <v>195.78576968367</v>
      </c>
      <c r="DV41" s="208">
        <v>0</v>
      </c>
      <c r="DW41" s="208">
        <v>9392.96714070862</v>
      </c>
      <c r="DX41" s="208">
        <v>221.622217055706</v>
      </c>
      <c r="DY41" s="208">
        <v>-2.12487222699104</v>
      </c>
      <c r="DZ41" s="117">
        <f t="shared" si="6"/>
        <v>13026.2878366004</v>
      </c>
      <c r="EA41" s="118">
        <f t="shared" si="7"/>
        <v>19770.35281832</v>
      </c>
    </row>
    <row r="42" spans="1:131">
      <c r="A42" s="86" t="s">
        <v>215</v>
      </c>
      <c r="B42" s="200" t="s">
        <v>216</v>
      </c>
      <c r="C42" s="208">
        <v>0</v>
      </c>
      <c r="D42" s="208">
        <v>0</v>
      </c>
      <c r="E42" s="208">
        <v>0.034808990148083</v>
      </c>
      <c r="F42" s="208">
        <v>0.000578980206431048</v>
      </c>
      <c r="G42" s="208">
        <v>0</v>
      </c>
      <c r="H42" s="208">
        <v>5.71832281548709</v>
      </c>
      <c r="I42" s="208">
        <v>11.5657893176343</v>
      </c>
      <c r="J42" s="208">
        <v>24.9775825856847</v>
      </c>
      <c r="K42" s="208">
        <v>0</v>
      </c>
      <c r="L42" s="208">
        <v>0.404332983385231</v>
      </c>
      <c r="M42" s="208">
        <v>0.387369338824512</v>
      </c>
      <c r="N42" s="208">
        <v>1.40864952098785</v>
      </c>
      <c r="O42" s="208">
        <v>1.78421581395362</v>
      </c>
      <c r="P42" s="208">
        <v>6.89837824518898</v>
      </c>
      <c r="Q42" s="208">
        <v>53.0922065464402</v>
      </c>
      <c r="R42" s="208">
        <v>0.393631376750639</v>
      </c>
      <c r="S42" s="208">
        <v>0.105864880999984</v>
      </c>
      <c r="T42" s="208">
        <v>0.121576796532125</v>
      </c>
      <c r="U42" s="208">
        <v>0.385348809370669</v>
      </c>
      <c r="V42" s="208">
        <v>0.191643756225442</v>
      </c>
      <c r="W42" s="208">
        <v>2.19965780108179</v>
      </c>
      <c r="X42" s="208">
        <v>0.648968486381346</v>
      </c>
      <c r="Y42" s="208">
        <v>0.760743942774084</v>
      </c>
      <c r="Z42" s="208">
        <v>2.29791963396686</v>
      </c>
      <c r="AA42" s="208">
        <v>1.90789232130953</v>
      </c>
      <c r="AB42" s="208">
        <v>0.231298693475272</v>
      </c>
      <c r="AC42" s="208">
        <v>2.3687538105914</v>
      </c>
      <c r="AD42" s="208">
        <v>2.60037533689813</v>
      </c>
      <c r="AE42" s="208">
        <v>1.4477184985643</v>
      </c>
      <c r="AF42" s="208">
        <v>0.0572875339218956</v>
      </c>
      <c r="AG42" s="208">
        <v>4.86133334372934</v>
      </c>
      <c r="AH42" s="208">
        <v>0</v>
      </c>
      <c r="AI42" s="208">
        <v>0.916309700049423</v>
      </c>
      <c r="AJ42" s="208">
        <v>0.51668810656542</v>
      </c>
      <c r="AK42" s="208">
        <v>2.19403694518379</v>
      </c>
      <c r="AL42" s="208">
        <v>722.170194451281</v>
      </c>
      <c r="AM42" s="208">
        <v>5.95589567423635</v>
      </c>
      <c r="AN42" s="208">
        <v>0.0191784138523456</v>
      </c>
      <c r="AO42" s="208">
        <v>3.14972749644573</v>
      </c>
      <c r="AP42" s="208">
        <v>3.07153352174092</v>
      </c>
      <c r="AQ42" s="208">
        <v>0.0712654904020652</v>
      </c>
      <c r="AR42" s="208">
        <v>4.52378558483818</v>
      </c>
      <c r="AS42" s="208">
        <v>22.4939462495974</v>
      </c>
      <c r="AT42" s="208">
        <v>87.8079073772081</v>
      </c>
      <c r="AU42" s="208">
        <v>96.0204028523548</v>
      </c>
      <c r="AV42" s="208">
        <v>15.8147387556626</v>
      </c>
      <c r="AW42" s="208">
        <v>493.855421563845</v>
      </c>
      <c r="AX42" s="208">
        <v>65.3311066210486</v>
      </c>
      <c r="AY42" s="208">
        <v>107.75031909983</v>
      </c>
      <c r="AZ42" s="208">
        <v>3.67062507160291</v>
      </c>
      <c r="BA42" s="208">
        <v>35.3186299270119</v>
      </c>
      <c r="BB42" s="208">
        <v>0</v>
      </c>
      <c r="BC42" s="209">
        <v>1797.50396306327</v>
      </c>
      <c r="BD42" s="210">
        <v>6.2797211402</v>
      </c>
      <c r="BE42" s="208">
        <v>142.60486851</v>
      </c>
      <c r="BF42" s="208">
        <v>148.8845896502</v>
      </c>
      <c r="BG42" s="208">
        <v>0</v>
      </c>
      <c r="BH42" s="208">
        <v>0</v>
      </c>
      <c r="BI42" s="208">
        <v>58.8</v>
      </c>
      <c r="BJ42" s="208">
        <v>0</v>
      </c>
      <c r="BK42" s="208">
        <v>10.401202716816</v>
      </c>
      <c r="BL42" s="211">
        <v>218.085792367016</v>
      </c>
      <c r="BM42" s="213">
        <v>2015.58975543029</v>
      </c>
      <c r="BN42" s="212"/>
      <c r="BO42" s="86" t="s">
        <v>72</v>
      </c>
      <c r="BP42" s="87" t="s">
        <v>127</v>
      </c>
      <c r="BQ42" s="208">
        <v>374.110299155965</v>
      </c>
      <c r="BR42" s="208">
        <v>91.7464024916192</v>
      </c>
      <c r="BS42" s="208">
        <v>62.003814932318</v>
      </c>
      <c r="BT42" s="208">
        <v>0.141034930060222</v>
      </c>
      <c r="BU42" s="208">
        <v>42.9945996553979</v>
      </c>
      <c r="BV42" s="208">
        <v>1368.56624804271</v>
      </c>
      <c r="BW42" s="208">
        <v>2959.07759427715</v>
      </c>
      <c r="BX42" s="208">
        <v>248.525527178396</v>
      </c>
      <c r="BY42" s="208">
        <v>110.096208294372</v>
      </c>
      <c r="BZ42" s="208">
        <v>26.3163104285593</v>
      </c>
      <c r="CA42" s="208">
        <v>40.9108431153705</v>
      </c>
      <c r="CB42" s="208">
        <v>377.330273295594</v>
      </c>
      <c r="CC42" s="208">
        <v>265.56214255935</v>
      </c>
      <c r="CD42" s="208">
        <v>294.013263384328</v>
      </c>
      <c r="CE42" s="208">
        <v>11.7475085695368</v>
      </c>
      <c r="CF42" s="208">
        <v>371.295118757102</v>
      </c>
      <c r="CG42" s="208">
        <v>18.4542042075337</v>
      </c>
      <c r="CH42" s="208">
        <v>1793.58986020236</v>
      </c>
      <c r="CI42" s="208">
        <v>175.765389361882</v>
      </c>
      <c r="CJ42" s="208">
        <v>26.7661029788645</v>
      </c>
      <c r="CK42" s="208">
        <v>384.403342227365</v>
      </c>
      <c r="CL42" s="208">
        <v>214.881087211689</v>
      </c>
      <c r="CM42" s="208">
        <v>230.285727504437</v>
      </c>
      <c r="CN42" s="208">
        <v>422.391978948981</v>
      </c>
      <c r="CO42" s="208">
        <v>47.1388008035046</v>
      </c>
      <c r="CP42" s="208">
        <v>79.7299776756678</v>
      </c>
      <c r="CQ42" s="208">
        <v>492.360538584093</v>
      </c>
      <c r="CR42" s="208">
        <v>513.28010317536</v>
      </c>
      <c r="CS42" s="208">
        <v>202.356592306088</v>
      </c>
      <c r="CT42" s="208">
        <v>8.70474612045912</v>
      </c>
      <c r="CU42" s="208">
        <v>374.221717560952</v>
      </c>
      <c r="CV42" s="208">
        <v>26.7594350343252</v>
      </c>
      <c r="CW42" s="208">
        <v>26.5121751544774</v>
      </c>
      <c r="CX42" s="208">
        <v>7.20956317002729</v>
      </c>
      <c r="CY42" s="208">
        <v>83.0540959627507</v>
      </c>
      <c r="CZ42" s="208">
        <v>3578.32072383384</v>
      </c>
      <c r="DA42" s="208">
        <v>2548.37683049855</v>
      </c>
      <c r="DB42" s="208">
        <v>125.067725161974</v>
      </c>
      <c r="DC42" s="208">
        <v>6.02331587625128</v>
      </c>
      <c r="DD42" s="208">
        <v>311.431620250737</v>
      </c>
      <c r="DE42" s="208">
        <v>3.20327578220026</v>
      </c>
      <c r="DF42" s="208">
        <v>29.4881847371102</v>
      </c>
      <c r="DG42" s="208">
        <v>27.2557040220311</v>
      </c>
      <c r="DH42" s="208">
        <v>71.5836119730144</v>
      </c>
      <c r="DI42" s="208">
        <v>72.4226587280595</v>
      </c>
      <c r="DJ42" s="208">
        <v>4.94149108114775</v>
      </c>
      <c r="DK42" s="208">
        <v>306.388477092532</v>
      </c>
      <c r="DL42" s="208">
        <v>60.1059210785173</v>
      </c>
      <c r="DM42" s="208">
        <v>677.579370285594</v>
      </c>
      <c r="DN42" s="208">
        <v>219.957160828224</v>
      </c>
      <c r="DO42" s="208">
        <v>253.591971578221</v>
      </c>
      <c r="DP42" s="208">
        <v>0</v>
      </c>
      <c r="DQ42" s="101">
        <f t="shared" si="4"/>
        <v>20068.0406700667</v>
      </c>
      <c r="DR42" s="210">
        <v>82.9970521368272</v>
      </c>
      <c r="DS42" s="208">
        <v>543.429935637724</v>
      </c>
      <c r="DT42" s="85">
        <f t="shared" si="5"/>
        <v>626.426987774551</v>
      </c>
      <c r="DU42" s="208">
        <v>0</v>
      </c>
      <c r="DV42" s="208">
        <v>0</v>
      </c>
      <c r="DW42" s="208">
        <v>10131.8971137148</v>
      </c>
      <c r="DX42" s="208">
        <v>0</v>
      </c>
      <c r="DY42" s="208">
        <v>0</v>
      </c>
      <c r="DZ42" s="117">
        <f t="shared" si="6"/>
        <v>10758.3241014893</v>
      </c>
      <c r="EA42" s="118">
        <f t="shared" si="7"/>
        <v>30826.364771556</v>
      </c>
    </row>
    <row r="43" spans="1:131">
      <c r="A43" s="86" t="s">
        <v>217</v>
      </c>
      <c r="B43" s="200" t="s">
        <v>218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  <c r="AL43" s="208">
        <v>0</v>
      </c>
      <c r="AM43" s="208">
        <v>0</v>
      </c>
      <c r="AN43" s="208">
        <v>0</v>
      </c>
      <c r="AO43" s="208">
        <v>515.261288027163</v>
      </c>
      <c r="AP43" s="208">
        <v>0</v>
      </c>
      <c r="AQ43" s="208">
        <v>0</v>
      </c>
      <c r="AR43" s="208">
        <v>0</v>
      </c>
      <c r="AS43" s="208">
        <v>0</v>
      </c>
      <c r="AT43" s="208">
        <v>0</v>
      </c>
      <c r="AU43" s="208">
        <v>0</v>
      </c>
      <c r="AV43" s="208">
        <v>0</v>
      </c>
      <c r="AW43" s="208">
        <v>0</v>
      </c>
      <c r="AX43" s="208">
        <v>0</v>
      </c>
      <c r="AY43" s="208">
        <v>22.4887423745055</v>
      </c>
      <c r="AZ43" s="208">
        <v>0</v>
      </c>
      <c r="BA43" s="208">
        <v>0</v>
      </c>
      <c r="BB43" s="208">
        <v>0</v>
      </c>
      <c r="BC43" s="209">
        <v>537.750030401668</v>
      </c>
      <c r="BD43" s="210">
        <v>68.3869727147</v>
      </c>
      <c r="BE43" s="208">
        <v>110.06886053</v>
      </c>
      <c r="BF43" s="208">
        <v>178.4558332447</v>
      </c>
      <c r="BG43" s="208">
        <v>0</v>
      </c>
      <c r="BH43" s="208">
        <v>0</v>
      </c>
      <c r="BI43" s="208">
        <v>0</v>
      </c>
      <c r="BJ43" s="208">
        <v>0</v>
      </c>
      <c r="BK43" s="208">
        <v>-0.546187556781547</v>
      </c>
      <c r="BL43" s="211">
        <v>177.909645687918</v>
      </c>
      <c r="BM43" s="213">
        <v>715.659676089587</v>
      </c>
      <c r="BN43" s="212"/>
      <c r="BO43" s="86" t="s">
        <v>73</v>
      </c>
      <c r="BP43" s="87" t="s">
        <v>128</v>
      </c>
      <c r="BQ43" s="208">
        <v>15.8120244495175</v>
      </c>
      <c r="BR43" s="208">
        <v>3.87772623986126</v>
      </c>
      <c r="BS43" s="208">
        <v>2.62063485439131</v>
      </c>
      <c r="BT43" s="208">
        <v>0.00134917647631529</v>
      </c>
      <c r="BU43" s="208">
        <v>1.76638742347135</v>
      </c>
      <c r="BV43" s="208">
        <v>57.1356440311728</v>
      </c>
      <c r="BW43" s="208">
        <v>123.196958118841</v>
      </c>
      <c r="BX43" s="208">
        <v>10.4072017146656</v>
      </c>
      <c r="BY43" s="208">
        <v>4.63830540240868</v>
      </c>
      <c r="BZ43" s="208">
        <v>1.10445787560495</v>
      </c>
      <c r="CA43" s="208">
        <v>1.35354055166999</v>
      </c>
      <c r="CB43" s="208">
        <v>15.789170320236</v>
      </c>
      <c r="CC43" s="208">
        <v>6.07796747224923</v>
      </c>
      <c r="CD43" s="208">
        <v>12.4173983250873</v>
      </c>
      <c r="CE43" s="208">
        <v>0.495979526254093</v>
      </c>
      <c r="CF43" s="208">
        <v>15.6872763288895</v>
      </c>
      <c r="CG43" s="208">
        <v>0.719457224840763</v>
      </c>
      <c r="CH43" s="208">
        <v>72.1893831550943</v>
      </c>
      <c r="CI43" s="208">
        <v>6.73774421512568</v>
      </c>
      <c r="CJ43" s="208">
        <v>0.928166481212447</v>
      </c>
      <c r="CK43" s="208">
        <v>15.010832844871</v>
      </c>
      <c r="CL43" s="208">
        <v>7.64600807885571</v>
      </c>
      <c r="CM43" s="208">
        <v>9.69619685151379</v>
      </c>
      <c r="CN43" s="208">
        <v>15.2565328724238</v>
      </c>
      <c r="CO43" s="208">
        <v>1.98066306485248</v>
      </c>
      <c r="CP43" s="208">
        <v>3.19701070621142</v>
      </c>
      <c r="CQ43" s="208">
        <v>17.223945819647</v>
      </c>
      <c r="CR43" s="208">
        <v>21.691338767313</v>
      </c>
      <c r="CS43" s="208">
        <v>6.54267895212652</v>
      </c>
      <c r="CT43" s="208">
        <v>0.367789902493166</v>
      </c>
      <c r="CU43" s="208">
        <v>15.6743067414983</v>
      </c>
      <c r="CV43" s="208">
        <v>0.982896668660997</v>
      </c>
      <c r="CW43" s="208">
        <v>1.11335212231938</v>
      </c>
      <c r="CX43" s="208">
        <v>0.275496144021452</v>
      </c>
      <c r="CY43" s="208">
        <v>3.29292685360356</v>
      </c>
      <c r="CZ43" s="208">
        <v>150.363980631459</v>
      </c>
      <c r="DA43" s="208">
        <v>106.052549985635</v>
      </c>
      <c r="DB43" s="208">
        <v>5.28452255401794</v>
      </c>
      <c r="DC43" s="208">
        <v>0.251827514700849</v>
      </c>
      <c r="DD43" s="208">
        <v>13.0390193311416</v>
      </c>
      <c r="DE43" s="208">
        <v>0.0545391391926623</v>
      </c>
      <c r="DF43" s="208">
        <v>0.759707070629901</v>
      </c>
      <c r="DG43" s="208">
        <v>1.07474460361854</v>
      </c>
      <c r="DH43" s="208">
        <v>1.955569392378</v>
      </c>
      <c r="DI43" s="208">
        <v>1.01073596407822</v>
      </c>
      <c r="DJ43" s="208">
        <v>0.0775900424132273</v>
      </c>
      <c r="DK43" s="208">
        <v>9.52972794472943</v>
      </c>
      <c r="DL43" s="208">
        <v>1.83321450895976</v>
      </c>
      <c r="DM43" s="208">
        <v>3.31121956624924</v>
      </c>
      <c r="DN43" s="208">
        <v>0.00770345590689787</v>
      </c>
      <c r="DO43" s="208">
        <v>0.514741786910199</v>
      </c>
      <c r="DP43" s="208">
        <v>0</v>
      </c>
      <c r="DQ43" s="101">
        <f t="shared" si="4"/>
        <v>768.030142769502</v>
      </c>
      <c r="DR43" s="210">
        <v>0.121655264982864</v>
      </c>
      <c r="DS43" s="208">
        <v>0.892138609874338</v>
      </c>
      <c r="DT43" s="85">
        <f t="shared" si="5"/>
        <v>1.0137938748572</v>
      </c>
      <c r="DU43" s="208">
        <v>0</v>
      </c>
      <c r="DV43" s="208">
        <v>0</v>
      </c>
      <c r="DW43" s="208">
        <v>11.8119348825393</v>
      </c>
      <c r="DX43" s="208">
        <v>0</v>
      </c>
      <c r="DY43" s="208">
        <v>0</v>
      </c>
      <c r="DZ43" s="117">
        <f t="shared" si="6"/>
        <v>12.8257287573965</v>
      </c>
      <c r="EA43" s="118">
        <f t="shared" si="7"/>
        <v>780.855871526899</v>
      </c>
    </row>
    <row r="44" spans="1:131">
      <c r="A44" s="86" t="s">
        <v>219</v>
      </c>
      <c r="B44" s="200" t="s">
        <v>220</v>
      </c>
      <c r="C44" s="208">
        <v>277.473181883168</v>
      </c>
      <c r="D44" s="208">
        <v>172.132332020282</v>
      </c>
      <c r="E44" s="208">
        <v>10.6748337571547</v>
      </c>
      <c r="F44" s="208">
        <v>0</v>
      </c>
      <c r="G44" s="208">
        <v>0.043337035743559</v>
      </c>
      <c r="H44" s="208">
        <v>33.5207865764049</v>
      </c>
      <c r="I44" s="208">
        <v>2.57076027213974</v>
      </c>
      <c r="J44" s="208">
        <v>5.89677575489548</v>
      </c>
      <c r="K44" s="208">
        <v>0.643305193420606</v>
      </c>
      <c r="L44" s="208">
        <v>0.0668799497919782</v>
      </c>
      <c r="M44" s="208">
        <v>0</v>
      </c>
      <c r="N44" s="208">
        <v>0</v>
      </c>
      <c r="O44" s="208">
        <v>27.4148368791065</v>
      </c>
      <c r="P44" s="208">
        <v>1.05828578438095</v>
      </c>
      <c r="Q44" s="208">
        <v>0</v>
      </c>
      <c r="R44" s="208">
        <v>0.939339489769808</v>
      </c>
      <c r="S44" s="208">
        <v>0</v>
      </c>
      <c r="T44" s="208">
        <v>0.0612454008880016</v>
      </c>
      <c r="U44" s="208">
        <v>0.00267498619704241</v>
      </c>
      <c r="V44" s="208">
        <v>0</v>
      </c>
      <c r="W44" s="208">
        <v>0</v>
      </c>
      <c r="X44" s="208">
        <v>0.0780827594754109</v>
      </c>
      <c r="Y44" s="208">
        <v>0.0825416462291345</v>
      </c>
      <c r="Z44" s="208">
        <v>1.81748620838345</v>
      </c>
      <c r="AA44" s="208">
        <v>0</v>
      </c>
      <c r="AB44" s="208">
        <v>0.0130201336017037</v>
      </c>
      <c r="AC44" s="208">
        <v>0.229558524956348</v>
      </c>
      <c r="AD44" s="208">
        <v>0.807077469197894</v>
      </c>
      <c r="AE44" s="208">
        <v>0.410368716218806</v>
      </c>
      <c r="AF44" s="208">
        <v>0.00308093444034553</v>
      </c>
      <c r="AG44" s="208">
        <v>0.556278673250865</v>
      </c>
      <c r="AH44" s="208">
        <v>0.393820745659112</v>
      </c>
      <c r="AI44" s="208">
        <v>1.37134145869248</v>
      </c>
      <c r="AJ44" s="208">
        <v>10.2828684748314</v>
      </c>
      <c r="AK44" s="208">
        <v>83.0712548488118</v>
      </c>
      <c r="AL44" s="208">
        <v>277.61625069813</v>
      </c>
      <c r="AM44" s="208">
        <v>289.85914578718</v>
      </c>
      <c r="AN44" s="208">
        <v>1.80831992247023</v>
      </c>
      <c r="AO44" s="208">
        <v>5.66150912289365</v>
      </c>
      <c r="AP44" s="208">
        <v>9.62452164289251</v>
      </c>
      <c r="AQ44" s="208">
        <v>7.10771625142918</v>
      </c>
      <c r="AR44" s="208">
        <v>10.3003940739674</v>
      </c>
      <c r="AS44" s="208">
        <v>21.1502609623365</v>
      </c>
      <c r="AT44" s="208">
        <v>22.4626584296153</v>
      </c>
      <c r="AU44" s="208">
        <v>64.4476923190427</v>
      </c>
      <c r="AV44" s="208">
        <v>5.38811505987551</v>
      </c>
      <c r="AW44" s="208">
        <v>94.714507863139</v>
      </c>
      <c r="AX44" s="208">
        <v>80.4598177834877</v>
      </c>
      <c r="AY44" s="208">
        <v>150.576241394323</v>
      </c>
      <c r="AZ44" s="208">
        <v>51.4480859305769</v>
      </c>
      <c r="BA44" s="208">
        <v>12.9537557986733</v>
      </c>
      <c r="BB44" s="208">
        <v>0</v>
      </c>
      <c r="BC44" s="209">
        <v>1737.19434861712</v>
      </c>
      <c r="BD44" s="210">
        <v>0</v>
      </c>
      <c r="BE44" s="208">
        <v>0</v>
      </c>
      <c r="BF44" s="208">
        <v>0</v>
      </c>
      <c r="BG44" s="208">
        <v>0</v>
      </c>
      <c r="BH44" s="208">
        <v>0</v>
      </c>
      <c r="BI44" s="208">
        <v>13024.9001185563</v>
      </c>
      <c r="BJ44" s="208">
        <v>0</v>
      </c>
      <c r="BK44" s="208">
        <v>0</v>
      </c>
      <c r="BL44" s="211">
        <v>13024.9001185563</v>
      </c>
      <c r="BM44" s="213">
        <v>14762.0944671734</v>
      </c>
      <c r="BN44" s="212"/>
      <c r="BO44" s="86" t="s">
        <v>74</v>
      </c>
      <c r="BP44" s="87" t="s">
        <v>129</v>
      </c>
      <c r="BQ44" s="208">
        <v>0</v>
      </c>
      <c r="BR44" s="208">
        <v>0</v>
      </c>
      <c r="BS44" s="208">
        <v>0</v>
      </c>
      <c r="BT44" s="208">
        <v>0.109363489847615</v>
      </c>
      <c r="BU44" s="208">
        <v>0.189444254569061</v>
      </c>
      <c r="BV44" s="208">
        <v>27.6720430831803</v>
      </c>
      <c r="BW44" s="208">
        <v>33.8408264748718</v>
      </c>
      <c r="BX44" s="208">
        <v>3.79825098149971</v>
      </c>
      <c r="BY44" s="208">
        <v>25.5790282556856</v>
      </c>
      <c r="BZ44" s="208">
        <v>0.954833023412108</v>
      </c>
      <c r="CA44" s="208">
        <v>1.14933061686966</v>
      </c>
      <c r="CB44" s="208">
        <v>14.0169095243069</v>
      </c>
      <c r="CC44" s="208">
        <v>3.78455596739746</v>
      </c>
      <c r="CD44" s="208">
        <v>4.36157509533377</v>
      </c>
      <c r="CE44" s="208">
        <v>0.645129196178156</v>
      </c>
      <c r="CF44" s="208">
        <v>3.57920771922374</v>
      </c>
      <c r="CG44" s="208">
        <v>0.0544872002680076</v>
      </c>
      <c r="CH44" s="208">
        <v>60.9203156412945</v>
      </c>
      <c r="CI44" s="208">
        <v>5.50603473153538</v>
      </c>
      <c r="CJ44" s="208">
        <v>2.26085981997456</v>
      </c>
      <c r="CK44" s="208">
        <v>4.31151681334148</v>
      </c>
      <c r="CL44" s="208">
        <v>6.40885664642597</v>
      </c>
      <c r="CM44" s="208">
        <v>3.7638968492046</v>
      </c>
      <c r="CN44" s="208">
        <v>5.48538259033818</v>
      </c>
      <c r="CO44" s="208">
        <v>6.02557189941399</v>
      </c>
      <c r="CP44" s="208">
        <v>5.22539779947641</v>
      </c>
      <c r="CQ44" s="208">
        <v>34.9818570956205</v>
      </c>
      <c r="CR44" s="208">
        <v>18.6177786700062</v>
      </c>
      <c r="CS44" s="208">
        <v>7.34843299115684</v>
      </c>
      <c r="CT44" s="208">
        <v>0.0356697619287388</v>
      </c>
      <c r="CU44" s="208">
        <v>6.79116864302241</v>
      </c>
      <c r="CV44" s="208">
        <v>1.54825832985409</v>
      </c>
      <c r="CW44" s="208">
        <v>14.3805432548584</v>
      </c>
      <c r="CX44" s="208">
        <v>1.93985322250417</v>
      </c>
      <c r="CY44" s="208">
        <v>46.8322669136531</v>
      </c>
      <c r="CZ44" s="208">
        <v>293.449092762327</v>
      </c>
      <c r="DA44" s="208">
        <v>14.1890384815566</v>
      </c>
      <c r="DB44" s="208">
        <v>2.40849135456486</v>
      </c>
      <c r="DC44" s="208">
        <v>1.1255313909537</v>
      </c>
      <c r="DD44" s="208">
        <v>32.9278923953766</v>
      </c>
      <c r="DE44" s="208">
        <v>2.27412088584516</v>
      </c>
      <c r="DF44" s="208">
        <v>3.37836162536715</v>
      </c>
      <c r="DG44" s="208">
        <v>4.47856647642431</v>
      </c>
      <c r="DH44" s="208">
        <v>32.6243559880893</v>
      </c>
      <c r="DI44" s="208">
        <v>116.690195342444</v>
      </c>
      <c r="DJ44" s="208">
        <v>2.55384241388197</v>
      </c>
      <c r="DK44" s="208">
        <v>60.6950613015995</v>
      </c>
      <c r="DL44" s="208">
        <v>13.6141513027621</v>
      </c>
      <c r="DM44" s="208">
        <v>87.8702767084387</v>
      </c>
      <c r="DN44" s="208">
        <v>159.516218393917</v>
      </c>
      <c r="DO44" s="208">
        <v>387.890727351063</v>
      </c>
      <c r="DP44" s="208">
        <v>0</v>
      </c>
      <c r="DQ44" s="101">
        <f t="shared" si="4"/>
        <v>1567.80457073086</v>
      </c>
      <c r="DR44" s="210">
        <v>80</v>
      </c>
      <c r="DS44" s="208">
        <v>1655.32982213813</v>
      </c>
      <c r="DT44" s="85">
        <f t="shared" si="5"/>
        <v>1735.32982213813</v>
      </c>
      <c r="DU44" s="208">
        <v>0</v>
      </c>
      <c r="DV44" s="208">
        <v>0</v>
      </c>
      <c r="DW44" s="208">
        <v>1247.2878136126</v>
      </c>
      <c r="DX44" s="208">
        <v>0</v>
      </c>
      <c r="DY44" s="208">
        <v>0</v>
      </c>
      <c r="DZ44" s="117">
        <f t="shared" si="6"/>
        <v>2982.61763575073</v>
      </c>
      <c r="EA44" s="118">
        <f t="shared" si="7"/>
        <v>4550.42220648159</v>
      </c>
    </row>
    <row r="45" spans="1:131">
      <c r="A45" s="86" t="s">
        <v>221</v>
      </c>
      <c r="B45" s="200" t="s">
        <v>222</v>
      </c>
      <c r="C45" s="208">
        <v>0</v>
      </c>
      <c r="D45" s="208">
        <v>0</v>
      </c>
      <c r="E45" s="208">
        <v>0</v>
      </c>
      <c r="F45" s="208">
        <v>0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924.846387311068</v>
      </c>
      <c r="S45" s="208">
        <v>0</v>
      </c>
      <c r="T45" s="208">
        <v>877.735122080149</v>
      </c>
      <c r="U45" s="208">
        <v>0</v>
      </c>
      <c r="V45" s="208">
        <v>0</v>
      </c>
      <c r="W45" s="208">
        <v>0</v>
      </c>
      <c r="X45" s="208">
        <v>0</v>
      </c>
      <c r="Y45" s="208">
        <v>0</v>
      </c>
      <c r="Z45" s="208">
        <v>0</v>
      </c>
      <c r="AA45" s="208">
        <v>0</v>
      </c>
      <c r="AB45" s="208">
        <v>0</v>
      </c>
      <c r="AC45" s="208">
        <v>0</v>
      </c>
      <c r="AD45" s="208">
        <v>0</v>
      </c>
      <c r="AE45" s="208">
        <v>0</v>
      </c>
      <c r="AF45" s="208">
        <v>0</v>
      </c>
      <c r="AG45" s="208">
        <v>0</v>
      </c>
      <c r="AH45" s="208">
        <v>0</v>
      </c>
      <c r="AI45" s="208">
        <v>0</v>
      </c>
      <c r="AJ45" s="208">
        <v>0</v>
      </c>
      <c r="AK45" s="208">
        <v>0</v>
      </c>
      <c r="AL45" s="208">
        <v>0</v>
      </c>
      <c r="AM45" s="208">
        <v>0</v>
      </c>
      <c r="AN45" s="208">
        <v>0</v>
      </c>
      <c r="AO45" s="208">
        <v>0</v>
      </c>
      <c r="AP45" s="208">
        <v>0</v>
      </c>
      <c r="AQ45" s="208">
        <v>0</v>
      </c>
      <c r="AR45" s="208">
        <v>0</v>
      </c>
      <c r="AS45" s="208">
        <v>0</v>
      </c>
      <c r="AT45" s="208">
        <v>0</v>
      </c>
      <c r="AU45" s="208">
        <v>0</v>
      </c>
      <c r="AV45" s="208">
        <v>0</v>
      </c>
      <c r="AW45" s="208">
        <v>0</v>
      </c>
      <c r="AX45" s="208">
        <v>0</v>
      </c>
      <c r="AY45" s="208">
        <v>0</v>
      </c>
      <c r="AZ45" s="208">
        <v>0</v>
      </c>
      <c r="BA45" s="208">
        <v>0</v>
      </c>
      <c r="BB45" s="208">
        <v>0</v>
      </c>
      <c r="BC45" s="209">
        <v>1802.58150939122</v>
      </c>
      <c r="BD45" s="210">
        <v>0</v>
      </c>
      <c r="BE45" s="208">
        <v>5714.91864597463</v>
      </c>
      <c r="BF45" s="208">
        <v>5714.91864597463</v>
      </c>
      <c r="BG45" s="208">
        <v>0</v>
      </c>
      <c r="BH45" s="208">
        <v>0</v>
      </c>
      <c r="BI45" s="208">
        <v>0</v>
      </c>
      <c r="BJ45" s="208">
        <v>0</v>
      </c>
      <c r="BK45" s="208">
        <v>-1.820925875184</v>
      </c>
      <c r="BL45" s="211">
        <v>5713.09772009945</v>
      </c>
      <c r="BM45" s="213">
        <v>7515.67922949066</v>
      </c>
      <c r="BN45" s="212"/>
      <c r="BO45" s="86" t="s">
        <v>75</v>
      </c>
      <c r="BP45" s="87" t="s">
        <v>130</v>
      </c>
      <c r="BQ45" s="208">
        <v>111.204483966119</v>
      </c>
      <c r="BR45" s="208">
        <v>5.52895240323043</v>
      </c>
      <c r="BS45" s="208">
        <v>6.15345121967702</v>
      </c>
      <c r="BT45" s="208">
        <v>0.241525837742968</v>
      </c>
      <c r="BU45" s="208">
        <v>1.23289699777575</v>
      </c>
      <c r="BV45" s="208">
        <v>337.761769402772</v>
      </c>
      <c r="BW45" s="208">
        <v>499.416656287996</v>
      </c>
      <c r="BX45" s="208">
        <v>204.908453428606</v>
      </c>
      <c r="BY45" s="208">
        <v>38.9713132840742</v>
      </c>
      <c r="BZ45" s="208">
        <v>7.52604635498367</v>
      </c>
      <c r="CA45" s="208">
        <v>5.79407886132316</v>
      </c>
      <c r="CB45" s="208">
        <v>70.1973742526279</v>
      </c>
      <c r="CC45" s="208">
        <v>24.4781344095641</v>
      </c>
      <c r="CD45" s="208">
        <v>78.5507736773154</v>
      </c>
      <c r="CE45" s="208">
        <v>8.49278180413998</v>
      </c>
      <c r="CF45" s="208">
        <v>79.5755107134574</v>
      </c>
      <c r="CG45" s="208">
        <v>10.4646048093022</v>
      </c>
      <c r="CH45" s="208">
        <v>293.563622444271</v>
      </c>
      <c r="CI45" s="208">
        <v>39.3771211695973</v>
      </c>
      <c r="CJ45" s="208">
        <v>13.6680563543019</v>
      </c>
      <c r="CK45" s="208">
        <v>30.2647008022201</v>
      </c>
      <c r="CL45" s="208">
        <v>24.326143722076</v>
      </c>
      <c r="CM45" s="208">
        <v>107.797179391158</v>
      </c>
      <c r="CN45" s="208">
        <v>114.22858098288</v>
      </c>
      <c r="CO45" s="208">
        <v>24.9834736197273</v>
      </c>
      <c r="CP45" s="208">
        <v>30.0851824945085</v>
      </c>
      <c r="CQ45" s="208">
        <v>62.9892656673353</v>
      </c>
      <c r="CR45" s="208">
        <v>354.33482543855</v>
      </c>
      <c r="CS45" s="208">
        <v>62.1400780556155</v>
      </c>
      <c r="CT45" s="208">
        <v>2.93308245633388</v>
      </c>
      <c r="CU45" s="208">
        <v>50.4406674749753</v>
      </c>
      <c r="CV45" s="208">
        <v>5.32744392902536</v>
      </c>
      <c r="CW45" s="208">
        <v>31.4204784584071</v>
      </c>
      <c r="CX45" s="208">
        <v>1.72123202583158</v>
      </c>
      <c r="CY45" s="208">
        <v>40.3714219390799</v>
      </c>
      <c r="CZ45" s="208">
        <v>1110.8330449896</v>
      </c>
      <c r="DA45" s="208">
        <v>609.258835991381</v>
      </c>
      <c r="DB45" s="208">
        <v>268.986557810884</v>
      </c>
      <c r="DC45" s="208">
        <v>4.5177323271352</v>
      </c>
      <c r="DD45" s="208">
        <v>122.548473004802</v>
      </c>
      <c r="DE45" s="208">
        <v>3.56109901082497</v>
      </c>
      <c r="DF45" s="208">
        <v>26.2522661073224</v>
      </c>
      <c r="DG45" s="208">
        <v>36.500108278052</v>
      </c>
      <c r="DH45" s="208">
        <v>15.7480256407213</v>
      </c>
      <c r="DI45" s="208">
        <v>296.803866965664</v>
      </c>
      <c r="DJ45" s="208">
        <v>12.3375003108009</v>
      </c>
      <c r="DK45" s="208">
        <v>88.766999626511</v>
      </c>
      <c r="DL45" s="208">
        <v>65.2016285391185</v>
      </c>
      <c r="DM45" s="208">
        <v>298.522145074435</v>
      </c>
      <c r="DN45" s="208">
        <v>108.785846397973</v>
      </c>
      <c r="DO45" s="208">
        <v>102.920027193377</v>
      </c>
      <c r="DP45" s="208">
        <v>0</v>
      </c>
      <c r="DQ45" s="101">
        <f t="shared" si="4"/>
        <v>5952.0155214052</v>
      </c>
      <c r="DR45" s="210">
        <v>13.0850914651551</v>
      </c>
      <c r="DS45" s="208">
        <v>85.021878651154</v>
      </c>
      <c r="DT45" s="85">
        <f t="shared" si="5"/>
        <v>98.1069701163092</v>
      </c>
      <c r="DU45" s="208">
        <v>0</v>
      </c>
      <c r="DV45" s="208">
        <v>0</v>
      </c>
      <c r="DW45" s="208">
        <v>1676.16639208093</v>
      </c>
      <c r="DX45" s="208">
        <v>0</v>
      </c>
      <c r="DY45" s="208">
        <v>0</v>
      </c>
      <c r="DZ45" s="117">
        <f t="shared" si="6"/>
        <v>1774.27336219724</v>
      </c>
      <c r="EA45" s="118">
        <f t="shared" si="7"/>
        <v>7726.28888360244</v>
      </c>
    </row>
    <row r="46" spans="1:131">
      <c r="A46" s="86" t="s">
        <v>223</v>
      </c>
      <c r="B46" s="200" t="s">
        <v>224</v>
      </c>
      <c r="C46" s="208">
        <v>0</v>
      </c>
      <c r="D46" s="208">
        <v>0</v>
      </c>
      <c r="E46" s="208">
        <v>0</v>
      </c>
      <c r="F46" s="208">
        <v>0.471278160148648</v>
      </c>
      <c r="G46" s="208">
        <v>10.0340836633295</v>
      </c>
      <c r="H46" s="208">
        <v>13.950058549074</v>
      </c>
      <c r="I46" s="208">
        <v>5.99357692129543</v>
      </c>
      <c r="J46" s="208">
        <v>2.98033756313462</v>
      </c>
      <c r="K46" s="208">
        <v>0</v>
      </c>
      <c r="L46" s="208">
        <v>1.21971801569899</v>
      </c>
      <c r="M46" s="208">
        <v>0</v>
      </c>
      <c r="N46" s="208">
        <v>0</v>
      </c>
      <c r="O46" s="208">
        <v>2.6381174012973</v>
      </c>
      <c r="P46" s="208">
        <v>49.9152973631432</v>
      </c>
      <c r="Q46" s="208">
        <v>0</v>
      </c>
      <c r="R46" s="208">
        <v>17.8345850661275</v>
      </c>
      <c r="S46" s="208">
        <v>0</v>
      </c>
      <c r="T46" s="208">
        <v>52.3125393664261</v>
      </c>
      <c r="U46" s="208">
        <v>0.552443231538055</v>
      </c>
      <c r="V46" s="208">
        <v>0.010832241706869</v>
      </c>
      <c r="W46" s="208">
        <v>0.765316098972757</v>
      </c>
      <c r="X46" s="208">
        <v>6.93126222296663</v>
      </c>
      <c r="Y46" s="208">
        <v>13.0690962882023</v>
      </c>
      <c r="Z46" s="208">
        <v>1.27159592008413</v>
      </c>
      <c r="AA46" s="208">
        <v>0</v>
      </c>
      <c r="AB46" s="208">
        <v>0.0298316008982058</v>
      </c>
      <c r="AC46" s="208">
        <v>2.67116151633886</v>
      </c>
      <c r="AD46" s="208">
        <v>0.0440285810592222</v>
      </c>
      <c r="AE46" s="208">
        <v>0.0488091414875063</v>
      </c>
      <c r="AF46" s="208">
        <v>0.00977187971494887</v>
      </c>
      <c r="AG46" s="208">
        <v>0.0945194733979072</v>
      </c>
      <c r="AH46" s="208">
        <v>0.141942213487285</v>
      </c>
      <c r="AI46" s="208">
        <v>0.00114289896509311</v>
      </c>
      <c r="AJ46" s="208">
        <v>2.43674668647013</v>
      </c>
      <c r="AK46" s="208">
        <v>28.0977303534415</v>
      </c>
      <c r="AL46" s="208">
        <v>31.3164232844799</v>
      </c>
      <c r="AM46" s="208">
        <v>0.00855149045159981</v>
      </c>
      <c r="AN46" s="208">
        <v>31.0889911581833</v>
      </c>
      <c r="AO46" s="208">
        <v>0</v>
      </c>
      <c r="AP46" s="208">
        <v>13.4163924516645</v>
      </c>
      <c r="AQ46" s="208">
        <v>0</v>
      </c>
      <c r="AR46" s="208">
        <v>0</v>
      </c>
      <c r="AS46" s="208">
        <v>0</v>
      </c>
      <c r="AT46" s="208">
        <v>0</v>
      </c>
      <c r="AU46" s="208">
        <v>0</v>
      </c>
      <c r="AV46" s="208">
        <v>0</v>
      </c>
      <c r="AW46" s="208">
        <v>0.0511087529344202</v>
      </c>
      <c r="AX46" s="208">
        <v>0.470085775875622</v>
      </c>
      <c r="AY46" s="208">
        <v>0</v>
      </c>
      <c r="AZ46" s="208">
        <v>0</v>
      </c>
      <c r="BA46" s="208">
        <v>0</v>
      </c>
      <c r="BB46" s="208">
        <v>0</v>
      </c>
      <c r="BC46" s="209">
        <v>289.877375331996</v>
      </c>
      <c r="BD46" s="210">
        <v>620.47548694415</v>
      </c>
      <c r="BE46" s="208">
        <v>431.52347051</v>
      </c>
      <c r="BF46" s="208">
        <v>1051.99895745415</v>
      </c>
      <c r="BG46" s="208">
        <v>0</v>
      </c>
      <c r="BH46" s="208">
        <v>0</v>
      </c>
      <c r="BI46" s="208">
        <v>0</v>
      </c>
      <c r="BJ46" s="208">
        <v>0</v>
      </c>
      <c r="BK46" s="208">
        <v>-18.6369552429016</v>
      </c>
      <c r="BL46" s="211">
        <v>1033.36200221125</v>
      </c>
      <c r="BM46" s="213">
        <v>1323.23937754324</v>
      </c>
      <c r="BN46" s="212"/>
      <c r="BO46" s="86" t="s">
        <v>76</v>
      </c>
      <c r="BP46" s="87" t="s">
        <v>131</v>
      </c>
      <c r="BQ46" s="208">
        <v>1.98341212638681e-5</v>
      </c>
      <c r="BR46" s="208">
        <v>0</v>
      </c>
      <c r="BS46" s="208">
        <v>0</v>
      </c>
      <c r="BT46" s="208">
        <v>0.0261435617613037</v>
      </c>
      <c r="BU46" s="208">
        <v>0.431608524620893</v>
      </c>
      <c r="BV46" s="208">
        <v>33.9712688108751</v>
      </c>
      <c r="BW46" s="208">
        <v>52.8933893627878</v>
      </c>
      <c r="BX46" s="208">
        <v>5.38018438942851</v>
      </c>
      <c r="BY46" s="208">
        <v>36.4525587101739</v>
      </c>
      <c r="BZ46" s="208">
        <v>0.973632217467672</v>
      </c>
      <c r="CA46" s="208">
        <v>0.873523308385203</v>
      </c>
      <c r="CB46" s="208">
        <v>9.17150836661494</v>
      </c>
      <c r="CC46" s="208">
        <v>0.768495848295112</v>
      </c>
      <c r="CD46" s="208">
        <v>4.39185044301455</v>
      </c>
      <c r="CE46" s="208">
        <v>0.423615305414562</v>
      </c>
      <c r="CF46" s="208">
        <v>3.08690157517014</v>
      </c>
      <c r="CG46" s="208">
        <v>0.188519064823242</v>
      </c>
      <c r="CH46" s="208">
        <v>31.165622157658</v>
      </c>
      <c r="CI46" s="208">
        <v>6.24117519770538</v>
      </c>
      <c r="CJ46" s="208">
        <v>4.09322096733132</v>
      </c>
      <c r="CK46" s="208">
        <v>11.0066532972839</v>
      </c>
      <c r="CL46" s="208">
        <v>5.12134945932111</v>
      </c>
      <c r="CM46" s="208">
        <v>9.33348245296288</v>
      </c>
      <c r="CN46" s="208">
        <v>20.2666888654247</v>
      </c>
      <c r="CO46" s="208">
        <v>4.60386431634864</v>
      </c>
      <c r="CP46" s="208">
        <v>4.44944486990384</v>
      </c>
      <c r="CQ46" s="208">
        <v>67.807386483076</v>
      </c>
      <c r="CR46" s="208">
        <v>14.8059255598302</v>
      </c>
      <c r="CS46" s="208">
        <v>7.78379917538504</v>
      </c>
      <c r="CT46" s="208">
        <v>0.29990524729767</v>
      </c>
      <c r="CU46" s="208">
        <v>15.5406802302373</v>
      </c>
      <c r="CV46" s="208">
        <v>1.67931117649631</v>
      </c>
      <c r="CW46" s="208">
        <v>7.10197571879693</v>
      </c>
      <c r="CX46" s="208">
        <v>0.612959969597533</v>
      </c>
      <c r="CY46" s="208">
        <v>58.1732766245029</v>
      </c>
      <c r="CZ46" s="208">
        <v>281.743816294379</v>
      </c>
      <c r="DA46" s="208">
        <v>20.6507252035541</v>
      </c>
      <c r="DB46" s="208">
        <v>0.121772716252328</v>
      </c>
      <c r="DC46" s="208">
        <v>6.04613742434192</v>
      </c>
      <c r="DD46" s="208">
        <v>17.0828693040892</v>
      </c>
      <c r="DE46" s="208">
        <v>0.03801118128772</v>
      </c>
      <c r="DF46" s="208">
        <v>2.58267381750607</v>
      </c>
      <c r="DG46" s="208">
        <v>3.03887789789713</v>
      </c>
      <c r="DH46" s="208">
        <v>30.8394315701455</v>
      </c>
      <c r="DI46" s="208">
        <v>65.1409443163295</v>
      </c>
      <c r="DJ46" s="208">
        <v>2.69521874134607</v>
      </c>
      <c r="DK46" s="208">
        <v>39.8111878709637</v>
      </c>
      <c r="DL46" s="208">
        <v>15.9047474098739</v>
      </c>
      <c r="DM46" s="208">
        <v>116.957475739609</v>
      </c>
      <c r="DN46" s="208">
        <v>33.2280210365962</v>
      </c>
      <c r="DO46" s="208">
        <v>387.183844865368</v>
      </c>
      <c r="DP46" s="208">
        <v>0</v>
      </c>
      <c r="DQ46" s="101">
        <f t="shared" si="4"/>
        <v>1442.18569648165</v>
      </c>
      <c r="DR46" s="210">
        <v>113.901466413905</v>
      </c>
      <c r="DS46" s="208">
        <v>751.349324876111</v>
      </c>
      <c r="DT46" s="85">
        <f t="shared" si="5"/>
        <v>865.250791290016</v>
      </c>
      <c r="DU46" s="208">
        <v>0</v>
      </c>
      <c r="DV46" s="208">
        <v>0</v>
      </c>
      <c r="DW46" s="208">
        <v>2012.17847474173</v>
      </c>
      <c r="DX46" s="208">
        <v>0</v>
      </c>
      <c r="DY46" s="208">
        <v>0</v>
      </c>
      <c r="DZ46" s="117">
        <f t="shared" si="6"/>
        <v>2877.42926603174</v>
      </c>
      <c r="EA46" s="118">
        <f t="shared" si="7"/>
        <v>4319.6149625134</v>
      </c>
    </row>
    <row r="47" spans="1:131">
      <c r="A47" s="86" t="s">
        <v>225</v>
      </c>
      <c r="B47" s="200" t="s">
        <v>226</v>
      </c>
      <c r="C47" s="208">
        <v>2261.75860895295</v>
      </c>
      <c r="D47" s="208">
        <v>500.135318642941</v>
      </c>
      <c r="E47" s="208">
        <v>31.6264636633078</v>
      </c>
      <c r="F47" s="208">
        <v>0.537012881659987</v>
      </c>
      <c r="G47" s="208">
        <v>87.2365171471623</v>
      </c>
      <c r="H47" s="208">
        <v>145.809571030258</v>
      </c>
      <c r="I47" s="208">
        <v>241.112162099603</v>
      </c>
      <c r="J47" s="208">
        <v>34.3190493492423</v>
      </c>
      <c r="K47" s="208">
        <v>16.8359393437961</v>
      </c>
      <c r="L47" s="208">
        <v>13.7982089585186</v>
      </c>
      <c r="M47" s="208">
        <v>8.20119227478484</v>
      </c>
      <c r="N47" s="208">
        <v>17.5626004178322</v>
      </c>
      <c r="O47" s="208">
        <v>16.4460272710666</v>
      </c>
      <c r="P47" s="208">
        <v>46.4716574560067</v>
      </c>
      <c r="Q47" s="208">
        <v>2.53814242400316</v>
      </c>
      <c r="R47" s="208">
        <v>3.60706994530006</v>
      </c>
      <c r="S47" s="208">
        <v>3.11770145661284</v>
      </c>
      <c r="T47" s="208">
        <v>187.501067420602</v>
      </c>
      <c r="U47" s="208">
        <v>2.18298919820738</v>
      </c>
      <c r="V47" s="208">
        <v>0.515017540657717</v>
      </c>
      <c r="W47" s="208">
        <v>26.4869154354091</v>
      </c>
      <c r="X47" s="208">
        <v>41.1262282877112</v>
      </c>
      <c r="Y47" s="208">
        <v>29.409312672118</v>
      </c>
      <c r="Z47" s="208">
        <v>53.6151311818293</v>
      </c>
      <c r="AA47" s="208">
        <v>3.60294057364179</v>
      </c>
      <c r="AB47" s="208">
        <v>3.4983243555397</v>
      </c>
      <c r="AC47" s="208">
        <v>31.6048805166671</v>
      </c>
      <c r="AD47" s="208">
        <v>37.1584235438533</v>
      </c>
      <c r="AE47" s="208">
        <v>11.90459342736</v>
      </c>
      <c r="AF47" s="208">
        <v>0.739678127377754</v>
      </c>
      <c r="AG47" s="208">
        <v>19.2623302899962</v>
      </c>
      <c r="AH47" s="208">
        <v>10.2359723724045</v>
      </c>
      <c r="AI47" s="208">
        <v>0.0153523787874057</v>
      </c>
      <c r="AJ47" s="208">
        <v>58.7064676887027</v>
      </c>
      <c r="AK47" s="208">
        <v>435.455333785973</v>
      </c>
      <c r="AL47" s="208">
        <v>1170.1131811261</v>
      </c>
      <c r="AM47" s="208">
        <v>9605.5606628245</v>
      </c>
      <c r="AN47" s="208">
        <v>31.6208455554717</v>
      </c>
      <c r="AO47" s="208">
        <v>3.38149056025242</v>
      </c>
      <c r="AP47" s="208">
        <v>107.942927851419</v>
      </c>
      <c r="AQ47" s="208">
        <v>2.18933246875605</v>
      </c>
      <c r="AR47" s="208">
        <v>0.188589871475205</v>
      </c>
      <c r="AS47" s="208">
        <v>0.330598958141153</v>
      </c>
      <c r="AT47" s="208">
        <v>0.620693042413029</v>
      </c>
      <c r="AU47" s="208">
        <v>0</v>
      </c>
      <c r="AV47" s="208">
        <v>0.0978941310354376</v>
      </c>
      <c r="AW47" s="208">
        <v>1.13288691902859</v>
      </c>
      <c r="AX47" s="208">
        <v>27.1274605062421</v>
      </c>
      <c r="AY47" s="208">
        <v>47.581417411575</v>
      </c>
      <c r="AZ47" s="208">
        <v>20.2721708306912</v>
      </c>
      <c r="BA47" s="208">
        <v>18.7382941863349</v>
      </c>
      <c r="BB47" s="208">
        <v>0</v>
      </c>
      <c r="BC47" s="209">
        <v>15421.0326483553</v>
      </c>
      <c r="BD47" s="210">
        <v>0</v>
      </c>
      <c r="BE47" s="208">
        <v>1073.67949418712</v>
      </c>
      <c r="BF47" s="208">
        <v>1073.67949418712</v>
      </c>
      <c r="BG47" s="208">
        <v>0</v>
      </c>
      <c r="BH47" s="208">
        <v>0</v>
      </c>
      <c r="BI47" s="208">
        <v>729.692158801913</v>
      </c>
      <c r="BJ47" s="208">
        <v>0</v>
      </c>
      <c r="BK47" s="208">
        <v>0</v>
      </c>
      <c r="BL47" s="211">
        <v>1803.37165298903</v>
      </c>
      <c r="BM47" s="213">
        <v>17224.4043013444</v>
      </c>
      <c r="BN47" s="212"/>
      <c r="BO47" s="86" t="s">
        <v>77</v>
      </c>
      <c r="BP47" s="87" t="s">
        <v>132</v>
      </c>
      <c r="BQ47" s="208">
        <v>8.81691165708054e-5</v>
      </c>
      <c r="BR47" s="208">
        <v>0</v>
      </c>
      <c r="BS47" s="208">
        <v>0</v>
      </c>
      <c r="BT47" s="208">
        <v>0.0294578566238431</v>
      </c>
      <c r="BU47" s="208">
        <v>0.0424276967400597</v>
      </c>
      <c r="BV47" s="208">
        <v>0.305056276592915</v>
      </c>
      <c r="BW47" s="208">
        <v>28.6790564008925</v>
      </c>
      <c r="BX47" s="208">
        <v>0.0958562262359587</v>
      </c>
      <c r="BY47" s="208">
        <v>0.0309341051395877</v>
      </c>
      <c r="BZ47" s="208">
        <v>0.378703217537044</v>
      </c>
      <c r="CA47" s="208">
        <v>0.0902777420452132</v>
      </c>
      <c r="CB47" s="208">
        <v>0.0475040592463001</v>
      </c>
      <c r="CC47" s="208">
        <v>0.00511865834830169</v>
      </c>
      <c r="CD47" s="208">
        <v>0.196001076828222</v>
      </c>
      <c r="CE47" s="208">
        <v>0.682890761788468</v>
      </c>
      <c r="CF47" s="208">
        <v>0.0269143102842066</v>
      </c>
      <c r="CG47" s="208">
        <v>0.0302849166309609</v>
      </c>
      <c r="CH47" s="208">
        <v>26.4112553584398</v>
      </c>
      <c r="CI47" s="208">
        <v>6.42545307157114</v>
      </c>
      <c r="CJ47" s="208">
        <v>6.60323503942745</v>
      </c>
      <c r="CK47" s="208">
        <v>0.932368525445917</v>
      </c>
      <c r="CL47" s="208">
        <v>0.0186529621753359</v>
      </c>
      <c r="CM47" s="208">
        <v>3.45428255844417</v>
      </c>
      <c r="CN47" s="208">
        <v>3.55113611582397</v>
      </c>
      <c r="CO47" s="208">
        <v>0.0540731408917929</v>
      </c>
      <c r="CP47" s="208">
        <v>0.00671166879241907</v>
      </c>
      <c r="CQ47" s="208">
        <v>9.62960135209235</v>
      </c>
      <c r="CR47" s="208">
        <v>41.0737230119631</v>
      </c>
      <c r="CS47" s="208">
        <v>1.2381862835729</v>
      </c>
      <c r="CT47" s="208">
        <v>0.000593115936858677</v>
      </c>
      <c r="CU47" s="208">
        <v>0.064986382362593</v>
      </c>
      <c r="CV47" s="208">
        <v>2.45871878464027</v>
      </c>
      <c r="CW47" s="208">
        <v>11.5176244632111</v>
      </c>
      <c r="CX47" s="208">
        <v>0.0819018079479602</v>
      </c>
      <c r="CY47" s="208">
        <v>0.0776163769808683</v>
      </c>
      <c r="CZ47" s="208">
        <v>78.2014936194138</v>
      </c>
      <c r="DA47" s="208">
        <v>0.369161498133695</v>
      </c>
      <c r="DB47" s="208">
        <v>0.0130263512537228</v>
      </c>
      <c r="DC47" s="208">
        <v>82.6100350936742</v>
      </c>
      <c r="DD47" s="208">
        <v>3.82135359274141</v>
      </c>
      <c r="DE47" s="208">
        <v>11.4543887820841</v>
      </c>
      <c r="DF47" s="208">
        <v>1.0072470960796</v>
      </c>
      <c r="DG47" s="208">
        <v>1.90378817263788</v>
      </c>
      <c r="DH47" s="208">
        <v>12.6552793091011</v>
      </c>
      <c r="DI47" s="208">
        <v>170.48193902824</v>
      </c>
      <c r="DJ47" s="208">
        <v>4.62783300841841</v>
      </c>
      <c r="DK47" s="208">
        <v>72.5154649245875</v>
      </c>
      <c r="DL47" s="208">
        <v>35.0220633802749</v>
      </c>
      <c r="DM47" s="208">
        <v>1066.76886764334</v>
      </c>
      <c r="DN47" s="208">
        <v>607.1077126829</v>
      </c>
      <c r="DO47" s="208">
        <v>660.529577646988</v>
      </c>
      <c r="DP47" s="208">
        <v>0</v>
      </c>
      <c r="DQ47" s="101">
        <f t="shared" si="4"/>
        <v>2953.32992332363</v>
      </c>
      <c r="DR47" s="210">
        <v>200.216799618803</v>
      </c>
      <c r="DS47" s="208">
        <v>1319.0557433489</v>
      </c>
      <c r="DT47" s="85">
        <f t="shared" si="5"/>
        <v>1519.2725429677</v>
      </c>
      <c r="DU47" s="208">
        <v>0</v>
      </c>
      <c r="DV47" s="208">
        <v>0</v>
      </c>
      <c r="DW47" s="208">
        <v>17414.4291815769</v>
      </c>
      <c r="DX47" s="208">
        <v>0</v>
      </c>
      <c r="DY47" s="208">
        <v>0</v>
      </c>
      <c r="DZ47" s="117">
        <f t="shared" si="6"/>
        <v>18933.7017245446</v>
      </c>
      <c r="EA47" s="118">
        <f t="shared" si="7"/>
        <v>21887.0316478682</v>
      </c>
    </row>
    <row r="48" spans="1:131">
      <c r="A48" s="86" t="s">
        <v>227</v>
      </c>
      <c r="B48" s="200" t="s">
        <v>228</v>
      </c>
      <c r="C48" s="208">
        <v>289.986512855086</v>
      </c>
      <c r="D48" s="208">
        <v>126.660489230803</v>
      </c>
      <c r="E48" s="208">
        <v>9.30760724147208</v>
      </c>
      <c r="F48" s="208">
        <v>0</v>
      </c>
      <c r="G48" s="208">
        <v>1.09113902638152</v>
      </c>
      <c r="H48" s="208">
        <v>7.68851137191772</v>
      </c>
      <c r="I48" s="208">
        <v>63.2119970464726</v>
      </c>
      <c r="J48" s="208">
        <v>4.74328132277573</v>
      </c>
      <c r="K48" s="208">
        <v>4.90195917713232</v>
      </c>
      <c r="L48" s="208">
        <v>7.35927562299748</v>
      </c>
      <c r="M48" s="208">
        <v>0</v>
      </c>
      <c r="N48" s="208">
        <v>15.2957093158664</v>
      </c>
      <c r="O48" s="208">
        <v>0</v>
      </c>
      <c r="P48" s="208">
        <v>82.9617356134292</v>
      </c>
      <c r="Q48" s="208">
        <v>0</v>
      </c>
      <c r="R48" s="208">
        <v>20782.516206927</v>
      </c>
      <c r="S48" s="208">
        <v>0</v>
      </c>
      <c r="T48" s="208">
        <v>176.436120298865</v>
      </c>
      <c r="U48" s="208">
        <v>3.99583103677352</v>
      </c>
      <c r="V48" s="208">
        <v>0.0254782618427957</v>
      </c>
      <c r="W48" s="208">
        <v>37.2923394846643</v>
      </c>
      <c r="X48" s="208">
        <v>97.9136436448759</v>
      </c>
      <c r="Y48" s="208">
        <v>72.9465377344011</v>
      </c>
      <c r="Z48" s="208">
        <v>19.5404876128875</v>
      </c>
      <c r="AA48" s="208">
        <v>0.00981710289616382</v>
      </c>
      <c r="AB48" s="208">
        <v>5.18131608062382</v>
      </c>
      <c r="AC48" s="208">
        <v>18.6238230884563</v>
      </c>
      <c r="AD48" s="208">
        <v>2.93485964949839</v>
      </c>
      <c r="AE48" s="208">
        <v>15.2305098081457</v>
      </c>
      <c r="AF48" s="208">
        <v>0.0574605231334274</v>
      </c>
      <c r="AG48" s="208">
        <v>4.80776331207657</v>
      </c>
      <c r="AH48" s="208">
        <v>8.84726227132353</v>
      </c>
      <c r="AI48" s="208">
        <v>9.53134308617544</v>
      </c>
      <c r="AJ48" s="208">
        <v>10.6076379550454</v>
      </c>
      <c r="AK48" s="208">
        <v>139.126242195754</v>
      </c>
      <c r="AL48" s="208">
        <v>480.542221886701</v>
      </c>
      <c r="AM48" s="208">
        <v>480.068331291213</v>
      </c>
      <c r="AN48" s="208">
        <v>3.98577751400738</v>
      </c>
      <c r="AO48" s="208">
        <v>0</v>
      </c>
      <c r="AP48" s="208">
        <v>7.26525156496473</v>
      </c>
      <c r="AQ48" s="208">
        <v>1.87145556915305</v>
      </c>
      <c r="AR48" s="208">
        <v>123.727019628738</v>
      </c>
      <c r="AS48" s="208">
        <v>0</v>
      </c>
      <c r="AT48" s="208">
        <v>0.259490880721496</v>
      </c>
      <c r="AU48" s="208">
        <v>0</v>
      </c>
      <c r="AV48" s="208">
        <v>0.106333155953902</v>
      </c>
      <c r="AW48" s="208">
        <v>17.0127925576685</v>
      </c>
      <c r="AX48" s="208">
        <v>7.63608717336443</v>
      </c>
      <c r="AY48" s="208">
        <v>52.6027291320708</v>
      </c>
      <c r="AZ48" s="208">
        <v>6.70602823454482</v>
      </c>
      <c r="BA48" s="208">
        <v>7.65682932812747</v>
      </c>
      <c r="BB48" s="208">
        <v>0</v>
      </c>
      <c r="BC48" s="209">
        <v>23208.273245816</v>
      </c>
      <c r="BD48" s="210">
        <v>208.88463314245</v>
      </c>
      <c r="BE48" s="208">
        <v>6927.5975412</v>
      </c>
      <c r="BF48" s="208">
        <v>7136.48217434245</v>
      </c>
      <c r="BG48" s="208">
        <v>0</v>
      </c>
      <c r="BH48" s="208">
        <v>0</v>
      </c>
      <c r="BI48" s="208">
        <v>3086.0972343271</v>
      </c>
      <c r="BJ48" s="208">
        <v>0</v>
      </c>
      <c r="BK48" s="208">
        <v>-23.3850382685341</v>
      </c>
      <c r="BL48" s="211">
        <v>10199.194370401</v>
      </c>
      <c r="BM48" s="213">
        <v>33407.467616217</v>
      </c>
      <c r="BN48" s="212"/>
      <c r="BO48" s="86" t="s">
        <v>78</v>
      </c>
      <c r="BP48" s="87" t="s">
        <v>133</v>
      </c>
      <c r="BQ48" s="208">
        <v>0.000220751884581482</v>
      </c>
      <c r="BR48" s="208">
        <v>0</v>
      </c>
      <c r="BS48" s="208">
        <v>0</v>
      </c>
      <c r="BT48" s="208">
        <v>0.157202590759138</v>
      </c>
      <c r="BU48" s="208">
        <v>0.86240357535524</v>
      </c>
      <c r="BV48" s="208">
        <v>24.498876838771</v>
      </c>
      <c r="BW48" s="208">
        <v>43.538240785306</v>
      </c>
      <c r="BX48" s="208">
        <v>5.85105468931316</v>
      </c>
      <c r="BY48" s="208">
        <v>4.22921521993089</v>
      </c>
      <c r="BZ48" s="208">
        <v>7.15338697159187</v>
      </c>
      <c r="CA48" s="208">
        <v>13.67704930914</v>
      </c>
      <c r="CB48" s="208">
        <v>23.5405209513031</v>
      </c>
      <c r="CC48" s="208">
        <v>5.8799870951299</v>
      </c>
      <c r="CD48" s="208">
        <v>18.41578319597</v>
      </c>
      <c r="CE48" s="208">
        <v>11.4804534540212</v>
      </c>
      <c r="CF48" s="208">
        <v>24.7405959449295</v>
      </c>
      <c r="CG48" s="208">
        <v>0.503240023292204</v>
      </c>
      <c r="CH48" s="208">
        <v>19.7555020671626</v>
      </c>
      <c r="CI48" s="208">
        <v>3.55900202854943</v>
      </c>
      <c r="CJ48" s="208">
        <v>0.891599570031715</v>
      </c>
      <c r="CK48" s="208">
        <v>15.858842801658</v>
      </c>
      <c r="CL48" s="208">
        <v>10.9846738046532</v>
      </c>
      <c r="CM48" s="208">
        <v>6.39508282282903</v>
      </c>
      <c r="CN48" s="208">
        <v>23.3109068822481</v>
      </c>
      <c r="CO48" s="208">
        <v>12.0719129943147</v>
      </c>
      <c r="CP48" s="208">
        <v>10.5109009734609</v>
      </c>
      <c r="CQ48" s="208">
        <v>31.5556412401646</v>
      </c>
      <c r="CR48" s="208">
        <v>16.9887409674158</v>
      </c>
      <c r="CS48" s="208">
        <v>35.893201004411</v>
      </c>
      <c r="CT48" s="208">
        <v>3.24077716899628</v>
      </c>
      <c r="CU48" s="208">
        <v>63.9606343582572</v>
      </c>
      <c r="CV48" s="208">
        <v>10.8569294091573</v>
      </c>
      <c r="CW48" s="208">
        <v>18.0369962649422</v>
      </c>
      <c r="CX48" s="208">
        <v>12.4491032789816</v>
      </c>
      <c r="CY48" s="208">
        <v>61.2461995497842</v>
      </c>
      <c r="CZ48" s="208">
        <v>1001.34534309841</v>
      </c>
      <c r="DA48" s="208">
        <v>168.921900260649</v>
      </c>
      <c r="DB48" s="208">
        <v>4.47309849744287</v>
      </c>
      <c r="DC48" s="208">
        <v>6.60296386987018</v>
      </c>
      <c r="DD48" s="208">
        <v>42.9202445913742</v>
      </c>
      <c r="DE48" s="208">
        <v>28.9102738859735</v>
      </c>
      <c r="DF48" s="208">
        <v>124.290120548421</v>
      </c>
      <c r="DG48" s="208">
        <v>646.546153994241</v>
      </c>
      <c r="DH48" s="208">
        <v>172.97449220906</v>
      </c>
      <c r="DI48" s="208">
        <v>531.629890882555</v>
      </c>
      <c r="DJ48" s="208">
        <v>64.4348016577231</v>
      </c>
      <c r="DK48" s="208">
        <v>636.957770636801</v>
      </c>
      <c r="DL48" s="208">
        <v>181.02766905051</v>
      </c>
      <c r="DM48" s="208">
        <v>483.319225716493</v>
      </c>
      <c r="DN48" s="208">
        <v>316.443865972325</v>
      </c>
      <c r="DO48" s="208">
        <v>139.255326723751</v>
      </c>
      <c r="DP48" s="208">
        <v>0</v>
      </c>
      <c r="DQ48" s="101">
        <f t="shared" si="4"/>
        <v>5092.14802017932</v>
      </c>
      <c r="DR48" s="210">
        <v>26.1606416391859</v>
      </c>
      <c r="DS48" s="208">
        <v>0.169258895309607</v>
      </c>
      <c r="DT48" s="85">
        <f t="shared" si="5"/>
        <v>26.3299005344955</v>
      </c>
      <c r="DU48" s="208">
        <v>0</v>
      </c>
      <c r="DV48" s="208">
        <v>0</v>
      </c>
      <c r="DW48" s="208">
        <v>6592.40699038841</v>
      </c>
      <c r="DX48" s="208">
        <v>0</v>
      </c>
      <c r="DY48" s="208">
        <v>0</v>
      </c>
      <c r="DZ48" s="117">
        <f t="shared" si="6"/>
        <v>6618.7368909229</v>
      </c>
      <c r="EA48" s="118">
        <f t="shared" si="7"/>
        <v>11710.8849111022</v>
      </c>
    </row>
    <row r="49" spans="1:131">
      <c r="A49" s="86" t="s">
        <v>229</v>
      </c>
      <c r="B49" s="200" t="s">
        <v>230</v>
      </c>
      <c r="C49" s="208">
        <v>12.394919896287</v>
      </c>
      <c r="D49" s="208">
        <v>10.9574193772114</v>
      </c>
      <c r="E49" s="208">
        <v>0.348844791190204</v>
      </c>
      <c r="F49" s="208">
        <v>0</v>
      </c>
      <c r="G49" s="208">
        <v>0.205750543301253</v>
      </c>
      <c r="H49" s="208">
        <v>14.2487833796169</v>
      </c>
      <c r="I49" s="208">
        <v>4.24869737009386</v>
      </c>
      <c r="J49" s="208">
        <v>3.7399272479312</v>
      </c>
      <c r="K49" s="208">
        <v>0</v>
      </c>
      <c r="L49" s="208">
        <v>0</v>
      </c>
      <c r="M49" s="208">
        <v>0</v>
      </c>
      <c r="N49" s="208">
        <v>0</v>
      </c>
      <c r="O49" s="208">
        <v>10.9517197822665</v>
      </c>
      <c r="P49" s="208">
        <v>0.429960536601913</v>
      </c>
      <c r="Q49" s="208">
        <v>0</v>
      </c>
      <c r="R49" s="208">
        <v>3327.66970466013</v>
      </c>
      <c r="S49" s="208">
        <v>1.2650878409657</v>
      </c>
      <c r="T49" s="208">
        <v>6.28140301538676</v>
      </c>
      <c r="U49" s="208">
        <v>1.8454391746202</v>
      </c>
      <c r="V49" s="208">
        <v>3.02425533036949</v>
      </c>
      <c r="W49" s="208">
        <v>0</v>
      </c>
      <c r="X49" s="208">
        <v>0.0617853755988013</v>
      </c>
      <c r="Y49" s="208">
        <v>0.0197469525907405</v>
      </c>
      <c r="Z49" s="208">
        <v>6.34474254426704</v>
      </c>
      <c r="AA49" s="208">
        <v>0</v>
      </c>
      <c r="AB49" s="208">
        <v>0.0257564490014332</v>
      </c>
      <c r="AC49" s="208">
        <v>0.144307030827963</v>
      </c>
      <c r="AD49" s="208">
        <v>0.466941016609975</v>
      </c>
      <c r="AE49" s="208">
        <v>0.162358409435833</v>
      </c>
      <c r="AF49" s="208">
        <v>0.00243788376423834</v>
      </c>
      <c r="AG49" s="208">
        <v>0.37729075072197</v>
      </c>
      <c r="AH49" s="208">
        <v>0.169976034653643</v>
      </c>
      <c r="AI49" s="208">
        <v>0.525862995863957</v>
      </c>
      <c r="AJ49" s="208">
        <v>3.81709722284032</v>
      </c>
      <c r="AK49" s="208">
        <v>52.8767366316963</v>
      </c>
      <c r="AL49" s="208">
        <v>123.513040475769</v>
      </c>
      <c r="AM49" s="208">
        <v>220.121839824229</v>
      </c>
      <c r="AN49" s="208">
        <v>0.780484657536885</v>
      </c>
      <c r="AO49" s="208">
        <v>2.39994449669174</v>
      </c>
      <c r="AP49" s="208">
        <v>7.0500156076051</v>
      </c>
      <c r="AQ49" s="208">
        <v>2.44818040939579</v>
      </c>
      <c r="AR49" s="208">
        <v>4.04675292824145</v>
      </c>
      <c r="AS49" s="208">
        <v>9.24215376419852</v>
      </c>
      <c r="AT49" s="208">
        <v>8.94087178422169</v>
      </c>
      <c r="AU49" s="208">
        <v>14.3471890711695</v>
      </c>
      <c r="AV49" s="208">
        <v>1.8863845178455</v>
      </c>
      <c r="AW49" s="208">
        <v>42.2098494863941</v>
      </c>
      <c r="AX49" s="208">
        <v>36.3494937712352</v>
      </c>
      <c r="AY49" s="208">
        <v>71.2349834201432</v>
      </c>
      <c r="AZ49" s="208">
        <v>25.4833832044832</v>
      </c>
      <c r="BA49" s="208">
        <v>8.19301368439286</v>
      </c>
      <c r="BB49" s="208">
        <v>0</v>
      </c>
      <c r="BC49" s="209">
        <v>4040.8545333474</v>
      </c>
      <c r="BD49" s="210">
        <v>0.0167431973</v>
      </c>
      <c r="BE49" s="208">
        <v>3582.47620437</v>
      </c>
      <c r="BF49" s="208">
        <v>3582.4929475673</v>
      </c>
      <c r="BG49" s="208">
        <v>0</v>
      </c>
      <c r="BH49" s="208">
        <v>0</v>
      </c>
      <c r="BI49" s="208">
        <v>5193.54649706247</v>
      </c>
      <c r="BJ49" s="208">
        <v>0</v>
      </c>
      <c r="BK49" s="208">
        <v>-4.07420796579027</v>
      </c>
      <c r="BL49" s="211">
        <v>8771.96523666398</v>
      </c>
      <c r="BM49" s="213">
        <v>12812.8197700114</v>
      </c>
      <c r="BN49" s="212"/>
      <c r="BO49" s="86" t="s">
        <v>79</v>
      </c>
      <c r="BP49" s="87" t="s">
        <v>134</v>
      </c>
      <c r="BQ49" s="208">
        <v>0.000147386895422628</v>
      </c>
      <c r="BR49" s="208">
        <v>0</v>
      </c>
      <c r="BS49" s="208">
        <v>0.000325640003603419</v>
      </c>
      <c r="BT49" s="208">
        <v>0.0404887864532476</v>
      </c>
      <c r="BU49" s="208">
        <v>0.0247915796624375</v>
      </c>
      <c r="BV49" s="208">
        <v>15.5426931240376</v>
      </c>
      <c r="BW49" s="208">
        <v>32.0835822939355</v>
      </c>
      <c r="BX49" s="208">
        <v>1.62032799574313</v>
      </c>
      <c r="BY49" s="208">
        <v>12.0508599149136</v>
      </c>
      <c r="BZ49" s="208">
        <v>1.79508838382296</v>
      </c>
      <c r="CA49" s="208">
        <v>1.40690516138851</v>
      </c>
      <c r="CB49" s="208">
        <v>2.70828729091701</v>
      </c>
      <c r="CC49" s="208">
        <v>0.931089558913297</v>
      </c>
      <c r="CD49" s="208">
        <v>20.8263089408068</v>
      </c>
      <c r="CE49" s="208">
        <v>0.612559106585461</v>
      </c>
      <c r="CF49" s="208">
        <v>6.48249723377239</v>
      </c>
      <c r="CG49" s="208">
        <v>0.0167773780213271</v>
      </c>
      <c r="CH49" s="208">
        <v>117.395485119411</v>
      </c>
      <c r="CI49" s="208">
        <v>3.04267326628907</v>
      </c>
      <c r="CJ49" s="208">
        <v>1.87748917553829</v>
      </c>
      <c r="CK49" s="208">
        <v>9.35894040190917</v>
      </c>
      <c r="CL49" s="208">
        <v>3.1414496810591</v>
      </c>
      <c r="CM49" s="208">
        <v>9.03704164024545</v>
      </c>
      <c r="CN49" s="208">
        <v>10.1493137622584</v>
      </c>
      <c r="CO49" s="208">
        <v>2.84871528537724</v>
      </c>
      <c r="CP49" s="208">
        <v>7.89855015916407</v>
      </c>
      <c r="CQ49" s="208">
        <v>13.6526997130482</v>
      </c>
      <c r="CR49" s="208">
        <v>14.7534409957993</v>
      </c>
      <c r="CS49" s="208">
        <v>5.39552054188819</v>
      </c>
      <c r="CT49" s="208">
        <v>1.05549471620883</v>
      </c>
      <c r="CU49" s="208">
        <v>18.1783546536714</v>
      </c>
      <c r="CV49" s="208">
        <v>14.7894299397038</v>
      </c>
      <c r="CW49" s="208">
        <v>79.1488532291095</v>
      </c>
      <c r="CX49" s="208">
        <v>30.4492087009472</v>
      </c>
      <c r="CY49" s="208">
        <v>34.3148911044944</v>
      </c>
      <c r="CZ49" s="208">
        <v>995.609579750248</v>
      </c>
      <c r="DA49" s="208">
        <v>127.321028656855</v>
      </c>
      <c r="DB49" s="208">
        <v>0.0537217169419738</v>
      </c>
      <c r="DC49" s="208">
        <v>105.442916747891</v>
      </c>
      <c r="DD49" s="208">
        <v>171.190896048421</v>
      </c>
      <c r="DE49" s="208">
        <v>8.41527032922132</v>
      </c>
      <c r="DF49" s="208">
        <v>13.3950819594814</v>
      </c>
      <c r="DG49" s="208">
        <v>589.869557187143</v>
      </c>
      <c r="DH49" s="208">
        <v>846.761242948069</v>
      </c>
      <c r="DI49" s="208">
        <v>1402.39466943341</v>
      </c>
      <c r="DJ49" s="208">
        <v>31.3846124595294</v>
      </c>
      <c r="DK49" s="208">
        <v>3040.65190971886</v>
      </c>
      <c r="DL49" s="208">
        <v>109.908233305897</v>
      </c>
      <c r="DM49" s="208">
        <v>1595.27493560265</v>
      </c>
      <c r="DN49" s="208">
        <v>306.700204880783</v>
      </c>
      <c r="DO49" s="208">
        <v>165.840519664538</v>
      </c>
      <c r="DP49" s="208">
        <v>0</v>
      </c>
      <c r="DQ49" s="101">
        <f t="shared" si="4"/>
        <v>9982.84466227194</v>
      </c>
      <c r="DR49" s="210">
        <v>120.338348495189</v>
      </c>
      <c r="DS49" s="208">
        <v>547.532212826638</v>
      </c>
      <c r="DT49" s="85">
        <f t="shared" si="5"/>
        <v>667.870561321827</v>
      </c>
      <c r="DU49" s="208">
        <v>0</v>
      </c>
      <c r="DV49" s="208">
        <v>0</v>
      </c>
      <c r="DW49" s="208">
        <v>1380.23349273128</v>
      </c>
      <c r="DX49" s="208">
        <v>5082.83741453417</v>
      </c>
      <c r="DY49" s="208">
        <v>0.097303819380419</v>
      </c>
      <c r="DZ49" s="117">
        <f t="shared" si="6"/>
        <v>7131.03877240666</v>
      </c>
      <c r="EA49" s="118">
        <f t="shared" si="7"/>
        <v>17113.8834346786</v>
      </c>
    </row>
    <row r="50" spans="1:131">
      <c r="A50" s="86" t="s">
        <v>231</v>
      </c>
      <c r="B50" s="200" t="s">
        <v>232</v>
      </c>
      <c r="C50" s="208">
        <v>530.415039468513</v>
      </c>
      <c r="D50" s="208">
        <v>272.246688199353</v>
      </c>
      <c r="E50" s="208">
        <v>9.86557942029374</v>
      </c>
      <c r="F50" s="208">
        <v>0</v>
      </c>
      <c r="G50" s="208">
        <v>4.28461939097759</v>
      </c>
      <c r="H50" s="208">
        <v>0.0869151613247216</v>
      </c>
      <c r="I50" s="208">
        <v>169.790403096687</v>
      </c>
      <c r="J50" s="208">
        <v>10.5213748331567</v>
      </c>
      <c r="K50" s="208">
        <v>0</v>
      </c>
      <c r="L50" s="208">
        <v>9.22518640049182</v>
      </c>
      <c r="M50" s="208">
        <v>0</v>
      </c>
      <c r="N50" s="208">
        <v>86.4511500167831</v>
      </c>
      <c r="O50" s="208">
        <v>0</v>
      </c>
      <c r="P50" s="208">
        <v>227.953845487803</v>
      </c>
      <c r="Q50" s="208">
        <v>0.512838571107081</v>
      </c>
      <c r="R50" s="208">
        <v>0</v>
      </c>
      <c r="S50" s="208">
        <v>0.140770560079256</v>
      </c>
      <c r="T50" s="208">
        <v>7362.10708015129</v>
      </c>
      <c r="U50" s="208">
        <v>299.296014487376</v>
      </c>
      <c r="V50" s="208">
        <v>5.04347000922215</v>
      </c>
      <c r="W50" s="208">
        <v>72.3732751213507</v>
      </c>
      <c r="X50" s="208">
        <v>132.025192754851</v>
      </c>
      <c r="Y50" s="208">
        <v>47.3844094392216</v>
      </c>
      <c r="Z50" s="208">
        <v>57.018268222783</v>
      </c>
      <c r="AA50" s="208">
        <v>0</v>
      </c>
      <c r="AB50" s="208">
        <v>9.92515586892813</v>
      </c>
      <c r="AC50" s="208">
        <v>2.48753973315685</v>
      </c>
      <c r="AD50" s="208">
        <v>0.904652919185194</v>
      </c>
      <c r="AE50" s="208">
        <v>0.919126321688386</v>
      </c>
      <c r="AF50" s="208">
        <v>1.70573260381174</v>
      </c>
      <c r="AG50" s="208">
        <v>52.9888355490068</v>
      </c>
      <c r="AH50" s="208">
        <v>6.78262086890381</v>
      </c>
      <c r="AI50" s="208">
        <v>9.56002500784809</v>
      </c>
      <c r="AJ50" s="208">
        <v>66.6770191395153</v>
      </c>
      <c r="AK50" s="208">
        <v>0.0525926383850994</v>
      </c>
      <c r="AL50" s="208">
        <v>76.0588889296443</v>
      </c>
      <c r="AM50" s="208">
        <v>0.0971489973739062</v>
      </c>
      <c r="AN50" s="208">
        <v>0</v>
      </c>
      <c r="AO50" s="208">
        <v>0</v>
      </c>
      <c r="AP50" s="208">
        <v>0</v>
      </c>
      <c r="AQ50" s="208">
        <v>0</v>
      </c>
      <c r="AR50" s="208">
        <v>0</v>
      </c>
      <c r="AS50" s="208">
        <v>0</v>
      </c>
      <c r="AT50" s="208">
        <v>0</v>
      </c>
      <c r="AU50" s="208">
        <v>0</v>
      </c>
      <c r="AV50" s="208">
        <v>0</v>
      </c>
      <c r="AW50" s="208">
        <v>0.692008143542019</v>
      </c>
      <c r="AX50" s="208">
        <v>0</v>
      </c>
      <c r="AY50" s="208">
        <v>19.1218691476972</v>
      </c>
      <c r="AZ50" s="208">
        <v>119.216541444972</v>
      </c>
      <c r="BA50" s="208">
        <v>35.7457295776758</v>
      </c>
      <c r="BB50" s="208">
        <v>0</v>
      </c>
      <c r="BC50" s="209">
        <v>9699.677607684</v>
      </c>
      <c r="BD50" s="210">
        <v>23.96536177575</v>
      </c>
      <c r="BE50" s="208">
        <v>1089.08217829</v>
      </c>
      <c r="BF50" s="208">
        <v>1113.04754006575</v>
      </c>
      <c r="BG50" s="208">
        <v>0</v>
      </c>
      <c r="BH50" s="208">
        <v>0</v>
      </c>
      <c r="BI50" s="208">
        <v>0</v>
      </c>
      <c r="BJ50" s="208">
        <v>0</v>
      </c>
      <c r="BK50" s="208">
        <v>-9.84847293981329</v>
      </c>
      <c r="BL50" s="211">
        <v>1103.19906712594</v>
      </c>
      <c r="BM50" s="213">
        <v>10802.8766748099</v>
      </c>
      <c r="BN50" s="212"/>
      <c r="BO50" s="86" t="s">
        <v>80</v>
      </c>
      <c r="BP50" s="87" t="s">
        <v>135</v>
      </c>
      <c r="BQ50" s="208">
        <v>700.114003579144</v>
      </c>
      <c r="BR50" s="208">
        <v>266.065668773632</v>
      </c>
      <c r="BS50" s="208">
        <v>54.6115453424128</v>
      </c>
      <c r="BT50" s="208">
        <v>0.552604311482371</v>
      </c>
      <c r="BU50" s="208">
        <v>21.5691257084263</v>
      </c>
      <c r="BV50" s="208">
        <v>1217.48066695759</v>
      </c>
      <c r="BW50" s="208">
        <v>43.9926956818186</v>
      </c>
      <c r="BX50" s="208">
        <v>111.201506887469</v>
      </c>
      <c r="BY50" s="208">
        <v>326.363280343722</v>
      </c>
      <c r="BZ50" s="208">
        <v>38.0258853871879</v>
      </c>
      <c r="CA50" s="208">
        <v>38.1812477845558</v>
      </c>
      <c r="CB50" s="208">
        <v>341.92854403548</v>
      </c>
      <c r="CC50" s="208">
        <v>42.0200752140383</v>
      </c>
      <c r="CD50" s="208">
        <v>180.915829153872</v>
      </c>
      <c r="CE50" s="208">
        <v>19.3828614769723</v>
      </c>
      <c r="CF50" s="208">
        <v>345.132185150828</v>
      </c>
      <c r="CG50" s="208">
        <v>11.5312634941611</v>
      </c>
      <c r="CH50" s="208">
        <v>528.557684057039</v>
      </c>
      <c r="CI50" s="208">
        <v>70.6591972287774</v>
      </c>
      <c r="CJ50" s="208">
        <v>14.5212382019633</v>
      </c>
      <c r="CK50" s="208">
        <v>187.591337717206</v>
      </c>
      <c r="CL50" s="208">
        <v>98.563966981419</v>
      </c>
      <c r="CM50" s="208">
        <v>106.477077338974</v>
      </c>
      <c r="CN50" s="208">
        <v>225.972667986881</v>
      </c>
      <c r="CO50" s="208">
        <v>45.5736285465305</v>
      </c>
      <c r="CP50" s="208">
        <v>50.7397260845673</v>
      </c>
      <c r="CQ50" s="208">
        <v>511.708928584653</v>
      </c>
      <c r="CR50" s="208">
        <v>202.497691876288</v>
      </c>
      <c r="CS50" s="208">
        <v>123.724094304751</v>
      </c>
      <c r="CT50" s="208">
        <v>7.88344054377143</v>
      </c>
      <c r="CU50" s="208">
        <v>213.130146176147</v>
      </c>
      <c r="CV50" s="208">
        <v>88.0814940783331</v>
      </c>
      <c r="CW50" s="208">
        <v>698.699460691422</v>
      </c>
      <c r="CX50" s="208">
        <v>149.189992480041</v>
      </c>
      <c r="CY50" s="208">
        <v>810.999895269258</v>
      </c>
      <c r="CZ50" s="208">
        <v>2284.15807793852</v>
      </c>
      <c r="DA50" s="208">
        <v>830.44387053552</v>
      </c>
      <c r="DB50" s="208">
        <v>50.2748701558147</v>
      </c>
      <c r="DC50" s="208">
        <v>160.804496029022</v>
      </c>
      <c r="DD50" s="208">
        <v>183.550323993797</v>
      </c>
      <c r="DE50" s="208">
        <v>59.0852023689667</v>
      </c>
      <c r="DF50" s="208">
        <v>285.44207335434</v>
      </c>
      <c r="DG50" s="208">
        <v>482.578177267148</v>
      </c>
      <c r="DH50" s="208">
        <v>231.887003560229</v>
      </c>
      <c r="DI50" s="208">
        <v>5153.49562488693</v>
      </c>
      <c r="DJ50" s="208">
        <v>1432.38387808379</v>
      </c>
      <c r="DK50" s="208">
        <v>451.059141210861</v>
      </c>
      <c r="DL50" s="208">
        <v>385.74577937909</v>
      </c>
      <c r="DM50" s="208">
        <v>2988.63410761029</v>
      </c>
      <c r="DN50" s="208">
        <v>877.675984413963</v>
      </c>
      <c r="DO50" s="208">
        <v>153.362599316941</v>
      </c>
      <c r="DP50" s="208">
        <v>0</v>
      </c>
      <c r="DQ50" s="101">
        <f t="shared" si="4"/>
        <v>23904.221867536</v>
      </c>
      <c r="DR50" s="210">
        <v>172.955404146036</v>
      </c>
      <c r="DS50" s="208">
        <v>0</v>
      </c>
      <c r="DT50" s="85">
        <f t="shared" si="5"/>
        <v>172.955404146036</v>
      </c>
      <c r="DU50" s="208">
        <v>110.535572570104</v>
      </c>
      <c r="DV50" s="208">
        <v>0</v>
      </c>
      <c r="DW50" s="208">
        <v>18624.899547147</v>
      </c>
      <c r="DX50" s="208">
        <v>0</v>
      </c>
      <c r="DY50" s="208">
        <v>0</v>
      </c>
      <c r="DZ50" s="117">
        <f t="shared" si="6"/>
        <v>18908.3905238631</v>
      </c>
      <c r="EA50" s="118">
        <f t="shared" si="7"/>
        <v>42812.6123913992</v>
      </c>
    </row>
    <row r="51" spans="1:131">
      <c r="A51" s="86" t="s">
        <v>233</v>
      </c>
      <c r="B51" s="200" t="s">
        <v>234</v>
      </c>
      <c r="C51" s="208">
        <v>6462.67469774752</v>
      </c>
      <c r="D51" s="208">
        <v>1259.96841353008</v>
      </c>
      <c r="E51" s="208">
        <v>66.3678535514869</v>
      </c>
      <c r="F51" s="208">
        <v>0</v>
      </c>
      <c r="G51" s="208">
        <v>0</v>
      </c>
      <c r="H51" s="208">
        <v>0</v>
      </c>
      <c r="I51" s="208">
        <v>0.580746638285627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986.354478344092</v>
      </c>
      <c r="U51" s="208">
        <v>3.42789063958436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8">
        <v>0</v>
      </c>
      <c r="AB51" s="208">
        <v>0</v>
      </c>
      <c r="AC51" s="208">
        <v>0</v>
      </c>
      <c r="AD51" s="208">
        <v>0</v>
      </c>
      <c r="AE51" s="208">
        <v>0</v>
      </c>
      <c r="AF51" s="208">
        <v>0</v>
      </c>
      <c r="AG51" s="208">
        <v>0</v>
      </c>
      <c r="AH51" s="208">
        <v>0</v>
      </c>
      <c r="AI51" s="208">
        <v>0</v>
      </c>
      <c r="AJ51" s="208">
        <v>0</v>
      </c>
      <c r="AK51" s="208">
        <v>0</v>
      </c>
      <c r="AL51" s="208">
        <v>0</v>
      </c>
      <c r="AM51" s="208">
        <v>0</v>
      </c>
      <c r="AN51" s="208">
        <v>0</v>
      </c>
      <c r="AO51" s="208">
        <v>0</v>
      </c>
      <c r="AP51" s="208">
        <v>0</v>
      </c>
      <c r="AQ51" s="208">
        <v>0</v>
      </c>
      <c r="AR51" s="208">
        <v>0</v>
      </c>
      <c r="AS51" s="208">
        <v>0</v>
      </c>
      <c r="AT51" s="208">
        <v>0</v>
      </c>
      <c r="AU51" s="208">
        <v>0</v>
      </c>
      <c r="AV51" s="208">
        <v>0</v>
      </c>
      <c r="AW51" s="208">
        <v>0</v>
      </c>
      <c r="AX51" s="208">
        <v>0</v>
      </c>
      <c r="AY51" s="208">
        <v>0.499178303083914</v>
      </c>
      <c r="AZ51" s="208">
        <v>0</v>
      </c>
      <c r="BA51" s="208">
        <v>0</v>
      </c>
      <c r="BB51" s="208">
        <v>0</v>
      </c>
      <c r="BC51" s="209">
        <v>8779.87325875413</v>
      </c>
      <c r="BD51" s="210">
        <v>141.19001689445</v>
      </c>
      <c r="BE51" s="208">
        <v>6296.60990801609</v>
      </c>
      <c r="BF51" s="208">
        <v>6437.79992491054</v>
      </c>
      <c r="BG51" s="208">
        <v>0</v>
      </c>
      <c r="BH51" s="208">
        <v>0</v>
      </c>
      <c r="BI51" s="208">
        <v>0</v>
      </c>
      <c r="BJ51" s="208">
        <v>0</v>
      </c>
      <c r="BK51" s="208">
        <v>-8.91532687397739</v>
      </c>
      <c r="BL51" s="211">
        <v>6428.88459803656</v>
      </c>
      <c r="BM51" s="213">
        <v>15208.7578567907</v>
      </c>
      <c r="BN51" s="212"/>
      <c r="BO51" s="86" t="s">
        <v>81</v>
      </c>
      <c r="BP51" s="87" t="s">
        <v>136</v>
      </c>
      <c r="BQ51" s="208">
        <v>0.0566064831122573</v>
      </c>
      <c r="BR51" s="208">
        <v>0</v>
      </c>
      <c r="BS51" s="208">
        <v>0</v>
      </c>
      <c r="BT51" s="208">
        <v>0.0120754680211531</v>
      </c>
      <c r="BU51" s="208">
        <v>0.870744401662465</v>
      </c>
      <c r="BV51" s="208">
        <v>68.5591512062342</v>
      </c>
      <c r="BW51" s="208">
        <v>74.2862440701</v>
      </c>
      <c r="BX51" s="208">
        <v>6.22426050745327</v>
      </c>
      <c r="BY51" s="208">
        <v>19.8603657185409</v>
      </c>
      <c r="BZ51" s="208">
        <v>11.3667636086025</v>
      </c>
      <c r="CA51" s="208">
        <v>13.5512411330525</v>
      </c>
      <c r="CB51" s="208">
        <v>30.4986352599993</v>
      </c>
      <c r="CC51" s="208">
        <v>3.28628956056135</v>
      </c>
      <c r="CD51" s="208">
        <v>7.90346936418823</v>
      </c>
      <c r="CE51" s="208">
        <v>2.20520375524529</v>
      </c>
      <c r="CF51" s="208">
        <v>17.2795703284325</v>
      </c>
      <c r="CG51" s="208">
        <v>2.25002139449836</v>
      </c>
      <c r="CH51" s="208">
        <v>40.8625157093664</v>
      </c>
      <c r="CI51" s="208">
        <v>8.52005725728788</v>
      </c>
      <c r="CJ51" s="208">
        <v>4.88170098668857</v>
      </c>
      <c r="CK51" s="208">
        <v>31.1331154717556</v>
      </c>
      <c r="CL51" s="208">
        <v>11.9756058520081</v>
      </c>
      <c r="CM51" s="208">
        <v>11.8505129196158</v>
      </c>
      <c r="CN51" s="208">
        <v>30.9804495571398</v>
      </c>
      <c r="CO51" s="208">
        <v>3.04712515883266</v>
      </c>
      <c r="CP51" s="208">
        <v>4.30903677988008</v>
      </c>
      <c r="CQ51" s="208">
        <v>44.918042948376</v>
      </c>
      <c r="CR51" s="208">
        <v>11.2158244630907</v>
      </c>
      <c r="CS51" s="208">
        <v>16.5994055583175</v>
      </c>
      <c r="CT51" s="208">
        <v>0.380793281924733</v>
      </c>
      <c r="CU51" s="208">
        <v>41.7226654730132</v>
      </c>
      <c r="CV51" s="208">
        <v>1.36390232470444</v>
      </c>
      <c r="CW51" s="208">
        <v>38.6949388816161</v>
      </c>
      <c r="CX51" s="208">
        <v>22.6707918570586</v>
      </c>
      <c r="CY51" s="208">
        <v>49.8313956596558</v>
      </c>
      <c r="CZ51" s="208">
        <v>3271.91973168192</v>
      </c>
      <c r="DA51" s="208">
        <v>216.653686603889</v>
      </c>
      <c r="DB51" s="208">
        <v>8.36319973407048</v>
      </c>
      <c r="DC51" s="208">
        <v>14.8225858535034</v>
      </c>
      <c r="DD51" s="208">
        <v>177.168312191312</v>
      </c>
      <c r="DE51" s="208">
        <v>108.483721714458</v>
      </c>
      <c r="DF51" s="208">
        <v>646.67445871834</v>
      </c>
      <c r="DG51" s="208">
        <v>85.8686425548251</v>
      </c>
      <c r="DH51" s="208">
        <v>112.266014296252</v>
      </c>
      <c r="DI51" s="208">
        <v>296.318309153487</v>
      </c>
      <c r="DJ51" s="208">
        <v>151.40041984948</v>
      </c>
      <c r="DK51" s="208">
        <v>904.339773716566</v>
      </c>
      <c r="DL51" s="208">
        <v>189.072828552443</v>
      </c>
      <c r="DM51" s="208">
        <v>192.269357322269</v>
      </c>
      <c r="DN51" s="208">
        <v>706.815220936454</v>
      </c>
      <c r="DO51" s="208">
        <v>257.547661999442</v>
      </c>
      <c r="DP51" s="208">
        <v>0</v>
      </c>
      <c r="DQ51" s="101">
        <f t="shared" si="4"/>
        <v>7973.15244727875</v>
      </c>
      <c r="DR51" s="210">
        <v>139.190052456474</v>
      </c>
      <c r="DS51" s="208">
        <v>35.7884377270356</v>
      </c>
      <c r="DT51" s="85">
        <f t="shared" si="5"/>
        <v>174.97849018351</v>
      </c>
      <c r="DU51" s="208">
        <v>0</v>
      </c>
      <c r="DV51" s="208">
        <v>0</v>
      </c>
      <c r="DW51" s="208">
        <v>34402.5730315422</v>
      </c>
      <c r="DX51" s="208">
        <v>0</v>
      </c>
      <c r="DY51" s="208">
        <v>0</v>
      </c>
      <c r="DZ51" s="117">
        <f t="shared" si="6"/>
        <v>34577.5515217257</v>
      </c>
      <c r="EA51" s="118">
        <f t="shared" si="7"/>
        <v>42550.7039690045</v>
      </c>
    </row>
    <row r="52" spans="1:131">
      <c r="A52" s="86" t="s">
        <v>235</v>
      </c>
      <c r="B52" s="200" t="s">
        <v>236</v>
      </c>
      <c r="C52" s="208">
        <v>0</v>
      </c>
      <c r="D52" s="208">
        <v>0.217531991877049</v>
      </c>
      <c r="E52" s="208">
        <v>0</v>
      </c>
      <c r="F52" s="208">
        <v>0</v>
      </c>
      <c r="G52" s="208">
        <v>0</v>
      </c>
      <c r="H52" s="208">
        <v>72.143874344441</v>
      </c>
      <c r="I52" s="208">
        <v>57.4396261580599</v>
      </c>
      <c r="J52" s="208">
        <v>3.10232287386399</v>
      </c>
      <c r="K52" s="208">
        <v>0</v>
      </c>
      <c r="L52" s="208">
        <v>57.7177061123321</v>
      </c>
      <c r="M52" s="208">
        <v>9.45816707683618</v>
      </c>
      <c r="N52" s="208">
        <v>295.099725431091</v>
      </c>
      <c r="O52" s="208">
        <v>0</v>
      </c>
      <c r="P52" s="208">
        <v>113.015349174455</v>
      </c>
      <c r="Q52" s="208">
        <v>0</v>
      </c>
      <c r="R52" s="208">
        <v>0</v>
      </c>
      <c r="S52" s="208">
        <v>13.0862585460083</v>
      </c>
      <c r="T52" s="208">
        <v>7364.85125916029</v>
      </c>
      <c r="U52" s="208">
        <v>818.872211056441</v>
      </c>
      <c r="V52" s="208">
        <v>53.1077629551864</v>
      </c>
      <c r="W52" s="208">
        <v>425.075257279293</v>
      </c>
      <c r="X52" s="208">
        <v>0</v>
      </c>
      <c r="Y52" s="208">
        <v>42.0427458059883</v>
      </c>
      <c r="Z52" s="208">
        <v>68.786387736269</v>
      </c>
      <c r="AA52" s="208">
        <v>0</v>
      </c>
      <c r="AB52" s="208">
        <v>5.71457686354753</v>
      </c>
      <c r="AC52" s="208">
        <v>0.976296692119931</v>
      </c>
      <c r="AD52" s="208">
        <v>2.85880151810552</v>
      </c>
      <c r="AE52" s="208">
        <v>0</v>
      </c>
      <c r="AF52" s="208">
        <v>0.0100005687133921</v>
      </c>
      <c r="AG52" s="208">
        <v>45.300523079815</v>
      </c>
      <c r="AH52" s="208">
        <v>0</v>
      </c>
      <c r="AI52" s="208">
        <v>0.0714617172450156</v>
      </c>
      <c r="AJ52" s="208">
        <v>13.2684125194472</v>
      </c>
      <c r="AK52" s="208">
        <v>0</v>
      </c>
      <c r="AL52" s="208">
        <v>5.42070907604105</v>
      </c>
      <c r="AM52" s="208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2.41791260830331</v>
      </c>
      <c r="AX52" s="208">
        <v>0</v>
      </c>
      <c r="AY52" s="208">
        <v>10.1867466211393</v>
      </c>
      <c r="AZ52" s="208">
        <v>12.3154616901925</v>
      </c>
      <c r="BA52" s="208">
        <v>0</v>
      </c>
      <c r="BB52" s="208">
        <v>0</v>
      </c>
      <c r="BC52" s="209">
        <v>9492.5570886571</v>
      </c>
      <c r="BD52" s="210">
        <v>1757.5218912718</v>
      </c>
      <c r="BE52" s="208">
        <v>1411.90845759375</v>
      </c>
      <c r="BF52" s="208">
        <v>3169.43034886555</v>
      </c>
      <c r="BG52" s="208">
        <v>0</v>
      </c>
      <c r="BH52" s="208">
        <v>0</v>
      </c>
      <c r="BI52" s="208">
        <v>0</v>
      </c>
      <c r="BJ52" s="208">
        <v>0</v>
      </c>
      <c r="BK52" s="208">
        <v>-485.801732094696</v>
      </c>
      <c r="BL52" s="211">
        <v>2683.62861677085</v>
      </c>
      <c r="BM52" s="213">
        <v>12176.185705428</v>
      </c>
      <c r="BN52" s="212"/>
      <c r="BO52" s="86" t="s">
        <v>82</v>
      </c>
      <c r="BP52" s="87" t="s">
        <v>137</v>
      </c>
      <c r="BQ52" s="208">
        <v>222.74768332043</v>
      </c>
      <c r="BR52" s="208">
        <v>70.5741398145546</v>
      </c>
      <c r="BS52" s="208">
        <v>3.12886400646462</v>
      </c>
      <c r="BT52" s="208">
        <v>0.323649306507808</v>
      </c>
      <c r="BU52" s="208">
        <v>42.3805696610337</v>
      </c>
      <c r="BV52" s="208">
        <v>664.478305599198</v>
      </c>
      <c r="BW52" s="208">
        <v>953.000330192075</v>
      </c>
      <c r="BX52" s="208">
        <v>594.942532102521</v>
      </c>
      <c r="BY52" s="208">
        <v>1006.71009630515</v>
      </c>
      <c r="BZ52" s="208">
        <v>35.4276405722808</v>
      </c>
      <c r="CA52" s="208">
        <v>61.3491572186214</v>
      </c>
      <c r="CB52" s="208">
        <v>639.777994698483</v>
      </c>
      <c r="CC52" s="208">
        <v>51.1375345853375</v>
      </c>
      <c r="CD52" s="208">
        <v>194.717909696281</v>
      </c>
      <c r="CE52" s="208">
        <v>12.5102506763477</v>
      </c>
      <c r="CF52" s="208">
        <v>920.750129500101</v>
      </c>
      <c r="CG52" s="208">
        <v>6.80202119371654</v>
      </c>
      <c r="CH52" s="208">
        <v>886.245027439206</v>
      </c>
      <c r="CI52" s="208">
        <v>115.943868275534</v>
      </c>
      <c r="CJ52" s="208">
        <v>45.0004600577707</v>
      </c>
      <c r="CK52" s="208">
        <v>303.013056101829</v>
      </c>
      <c r="CL52" s="208">
        <v>212.790426863378</v>
      </c>
      <c r="CM52" s="208">
        <v>125.123164695659</v>
      </c>
      <c r="CN52" s="208">
        <v>400.706410811089</v>
      </c>
      <c r="CO52" s="208">
        <v>102.244627391785</v>
      </c>
      <c r="CP52" s="208">
        <v>123.731309625385</v>
      </c>
      <c r="CQ52" s="208">
        <v>729.089891824078</v>
      </c>
      <c r="CR52" s="208">
        <v>547.017174276155</v>
      </c>
      <c r="CS52" s="208">
        <v>120.913283355046</v>
      </c>
      <c r="CT52" s="208">
        <v>17.2819120941759</v>
      </c>
      <c r="CU52" s="208">
        <v>385.766949862832</v>
      </c>
      <c r="CV52" s="208">
        <v>129.133017577306</v>
      </c>
      <c r="CW52" s="208">
        <v>532.007114622043</v>
      </c>
      <c r="CX52" s="208">
        <v>156.445290896763</v>
      </c>
      <c r="CY52" s="208">
        <v>581.266486665206</v>
      </c>
      <c r="CZ52" s="208">
        <v>7070.19055565893</v>
      </c>
      <c r="DA52" s="208">
        <v>694.405627286212</v>
      </c>
      <c r="DB52" s="208">
        <v>48.6434357515415</v>
      </c>
      <c r="DC52" s="208">
        <v>169.637742707663</v>
      </c>
      <c r="DD52" s="208">
        <v>479.053182758475</v>
      </c>
      <c r="DE52" s="208">
        <v>110.430219737179</v>
      </c>
      <c r="DF52" s="208">
        <v>629.685454536031</v>
      </c>
      <c r="DG52" s="208">
        <v>1420.42549811105</v>
      </c>
      <c r="DH52" s="208">
        <v>1558.21242406987</v>
      </c>
      <c r="DI52" s="208">
        <v>2431.79644411012</v>
      </c>
      <c r="DJ52" s="208">
        <v>721.043272829742</v>
      </c>
      <c r="DK52" s="208">
        <v>2445.15447823491</v>
      </c>
      <c r="DL52" s="208">
        <v>764.745545541775</v>
      </c>
      <c r="DM52" s="208">
        <v>2128.61722823573</v>
      </c>
      <c r="DN52" s="208">
        <v>1324.75978174144</v>
      </c>
      <c r="DO52" s="208">
        <v>652.926289760581</v>
      </c>
      <c r="DP52" s="208">
        <v>0</v>
      </c>
      <c r="DQ52" s="101">
        <f t="shared" si="4"/>
        <v>33644.2054619556</v>
      </c>
      <c r="DR52" s="210">
        <v>1401.22906484552</v>
      </c>
      <c r="DS52" s="208">
        <v>0.198799943392934</v>
      </c>
      <c r="DT52" s="85">
        <f t="shared" si="5"/>
        <v>1401.42786478891</v>
      </c>
      <c r="DU52" s="208">
        <v>0</v>
      </c>
      <c r="DV52" s="208">
        <v>0</v>
      </c>
      <c r="DW52" s="208">
        <v>1771.80281629043</v>
      </c>
      <c r="DX52" s="208">
        <v>516.245360195964</v>
      </c>
      <c r="DY52" s="208">
        <v>0</v>
      </c>
      <c r="DZ52" s="117">
        <f t="shared" si="6"/>
        <v>3689.4760412753</v>
      </c>
      <c r="EA52" s="118">
        <f t="shared" si="7"/>
        <v>37333.6815032309</v>
      </c>
    </row>
    <row r="53" spans="1:131">
      <c r="A53" s="86" t="s">
        <v>237</v>
      </c>
      <c r="B53" s="200" t="s">
        <v>238</v>
      </c>
      <c r="C53" s="208">
        <v>0</v>
      </c>
      <c r="D53" s="208">
        <v>0</v>
      </c>
      <c r="E53" s="208">
        <v>0</v>
      </c>
      <c r="F53" s="208">
        <v>0</v>
      </c>
      <c r="G53" s="208">
        <v>0</v>
      </c>
      <c r="H53" s="208">
        <v>0.195095361963115</v>
      </c>
      <c r="I53" s="208">
        <v>0.828503289209539</v>
      </c>
      <c r="J53" s="208">
        <v>0</v>
      </c>
      <c r="K53" s="208">
        <v>20.3542700808517</v>
      </c>
      <c r="L53" s="208">
        <v>202.094196067461</v>
      </c>
      <c r="M53" s="208">
        <v>0</v>
      </c>
      <c r="N53" s="208">
        <v>572.782169404668</v>
      </c>
      <c r="O53" s="208">
        <v>102.710995349561</v>
      </c>
      <c r="P53" s="208">
        <v>105.451291958052</v>
      </c>
      <c r="Q53" s="208">
        <v>2.01451327920469</v>
      </c>
      <c r="R53" s="208">
        <v>0</v>
      </c>
      <c r="S53" s="208">
        <v>0</v>
      </c>
      <c r="T53" s="208">
        <v>960.020063267086</v>
      </c>
      <c r="U53" s="208">
        <v>221.131196323869</v>
      </c>
      <c r="V53" s="208">
        <v>2.02404648774559</v>
      </c>
      <c r="W53" s="208">
        <v>2409.38396594459</v>
      </c>
      <c r="X53" s="208">
        <v>146.036910785229</v>
      </c>
      <c r="Y53" s="208">
        <v>8.6289030300368</v>
      </c>
      <c r="Z53" s="208">
        <v>167.498499846688</v>
      </c>
      <c r="AA53" s="208">
        <v>19.9109906671029</v>
      </c>
      <c r="AB53" s="208">
        <v>113.693602289163</v>
      </c>
      <c r="AC53" s="208">
        <v>38.9512039018186</v>
      </c>
      <c r="AD53" s="208">
        <v>8.90742159299193</v>
      </c>
      <c r="AE53" s="208">
        <v>167.801245273812</v>
      </c>
      <c r="AF53" s="208">
        <v>3.83607621733491</v>
      </c>
      <c r="AG53" s="208">
        <v>377.864765137938</v>
      </c>
      <c r="AH53" s="208">
        <v>0</v>
      </c>
      <c r="AI53" s="208">
        <v>0</v>
      </c>
      <c r="AJ53" s="208">
        <v>0</v>
      </c>
      <c r="AK53" s="208">
        <v>0.0590264095811885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0.779094347967273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9">
        <v>5652.95804631393</v>
      </c>
      <c r="BD53" s="210">
        <v>3370.6382382396</v>
      </c>
      <c r="BE53" s="208">
        <v>5867.46332767</v>
      </c>
      <c r="BF53" s="208">
        <v>9238.1015659096</v>
      </c>
      <c r="BG53" s="208">
        <v>0</v>
      </c>
      <c r="BH53" s="208">
        <v>0</v>
      </c>
      <c r="BI53" s="208">
        <v>0</v>
      </c>
      <c r="BJ53" s="208">
        <v>0</v>
      </c>
      <c r="BK53" s="208">
        <v>-429.923383090209</v>
      </c>
      <c r="BL53" s="211">
        <v>8808.17818281939</v>
      </c>
      <c r="BM53" s="213">
        <v>14461.1362291333</v>
      </c>
      <c r="BN53" s="212"/>
      <c r="BO53" s="86" t="s">
        <v>83</v>
      </c>
      <c r="BP53" s="87" t="s">
        <v>138</v>
      </c>
      <c r="BQ53" s="208">
        <v>21.9612974220407</v>
      </c>
      <c r="BR53" s="208">
        <v>1.92103949149801</v>
      </c>
      <c r="BS53" s="208">
        <v>0.0825949462962498</v>
      </c>
      <c r="BT53" s="208">
        <v>0.225690983880549</v>
      </c>
      <c r="BU53" s="208">
        <v>17.7359998797201</v>
      </c>
      <c r="BV53" s="208">
        <v>130.394568465027</v>
      </c>
      <c r="BW53" s="208">
        <v>223.359377093088</v>
      </c>
      <c r="BX53" s="208">
        <v>38.3035230785738</v>
      </c>
      <c r="BY53" s="208">
        <v>163.271365074743</v>
      </c>
      <c r="BZ53" s="208">
        <v>22.3007842984448</v>
      </c>
      <c r="CA53" s="208">
        <v>30.0221650208737</v>
      </c>
      <c r="CB53" s="208">
        <v>150.979495145413</v>
      </c>
      <c r="CC53" s="208">
        <v>19.8611488863449</v>
      </c>
      <c r="CD53" s="208">
        <v>98.8384087187692</v>
      </c>
      <c r="CE53" s="208">
        <v>11.4045859330088</v>
      </c>
      <c r="CF53" s="208">
        <v>73.7230835932553</v>
      </c>
      <c r="CG53" s="208">
        <v>3.13797641823361</v>
      </c>
      <c r="CH53" s="208">
        <v>189.516479864957</v>
      </c>
      <c r="CI53" s="208">
        <v>54.6464849830101</v>
      </c>
      <c r="CJ53" s="208">
        <v>14.4693352995455</v>
      </c>
      <c r="CK53" s="208">
        <v>135.034849535736</v>
      </c>
      <c r="CL53" s="208">
        <v>60.2781176747752</v>
      </c>
      <c r="CM53" s="208">
        <v>62.9434146944354</v>
      </c>
      <c r="CN53" s="208">
        <v>159.553621626488</v>
      </c>
      <c r="CO53" s="208">
        <v>39.9620291191381</v>
      </c>
      <c r="CP53" s="208">
        <v>43.1780048755938</v>
      </c>
      <c r="CQ53" s="208">
        <v>455.859943264538</v>
      </c>
      <c r="CR53" s="208">
        <v>90.9226234103522</v>
      </c>
      <c r="CS53" s="208">
        <v>66.1446911981017</v>
      </c>
      <c r="CT53" s="208">
        <v>13.3630967722626</v>
      </c>
      <c r="CU53" s="208">
        <v>166.821503205539</v>
      </c>
      <c r="CV53" s="208">
        <v>146.013401753133</v>
      </c>
      <c r="CW53" s="208">
        <v>135.374592871374</v>
      </c>
      <c r="CX53" s="208">
        <v>117.888542590472</v>
      </c>
      <c r="CY53" s="208">
        <v>318.092743742323</v>
      </c>
      <c r="CZ53" s="208">
        <v>1977.34003147085</v>
      </c>
      <c r="DA53" s="208">
        <v>571.096795173024</v>
      </c>
      <c r="DB53" s="208">
        <v>36.7246659621161</v>
      </c>
      <c r="DC53" s="208">
        <v>139.07071360922</v>
      </c>
      <c r="DD53" s="208">
        <v>324.367988299686</v>
      </c>
      <c r="DE53" s="208">
        <v>52.5382899892206</v>
      </c>
      <c r="DF53" s="208">
        <v>519.534414177435</v>
      </c>
      <c r="DG53" s="208">
        <v>544.055198548085</v>
      </c>
      <c r="DH53" s="208">
        <v>350.757192937246</v>
      </c>
      <c r="DI53" s="208">
        <v>1532.06245139885</v>
      </c>
      <c r="DJ53" s="208">
        <v>261.554658969965</v>
      </c>
      <c r="DK53" s="208">
        <v>583.858237619867</v>
      </c>
      <c r="DL53" s="208">
        <v>587.345098887388</v>
      </c>
      <c r="DM53" s="208">
        <v>3903.7656627888</v>
      </c>
      <c r="DN53" s="208">
        <v>1194.56309605018</v>
      </c>
      <c r="DO53" s="208">
        <v>497.911303919316</v>
      </c>
      <c r="DP53" s="208">
        <v>0</v>
      </c>
      <c r="DQ53" s="101">
        <f t="shared" si="4"/>
        <v>16354.1323807322</v>
      </c>
      <c r="DR53" s="210">
        <v>260.051133626293</v>
      </c>
      <c r="DS53" s="208">
        <v>67.6868903384147</v>
      </c>
      <c r="DT53" s="85">
        <f t="shared" si="5"/>
        <v>327.738023964707</v>
      </c>
      <c r="DU53" s="208">
        <v>0</v>
      </c>
      <c r="DV53" s="208">
        <v>1729.37927801026</v>
      </c>
      <c r="DW53" s="208">
        <v>866.62245771736</v>
      </c>
      <c r="DX53" s="208">
        <v>0.507079321372468</v>
      </c>
      <c r="DY53" s="208">
        <v>0</v>
      </c>
      <c r="DZ53" s="117">
        <f t="shared" si="6"/>
        <v>2924.2468390137</v>
      </c>
      <c r="EA53" s="118">
        <f t="shared" si="7"/>
        <v>19278.3792197459</v>
      </c>
    </row>
    <row r="54" spans="1:131">
      <c r="A54" s="86" t="s">
        <v>239</v>
      </c>
      <c r="B54" s="200" t="s">
        <v>240</v>
      </c>
      <c r="C54" s="208">
        <v>4211.60316873762</v>
      </c>
      <c r="D54" s="208">
        <v>378.75183046351</v>
      </c>
      <c r="E54" s="208">
        <v>14.6171339473893</v>
      </c>
      <c r="F54" s="208">
        <v>0</v>
      </c>
      <c r="G54" s="208">
        <v>0</v>
      </c>
      <c r="H54" s="208">
        <v>0</v>
      </c>
      <c r="I54" s="208">
        <v>0.274479688117631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411.069538934983</v>
      </c>
      <c r="V54" s="208">
        <v>0</v>
      </c>
      <c r="W54" s="208">
        <v>0</v>
      </c>
      <c r="X54" s="208">
        <v>0</v>
      </c>
      <c r="Y54" s="208">
        <v>0</v>
      </c>
      <c r="Z54" s="208">
        <v>18.3908939733943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8">
        <v>0</v>
      </c>
      <c r="AN54" s="208">
        <v>0</v>
      </c>
      <c r="AO54" s="208">
        <v>0</v>
      </c>
      <c r="AP54" s="208">
        <v>0</v>
      </c>
      <c r="AQ54" s="208">
        <v>1.00863418684981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3.29359995050571</v>
      </c>
      <c r="AX54" s="208">
        <v>48.1023444197568</v>
      </c>
      <c r="AY54" s="208">
        <v>0</v>
      </c>
      <c r="AZ54" s="208">
        <v>0</v>
      </c>
      <c r="BA54" s="208">
        <v>0.161344258219063</v>
      </c>
      <c r="BB54" s="208">
        <v>0</v>
      </c>
      <c r="BC54" s="209">
        <v>5087.27296856035</v>
      </c>
      <c r="BD54" s="210">
        <v>13.21626235665</v>
      </c>
      <c r="BE54" s="208">
        <v>1243.0580152</v>
      </c>
      <c r="BF54" s="208">
        <v>1256.27427755665</v>
      </c>
      <c r="BG54" s="208">
        <v>0</v>
      </c>
      <c r="BH54" s="208">
        <v>0</v>
      </c>
      <c r="BI54" s="208">
        <v>329.907665032182</v>
      </c>
      <c r="BJ54" s="208">
        <v>0</v>
      </c>
      <c r="BK54" s="208">
        <v>-5.16565193927818</v>
      </c>
      <c r="BL54" s="211">
        <v>1581.01629064955</v>
      </c>
      <c r="BM54" s="213">
        <v>6668.2892592099</v>
      </c>
      <c r="BN54" s="212"/>
      <c r="BO54" s="86" t="s">
        <v>84</v>
      </c>
      <c r="BP54" s="87" t="s">
        <v>139</v>
      </c>
      <c r="BQ54" s="208">
        <v>1.48697702341608</v>
      </c>
      <c r="BR54" s="208">
        <v>2.44531666780593</v>
      </c>
      <c r="BS54" s="208">
        <v>0.016542439421775</v>
      </c>
      <c r="BT54" s="208">
        <v>0.00552356082430866</v>
      </c>
      <c r="BU54" s="208">
        <v>0.260329493405614</v>
      </c>
      <c r="BV54" s="208">
        <v>10.5891515557311</v>
      </c>
      <c r="BW54" s="208">
        <v>29.4944948871558</v>
      </c>
      <c r="BX54" s="208">
        <v>4.90688678300885</v>
      </c>
      <c r="BY54" s="208">
        <v>28.0050228248342</v>
      </c>
      <c r="BZ54" s="208">
        <v>1.25447377887647</v>
      </c>
      <c r="CA54" s="208">
        <v>1.67183346748365</v>
      </c>
      <c r="CB54" s="208">
        <v>5.01699335387763</v>
      </c>
      <c r="CC54" s="208">
        <v>6.2363847864089</v>
      </c>
      <c r="CD54" s="208">
        <v>1.80485675037957</v>
      </c>
      <c r="CE54" s="208">
        <v>0.212736424075656</v>
      </c>
      <c r="CF54" s="208">
        <v>9.32810106924708</v>
      </c>
      <c r="CG54" s="208">
        <v>0.151929035232137</v>
      </c>
      <c r="CH54" s="208">
        <v>21.1237315891918</v>
      </c>
      <c r="CI54" s="208">
        <v>2.52855209927958</v>
      </c>
      <c r="CJ54" s="208">
        <v>2.40714110174924</v>
      </c>
      <c r="CK54" s="208">
        <v>4.65395689015922</v>
      </c>
      <c r="CL54" s="208">
        <v>3.03589870686472</v>
      </c>
      <c r="CM54" s="208">
        <v>2.36818959105347</v>
      </c>
      <c r="CN54" s="208">
        <v>6.14199766781848</v>
      </c>
      <c r="CO54" s="208">
        <v>1.13847915664178</v>
      </c>
      <c r="CP54" s="208">
        <v>2.21824572423329</v>
      </c>
      <c r="CQ54" s="208">
        <v>18.0240588675699</v>
      </c>
      <c r="CR54" s="208">
        <v>10.1731735556191</v>
      </c>
      <c r="CS54" s="208">
        <v>7.49893328457749</v>
      </c>
      <c r="CT54" s="208">
        <v>0.21607946523107</v>
      </c>
      <c r="CU54" s="208">
        <v>3.89104041414485</v>
      </c>
      <c r="CV54" s="208">
        <v>1.71499883472963</v>
      </c>
      <c r="CW54" s="208">
        <v>3.44370296238863</v>
      </c>
      <c r="CX54" s="208">
        <v>12.6361033504123</v>
      </c>
      <c r="CY54" s="208">
        <v>5.43932784287353</v>
      </c>
      <c r="CZ54" s="208">
        <v>106.348016647667</v>
      </c>
      <c r="DA54" s="208">
        <v>15.233832859</v>
      </c>
      <c r="DB54" s="208">
        <v>0.20273035525995</v>
      </c>
      <c r="DC54" s="208">
        <v>1.86294789319256</v>
      </c>
      <c r="DD54" s="208">
        <v>23.0312442946412</v>
      </c>
      <c r="DE54" s="208">
        <v>7.00255925610636</v>
      </c>
      <c r="DF54" s="208">
        <v>34.1617220933554</v>
      </c>
      <c r="DG54" s="208">
        <v>5.94362398298138</v>
      </c>
      <c r="DH54" s="208">
        <v>18.0125839045561</v>
      </c>
      <c r="DI54" s="208">
        <v>36.8109994302253</v>
      </c>
      <c r="DJ54" s="208">
        <v>6.4446213998996</v>
      </c>
      <c r="DK54" s="208">
        <v>79.621773095135</v>
      </c>
      <c r="DL54" s="208">
        <v>75.9999953687932</v>
      </c>
      <c r="DM54" s="208">
        <v>271.600403324976</v>
      </c>
      <c r="DN54" s="208">
        <v>151.481763969258</v>
      </c>
      <c r="DO54" s="208">
        <v>60.6875827129597</v>
      </c>
      <c r="DP54" s="208">
        <v>0</v>
      </c>
      <c r="DQ54" s="101">
        <f t="shared" si="4"/>
        <v>1105.98756559373</v>
      </c>
      <c r="DR54" s="210">
        <v>11.3908189111541</v>
      </c>
      <c r="DS54" s="208">
        <v>74.8859812384002</v>
      </c>
      <c r="DT54" s="85">
        <f t="shared" si="5"/>
        <v>86.2768001495543</v>
      </c>
      <c r="DU54" s="208">
        <v>83615.4957931338</v>
      </c>
      <c r="DV54" s="208">
        <v>27.5207019384233</v>
      </c>
      <c r="DW54" s="208">
        <v>1360.5628566529</v>
      </c>
      <c r="DX54" s="208">
        <v>1123.08832125523</v>
      </c>
      <c r="DY54" s="208">
        <v>-0.191593232921859</v>
      </c>
      <c r="DZ54" s="117">
        <f t="shared" si="6"/>
        <v>86212.752879897</v>
      </c>
      <c r="EA54" s="118">
        <f t="shared" si="7"/>
        <v>87318.7404454907</v>
      </c>
    </row>
    <row r="55" spans="1:131">
      <c r="A55" s="86" t="s">
        <v>241</v>
      </c>
      <c r="B55" s="200" t="s">
        <v>242</v>
      </c>
      <c r="C55" s="208">
        <v>2.14320652727675</v>
      </c>
      <c r="D55" s="208">
        <v>5.18521713262194</v>
      </c>
      <c r="E55" s="208">
        <v>0.348884377659865</v>
      </c>
      <c r="F55" s="208">
        <v>0</v>
      </c>
      <c r="G55" s="208">
        <v>0</v>
      </c>
      <c r="H55" s="208">
        <v>1.5258007431965</v>
      </c>
      <c r="I55" s="208">
        <v>4.84907375820038</v>
      </c>
      <c r="J55" s="208">
        <v>0</v>
      </c>
      <c r="K55" s="208">
        <v>0</v>
      </c>
      <c r="L55" s="208">
        <v>2.73331117475603</v>
      </c>
      <c r="M55" s="208">
        <v>2.25039038962473</v>
      </c>
      <c r="N55" s="208">
        <v>34.5688082771271</v>
      </c>
      <c r="O55" s="208">
        <v>45.1445419981577</v>
      </c>
      <c r="P55" s="208">
        <v>84.6444454167034</v>
      </c>
      <c r="Q55" s="208">
        <v>46.0863307656138</v>
      </c>
      <c r="R55" s="208">
        <v>0</v>
      </c>
      <c r="S55" s="208">
        <v>0</v>
      </c>
      <c r="T55" s="208">
        <v>0</v>
      </c>
      <c r="U55" s="208">
        <v>13.5888585263829</v>
      </c>
      <c r="V55" s="208">
        <v>0.0229415242556779</v>
      </c>
      <c r="W55" s="208">
        <v>165.680355751443</v>
      </c>
      <c r="X55" s="208">
        <v>64.9427388811963</v>
      </c>
      <c r="Y55" s="208">
        <v>0</v>
      </c>
      <c r="Z55" s="208">
        <v>79.2448222549611</v>
      </c>
      <c r="AA55" s="208">
        <v>3.12932450986922</v>
      </c>
      <c r="AB55" s="208">
        <v>0.684121283318766</v>
      </c>
      <c r="AC55" s="208">
        <v>9.63630071038457</v>
      </c>
      <c r="AD55" s="208">
        <v>78.0400528415513</v>
      </c>
      <c r="AE55" s="208">
        <v>23.8444119587921</v>
      </c>
      <c r="AF55" s="208">
        <v>1.41662022010818</v>
      </c>
      <c r="AG55" s="208">
        <v>84.5391757560294</v>
      </c>
      <c r="AH55" s="208">
        <v>21.8998280255251</v>
      </c>
      <c r="AI55" s="208">
        <v>8.42268012765977</v>
      </c>
      <c r="AJ55" s="208">
        <v>13.4876221212053</v>
      </c>
      <c r="AK55" s="208">
        <v>1510.25258901279</v>
      </c>
      <c r="AL55" s="208">
        <v>159.164535030028</v>
      </c>
      <c r="AM55" s="208">
        <v>42.6450066067749</v>
      </c>
      <c r="AN55" s="208">
        <v>0</v>
      </c>
      <c r="AO55" s="208">
        <v>0</v>
      </c>
      <c r="AP55" s="208">
        <v>0</v>
      </c>
      <c r="AQ55" s="208">
        <v>0.725146572747826</v>
      </c>
      <c r="AR55" s="208">
        <v>0</v>
      </c>
      <c r="AS55" s="208">
        <v>0</v>
      </c>
      <c r="AT55" s="208">
        <v>11.1827922137584</v>
      </c>
      <c r="AU55" s="208">
        <v>0.062293247232348</v>
      </c>
      <c r="AV55" s="208">
        <v>78.2827503166321</v>
      </c>
      <c r="AW55" s="208">
        <v>0.253088405315166</v>
      </c>
      <c r="AX55" s="208">
        <v>12.0595161469835</v>
      </c>
      <c r="AY55" s="208">
        <v>26.9279438511124</v>
      </c>
      <c r="AZ55" s="208">
        <v>0</v>
      </c>
      <c r="BA55" s="208">
        <v>7.37144898562283</v>
      </c>
      <c r="BB55" s="208">
        <v>0</v>
      </c>
      <c r="BC55" s="209">
        <v>2646.98697544262</v>
      </c>
      <c r="BD55" s="210">
        <v>27.80564616565</v>
      </c>
      <c r="BE55" s="208">
        <v>308.55043995</v>
      </c>
      <c r="BF55" s="208">
        <v>336.35608611565</v>
      </c>
      <c r="BG55" s="208">
        <v>0</v>
      </c>
      <c r="BH55" s="208">
        <v>0</v>
      </c>
      <c r="BI55" s="208">
        <v>36.16</v>
      </c>
      <c r="BJ55" s="208">
        <v>0</v>
      </c>
      <c r="BK55" s="208">
        <v>-2.68837316132522</v>
      </c>
      <c r="BL55" s="211">
        <v>369.827712954325</v>
      </c>
      <c r="BM55" s="213">
        <v>3016.81468839694</v>
      </c>
      <c r="BN55" s="212"/>
      <c r="BO55" s="86" t="s">
        <v>85</v>
      </c>
      <c r="BP55" s="87" t="s">
        <v>140</v>
      </c>
      <c r="BQ55" s="208">
        <v>0</v>
      </c>
      <c r="BR55" s="208">
        <v>0</v>
      </c>
      <c r="BS55" s="208">
        <v>0</v>
      </c>
      <c r="BT55" s="208">
        <v>0.0176343719691603</v>
      </c>
      <c r="BU55" s="208">
        <v>0.0568398598422759</v>
      </c>
      <c r="BV55" s="208">
        <v>0.37695486176585</v>
      </c>
      <c r="BW55" s="208">
        <v>4.45990875949939</v>
      </c>
      <c r="BX55" s="208">
        <v>0</v>
      </c>
      <c r="BY55" s="208">
        <v>0</v>
      </c>
      <c r="BZ55" s="208">
        <v>0.0499595510676087</v>
      </c>
      <c r="CA55" s="208">
        <v>0</v>
      </c>
      <c r="CB55" s="208">
        <v>0</v>
      </c>
      <c r="CC55" s="208">
        <v>0</v>
      </c>
      <c r="CD55" s="208">
        <v>3.81321844576729</v>
      </c>
      <c r="CE55" s="208">
        <v>0</v>
      </c>
      <c r="CF55" s="208">
        <v>1.65366670790471</v>
      </c>
      <c r="CG55" s="208">
        <v>0</v>
      </c>
      <c r="CH55" s="208">
        <v>4.59675629226118</v>
      </c>
      <c r="CI55" s="208">
        <v>0.974942513947984</v>
      </c>
      <c r="CJ55" s="208">
        <v>0</v>
      </c>
      <c r="CK55" s="208">
        <v>0.188187653941003</v>
      </c>
      <c r="CL55" s="208">
        <v>0</v>
      </c>
      <c r="CM55" s="208">
        <v>22.8627905576943</v>
      </c>
      <c r="CN55" s="208">
        <v>15.4344456697988</v>
      </c>
      <c r="CO55" s="208">
        <v>0.0928184836168397</v>
      </c>
      <c r="CP55" s="208">
        <v>0</v>
      </c>
      <c r="CQ55" s="208">
        <v>7.35823527431418</v>
      </c>
      <c r="CR55" s="208">
        <v>24.2220580963106</v>
      </c>
      <c r="CS55" s="208">
        <v>0.314583296344326</v>
      </c>
      <c r="CT55" s="208">
        <v>0</v>
      </c>
      <c r="CU55" s="208">
        <v>0</v>
      </c>
      <c r="CV55" s="208">
        <v>0.412090447337186</v>
      </c>
      <c r="CW55" s="208">
        <v>7.56352972394882</v>
      </c>
      <c r="CX55" s="208">
        <v>0.0644774693675402</v>
      </c>
      <c r="CY55" s="208">
        <v>0.180005350257382</v>
      </c>
      <c r="CZ55" s="208">
        <v>161.065533961402</v>
      </c>
      <c r="DA55" s="208">
        <v>196.549787061817</v>
      </c>
      <c r="DB55" s="208">
        <v>4.35075592050479</v>
      </c>
      <c r="DC55" s="208">
        <v>1.7721663753437</v>
      </c>
      <c r="DD55" s="208">
        <v>38.4832282665634</v>
      </c>
      <c r="DE55" s="208">
        <v>0.0498983634016614</v>
      </c>
      <c r="DF55" s="208">
        <v>0</v>
      </c>
      <c r="DG55" s="208">
        <v>3.06200823920521</v>
      </c>
      <c r="DH55" s="208">
        <v>0</v>
      </c>
      <c r="DI55" s="208">
        <v>207.339685086096</v>
      </c>
      <c r="DJ55" s="208">
        <v>0</v>
      </c>
      <c r="DK55" s="208">
        <v>266.371946100778</v>
      </c>
      <c r="DL55" s="208">
        <v>170.541774106825</v>
      </c>
      <c r="DM55" s="208">
        <v>114.352092608487</v>
      </c>
      <c r="DN55" s="208">
        <v>4267.26932896565</v>
      </c>
      <c r="DO55" s="208">
        <v>58.7467108111167</v>
      </c>
      <c r="DP55" s="208">
        <v>0</v>
      </c>
      <c r="DQ55" s="101">
        <f t="shared" si="4"/>
        <v>5584.64801925415</v>
      </c>
      <c r="DR55" s="210">
        <v>17.0220774703036</v>
      </c>
      <c r="DS55" s="208">
        <v>0</v>
      </c>
      <c r="DT55" s="85">
        <f t="shared" si="5"/>
        <v>17.0220774703036</v>
      </c>
      <c r="DU55" s="208">
        <v>4408.98091113902</v>
      </c>
      <c r="DV55" s="208">
        <v>424.614455346139</v>
      </c>
      <c r="DW55" s="208">
        <v>35062.1385149147</v>
      </c>
      <c r="DX55" s="208">
        <v>0</v>
      </c>
      <c r="DY55" s="208">
        <v>0</v>
      </c>
      <c r="DZ55" s="117">
        <f t="shared" si="6"/>
        <v>39912.7559588702</v>
      </c>
      <c r="EA55" s="118">
        <f t="shared" si="7"/>
        <v>45497.4039781243</v>
      </c>
    </row>
    <row r="56" spans="1:131">
      <c r="A56" s="86" t="s">
        <v>243</v>
      </c>
      <c r="B56" s="200" t="s">
        <v>244</v>
      </c>
      <c r="C56" s="208">
        <v>0.171545575678822</v>
      </c>
      <c r="D56" s="208">
        <v>2.08671001707435</v>
      </c>
      <c r="E56" s="208">
        <v>0</v>
      </c>
      <c r="F56" s="208">
        <v>0</v>
      </c>
      <c r="G56" s="208">
        <v>136.39354029862</v>
      </c>
      <c r="H56" s="208">
        <v>143.305292133813</v>
      </c>
      <c r="I56" s="208">
        <v>592.395543807475</v>
      </c>
      <c r="J56" s="208">
        <v>16.9769628393838</v>
      </c>
      <c r="K56" s="208">
        <v>3.32363025478998</v>
      </c>
      <c r="L56" s="208">
        <v>7.40814030052237</v>
      </c>
      <c r="M56" s="208">
        <v>0</v>
      </c>
      <c r="N56" s="208">
        <v>45.4487065854436</v>
      </c>
      <c r="O56" s="208">
        <v>66.2881070604927</v>
      </c>
      <c r="P56" s="208">
        <v>36.4167882647795</v>
      </c>
      <c r="Q56" s="208">
        <v>13.6655281685466</v>
      </c>
      <c r="R56" s="208">
        <v>48.1139672268267</v>
      </c>
      <c r="S56" s="208">
        <v>2.62740569961868</v>
      </c>
      <c r="T56" s="208">
        <v>293.361253006047</v>
      </c>
      <c r="U56" s="208">
        <v>265.886153232273</v>
      </c>
      <c r="V56" s="208">
        <v>24.5425452336756</v>
      </c>
      <c r="W56" s="208">
        <v>163.767627456472</v>
      </c>
      <c r="X56" s="208">
        <v>37.1387932502534</v>
      </c>
      <c r="Y56" s="208">
        <v>28.0547295713992</v>
      </c>
      <c r="Z56" s="208">
        <v>31.8656267493987</v>
      </c>
      <c r="AA56" s="208">
        <v>0.149997120324162</v>
      </c>
      <c r="AB56" s="208">
        <v>5.87176077340725</v>
      </c>
      <c r="AC56" s="208">
        <v>21.8608581878951</v>
      </c>
      <c r="AD56" s="208">
        <v>7.63548431253274</v>
      </c>
      <c r="AE56" s="208">
        <v>1.61066307393497</v>
      </c>
      <c r="AF56" s="208">
        <v>0.0290384674501741</v>
      </c>
      <c r="AG56" s="208">
        <v>88.9315993953232</v>
      </c>
      <c r="AH56" s="208">
        <v>9.79885614728877</v>
      </c>
      <c r="AI56" s="208">
        <v>0.712419982015987</v>
      </c>
      <c r="AJ56" s="208">
        <v>16.535820313743</v>
      </c>
      <c r="AK56" s="208">
        <v>31.5757736298559</v>
      </c>
      <c r="AL56" s="208">
        <v>154.104875533279</v>
      </c>
      <c r="AM56" s="208">
        <v>0.0449680434973491</v>
      </c>
      <c r="AN56" s="208">
        <v>0</v>
      </c>
      <c r="AO56" s="208">
        <v>0</v>
      </c>
      <c r="AP56" s="208">
        <v>5.11662222882627</v>
      </c>
      <c r="AQ56" s="208">
        <v>0</v>
      </c>
      <c r="AR56" s="208">
        <v>0</v>
      </c>
      <c r="AS56" s="208">
        <v>0.0278297912274253</v>
      </c>
      <c r="AT56" s="208">
        <v>0.0452667807186349</v>
      </c>
      <c r="AU56" s="208">
        <v>3.48485421663615</v>
      </c>
      <c r="AV56" s="208">
        <v>1.20485650625909</v>
      </c>
      <c r="AW56" s="208">
        <v>1.49072556355856</v>
      </c>
      <c r="AX56" s="208">
        <v>5.40568969146727</v>
      </c>
      <c r="AY56" s="208">
        <v>96.558906583182</v>
      </c>
      <c r="AZ56" s="208">
        <v>0</v>
      </c>
      <c r="BA56" s="208">
        <v>1.34072932760971</v>
      </c>
      <c r="BB56" s="208">
        <v>0</v>
      </c>
      <c r="BC56" s="209">
        <v>2412.77619240262</v>
      </c>
      <c r="BD56" s="210">
        <v>640.90733722735</v>
      </c>
      <c r="BE56" s="208">
        <v>1024.09306322</v>
      </c>
      <c r="BF56" s="208">
        <v>1665.00040044735</v>
      </c>
      <c r="BG56" s="208">
        <v>0</v>
      </c>
      <c r="BH56" s="208">
        <v>0</v>
      </c>
      <c r="BI56" s="208">
        <v>131.424412942883</v>
      </c>
      <c r="BJ56" s="208">
        <v>0</v>
      </c>
      <c r="BK56" s="208">
        <v>-2.44970062520406</v>
      </c>
      <c r="BL56" s="211">
        <v>1793.97511276503</v>
      </c>
      <c r="BM56" s="213">
        <v>4206.75130516765</v>
      </c>
      <c r="BN56" s="212"/>
      <c r="BO56" s="86" t="s">
        <v>86</v>
      </c>
      <c r="BP56" s="87" t="s">
        <v>141</v>
      </c>
      <c r="BQ56" s="208">
        <v>6.5977589849392</v>
      </c>
      <c r="BR56" s="208">
        <v>1.37118487322233</v>
      </c>
      <c r="BS56" s="208">
        <v>2.07112354767024</v>
      </c>
      <c r="BT56" s="208">
        <v>0.00740113788539054</v>
      </c>
      <c r="BU56" s="208">
        <v>1.70090781009275</v>
      </c>
      <c r="BV56" s="208">
        <v>22.9363830518291</v>
      </c>
      <c r="BW56" s="208">
        <v>27.240207254465</v>
      </c>
      <c r="BX56" s="208">
        <v>12.2401203517886</v>
      </c>
      <c r="BY56" s="208">
        <v>16.2709449404926</v>
      </c>
      <c r="BZ56" s="208">
        <v>2.08624855532323</v>
      </c>
      <c r="CA56" s="208">
        <v>3.6760421576855</v>
      </c>
      <c r="CB56" s="208">
        <v>17.5891804920494</v>
      </c>
      <c r="CC56" s="208">
        <v>6.26701527026193</v>
      </c>
      <c r="CD56" s="208">
        <v>6.80896313035753</v>
      </c>
      <c r="CE56" s="208">
        <v>1.87766089157715</v>
      </c>
      <c r="CF56" s="208">
        <v>13.1247503945008</v>
      </c>
      <c r="CG56" s="208">
        <v>0.615186971786546</v>
      </c>
      <c r="CH56" s="208">
        <v>32.2150765175329</v>
      </c>
      <c r="CI56" s="208">
        <v>3.9933414727202</v>
      </c>
      <c r="CJ56" s="208">
        <v>2.10047646468799</v>
      </c>
      <c r="CK56" s="208">
        <v>15.0312967874497</v>
      </c>
      <c r="CL56" s="208">
        <v>9.77428022167739</v>
      </c>
      <c r="CM56" s="208">
        <v>6.42906968161396</v>
      </c>
      <c r="CN56" s="208">
        <v>28.0128209792164</v>
      </c>
      <c r="CO56" s="208">
        <v>6.41225032942931</v>
      </c>
      <c r="CP56" s="208">
        <v>3.3100053210315</v>
      </c>
      <c r="CQ56" s="208">
        <v>38.8374825403385</v>
      </c>
      <c r="CR56" s="208">
        <v>23.9947856278365</v>
      </c>
      <c r="CS56" s="208">
        <v>12.156082861976</v>
      </c>
      <c r="CT56" s="208">
        <v>0.311255699815406</v>
      </c>
      <c r="CU56" s="208">
        <v>18.0041990821256</v>
      </c>
      <c r="CV56" s="208">
        <v>0.0632982607555152</v>
      </c>
      <c r="CW56" s="208">
        <v>18.849900486406</v>
      </c>
      <c r="CX56" s="208">
        <v>0.00366943034905994</v>
      </c>
      <c r="CY56" s="208">
        <v>5.31356658316971</v>
      </c>
      <c r="CZ56" s="208">
        <v>271.732542357816</v>
      </c>
      <c r="DA56" s="208">
        <v>40.7803729457209</v>
      </c>
      <c r="DB56" s="208">
        <v>0.126409311253499</v>
      </c>
      <c r="DC56" s="208">
        <v>0.535157841453103</v>
      </c>
      <c r="DD56" s="208">
        <v>95.3731892477811</v>
      </c>
      <c r="DE56" s="208">
        <v>7.54375415779816</v>
      </c>
      <c r="DF56" s="208">
        <v>13.0859136848338</v>
      </c>
      <c r="DG56" s="208">
        <v>105.513201374029</v>
      </c>
      <c r="DH56" s="208">
        <v>101.553797246142</v>
      </c>
      <c r="DI56" s="208">
        <v>105.057047225065</v>
      </c>
      <c r="DJ56" s="208">
        <v>5.47320933021665</v>
      </c>
      <c r="DK56" s="208">
        <v>45.8055883953327</v>
      </c>
      <c r="DL56" s="208">
        <v>63.3253689905592</v>
      </c>
      <c r="DM56" s="208">
        <v>160.072546271633</v>
      </c>
      <c r="DN56" s="208">
        <v>351.651150378906</v>
      </c>
      <c r="DO56" s="208">
        <v>185.291533144804</v>
      </c>
      <c r="DP56" s="208">
        <v>0</v>
      </c>
      <c r="DQ56" s="101">
        <f t="shared" si="4"/>
        <v>1920.2147200674</v>
      </c>
      <c r="DR56" s="210">
        <v>9.98966480097339</v>
      </c>
      <c r="DS56" s="208">
        <v>93.7016972792674</v>
      </c>
      <c r="DT56" s="85">
        <f t="shared" si="5"/>
        <v>103.691362080241</v>
      </c>
      <c r="DU56" s="208">
        <v>0</v>
      </c>
      <c r="DV56" s="208">
        <v>2944.34025287869</v>
      </c>
      <c r="DW56" s="208">
        <v>7397.39780397697</v>
      </c>
      <c r="DX56" s="208">
        <v>0</v>
      </c>
      <c r="DY56" s="208">
        <v>0</v>
      </c>
      <c r="DZ56" s="117">
        <f t="shared" si="6"/>
        <v>10445.4294189359</v>
      </c>
      <c r="EA56" s="118">
        <f t="shared" si="7"/>
        <v>12365.6441390033</v>
      </c>
    </row>
    <row r="57" spans="1:131">
      <c r="A57" s="86" t="s">
        <v>245</v>
      </c>
      <c r="B57" s="200" t="s">
        <v>246</v>
      </c>
      <c r="C57" s="208">
        <v>0</v>
      </c>
      <c r="D57" s="208">
        <v>0</v>
      </c>
      <c r="E57" s="208">
        <v>0</v>
      </c>
      <c r="F57" s="208">
        <v>0.00605725785274954</v>
      </c>
      <c r="G57" s="208">
        <v>0</v>
      </c>
      <c r="H57" s="208">
        <v>7.91729969654351</v>
      </c>
      <c r="I57" s="208">
        <v>17.9417496195197</v>
      </c>
      <c r="J57" s="208">
        <v>2.58519239889086</v>
      </c>
      <c r="K57" s="208">
        <v>0</v>
      </c>
      <c r="L57" s="208">
        <v>1.75644646910496</v>
      </c>
      <c r="M57" s="208">
        <v>1.65470946749376</v>
      </c>
      <c r="N57" s="208">
        <v>0.288964918377676</v>
      </c>
      <c r="O57" s="208">
        <v>2.46222982515922</v>
      </c>
      <c r="P57" s="208">
        <v>2.82322422213453</v>
      </c>
      <c r="Q57" s="208">
        <v>0.0367323104630549</v>
      </c>
      <c r="R57" s="208">
        <v>3.95665294382085</v>
      </c>
      <c r="S57" s="208">
        <v>0.0217167125260298</v>
      </c>
      <c r="T57" s="208">
        <v>22.1126796746032</v>
      </c>
      <c r="U57" s="208">
        <v>61.390859226528</v>
      </c>
      <c r="V57" s="208">
        <v>0.393130594588503</v>
      </c>
      <c r="W57" s="208">
        <v>5.0631039648457</v>
      </c>
      <c r="X57" s="208">
        <v>4.38532294501864</v>
      </c>
      <c r="Y57" s="208">
        <v>2.02606278035247</v>
      </c>
      <c r="Z57" s="208">
        <v>82.9096601330478</v>
      </c>
      <c r="AA57" s="208">
        <v>1.70653122045081</v>
      </c>
      <c r="AB57" s="208">
        <v>0.166112267799751</v>
      </c>
      <c r="AC57" s="208">
        <v>3.45719463044574</v>
      </c>
      <c r="AD57" s="208">
        <v>2.09255875619116</v>
      </c>
      <c r="AE57" s="208">
        <v>3.19508847450672</v>
      </c>
      <c r="AF57" s="208">
        <v>0.0369640335549372</v>
      </c>
      <c r="AG57" s="208">
        <v>0.956978373849782</v>
      </c>
      <c r="AH57" s="208">
        <v>0</v>
      </c>
      <c r="AI57" s="208">
        <v>0.751872921513563</v>
      </c>
      <c r="AJ57" s="208">
        <v>3.14571120673685</v>
      </c>
      <c r="AK57" s="208">
        <v>5.8726505811572</v>
      </c>
      <c r="AL57" s="208">
        <v>151.242910289436</v>
      </c>
      <c r="AM57" s="208">
        <v>53.8643346723035</v>
      </c>
      <c r="AN57" s="208">
        <v>0.306866484138976</v>
      </c>
      <c r="AO57" s="208">
        <v>0.0692274562592677</v>
      </c>
      <c r="AP57" s="208">
        <v>14.268058289218</v>
      </c>
      <c r="AQ57" s="208">
        <v>4.7950737424718</v>
      </c>
      <c r="AR57" s="208">
        <v>8.13357598298074</v>
      </c>
      <c r="AS57" s="208">
        <v>5.07897367901563</v>
      </c>
      <c r="AT57" s="208">
        <v>2.42317575384386</v>
      </c>
      <c r="AU57" s="208">
        <v>1.7466716588217</v>
      </c>
      <c r="AV57" s="208">
        <v>0</v>
      </c>
      <c r="AW57" s="208">
        <v>41.4077167451692</v>
      </c>
      <c r="AX57" s="208">
        <v>140.162845673676</v>
      </c>
      <c r="AY57" s="208">
        <v>47.0606972997214</v>
      </c>
      <c r="AZ57" s="208">
        <v>141.650921012996</v>
      </c>
      <c r="BA57" s="208">
        <v>128.213642676593</v>
      </c>
      <c r="BB57" s="208">
        <v>0</v>
      </c>
      <c r="BC57" s="209">
        <v>981.538149043723</v>
      </c>
      <c r="BD57" s="210">
        <v>228.685736107</v>
      </c>
      <c r="BE57" s="208">
        <v>964.97179914</v>
      </c>
      <c r="BF57" s="208">
        <v>1193.657535247</v>
      </c>
      <c r="BG57" s="208">
        <v>0</v>
      </c>
      <c r="BH57" s="208">
        <v>0</v>
      </c>
      <c r="BI57" s="208">
        <v>6809.80749724907</v>
      </c>
      <c r="BJ57" s="208">
        <v>0</v>
      </c>
      <c r="BK57" s="208">
        <v>-0.996750186306599</v>
      </c>
      <c r="BL57" s="211">
        <v>8002.46828230976</v>
      </c>
      <c r="BM57" s="213">
        <v>8984.00643135349</v>
      </c>
      <c r="BN57" s="212"/>
      <c r="BO57" s="89" t="s">
        <v>87</v>
      </c>
      <c r="BP57" s="90" t="s">
        <v>142</v>
      </c>
      <c r="BQ57" s="214">
        <v>0</v>
      </c>
      <c r="BR57" s="214">
        <v>0</v>
      </c>
      <c r="BS57" s="214">
        <v>0</v>
      </c>
      <c r="BT57" s="214">
        <v>0</v>
      </c>
      <c r="BU57" s="214">
        <v>0</v>
      </c>
      <c r="BV57" s="214">
        <v>0</v>
      </c>
      <c r="BW57" s="214">
        <v>0</v>
      </c>
      <c r="BX57" s="214">
        <v>0</v>
      </c>
      <c r="BY57" s="214">
        <v>0</v>
      </c>
      <c r="BZ57" s="214">
        <v>0</v>
      </c>
      <c r="CA57" s="214">
        <v>0</v>
      </c>
      <c r="CB57" s="214">
        <v>0</v>
      </c>
      <c r="CC57" s="214">
        <v>0</v>
      </c>
      <c r="CD57" s="214">
        <v>0</v>
      </c>
      <c r="CE57" s="214">
        <v>0</v>
      </c>
      <c r="CF57" s="214">
        <v>0</v>
      </c>
      <c r="CG57" s="214">
        <v>0</v>
      </c>
      <c r="CH57" s="214">
        <v>0</v>
      </c>
      <c r="CI57" s="214">
        <v>0</v>
      </c>
      <c r="CJ57" s="214">
        <v>0</v>
      </c>
      <c r="CK57" s="214">
        <v>0</v>
      </c>
      <c r="CL57" s="214">
        <v>0</v>
      </c>
      <c r="CM57" s="214">
        <v>0</v>
      </c>
      <c r="CN57" s="214">
        <v>0</v>
      </c>
      <c r="CO57" s="214">
        <v>0</v>
      </c>
      <c r="CP57" s="214">
        <v>0</v>
      </c>
      <c r="CQ57" s="214">
        <v>0</v>
      </c>
      <c r="CR57" s="214">
        <v>0</v>
      </c>
      <c r="CS57" s="214">
        <v>0</v>
      </c>
      <c r="CT57" s="214">
        <v>0</v>
      </c>
      <c r="CU57" s="214">
        <v>0</v>
      </c>
      <c r="CV57" s="214">
        <v>0</v>
      </c>
      <c r="CW57" s="214">
        <v>0</v>
      </c>
      <c r="CX57" s="214">
        <v>0</v>
      </c>
      <c r="CY57" s="214">
        <v>0</v>
      </c>
      <c r="CZ57" s="214">
        <v>0</v>
      </c>
      <c r="DA57" s="214">
        <v>0</v>
      </c>
      <c r="DB57" s="214">
        <v>0</v>
      </c>
      <c r="DC57" s="214">
        <v>0</v>
      </c>
      <c r="DD57" s="214">
        <v>0</v>
      </c>
      <c r="DE57" s="214">
        <v>0</v>
      </c>
      <c r="DF57" s="214">
        <v>0</v>
      </c>
      <c r="DG57" s="214">
        <v>0</v>
      </c>
      <c r="DH57" s="214">
        <v>0</v>
      </c>
      <c r="DI57" s="214">
        <v>0</v>
      </c>
      <c r="DJ57" s="214">
        <v>0</v>
      </c>
      <c r="DK57" s="214">
        <v>0</v>
      </c>
      <c r="DL57" s="214">
        <v>0</v>
      </c>
      <c r="DM57" s="214">
        <v>0</v>
      </c>
      <c r="DN57" s="214">
        <v>0</v>
      </c>
      <c r="DO57" s="214">
        <v>0</v>
      </c>
      <c r="DP57" s="214">
        <v>0</v>
      </c>
      <c r="DQ57" s="101">
        <f t="shared" si="4"/>
        <v>0</v>
      </c>
      <c r="DR57" s="218">
        <v>0</v>
      </c>
      <c r="DS57" s="214">
        <v>0</v>
      </c>
      <c r="DT57" s="85">
        <f t="shared" si="5"/>
        <v>0</v>
      </c>
      <c r="DU57" s="214">
        <v>0</v>
      </c>
      <c r="DV57" s="214">
        <v>0</v>
      </c>
      <c r="DW57" s="214">
        <v>4638</v>
      </c>
      <c r="DX57" s="214">
        <v>0</v>
      </c>
      <c r="DY57" s="214">
        <v>0</v>
      </c>
      <c r="DZ57" s="117">
        <f t="shared" si="6"/>
        <v>4638</v>
      </c>
      <c r="EA57" s="118">
        <f t="shared" si="7"/>
        <v>4638</v>
      </c>
    </row>
    <row r="58" ht="15.75" spans="1:131">
      <c r="A58" s="86" t="s">
        <v>247</v>
      </c>
      <c r="B58" s="200" t="s">
        <v>248</v>
      </c>
      <c r="C58" s="208">
        <v>27.9861380892349</v>
      </c>
      <c r="D58" s="208">
        <v>107.97138561994</v>
      </c>
      <c r="E58" s="208">
        <v>1.12479965301661</v>
      </c>
      <c r="F58" s="208">
        <v>0</v>
      </c>
      <c r="G58" s="208">
        <v>0</v>
      </c>
      <c r="H58" s="208">
        <v>0</v>
      </c>
      <c r="I58" s="208">
        <v>20.2181656074691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0.732862300770825</v>
      </c>
      <c r="U58" s="208">
        <v>3.24494629660405</v>
      </c>
      <c r="V58" s="208">
        <v>63.5087922191363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10.1816013225124</v>
      </c>
      <c r="AM58" s="208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1.54759306719497</v>
      </c>
      <c r="AX58" s="208">
        <v>0</v>
      </c>
      <c r="AY58" s="208">
        <v>189.272822222229</v>
      </c>
      <c r="AZ58" s="208">
        <v>989.100898129035</v>
      </c>
      <c r="BA58" s="208">
        <v>26.3587315854298</v>
      </c>
      <c r="BB58" s="208">
        <v>0</v>
      </c>
      <c r="BC58" s="209">
        <v>1441.24873611257</v>
      </c>
      <c r="BD58" s="210">
        <v>64.17608326625</v>
      </c>
      <c r="BE58" s="208">
        <v>2047.79765216</v>
      </c>
      <c r="BF58" s="208">
        <v>2111.97373542625</v>
      </c>
      <c r="BG58" s="208">
        <v>420.778613622483</v>
      </c>
      <c r="BH58" s="208">
        <v>0</v>
      </c>
      <c r="BI58" s="208">
        <v>11658.8627919303</v>
      </c>
      <c r="BJ58" s="208">
        <v>0</v>
      </c>
      <c r="BK58" s="208">
        <v>-1.46386108195111</v>
      </c>
      <c r="BL58" s="211">
        <v>14190.1512798971</v>
      </c>
      <c r="BM58" s="213">
        <v>15631.4000160097</v>
      </c>
      <c r="BN58" s="212"/>
      <c r="BO58" s="215" t="s">
        <v>90</v>
      </c>
      <c r="BP58" s="216"/>
      <c r="BQ58" s="217">
        <f>SUM(BQ6:BQ57)</f>
        <v>18383.1495055587</v>
      </c>
      <c r="BR58" s="217">
        <f t="shared" ref="BR58:CW58" si="8">SUM(BR6:BR57)</f>
        <v>8927.17021443553</v>
      </c>
      <c r="BS58" s="217">
        <f t="shared" si="8"/>
        <v>775.296877447372</v>
      </c>
      <c r="BT58" s="217">
        <f t="shared" si="8"/>
        <v>11.45664441818</v>
      </c>
      <c r="BU58" s="217">
        <f t="shared" si="8"/>
        <v>723.37570189171</v>
      </c>
      <c r="BV58" s="217">
        <f t="shared" si="8"/>
        <v>25322.2909126627</v>
      </c>
      <c r="BW58" s="217">
        <f t="shared" si="8"/>
        <v>33362.2783152693</v>
      </c>
      <c r="BX58" s="217">
        <f t="shared" si="8"/>
        <v>4351.61810811418</v>
      </c>
      <c r="BY58" s="217">
        <f t="shared" si="8"/>
        <v>8748.66348316626</v>
      </c>
      <c r="BZ58" s="217">
        <f t="shared" si="8"/>
        <v>1515.84654799907</v>
      </c>
      <c r="CA58" s="217">
        <f t="shared" si="8"/>
        <v>1778.12288856599</v>
      </c>
      <c r="CB58" s="217">
        <f t="shared" si="8"/>
        <v>9289.83854278181</v>
      </c>
      <c r="CC58" s="217">
        <f t="shared" si="8"/>
        <v>1780.56702617052</v>
      </c>
      <c r="CD58" s="217">
        <f t="shared" si="8"/>
        <v>3933.10267089396</v>
      </c>
      <c r="CE58" s="217">
        <f t="shared" si="8"/>
        <v>430.41754229305</v>
      </c>
      <c r="CF58" s="217">
        <f t="shared" si="8"/>
        <v>36835.8905055772</v>
      </c>
      <c r="CG58" s="217">
        <f t="shared" si="8"/>
        <v>519.47022855352</v>
      </c>
      <c r="CH58" s="217">
        <f t="shared" si="8"/>
        <v>25798.1858165787</v>
      </c>
      <c r="CI58" s="217">
        <f t="shared" si="8"/>
        <v>3277.43500833051</v>
      </c>
      <c r="CJ58" s="217">
        <f t="shared" si="8"/>
        <v>398.70230646022</v>
      </c>
      <c r="CK58" s="217">
        <f t="shared" si="8"/>
        <v>7481.83504758732</v>
      </c>
      <c r="CL58" s="217">
        <f t="shared" si="8"/>
        <v>3212.86727697497</v>
      </c>
      <c r="CM58" s="217">
        <f t="shared" si="8"/>
        <v>3431.99364377569</v>
      </c>
      <c r="CN58" s="217">
        <f t="shared" si="8"/>
        <v>8646.58822186837</v>
      </c>
      <c r="CO58" s="217">
        <f t="shared" si="8"/>
        <v>2121.9642714073</v>
      </c>
      <c r="CP58" s="217">
        <f t="shared" si="8"/>
        <v>2020.4952137789</v>
      </c>
      <c r="CQ58" s="217">
        <f t="shared" si="8"/>
        <v>17897.9511659833</v>
      </c>
      <c r="CR58" s="217">
        <f t="shared" si="8"/>
        <v>13784.5361206902</v>
      </c>
      <c r="CS58" s="217">
        <f t="shared" si="8"/>
        <v>5656.68260937608</v>
      </c>
      <c r="CT58" s="217">
        <f t="shared" si="8"/>
        <v>295.97134429178</v>
      </c>
      <c r="CU58" s="217">
        <f t="shared" si="8"/>
        <v>7791.00979576176</v>
      </c>
      <c r="CV58" s="217">
        <f t="shared" si="8"/>
        <v>1730.68905505589</v>
      </c>
      <c r="CW58" s="217">
        <f t="shared" si="8"/>
        <v>12104.1227972352</v>
      </c>
      <c r="CX58" s="217">
        <f t="shared" ref="CX58:EA58" si="9">SUM(CX6:CX57)</f>
        <v>1748.46990355849</v>
      </c>
      <c r="CY58" s="217">
        <f t="shared" si="9"/>
        <v>23421.5333456687</v>
      </c>
      <c r="CZ58" s="217">
        <f t="shared" si="9"/>
        <v>38284.7792980677</v>
      </c>
      <c r="DA58" s="217">
        <f t="shared" si="9"/>
        <v>22922.8612542453</v>
      </c>
      <c r="DB58" s="217">
        <f t="shared" si="9"/>
        <v>665.31614472659</v>
      </c>
      <c r="DC58" s="217">
        <f t="shared" si="9"/>
        <v>1420.40774391375</v>
      </c>
      <c r="DD58" s="217">
        <f t="shared" si="9"/>
        <v>3264.6974056027</v>
      </c>
      <c r="DE58" s="217">
        <f t="shared" si="9"/>
        <v>763.564958615289</v>
      </c>
      <c r="DF58" s="217">
        <f t="shared" si="9"/>
        <v>9403.30218115709</v>
      </c>
      <c r="DG58" s="217">
        <f t="shared" si="9"/>
        <v>5175.53358960123</v>
      </c>
      <c r="DH58" s="217">
        <f t="shared" si="9"/>
        <v>4541.01149383549</v>
      </c>
      <c r="DI58" s="217">
        <f t="shared" si="9"/>
        <v>13184.8184727251</v>
      </c>
      <c r="DJ58" s="217">
        <f t="shared" si="9"/>
        <v>3498.27071213053</v>
      </c>
      <c r="DK58" s="217">
        <f t="shared" si="9"/>
        <v>10983.1229880945</v>
      </c>
      <c r="DL58" s="217">
        <f t="shared" si="9"/>
        <v>4943.63669609165</v>
      </c>
      <c r="DM58" s="217">
        <f t="shared" si="9"/>
        <v>20883.0813859609</v>
      </c>
      <c r="DN58" s="217">
        <f t="shared" si="9"/>
        <v>16064.9373107051</v>
      </c>
      <c r="DO58" s="217">
        <f t="shared" si="9"/>
        <v>5705.18016982078</v>
      </c>
      <c r="DP58" s="217">
        <f t="shared" si="9"/>
        <v>0</v>
      </c>
      <c r="DQ58" s="217">
        <f t="shared" si="9"/>
        <v>459214.110465477</v>
      </c>
      <c r="DR58" s="217">
        <f t="shared" si="9"/>
        <v>70960.7566289785</v>
      </c>
      <c r="DS58" s="217">
        <f t="shared" si="9"/>
        <v>196951.575303794</v>
      </c>
      <c r="DT58" s="217">
        <f t="shared" si="9"/>
        <v>267912.331932773</v>
      </c>
      <c r="DU58" s="217">
        <f t="shared" si="9"/>
        <v>88557.3431096385</v>
      </c>
      <c r="DV58" s="217">
        <f t="shared" si="9"/>
        <v>5125.85468817352</v>
      </c>
      <c r="DW58" s="217">
        <f t="shared" si="9"/>
        <v>321456.363256281</v>
      </c>
      <c r="DX58" s="217">
        <f t="shared" si="9"/>
        <v>86327.455437864</v>
      </c>
      <c r="DY58" s="217">
        <f t="shared" si="9"/>
        <v>-1374.78537968522</v>
      </c>
      <c r="DZ58" s="217">
        <f t="shared" si="9"/>
        <v>768004.563045045</v>
      </c>
      <c r="EA58" s="217">
        <f t="shared" si="9"/>
        <v>1227218.67351052</v>
      </c>
    </row>
    <row r="59" spans="1:131">
      <c r="A59" s="86" t="s">
        <v>249</v>
      </c>
      <c r="B59" s="200" t="s">
        <v>250</v>
      </c>
      <c r="C59" s="208">
        <v>0</v>
      </c>
      <c r="D59" s="208">
        <v>0</v>
      </c>
      <c r="E59" s="208">
        <v>0</v>
      </c>
      <c r="F59" s="208">
        <v>0</v>
      </c>
      <c r="G59" s="208">
        <v>4.03576768949688</v>
      </c>
      <c r="H59" s="208">
        <v>0</v>
      </c>
      <c r="I59" s="208">
        <v>0.232261854572417</v>
      </c>
      <c r="J59" s="208">
        <v>0</v>
      </c>
      <c r="K59" s="208">
        <v>0</v>
      </c>
      <c r="L59" s="208">
        <v>1.73914043565875</v>
      </c>
      <c r="M59" s="208">
        <v>0</v>
      </c>
      <c r="N59" s="208">
        <v>249.969245745031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0.379420356775147</v>
      </c>
      <c r="V59" s="208">
        <v>0.0227857832855324</v>
      </c>
      <c r="W59" s="208">
        <v>420.321177967081</v>
      </c>
      <c r="X59" s="208">
        <v>7.68810146361989</v>
      </c>
      <c r="Y59" s="208">
        <v>21.1098208619355</v>
      </c>
      <c r="Z59" s="208">
        <v>1.51737311541432</v>
      </c>
      <c r="AA59" s="208">
        <v>0</v>
      </c>
      <c r="AB59" s="208">
        <v>4.07124269076572</v>
      </c>
      <c r="AC59" s="208">
        <v>429.527680506569</v>
      </c>
      <c r="AD59" s="208">
        <v>1306.58841955719</v>
      </c>
      <c r="AE59" s="208">
        <v>217.327383994676</v>
      </c>
      <c r="AF59" s="208">
        <v>6.26729036515738</v>
      </c>
      <c r="AG59" s="208">
        <v>12.1052112482324</v>
      </c>
      <c r="AH59" s="208">
        <v>31.081414472207</v>
      </c>
      <c r="AI59" s="208">
        <v>0</v>
      </c>
      <c r="AJ59" s="208">
        <v>1.1496338621677</v>
      </c>
      <c r="AK59" s="208">
        <v>2.78316361357959</v>
      </c>
      <c r="AL59" s="208">
        <v>115.120638321654</v>
      </c>
      <c r="AM59" s="208">
        <v>1405.35860174258</v>
      </c>
      <c r="AN59" s="208">
        <v>0</v>
      </c>
      <c r="AO59" s="208">
        <v>125.452870081157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0.288179663025554</v>
      </c>
      <c r="AX59" s="208">
        <v>32.4741352126529</v>
      </c>
      <c r="AY59" s="208">
        <v>1.93046724922487</v>
      </c>
      <c r="AZ59" s="208">
        <v>1.33967891496687</v>
      </c>
      <c r="BA59" s="208">
        <v>2.425995901341</v>
      </c>
      <c r="BB59" s="208">
        <v>0</v>
      </c>
      <c r="BC59" s="209">
        <v>4402.30710267002</v>
      </c>
      <c r="BD59" s="210">
        <v>766.6263445907</v>
      </c>
      <c r="BE59" s="208">
        <v>2215.05457793</v>
      </c>
      <c r="BF59" s="208">
        <v>2981.6809225207</v>
      </c>
      <c r="BG59" s="208">
        <v>0</v>
      </c>
      <c r="BH59" s="208">
        <v>0</v>
      </c>
      <c r="BI59" s="208">
        <v>232.451344604766</v>
      </c>
      <c r="BJ59" s="208">
        <v>0</v>
      </c>
      <c r="BK59" s="208">
        <v>-4.47082664149457</v>
      </c>
      <c r="BL59" s="211">
        <v>3209.66144048397</v>
      </c>
      <c r="BM59" s="213">
        <v>7611.96854315399</v>
      </c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</row>
    <row r="60" spans="1:65">
      <c r="A60" s="86" t="s">
        <v>251</v>
      </c>
      <c r="B60" s="200" t="s">
        <v>252</v>
      </c>
      <c r="C60" s="208">
        <v>35.9208197893758</v>
      </c>
      <c r="D60" s="208">
        <v>18.7057963950644</v>
      </c>
      <c r="E60" s="208">
        <v>4.88292130921499</v>
      </c>
      <c r="F60" s="208">
        <v>0</v>
      </c>
      <c r="G60" s="208">
        <v>6.50486924702564</v>
      </c>
      <c r="H60" s="208">
        <v>405.490815604523</v>
      </c>
      <c r="I60" s="208">
        <v>1555.77348176275</v>
      </c>
      <c r="J60" s="208">
        <v>371.152002193541</v>
      </c>
      <c r="K60" s="208">
        <v>0</v>
      </c>
      <c r="L60" s="208">
        <v>3.45632530893196</v>
      </c>
      <c r="M60" s="208">
        <v>3.68267901645424</v>
      </c>
      <c r="N60" s="208">
        <v>122.121199226823</v>
      </c>
      <c r="O60" s="208">
        <v>27.3894216043438</v>
      </c>
      <c r="P60" s="208">
        <v>42.7763250180517</v>
      </c>
      <c r="Q60" s="208">
        <v>45.9224787598786</v>
      </c>
      <c r="R60" s="208">
        <v>12.0285371043604</v>
      </c>
      <c r="S60" s="208">
        <v>0.563130578367686</v>
      </c>
      <c r="T60" s="208">
        <v>390.140562913375</v>
      </c>
      <c r="U60" s="208">
        <v>88.464658235208</v>
      </c>
      <c r="V60" s="208">
        <v>11.3523785816933</v>
      </c>
      <c r="W60" s="208">
        <v>1223.14851483536</v>
      </c>
      <c r="X60" s="208">
        <v>153.165525046321</v>
      </c>
      <c r="Y60" s="208">
        <v>15.0612823577342</v>
      </c>
      <c r="Z60" s="208">
        <v>115.760750086326</v>
      </c>
      <c r="AA60" s="208">
        <v>28.2745534780005</v>
      </c>
      <c r="AB60" s="208">
        <v>63.1814707311991</v>
      </c>
      <c r="AC60" s="208">
        <v>217.615653567213</v>
      </c>
      <c r="AD60" s="208">
        <v>257.285776133432</v>
      </c>
      <c r="AE60" s="208">
        <v>245.773311800253</v>
      </c>
      <c r="AF60" s="208">
        <v>1.82874637856515</v>
      </c>
      <c r="AG60" s="208">
        <v>504.346626606721</v>
      </c>
      <c r="AH60" s="208">
        <v>25.511948909518</v>
      </c>
      <c r="AI60" s="208">
        <v>11.6742718009832</v>
      </c>
      <c r="AJ60" s="208">
        <v>35.8884784685996</v>
      </c>
      <c r="AK60" s="208">
        <v>918.495956567998</v>
      </c>
      <c r="AL60" s="208">
        <v>852.007000889347</v>
      </c>
      <c r="AM60" s="208">
        <v>8.86365958750104</v>
      </c>
      <c r="AN60" s="208">
        <v>0</v>
      </c>
      <c r="AO60" s="208">
        <v>0.993044915143304</v>
      </c>
      <c r="AP60" s="208">
        <v>13.4486772780796</v>
      </c>
      <c r="AQ60" s="208">
        <v>0.483938158158632</v>
      </c>
      <c r="AR60" s="208">
        <v>49.1510255857069</v>
      </c>
      <c r="AS60" s="208">
        <v>0</v>
      </c>
      <c r="AT60" s="208">
        <v>0.148626489731093</v>
      </c>
      <c r="AU60" s="208">
        <v>2.44999977755527</v>
      </c>
      <c r="AV60" s="208">
        <v>5.1400574248216</v>
      </c>
      <c r="AW60" s="208">
        <v>20.9826568740276</v>
      </c>
      <c r="AX60" s="208">
        <v>20.6907295795721</v>
      </c>
      <c r="AY60" s="208">
        <v>70.3959133387996</v>
      </c>
      <c r="AZ60" s="208">
        <v>66.0062470543039</v>
      </c>
      <c r="BA60" s="208">
        <v>7.01133224528756</v>
      </c>
      <c r="BB60" s="208">
        <v>0</v>
      </c>
      <c r="BC60" s="209">
        <v>8081.11417861524</v>
      </c>
      <c r="BD60" s="210">
        <v>427.04219453535</v>
      </c>
      <c r="BE60" s="208">
        <v>3781.09818936145</v>
      </c>
      <c r="BF60" s="208">
        <v>4208.1403838968</v>
      </c>
      <c r="BG60" s="208">
        <v>0</v>
      </c>
      <c r="BH60" s="208">
        <v>0</v>
      </c>
      <c r="BI60" s="208">
        <v>721.2</v>
      </c>
      <c r="BJ60" s="208">
        <v>0</v>
      </c>
      <c r="BK60" s="208">
        <v>-8.20720023235117</v>
      </c>
      <c r="BL60" s="211">
        <v>4921.13318366445</v>
      </c>
      <c r="BM60" s="213">
        <v>13002.2473622797</v>
      </c>
    </row>
    <row r="61" spans="1:65">
      <c r="A61" s="86" t="s">
        <v>253</v>
      </c>
      <c r="B61" s="200" t="s">
        <v>254</v>
      </c>
      <c r="C61" s="208">
        <v>5.38042761716173</v>
      </c>
      <c r="D61" s="208">
        <v>13.4296197320631</v>
      </c>
      <c r="E61" s="208">
        <v>1.44250084804552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425.816083342518</v>
      </c>
      <c r="Y61" s="208">
        <v>0</v>
      </c>
      <c r="Z61" s="208">
        <v>0</v>
      </c>
      <c r="AA61" s="208">
        <v>0</v>
      </c>
      <c r="AB61" s="208">
        <v>0</v>
      </c>
      <c r="AC61" s="208">
        <v>0</v>
      </c>
      <c r="AD61" s="208">
        <v>0</v>
      </c>
      <c r="AE61" s="208">
        <v>0</v>
      </c>
      <c r="AF61" s="208">
        <v>0</v>
      </c>
      <c r="AG61" s="208">
        <v>0</v>
      </c>
      <c r="AH61" s="208">
        <v>0</v>
      </c>
      <c r="AI61" s="208">
        <v>27.0173312824315</v>
      </c>
      <c r="AJ61" s="208">
        <v>10.772859634128</v>
      </c>
      <c r="AK61" s="208">
        <v>790.58009182245</v>
      </c>
      <c r="AL61" s="208">
        <v>0</v>
      </c>
      <c r="AM61" s="208">
        <v>0</v>
      </c>
      <c r="AN61" s="208">
        <v>0</v>
      </c>
      <c r="AO61" s="208">
        <v>0</v>
      </c>
      <c r="AP61" s="208">
        <v>0</v>
      </c>
      <c r="AQ61" s="208">
        <v>0</v>
      </c>
      <c r="AR61" s="208">
        <v>0</v>
      </c>
      <c r="AS61" s="208">
        <v>0</v>
      </c>
      <c r="AT61" s="208">
        <v>0</v>
      </c>
      <c r="AU61" s="208">
        <v>0</v>
      </c>
      <c r="AV61" s="208">
        <v>31.5113415807214</v>
      </c>
      <c r="AW61" s="208">
        <v>0</v>
      </c>
      <c r="AX61" s="208">
        <v>0</v>
      </c>
      <c r="AY61" s="208">
        <v>7.62253349978859</v>
      </c>
      <c r="AZ61" s="208">
        <v>0</v>
      </c>
      <c r="BA61" s="208">
        <v>0</v>
      </c>
      <c r="BB61" s="208">
        <v>0</v>
      </c>
      <c r="BC61" s="209">
        <v>1313.57278935931</v>
      </c>
      <c r="BD61" s="210">
        <v>0.0092715644</v>
      </c>
      <c r="BE61" s="208">
        <v>13.66297167</v>
      </c>
      <c r="BF61" s="208">
        <v>13.6722432344</v>
      </c>
      <c r="BG61" s="208">
        <v>0</v>
      </c>
      <c r="BH61" s="208">
        <v>0</v>
      </c>
      <c r="BI61" s="208">
        <v>0</v>
      </c>
      <c r="BJ61" s="208">
        <v>0</v>
      </c>
      <c r="BK61" s="208">
        <v>-1.33397290872858</v>
      </c>
      <c r="BL61" s="211">
        <v>12.3382703256714</v>
      </c>
      <c r="BM61" s="213">
        <v>1325.91105968498</v>
      </c>
    </row>
    <row r="62" spans="1:102">
      <c r="A62" s="86" t="s">
        <v>255</v>
      </c>
      <c r="B62" s="200" t="s">
        <v>256</v>
      </c>
      <c r="C62" s="208">
        <v>29.9654058063762</v>
      </c>
      <c r="D62" s="208">
        <v>33.8878032278084</v>
      </c>
      <c r="E62" s="208">
        <v>3.79338601673869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8">
        <v>0</v>
      </c>
      <c r="X62" s="208">
        <v>2.419885829543</v>
      </c>
      <c r="Y62" s="208">
        <v>0</v>
      </c>
      <c r="Z62" s="208">
        <v>0</v>
      </c>
      <c r="AA62" s="208">
        <v>0</v>
      </c>
      <c r="AB62" s="208">
        <v>0</v>
      </c>
      <c r="AC62" s="208">
        <v>0</v>
      </c>
      <c r="AD62" s="208">
        <v>0</v>
      </c>
      <c r="AE62" s="208">
        <v>0</v>
      </c>
      <c r="AF62" s="208">
        <v>0</v>
      </c>
      <c r="AG62" s="208">
        <v>0</v>
      </c>
      <c r="AH62" s="208">
        <v>0</v>
      </c>
      <c r="AI62" s="208">
        <v>94.2563767547554</v>
      </c>
      <c r="AJ62" s="208">
        <v>88.6422366258735</v>
      </c>
      <c r="AK62" s="208">
        <v>2207.34670707998</v>
      </c>
      <c r="AL62" s="208">
        <v>0</v>
      </c>
      <c r="AM62" s="208">
        <v>0</v>
      </c>
      <c r="AN62" s="208">
        <v>0</v>
      </c>
      <c r="AO62" s="208">
        <v>0</v>
      </c>
      <c r="AP62" s="208">
        <v>2.22882547078429</v>
      </c>
      <c r="AQ62" s="208">
        <v>0</v>
      </c>
      <c r="AR62" s="208">
        <v>0</v>
      </c>
      <c r="AS62" s="208">
        <v>0</v>
      </c>
      <c r="AT62" s="208">
        <v>0</v>
      </c>
      <c r="AU62" s="208">
        <v>0</v>
      </c>
      <c r="AV62" s="208">
        <v>62.3403804568256</v>
      </c>
      <c r="AW62" s="208">
        <v>0</v>
      </c>
      <c r="AX62" s="208">
        <v>0</v>
      </c>
      <c r="AY62" s="208">
        <v>7.77679254863245</v>
      </c>
      <c r="AZ62" s="208">
        <v>0</v>
      </c>
      <c r="BA62" s="208">
        <v>28.8187867319598</v>
      </c>
      <c r="BB62" s="208">
        <v>0</v>
      </c>
      <c r="BC62" s="209">
        <v>2561.47658654928</v>
      </c>
      <c r="BD62" s="210">
        <v>4.4340053198</v>
      </c>
      <c r="BE62" s="208">
        <v>115.62821489</v>
      </c>
      <c r="BF62" s="208">
        <v>120.0622202098</v>
      </c>
      <c r="BG62" s="208">
        <v>0</v>
      </c>
      <c r="BH62" s="208">
        <v>0</v>
      </c>
      <c r="BI62" s="208">
        <v>0</v>
      </c>
      <c r="BJ62" s="208">
        <v>0</v>
      </c>
      <c r="BK62" s="208">
        <v>-2.60157242980768</v>
      </c>
      <c r="BL62" s="211">
        <v>117.460647779992</v>
      </c>
      <c r="BM62" s="213">
        <v>2678.93723432927</v>
      </c>
      <c r="CX62" s="48"/>
    </row>
    <row r="63" spans="1:65">
      <c r="A63" s="86" t="s">
        <v>257</v>
      </c>
      <c r="B63" s="200" t="s">
        <v>258</v>
      </c>
      <c r="C63" s="208">
        <v>305.995459147244</v>
      </c>
      <c r="D63" s="208">
        <v>599.737967283088</v>
      </c>
      <c r="E63" s="208">
        <v>5.78640046873755</v>
      </c>
      <c r="F63" s="208">
        <v>0</v>
      </c>
      <c r="G63" s="208">
        <v>2.90872090260916</v>
      </c>
      <c r="H63" s="208">
        <v>0.0931897307672197</v>
      </c>
      <c r="I63" s="208">
        <v>207.148361055528</v>
      </c>
      <c r="J63" s="208">
        <v>316.244861987872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20.165865505655</v>
      </c>
      <c r="Q63" s="208">
        <v>0</v>
      </c>
      <c r="R63" s="208">
        <v>0</v>
      </c>
      <c r="S63" s="208">
        <v>0</v>
      </c>
      <c r="T63" s="208">
        <v>173.169041451142</v>
      </c>
      <c r="U63" s="208">
        <v>36.6552861577095</v>
      </c>
      <c r="V63" s="208">
        <v>1.55172090718453</v>
      </c>
      <c r="W63" s="208">
        <v>111.746876266912</v>
      </c>
      <c r="X63" s="208">
        <v>349.168842152727</v>
      </c>
      <c r="Y63" s="208">
        <v>26.134685132982</v>
      </c>
      <c r="Z63" s="208">
        <v>34.702429578437</v>
      </c>
      <c r="AA63" s="208">
        <v>0.0688389808102363</v>
      </c>
      <c r="AB63" s="208">
        <v>16.1882263407768</v>
      </c>
      <c r="AC63" s="208">
        <v>63.9837059751637</v>
      </c>
      <c r="AD63" s="208">
        <v>355.6841519802</v>
      </c>
      <c r="AE63" s="208">
        <v>14.2319843208113</v>
      </c>
      <c r="AF63" s="208">
        <v>1.18935653926364</v>
      </c>
      <c r="AG63" s="208">
        <v>172.410622277901</v>
      </c>
      <c r="AH63" s="208">
        <v>8.63397848648783</v>
      </c>
      <c r="AI63" s="208">
        <v>8.70084035098444</v>
      </c>
      <c r="AJ63" s="208">
        <v>6.65173078575953</v>
      </c>
      <c r="AK63" s="208">
        <v>2507.45682402082</v>
      </c>
      <c r="AL63" s="208">
        <v>18.2046212421333</v>
      </c>
      <c r="AM63" s="208">
        <v>0</v>
      </c>
      <c r="AN63" s="208">
        <v>0</v>
      </c>
      <c r="AO63" s="208">
        <v>0</v>
      </c>
      <c r="AP63" s="208">
        <v>0</v>
      </c>
      <c r="AQ63" s="208">
        <v>13.6926651710243</v>
      </c>
      <c r="AR63" s="208">
        <v>88.990970835385</v>
      </c>
      <c r="AS63" s="208">
        <v>0</v>
      </c>
      <c r="AT63" s="208">
        <v>0</v>
      </c>
      <c r="AU63" s="208">
        <v>0</v>
      </c>
      <c r="AV63" s="208">
        <v>50.1312212682496</v>
      </c>
      <c r="AW63" s="208">
        <v>0.188795781693308</v>
      </c>
      <c r="AX63" s="208">
        <v>1.92896793594981</v>
      </c>
      <c r="AY63" s="208">
        <v>53.5131502079997</v>
      </c>
      <c r="AZ63" s="208">
        <v>19.6597367316929</v>
      </c>
      <c r="BA63" s="208">
        <v>5.6033403381789</v>
      </c>
      <c r="BB63" s="208">
        <v>0</v>
      </c>
      <c r="BC63" s="209">
        <v>5598.32343729988</v>
      </c>
      <c r="BD63" s="210">
        <v>270.1106321615</v>
      </c>
      <c r="BE63" s="208">
        <v>994.88832587</v>
      </c>
      <c r="BF63" s="208">
        <v>1264.9989580315</v>
      </c>
      <c r="BG63" s="208">
        <v>0</v>
      </c>
      <c r="BH63" s="208">
        <v>0</v>
      </c>
      <c r="BI63" s="208">
        <v>437.512577082123</v>
      </c>
      <c r="BJ63" s="208">
        <v>0</v>
      </c>
      <c r="BK63" s="208">
        <v>-84.8852590688675</v>
      </c>
      <c r="BL63" s="211">
        <v>1617.62627604476</v>
      </c>
      <c r="BM63" s="213">
        <v>7215.94971334464</v>
      </c>
    </row>
    <row r="64" spans="1:65">
      <c r="A64" s="86" t="s">
        <v>259</v>
      </c>
      <c r="B64" s="200" t="s">
        <v>260</v>
      </c>
      <c r="C64" s="208">
        <v>39.0701821594837</v>
      </c>
      <c r="D64" s="208">
        <v>41.3473816360314</v>
      </c>
      <c r="E64" s="208">
        <v>3.02598209141245</v>
      </c>
      <c r="F64" s="208">
        <v>0.0229526454072619</v>
      </c>
      <c r="G64" s="208">
        <v>5.09550650415938</v>
      </c>
      <c r="H64" s="208">
        <v>38.0971350885503</v>
      </c>
      <c r="I64" s="208">
        <v>4.11437259892959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13.2208215138085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0.0180889939977519</v>
      </c>
      <c r="W64" s="208">
        <v>195.541267897104</v>
      </c>
      <c r="X64" s="208">
        <v>75.1301364153252</v>
      </c>
      <c r="Y64" s="208">
        <v>516.015514450219</v>
      </c>
      <c r="Z64" s="208">
        <v>3159.61375818717</v>
      </c>
      <c r="AA64" s="208">
        <v>5.50553923723418</v>
      </c>
      <c r="AB64" s="208">
        <v>130.960879143192</v>
      </c>
      <c r="AC64" s="208">
        <v>2403.52994909031</v>
      </c>
      <c r="AD64" s="208">
        <v>785.256917892636</v>
      </c>
      <c r="AE64" s="208">
        <v>945.985340858112</v>
      </c>
      <c r="AF64" s="208">
        <v>12.752740379733</v>
      </c>
      <c r="AG64" s="208">
        <v>336.922057251676</v>
      </c>
      <c r="AH64" s="208">
        <v>41.1090067368807</v>
      </c>
      <c r="AI64" s="208">
        <v>9.54025595898191</v>
      </c>
      <c r="AJ64" s="208">
        <v>8.67088225365507</v>
      </c>
      <c r="AK64" s="208">
        <v>1080.57856132525</v>
      </c>
      <c r="AL64" s="208">
        <v>218.832919403773</v>
      </c>
      <c r="AM64" s="208">
        <v>0.189832902191424</v>
      </c>
      <c r="AN64" s="208">
        <v>0</v>
      </c>
      <c r="AO64" s="208">
        <v>0</v>
      </c>
      <c r="AP64" s="208">
        <v>0.696253459659184</v>
      </c>
      <c r="AQ64" s="208">
        <v>0</v>
      </c>
      <c r="AR64" s="208">
        <v>0</v>
      </c>
      <c r="AS64" s="208">
        <v>0</v>
      </c>
      <c r="AT64" s="208">
        <v>0.393356957172752</v>
      </c>
      <c r="AU64" s="208">
        <v>0</v>
      </c>
      <c r="AV64" s="208">
        <v>0</v>
      </c>
      <c r="AW64" s="208">
        <v>2.00180529817319</v>
      </c>
      <c r="AX64" s="208">
        <v>17.5218681399269</v>
      </c>
      <c r="AY64" s="208">
        <v>15.4686166270243</v>
      </c>
      <c r="AZ64" s="208">
        <v>0</v>
      </c>
      <c r="BA64" s="208">
        <v>0</v>
      </c>
      <c r="BB64" s="208">
        <v>0</v>
      </c>
      <c r="BC64" s="209">
        <v>10106.2298830972</v>
      </c>
      <c r="BD64" s="210">
        <v>454.652951847899</v>
      </c>
      <c r="BE64" s="208">
        <v>2996.36214525</v>
      </c>
      <c r="BF64" s="208">
        <v>3451.0150970979</v>
      </c>
      <c r="BG64" s="208">
        <v>0</v>
      </c>
      <c r="BH64" s="208">
        <v>0</v>
      </c>
      <c r="BI64" s="208">
        <v>22.48</v>
      </c>
      <c r="BJ64" s="208">
        <v>16.24</v>
      </c>
      <c r="BK64" s="208">
        <v>-74.1963153591181</v>
      </c>
      <c r="BL64" s="211">
        <v>3415.53878173878</v>
      </c>
      <c r="BM64" s="213">
        <v>13521.768664836</v>
      </c>
    </row>
    <row r="65" spans="1:65">
      <c r="A65" s="86" t="s">
        <v>261</v>
      </c>
      <c r="B65" s="200" t="s">
        <v>262</v>
      </c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8">
        <v>0</v>
      </c>
      <c r="X65" s="208">
        <v>4.70182806557566</v>
      </c>
      <c r="Y65" s="208">
        <v>229.879769617767</v>
      </c>
      <c r="Z65" s="208">
        <v>0</v>
      </c>
      <c r="AA65" s="208">
        <v>0</v>
      </c>
      <c r="AB65" s="208">
        <v>0</v>
      </c>
      <c r="AC65" s="208">
        <v>1.62918555184129</v>
      </c>
      <c r="AD65" s="208">
        <v>3.22530399222887</v>
      </c>
      <c r="AE65" s="208">
        <v>0</v>
      </c>
      <c r="AF65" s="208">
        <v>0</v>
      </c>
      <c r="AG65" s="208">
        <v>0</v>
      </c>
      <c r="AH65" s="208">
        <v>0</v>
      </c>
      <c r="AI65" s="208">
        <v>0</v>
      </c>
      <c r="AJ65" s="208">
        <v>0</v>
      </c>
      <c r="AK65" s="208">
        <v>0</v>
      </c>
      <c r="AL65" s="208">
        <v>0</v>
      </c>
      <c r="AM65" s="208">
        <v>0</v>
      </c>
      <c r="AN65" s="208">
        <v>0</v>
      </c>
      <c r="AO65" s="208">
        <v>0</v>
      </c>
      <c r="AP65" s="208">
        <v>0</v>
      </c>
      <c r="AQ65" s="208">
        <v>0</v>
      </c>
      <c r="AR65" s="208">
        <v>0</v>
      </c>
      <c r="AS65" s="208">
        <v>0</v>
      </c>
      <c r="AT65" s="208">
        <v>0</v>
      </c>
      <c r="AU65" s="208">
        <v>0</v>
      </c>
      <c r="AV65" s="208">
        <v>0</v>
      </c>
      <c r="AW65" s="208">
        <v>0.206755658674927</v>
      </c>
      <c r="AX65" s="208">
        <v>0</v>
      </c>
      <c r="AY65" s="208">
        <v>0</v>
      </c>
      <c r="AZ65" s="208">
        <v>0</v>
      </c>
      <c r="BA65" s="208">
        <v>0</v>
      </c>
      <c r="BB65" s="208">
        <v>0</v>
      </c>
      <c r="BC65" s="209">
        <v>239.642842886088</v>
      </c>
      <c r="BD65" s="210">
        <v>0.01628308835</v>
      </c>
      <c r="BE65" s="208">
        <v>5.8733554</v>
      </c>
      <c r="BF65" s="208">
        <v>5.88963848835</v>
      </c>
      <c r="BG65" s="208">
        <v>0</v>
      </c>
      <c r="BH65" s="208">
        <v>0</v>
      </c>
      <c r="BI65" s="208">
        <v>0</v>
      </c>
      <c r="BJ65" s="208">
        <v>0</v>
      </c>
      <c r="BK65" s="208">
        <v>-7.90753598419779</v>
      </c>
      <c r="BL65" s="211">
        <v>-2.01789749584779</v>
      </c>
      <c r="BM65" s="213">
        <v>237.62494539024</v>
      </c>
    </row>
    <row r="66" spans="1:65">
      <c r="A66" s="86" t="s">
        <v>263</v>
      </c>
      <c r="B66" s="200" t="s">
        <v>264</v>
      </c>
      <c r="C66" s="208">
        <v>0</v>
      </c>
      <c r="D66" s="208">
        <v>0</v>
      </c>
      <c r="E66" s="208">
        <v>0</v>
      </c>
      <c r="F66" s="208">
        <v>0</v>
      </c>
      <c r="G66" s="208">
        <v>0</v>
      </c>
      <c r="H66" s="208">
        <v>52.687842056483</v>
      </c>
      <c r="I66" s="208">
        <v>47.6673843448875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14.2116578886029</v>
      </c>
      <c r="Q66" s="208">
        <v>14.527790928313</v>
      </c>
      <c r="R66" s="208">
        <v>0</v>
      </c>
      <c r="S66" s="208">
        <v>0</v>
      </c>
      <c r="T66" s="208">
        <v>5.19147298638701</v>
      </c>
      <c r="U66" s="208">
        <v>13.8565594245995</v>
      </c>
      <c r="V66" s="208">
        <v>0.245502450755369</v>
      </c>
      <c r="W66" s="208">
        <v>7.0295916945049</v>
      </c>
      <c r="X66" s="208">
        <v>6.0838859154693</v>
      </c>
      <c r="Y66" s="208">
        <v>477.101757072233</v>
      </c>
      <c r="Z66" s="208">
        <v>366.913110097326</v>
      </c>
      <c r="AA66" s="208">
        <v>4.79763477059779</v>
      </c>
      <c r="AB66" s="208">
        <v>291.000486686523</v>
      </c>
      <c r="AC66" s="208">
        <v>144.451662388887</v>
      </c>
      <c r="AD66" s="208">
        <v>81.7940361194182</v>
      </c>
      <c r="AE66" s="208">
        <v>298.171498594241</v>
      </c>
      <c r="AF66" s="208">
        <v>5.73050848364444</v>
      </c>
      <c r="AG66" s="208">
        <v>499.219746527154</v>
      </c>
      <c r="AH66" s="208">
        <v>11.6584119423442</v>
      </c>
      <c r="AI66" s="208">
        <v>0.0769507211452183</v>
      </c>
      <c r="AJ66" s="208">
        <v>9.92056060149975</v>
      </c>
      <c r="AK66" s="208">
        <v>168.90573482153</v>
      </c>
      <c r="AL66" s="208">
        <v>3.01074361676488</v>
      </c>
      <c r="AM66" s="208">
        <v>0.0773693006171807</v>
      </c>
      <c r="AN66" s="208">
        <v>0</v>
      </c>
      <c r="AO66" s="208">
        <v>0</v>
      </c>
      <c r="AP66" s="208">
        <v>0</v>
      </c>
      <c r="AQ66" s="208">
        <v>0</v>
      </c>
      <c r="AR66" s="208">
        <v>0</v>
      </c>
      <c r="AS66" s="208">
        <v>0</v>
      </c>
      <c r="AT66" s="208">
        <v>0</v>
      </c>
      <c r="AU66" s="208">
        <v>0</v>
      </c>
      <c r="AV66" s="208">
        <v>1.69224764028433</v>
      </c>
      <c r="AW66" s="208">
        <v>0.0431243638998159</v>
      </c>
      <c r="AX66" s="208">
        <v>0</v>
      </c>
      <c r="AY66" s="208">
        <v>1.15024829891149</v>
      </c>
      <c r="AZ66" s="208">
        <v>0</v>
      </c>
      <c r="BA66" s="208">
        <v>0</v>
      </c>
      <c r="BB66" s="208">
        <v>0</v>
      </c>
      <c r="BC66" s="209">
        <v>2527.21751973702</v>
      </c>
      <c r="BD66" s="210">
        <v>94.3531321771</v>
      </c>
      <c r="BE66" s="208">
        <v>1660.91792691</v>
      </c>
      <c r="BF66" s="208">
        <v>1755.2710590871</v>
      </c>
      <c r="BG66" s="208">
        <v>0</v>
      </c>
      <c r="BH66" s="208">
        <v>0</v>
      </c>
      <c r="BI66" s="208">
        <v>0</v>
      </c>
      <c r="BJ66" s="208">
        <v>0</v>
      </c>
      <c r="BK66" s="208">
        <v>-15.2981810072561</v>
      </c>
      <c r="BL66" s="211">
        <v>1739.97287807984</v>
      </c>
      <c r="BM66" s="213">
        <v>4267.19039781687</v>
      </c>
    </row>
    <row r="67" spans="1:65">
      <c r="A67" s="86" t="s">
        <v>265</v>
      </c>
      <c r="B67" s="200" t="s">
        <v>266</v>
      </c>
      <c r="C67" s="208">
        <v>0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0.0562598552228414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8">
        <v>0</v>
      </c>
      <c r="X67" s="208">
        <v>0</v>
      </c>
      <c r="Y67" s="208">
        <v>30.5339256484426</v>
      </c>
      <c r="Z67" s="208">
        <v>0</v>
      </c>
      <c r="AA67" s="208">
        <v>0</v>
      </c>
      <c r="AB67" s="208">
        <v>73.0249799361043</v>
      </c>
      <c r="AC67" s="208">
        <v>563.440606174412</v>
      </c>
      <c r="AD67" s="208">
        <v>0</v>
      </c>
      <c r="AE67" s="208">
        <v>267.459159516876</v>
      </c>
      <c r="AF67" s="208">
        <v>0.0369139426783997</v>
      </c>
      <c r="AG67" s="208">
        <v>0</v>
      </c>
      <c r="AH67" s="208">
        <v>55.7256785063984</v>
      </c>
      <c r="AI67" s="208">
        <v>0</v>
      </c>
      <c r="AJ67" s="208">
        <v>0</v>
      </c>
      <c r="AK67" s="208">
        <v>21.6894867135424</v>
      </c>
      <c r="AL67" s="208">
        <v>101.850711716377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9">
        <v>1113.81772201005</v>
      </c>
      <c r="BD67" s="210">
        <v>6.9874807808</v>
      </c>
      <c r="BE67" s="208">
        <v>34.92623133</v>
      </c>
      <c r="BF67" s="208">
        <v>41.9137121108</v>
      </c>
      <c r="BG67" s="208">
        <v>0</v>
      </c>
      <c r="BH67" s="208">
        <v>0</v>
      </c>
      <c r="BI67" s="208">
        <v>0</v>
      </c>
      <c r="BJ67" s="208">
        <v>0</v>
      </c>
      <c r="BK67" s="208">
        <v>-19.3970617526852</v>
      </c>
      <c r="BL67" s="211">
        <v>22.5166503581148</v>
      </c>
      <c r="BM67" s="213">
        <v>1136.33437236817</v>
      </c>
    </row>
    <row r="68" spans="1:65">
      <c r="A68" s="86" t="s">
        <v>267</v>
      </c>
      <c r="B68" s="200" t="s">
        <v>268</v>
      </c>
      <c r="C68" s="208">
        <v>126.04727908683</v>
      </c>
      <c r="D68" s="208">
        <v>122.980793657036</v>
      </c>
      <c r="E68" s="208">
        <v>12.4441025569361</v>
      </c>
      <c r="F68" s="208">
        <v>0.0094868906041396</v>
      </c>
      <c r="G68" s="208">
        <v>7.37731946493317</v>
      </c>
      <c r="H68" s="208">
        <v>620.493183974701</v>
      </c>
      <c r="I68" s="208">
        <v>597.027776550409</v>
      </c>
      <c r="J68" s="208">
        <v>817.365677491174</v>
      </c>
      <c r="K68" s="208">
        <v>17.8196696971362</v>
      </c>
      <c r="L68" s="208">
        <v>5.18095645965561</v>
      </c>
      <c r="M68" s="208">
        <v>5.88602862012857</v>
      </c>
      <c r="N68" s="208">
        <v>34.8484669054636</v>
      </c>
      <c r="O68" s="208">
        <v>95.8876161746728</v>
      </c>
      <c r="P68" s="208">
        <v>13.0949625907207</v>
      </c>
      <c r="Q68" s="208">
        <v>1.4957858665196</v>
      </c>
      <c r="R68" s="208">
        <v>70.4425232719615</v>
      </c>
      <c r="S68" s="208">
        <v>1.47955519222739</v>
      </c>
      <c r="T68" s="208">
        <v>262.165886483648</v>
      </c>
      <c r="U68" s="208">
        <v>162.571505834752</v>
      </c>
      <c r="V68" s="208">
        <v>5.96374995245135</v>
      </c>
      <c r="W68" s="208">
        <v>30.0377913699346</v>
      </c>
      <c r="X68" s="208">
        <v>24.0069037707491</v>
      </c>
      <c r="Y68" s="208">
        <v>210.087133140398</v>
      </c>
      <c r="Z68" s="208">
        <v>1904.52185205468</v>
      </c>
      <c r="AA68" s="208">
        <v>70.8974588758729</v>
      </c>
      <c r="AB68" s="208">
        <v>167.963950359658</v>
      </c>
      <c r="AC68" s="208">
        <v>1755.60481965068</v>
      </c>
      <c r="AD68" s="208">
        <v>803.870907643403</v>
      </c>
      <c r="AE68" s="208">
        <v>353.659003925485</v>
      </c>
      <c r="AF68" s="208">
        <v>27.632867396245</v>
      </c>
      <c r="AG68" s="208">
        <v>516.478952549423</v>
      </c>
      <c r="AH68" s="208">
        <v>171.255255150358</v>
      </c>
      <c r="AI68" s="208">
        <v>192.111333356857</v>
      </c>
      <c r="AJ68" s="208">
        <v>88.878257204798</v>
      </c>
      <c r="AK68" s="208">
        <v>2382.92593833981</v>
      </c>
      <c r="AL68" s="208">
        <v>173.993153009072</v>
      </c>
      <c r="AM68" s="208">
        <v>10.7337903690942</v>
      </c>
      <c r="AN68" s="208">
        <v>0.0369703818495251</v>
      </c>
      <c r="AO68" s="208">
        <v>0</v>
      </c>
      <c r="AP68" s="208">
        <v>0.829479524625897</v>
      </c>
      <c r="AQ68" s="208">
        <v>12.6846661814772</v>
      </c>
      <c r="AR68" s="208">
        <v>343.435292411417</v>
      </c>
      <c r="AS68" s="208">
        <v>1.08080159976862</v>
      </c>
      <c r="AT68" s="208">
        <v>0.516728882737295</v>
      </c>
      <c r="AU68" s="208">
        <v>0</v>
      </c>
      <c r="AV68" s="208">
        <v>28.686344258103</v>
      </c>
      <c r="AW68" s="208">
        <v>2.56979204738003</v>
      </c>
      <c r="AX68" s="208">
        <v>19.0049429384698</v>
      </c>
      <c r="AY68" s="208">
        <v>134.612616786314</v>
      </c>
      <c r="AZ68" s="208">
        <v>0</v>
      </c>
      <c r="BA68" s="208">
        <v>9.47112011934627</v>
      </c>
      <c r="BB68" s="208">
        <v>0</v>
      </c>
      <c r="BC68" s="209">
        <v>12418.17045002</v>
      </c>
      <c r="BD68" s="210">
        <v>1909.9617274552</v>
      </c>
      <c r="BE68" s="208">
        <v>6832.74474506</v>
      </c>
      <c r="BF68" s="208">
        <v>8742.7064725152</v>
      </c>
      <c r="BG68" s="208">
        <v>0</v>
      </c>
      <c r="BH68" s="208">
        <v>0</v>
      </c>
      <c r="BI68" s="208">
        <v>1449.45123100161</v>
      </c>
      <c r="BJ68" s="208">
        <v>1148.11084897838</v>
      </c>
      <c r="BK68" s="208">
        <v>-12.612220068997</v>
      </c>
      <c r="BL68" s="211">
        <v>11327.6563324262</v>
      </c>
      <c r="BM68" s="213">
        <v>23745.8267824462</v>
      </c>
    </row>
    <row r="69" spans="1:65">
      <c r="A69" s="86" t="s">
        <v>269</v>
      </c>
      <c r="B69" s="200" t="s">
        <v>270</v>
      </c>
      <c r="C69" s="208">
        <v>0</v>
      </c>
      <c r="D69" s="208">
        <v>0</v>
      </c>
      <c r="E69" s="208">
        <v>0</v>
      </c>
      <c r="F69" s="208">
        <v>0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8">
        <v>0</v>
      </c>
      <c r="X69" s="208">
        <v>0</v>
      </c>
      <c r="Y69" s="208">
        <v>0</v>
      </c>
      <c r="Z69" s="208">
        <v>0</v>
      </c>
      <c r="AA69" s="208">
        <v>45.7003900108382</v>
      </c>
      <c r="AB69" s="208">
        <v>0</v>
      </c>
      <c r="AC69" s="208">
        <v>3.27595563660447</v>
      </c>
      <c r="AD69" s="208">
        <v>0</v>
      </c>
      <c r="AE69" s="208">
        <v>0.137005163021499</v>
      </c>
      <c r="AF69" s="208">
        <v>0.000578498291296223</v>
      </c>
      <c r="AG69" s="208">
        <v>0</v>
      </c>
      <c r="AH69" s="208">
        <v>6.81989076908586</v>
      </c>
      <c r="AI69" s="208">
        <v>1.7363681038662</v>
      </c>
      <c r="AJ69" s="208">
        <v>1.33376757432107</v>
      </c>
      <c r="AK69" s="208">
        <v>0</v>
      </c>
      <c r="AL69" s="208">
        <v>28.595193906367</v>
      </c>
      <c r="AM69" s="208">
        <v>0</v>
      </c>
      <c r="AN69" s="208">
        <v>0</v>
      </c>
      <c r="AO69" s="208">
        <v>0</v>
      </c>
      <c r="AP69" s="208">
        <v>3.68007798042458</v>
      </c>
      <c r="AQ69" s="208">
        <v>0.0325970903022832</v>
      </c>
      <c r="AR69" s="208">
        <v>0</v>
      </c>
      <c r="AS69" s="208">
        <v>0.400063458098844</v>
      </c>
      <c r="AT69" s="208">
        <v>215.832535523779</v>
      </c>
      <c r="AU69" s="208">
        <v>33.851710204604</v>
      </c>
      <c r="AV69" s="208">
        <v>0.0451218286788415</v>
      </c>
      <c r="AW69" s="208">
        <v>77.1578993203215</v>
      </c>
      <c r="AX69" s="208">
        <v>30.8523702727829</v>
      </c>
      <c r="AY69" s="208">
        <v>194.980544892602</v>
      </c>
      <c r="AZ69" s="208">
        <v>53.3065821163952</v>
      </c>
      <c r="BA69" s="208">
        <v>83.1184357687277</v>
      </c>
      <c r="BB69" s="208">
        <v>0</v>
      </c>
      <c r="BC69" s="209">
        <v>780.857088119112</v>
      </c>
      <c r="BD69" s="210">
        <v>14.62355092165</v>
      </c>
      <c r="BE69" s="208">
        <v>341.66142132</v>
      </c>
      <c r="BF69" s="208">
        <v>356.28497224165</v>
      </c>
      <c r="BG69" s="208">
        <v>0</v>
      </c>
      <c r="BH69" s="208">
        <v>0</v>
      </c>
      <c r="BI69" s="208">
        <v>1011.3942734085</v>
      </c>
      <c r="BJ69" s="208">
        <v>1245.05433737404</v>
      </c>
      <c r="BK69" s="208">
        <v>-0.794756405355202</v>
      </c>
      <c r="BL69" s="211">
        <v>2611.93882661883</v>
      </c>
      <c r="BM69" s="213">
        <v>3392.79591473795</v>
      </c>
    </row>
    <row r="70" spans="1:65">
      <c r="A70" s="86" t="s">
        <v>271</v>
      </c>
      <c r="B70" s="200" t="s">
        <v>272</v>
      </c>
      <c r="C70" s="208">
        <v>0</v>
      </c>
      <c r="D70" s="208">
        <v>0</v>
      </c>
      <c r="E70" s="208">
        <v>0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33.2607915230539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8">
        <v>0</v>
      </c>
      <c r="X70" s="208">
        <v>0</v>
      </c>
      <c r="Y70" s="208">
        <v>0</v>
      </c>
      <c r="Z70" s="208">
        <v>0</v>
      </c>
      <c r="AA70" s="208">
        <v>810.400623446537</v>
      </c>
      <c r="AB70" s="208">
        <v>33.7805866233082</v>
      </c>
      <c r="AC70" s="208">
        <v>78.844078305881</v>
      </c>
      <c r="AD70" s="208">
        <v>8.50185285231347</v>
      </c>
      <c r="AE70" s="208">
        <v>81.8547793687759</v>
      </c>
      <c r="AF70" s="208">
        <v>0.000351825761532986</v>
      </c>
      <c r="AG70" s="208">
        <v>22.3886642226936</v>
      </c>
      <c r="AH70" s="208">
        <v>43.2701937650205</v>
      </c>
      <c r="AI70" s="208">
        <v>21.8568520266803</v>
      </c>
      <c r="AJ70" s="208">
        <v>0</v>
      </c>
      <c r="AK70" s="208">
        <v>0</v>
      </c>
      <c r="AL70" s="208">
        <v>18.5756594081332</v>
      </c>
      <c r="AM70" s="208">
        <v>0</v>
      </c>
      <c r="AN70" s="208">
        <v>0</v>
      </c>
      <c r="AO70" s="208">
        <v>0</v>
      </c>
      <c r="AP70" s="208">
        <v>75.7535100382968</v>
      </c>
      <c r="AQ70" s="208">
        <v>0</v>
      </c>
      <c r="AR70" s="208">
        <v>0</v>
      </c>
      <c r="AS70" s="208">
        <v>0</v>
      </c>
      <c r="AT70" s="208">
        <v>105.904880004198</v>
      </c>
      <c r="AU70" s="208">
        <v>0</v>
      </c>
      <c r="AV70" s="208">
        <v>0</v>
      </c>
      <c r="AW70" s="208">
        <v>0.700179789414264</v>
      </c>
      <c r="AX70" s="208">
        <v>0</v>
      </c>
      <c r="AY70" s="208">
        <v>11.0911920447016</v>
      </c>
      <c r="AZ70" s="208">
        <v>0.130198792061334</v>
      </c>
      <c r="BA70" s="208">
        <v>44.8160784424871</v>
      </c>
      <c r="BB70" s="208">
        <v>0</v>
      </c>
      <c r="BC70" s="209">
        <v>1391.13047247932</v>
      </c>
      <c r="BD70" s="210">
        <v>9.98508211920001</v>
      </c>
      <c r="BE70" s="208">
        <v>513.27214993</v>
      </c>
      <c r="BF70" s="208">
        <v>523.2572320492</v>
      </c>
      <c r="BG70" s="208">
        <v>0</v>
      </c>
      <c r="BH70" s="208">
        <v>0</v>
      </c>
      <c r="BI70" s="208">
        <v>0</v>
      </c>
      <c r="BJ70" s="208">
        <v>0</v>
      </c>
      <c r="BK70" s="208">
        <v>-1.41303100691448</v>
      </c>
      <c r="BL70" s="211">
        <v>521.844201042285</v>
      </c>
      <c r="BM70" s="213">
        <v>1912.9746735216</v>
      </c>
    </row>
    <row r="71" spans="1:65">
      <c r="A71" s="86" t="s">
        <v>273</v>
      </c>
      <c r="B71" s="200" t="s">
        <v>274</v>
      </c>
      <c r="C71" s="208">
        <v>0</v>
      </c>
      <c r="D71" s="208">
        <v>0</v>
      </c>
      <c r="E71" s="208">
        <v>0</v>
      </c>
      <c r="F71" s="208">
        <v>0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8">
        <v>0</v>
      </c>
      <c r="X71" s="208">
        <v>0</v>
      </c>
      <c r="Y71" s="208">
        <v>0</v>
      </c>
      <c r="Z71" s="208">
        <v>0</v>
      </c>
      <c r="AA71" s="208">
        <v>348.6531178306</v>
      </c>
      <c r="AB71" s="208">
        <v>1.01348273094757</v>
      </c>
      <c r="AC71" s="208">
        <v>0</v>
      </c>
      <c r="AD71" s="208">
        <v>34.4315506817977</v>
      </c>
      <c r="AE71" s="208">
        <v>0</v>
      </c>
      <c r="AF71" s="208">
        <v>0.0284291336972452</v>
      </c>
      <c r="AG71" s="208">
        <v>11.127669591731</v>
      </c>
      <c r="AH71" s="208">
        <v>0.200426073280545</v>
      </c>
      <c r="AI71" s="208">
        <v>0</v>
      </c>
      <c r="AJ71" s="208">
        <v>0</v>
      </c>
      <c r="AK71" s="208">
        <v>1.38494622189977</v>
      </c>
      <c r="AL71" s="208">
        <v>6.16921380519226</v>
      </c>
      <c r="AM71" s="208">
        <v>0.00853645035644121</v>
      </c>
      <c r="AN71" s="208">
        <v>0</v>
      </c>
      <c r="AO71" s="208">
        <v>1.79279031634577</v>
      </c>
      <c r="AP71" s="208">
        <v>7.86050308952353</v>
      </c>
      <c r="AQ71" s="208">
        <v>0</v>
      </c>
      <c r="AR71" s="208">
        <v>0</v>
      </c>
      <c r="AS71" s="208">
        <v>24.4695465629683</v>
      </c>
      <c r="AT71" s="208">
        <v>3.85297901846257</v>
      </c>
      <c r="AU71" s="208">
        <v>26.9549040989026</v>
      </c>
      <c r="AV71" s="208">
        <v>0</v>
      </c>
      <c r="AW71" s="208">
        <v>24.9303530274786</v>
      </c>
      <c r="AX71" s="208">
        <v>219.816421312009</v>
      </c>
      <c r="AY71" s="208">
        <v>3.96115104455354</v>
      </c>
      <c r="AZ71" s="208">
        <v>1.28098210673203</v>
      </c>
      <c r="BA71" s="208">
        <v>110.367987050077</v>
      </c>
      <c r="BB71" s="208">
        <v>0</v>
      </c>
      <c r="BC71" s="209">
        <v>828.304990146555</v>
      </c>
      <c r="BD71" s="210">
        <v>52.848267144</v>
      </c>
      <c r="BE71" s="208">
        <v>1212.69049999</v>
      </c>
      <c r="BF71" s="208">
        <v>1265.538767134</v>
      </c>
      <c r="BG71" s="208">
        <v>0</v>
      </c>
      <c r="BH71" s="208">
        <v>0</v>
      </c>
      <c r="BI71" s="208">
        <v>5416.08253362459</v>
      </c>
      <c r="BJ71" s="208">
        <v>1392.6383867645</v>
      </c>
      <c r="BK71" s="208">
        <v>-0.851705448263601</v>
      </c>
      <c r="BL71" s="211">
        <v>8073.40798207483</v>
      </c>
      <c r="BM71" s="213">
        <v>8901.71297222138</v>
      </c>
    </row>
    <row r="72" spans="1:65">
      <c r="A72" s="86" t="s">
        <v>275</v>
      </c>
      <c r="B72" s="200" t="s">
        <v>276</v>
      </c>
      <c r="C72" s="208">
        <v>0</v>
      </c>
      <c r="D72" s="208">
        <v>0</v>
      </c>
      <c r="E72" s="208">
        <v>0</v>
      </c>
      <c r="F72" s="208">
        <v>0</v>
      </c>
      <c r="G72" s="208">
        <v>0</v>
      </c>
      <c r="H72" s="208">
        <v>5.54077917875793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17.4928633141377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8">
        <v>0</v>
      </c>
      <c r="X72" s="208">
        <v>0</v>
      </c>
      <c r="Y72" s="208">
        <v>0</v>
      </c>
      <c r="Z72" s="208">
        <v>0</v>
      </c>
      <c r="AA72" s="208">
        <v>184.402279913039</v>
      </c>
      <c r="AB72" s="208">
        <v>1.93479873225903</v>
      </c>
      <c r="AC72" s="208">
        <v>125.215390590078</v>
      </c>
      <c r="AD72" s="208">
        <v>26.4733956251081</v>
      </c>
      <c r="AE72" s="208">
        <v>0.144499775964919</v>
      </c>
      <c r="AF72" s="208">
        <v>0.161474830335277</v>
      </c>
      <c r="AG72" s="208">
        <v>5.8906615921954</v>
      </c>
      <c r="AH72" s="208">
        <v>15.3560236383156</v>
      </c>
      <c r="AI72" s="208">
        <v>0.442050698919829</v>
      </c>
      <c r="AJ72" s="208">
        <v>0.227941675110802</v>
      </c>
      <c r="AK72" s="208">
        <v>51.774804437647</v>
      </c>
      <c r="AL72" s="208">
        <v>11.0658325859254</v>
      </c>
      <c r="AM72" s="208">
        <v>0</v>
      </c>
      <c r="AN72" s="208">
        <v>0</v>
      </c>
      <c r="AO72" s="208">
        <v>0</v>
      </c>
      <c r="AP72" s="208">
        <v>1.22609930393376</v>
      </c>
      <c r="AQ72" s="208">
        <v>0</v>
      </c>
      <c r="AR72" s="208">
        <v>0</v>
      </c>
      <c r="AS72" s="208">
        <v>0</v>
      </c>
      <c r="AT72" s="208">
        <v>2.05209012892973</v>
      </c>
      <c r="AU72" s="208">
        <v>0</v>
      </c>
      <c r="AV72" s="208">
        <v>0</v>
      </c>
      <c r="AW72" s="208">
        <v>110.012574523143</v>
      </c>
      <c r="AX72" s="208">
        <v>0</v>
      </c>
      <c r="AY72" s="208">
        <v>57.8717181265422</v>
      </c>
      <c r="AZ72" s="208">
        <v>47.073785451453</v>
      </c>
      <c r="BA72" s="208">
        <v>4.25393276594604</v>
      </c>
      <c r="BB72" s="208">
        <v>0</v>
      </c>
      <c r="BC72" s="209">
        <v>668.612996887742</v>
      </c>
      <c r="BD72" s="210">
        <v>90.0791998635999</v>
      </c>
      <c r="BE72" s="208">
        <v>856.93467473</v>
      </c>
      <c r="BF72" s="208">
        <v>947.0138745936</v>
      </c>
      <c r="BG72" s="208">
        <v>0</v>
      </c>
      <c r="BH72" s="208">
        <v>0</v>
      </c>
      <c r="BI72" s="208">
        <v>152.782305900151</v>
      </c>
      <c r="BJ72" s="208">
        <v>1915.27052487075</v>
      </c>
      <c r="BK72" s="208">
        <v>-0.686051410056735</v>
      </c>
      <c r="BL72" s="211">
        <v>3014.38065395444</v>
      </c>
      <c r="BM72" s="213">
        <v>3682.99365084219</v>
      </c>
    </row>
    <row r="73" spans="1:65">
      <c r="A73" s="86" t="s">
        <v>277</v>
      </c>
      <c r="B73" s="200" t="s">
        <v>278</v>
      </c>
      <c r="C73" s="208">
        <v>6.62910299268511</v>
      </c>
      <c r="D73" s="208">
        <v>17.8372140632472</v>
      </c>
      <c r="E73" s="208">
        <v>1.51449616940349</v>
      </c>
      <c r="F73" s="208">
        <v>0</v>
      </c>
      <c r="G73" s="208">
        <v>3.77922856014975</v>
      </c>
      <c r="H73" s="208">
        <v>11.9963677394736</v>
      </c>
      <c r="I73" s="208">
        <v>30.2199122733582</v>
      </c>
      <c r="J73" s="208">
        <v>3.69795024364276</v>
      </c>
      <c r="K73" s="208">
        <v>1.67125812210205</v>
      </c>
      <c r="L73" s="208">
        <v>2.90009242040221</v>
      </c>
      <c r="M73" s="208">
        <v>0.266423844088634</v>
      </c>
      <c r="N73" s="208">
        <v>5.49007739005095</v>
      </c>
      <c r="O73" s="208">
        <v>4.87669880507665</v>
      </c>
      <c r="P73" s="208">
        <v>6.34576827097565</v>
      </c>
      <c r="Q73" s="208">
        <v>0.299092006872182</v>
      </c>
      <c r="R73" s="208">
        <v>1.09581486650613</v>
      </c>
      <c r="S73" s="208">
        <v>0.206299147133086</v>
      </c>
      <c r="T73" s="208">
        <v>59.4772166061028</v>
      </c>
      <c r="U73" s="208">
        <v>2.55614409414281</v>
      </c>
      <c r="V73" s="208">
        <v>0.378547971900559</v>
      </c>
      <c r="W73" s="208">
        <v>14.1623044574264</v>
      </c>
      <c r="X73" s="208">
        <v>16.6737168465384</v>
      </c>
      <c r="Y73" s="208">
        <v>4.98088354493652</v>
      </c>
      <c r="Z73" s="208">
        <v>8.73256327607378</v>
      </c>
      <c r="AA73" s="208">
        <v>171.244664406948</v>
      </c>
      <c r="AB73" s="208">
        <v>542.441510726055</v>
      </c>
      <c r="AC73" s="208">
        <v>915.248162894562</v>
      </c>
      <c r="AD73" s="208">
        <v>181.594362880264</v>
      </c>
      <c r="AE73" s="208">
        <v>169.234678492045</v>
      </c>
      <c r="AF73" s="208">
        <v>3.03951190233954</v>
      </c>
      <c r="AG73" s="208">
        <v>103.274835383188</v>
      </c>
      <c r="AH73" s="208">
        <v>132.932851794825</v>
      </c>
      <c r="AI73" s="208">
        <v>474.864241871753</v>
      </c>
      <c r="AJ73" s="208">
        <v>24.3906735727579</v>
      </c>
      <c r="AK73" s="208">
        <v>1065.05728348039</v>
      </c>
      <c r="AL73" s="208">
        <v>128.923910081435</v>
      </c>
      <c r="AM73" s="208">
        <v>283.847976959024</v>
      </c>
      <c r="AN73" s="208">
        <v>1.057122594088</v>
      </c>
      <c r="AO73" s="208">
        <v>0.0939471660518331</v>
      </c>
      <c r="AP73" s="208">
        <v>15.322217243553</v>
      </c>
      <c r="AQ73" s="208">
        <v>2.49975417267459</v>
      </c>
      <c r="AR73" s="208">
        <v>3.25951696912938</v>
      </c>
      <c r="AS73" s="208">
        <v>47.7984841224493</v>
      </c>
      <c r="AT73" s="208">
        <v>3.46613245962589</v>
      </c>
      <c r="AU73" s="208">
        <v>8.0076352900894</v>
      </c>
      <c r="AV73" s="208">
        <v>31.4628478626102</v>
      </c>
      <c r="AW73" s="208">
        <v>55.1120845278286</v>
      </c>
      <c r="AX73" s="208">
        <v>20.2356081960224</v>
      </c>
      <c r="AY73" s="208">
        <v>23.6990838631393</v>
      </c>
      <c r="AZ73" s="208">
        <v>0.627348564526487</v>
      </c>
      <c r="BA73" s="208">
        <v>65.3981004852884</v>
      </c>
      <c r="BB73" s="208">
        <v>0</v>
      </c>
      <c r="BC73" s="209">
        <v>4679.92172167495</v>
      </c>
      <c r="BD73" s="210">
        <v>545.18695670055</v>
      </c>
      <c r="BE73" s="208">
        <v>2257.54584942</v>
      </c>
      <c r="BF73" s="208">
        <v>2802.73280612055</v>
      </c>
      <c r="BG73" s="208">
        <v>0</v>
      </c>
      <c r="BH73" s="208">
        <v>0</v>
      </c>
      <c r="BI73" s="208">
        <v>393.177380420438</v>
      </c>
      <c r="BJ73" s="208">
        <v>2507.71277614066</v>
      </c>
      <c r="BK73" s="208">
        <v>-4.74801866603229</v>
      </c>
      <c r="BL73" s="211">
        <v>5698.87494401562</v>
      </c>
      <c r="BM73" s="213">
        <v>10378.7966656906</v>
      </c>
    </row>
    <row r="74" spans="1:65">
      <c r="A74" s="86" t="s">
        <v>279</v>
      </c>
      <c r="B74" s="200" t="s">
        <v>280</v>
      </c>
      <c r="C74" s="208">
        <v>0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0.181630244501706</v>
      </c>
      <c r="V74" s="208">
        <v>0</v>
      </c>
      <c r="W74" s="208">
        <v>0</v>
      </c>
      <c r="X74" s="208">
        <v>0</v>
      </c>
      <c r="Y74" s="208">
        <v>0</v>
      </c>
      <c r="Z74" s="208">
        <v>0.0595248044920125</v>
      </c>
      <c r="AA74" s="208">
        <v>0</v>
      </c>
      <c r="AB74" s="208">
        <v>6.08015756704029</v>
      </c>
      <c r="AC74" s="208">
        <v>1.88031209597212</v>
      </c>
      <c r="AD74" s="208">
        <v>1.17965673240902</v>
      </c>
      <c r="AE74" s="208">
        <v>0</v>
      </c>
      <c r="AF74" s="208">
        <v>0.00859876874711777</v>
      </c>
      <c r="AG74" s="208">
        <v>0</v>
      </c>
      <c r="AH74" s="208">
        <v>0</v>
      </c>
      <c r="AI74" s="208">
        <v>0</v>
      </c>
      <c r="AJ74" s="208">
        <v>0</v>
      </c>
      <c r="AK74" s="208">
        <v>0</v>
      </c>
      <c r="AL74" s="208">
        <v>0</v>
      </c>
      <c r="AM74" s="208">
        <v>0</v>
      </c>
      <c r="AN74" s="208">
        <v>0</v>
      </c>
      <c r="AO74" s="208">
        <v>0</v>
      </c>
      <c r="AP74" s="208">
        <v>0</v>
      </c>
      <c r="AQ74" s="208">
        <v>0.0548451341244891</v>
      </c>
      <c r="AR74" s="208">
        <v>0</v>
      </c>
      <c r="AS74" s="208">
        <v>0</v>
      </c>
      <c r="AT74" s="208">
        <v>0</v>
      </c>
      <c r="AU74" s="208">
        <v>0</v>
      </c>
      <c r="AV74" s="208">
        <v>0</v>
      </c>
      <c r="AW74" s="208">
        <v>0.0304094952842724</v>
      </c>
      <c r="AX74" s="208">
        <v>0</v>
      </c>
      <c r="AY74" s="208">
        <v>0</v>
      </c>
      <c r="AZ74" s="208">
        <v>0</v>
      </c>
      <c r="BA74" s="208">
        <v>47.2205342761046</v>
      </c>
      <c r="BB74" s="208">
        <v>0</v>
      </c>
      <c r="BC74" s="209">
        <v>56.6956691186756</v>
      </c>
      <c r="BD74" s="210">
        <v>55.0319083475</v>
      </c>
      <c r="BE74" s="208">
        <v>492.29408026</v>
      </c>
      <c r="BF74" s="208">
        <v>547.3259886075</v>
      </c>
      <c r="BG74" s="208">
        <v>0</v>
      </c>
      <c r="BH74" s="208">
        <v>0</v>
      </c>
      <c r="BI74" s="208">
        <v>3137.0472474403</v>
      </c>
      <c r="BJ74" s="208">
        <v>181.561955336805</v>
      </c>
      <c r="BK74" s="208">
        <v>-0.057583329665249</v>
      </c>
      <c r="BL74" s="211">
        <v>3865.87760805494</v>
      </c>
      <c r="BM74" s="213">
        <v>3922.57327717362</v>
      </c>
    </row>
    <row r="75" spans="1:65">
      <c r="A75" s="86" t="s">
        <v>281</v>
      </c>
      <c r="B75" s="200" t="s">
        <v>282</v>
      </c>
      <c r="C75" s="208">
        <v>0</v>
      </c>
      <c r="D75" s="208">
        <v>0</v>
      </c>
      <c r="E75" s="208">
        <v>0</v>
      </c>
      <c r="F75" s="208">
        <v>0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8">
        <v>0</v>
      </c>
      <c r="X75" s="208">
        <v>0</v>
      </c>
      <c r="Y75" s="208">
        <v>0</v>
      </c>
      <c r="Z75" s="208">
        <v>0</v>
      </c>
      <c r="AA75" s="208">
        <v>0</v>
      </c>
      <c r="AB75" s="208">
        <v>0</v>
      </c>
      <c r="AC75" s="208">
        <v>1905.53178799009</v>
      </c>
      <c r="AD75" s="208">
        <v>0</v>
      </c>
      <c r="AE75" s="208">
        <v>0</v>
      </c>
      <c r="AF75" s="208">
        <v>0</v>
      </c>
      <c r="AG75" s="208">
        <v>0</v>
      </c>
      <c r="AH75" s="208">
        <v>45.6410483470288</v>
      </c>
      <c r="AI75" s="208">
        <v>0</v>
      </c>
      <c r="AJ75" s="208">
        <v>0</v>
      </c>
      <c r="AK75" s="208">
        <v>0</v>
      </c>
      <c r="AL75" s="208">
        <v>0</v>
      </c>
      <c r="AM75" s="208">
        <v>0</v>
      </c>
      <c r="AN75" s="208">
        <v>0</v>
      </c>
      <c r="AO75" s="208">
        <v>0</v>
      </c>
      <c r="AP75" s="208">
        <v>0</v>
      </c>
      <c r="AQ75" s="208">
        <v>0</v>
      </c>
      <c r="AR75" s="208">
        <v>0</v>
      </c>
      <c r="AS75" s="208">
        <v>0</v>
      </c>
      <c r="AT75" s="208">
        <v>0</v>
      </c>
      <c r="AU75" s="208">
        <v>0</v>
      </c>
      <c r="AV75" s="208">
        <v>0</v>
      </c>
      <c r="AW75" s="208">
        <v>0</v>
      </c>
      <c r="AX75" s="208">
        <v>0</v>
      </c>
      <c r="AY75" s="208">
        <v>0</v>
      </c>
      <c r="AZ75" s="208">
        <v>0</v>
      </c>
      <c r="BA75" s="208">
        <v>0</v>
      </c>
      <c r="BB75" s="208">
        <v>0</v>
      </c>
      <c r="BC75" s="209">
        <v>1951.17283633712</v>
      </c>
      <c r="BD75" s="210">
        <v>705.75931704095</v>
      </c>
      <c r="BE75" s="208">
        <v>5793.04086465</v>
      </c>
      <c r="BF75" s="208">
        <v>6498.80018169095</v>
      </c>
      <c r="BG75" s="208">
        <v>0</v>
      </c>
      <c r="BH75" s="208">
        <v>0</v>
      </c>
      <c r="BI75" s="208">
        <v>36.5</v>
      </c>
      <c r="BJ75" s="208">
        <v>7982.94867482922</v>
      </c>
      <c r="BK75" s="208">
        <v>-88.7541683202926</v>
      </c>
      <c r="BL75" s="211">
        <v>14429.4946881999</v>
      </c>
      <c r="BM75" s="213">
        <v>16380.667524537</v>
      </c>
    </row>
    <row r="76" spans="1:65">
      <c r="A76" s="86" t="s">
        <v>283</v>
      </c>
      <c r="B76" s="200" t="s">
        <v>284</v>
      </c>
      <c r="C76" s="208">
        <v>0</v>
      </c>
      <c r="D76" s="208">
        <v>0</v>
      </c>
      <c r="E76" s="208">
        <v>0</v>
      </c>
      <c r="F76" s="208">
        <v>0.0901284599269235</v>
      </c>
      <c r="G76" s="208">
        <v>22.478830212722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0.331496665481763</v>
      </c>
      <c r="Z76" s="208">
        <v>0</v>
      </c>
      <c r="AA76" s="208">
        <v>0</v>
      </c>
      <c r="AB76" s="208">
        <v>0</v>
      </c>
      <c r="AC76" s="208">
        <v>284.718847796737</v>
      </c>
      <c r="AD76" s="208">
        <v>0</v>
      </c>
      <c r="AE76" s="208">
        <v>0</v>
      </c>
      <c r="AF76" s="208">
        <v>0</v>
      </c>
      <c r="AG76" s="208">
        <v>0</v>
      </c>
      <c r="AH76" s="208">
        <v>46.5587477509694</v>
      </c>
      <c r="AI76" s="208">
        <v>0</v>
      </c>
      <c r="AJ76" s="208">
        <v>0</v>
      </c>
      <c r="AK76" s="208">
        <v>0</v>
      </c>
      <c r="AL76" s="208">
        <v>0</v>
      </c>
      <c r="AM76" s="208">
        <v>0</v>
      </c>
      <c r="AN76" s="208">
        <v>0</v>
      </c>
      <c r="AO76" s="208">
        <v>0</v>
      </c>
      <c r="AP76" s="208">
        <v>0</v>
      </c>
      <c r="AQ76" s="208">
        <v>0</v>
      </c>
      <c r="AR76" s="208">
        <v>0</v>
      </c>
      <c r="AS76" s="208">
        <v>0</v>
      </c>
      <c r="AT76" s="208">
        <v>0</v>
      </c>
      <c r="AU76" s="208">
        <v>0</v>
      </c>
      <c r="AV76" s="208">
        <v>0</v>
      </c>
      <c r="AW76" s="208">
        <v>0.462950615393281</v>
      </c>
      <c r="AX76" s="208">
        <v>0</v>
      </c>
      <c r="AY76" s="208">
        <v>0</v>
      </c>
      <c r="AZ76" s="208">
        <v>0</v>
      </c>
      <c r="BA76" s="208">
        <v>0</v>
      </c>
      <c r="BB76" s="208">
        <v>0</v>
      </c>
      <c r="BC76" s="209">
        <v>354.64100150123</v>
      </c>
      <c r="BD76" s="210">
        <v>919.8288929387</v>
      </c>
      <c r="BE76" s="208">
        <v>3410.27300463</v>
      </c>
      <c r="BF76" s="208">
        <v>4330.1018975687</v>
      </c>
      <c r="BG76" s="208">
        <v>0</v>
      </c>
      <c r="BH76" s="208">
        <v>0</v>
      </c>
      <c r="BI76" s="208">
        <v>0</v>
      </c>
      <c r="BJ76" s="208">
        <v>329.038063735158</v>
      </c>
      <c r="BK76" s="208">
        <v>-0.360238503266373</v>
      </c>
      <c r="BL76" s="211">
        <v>4658.77972280059</v>
      </c>
      <c r="BM76" s="213">
        <v>5013.42072430182</v>
      </c>
    </row>
    <row r="77" spans="1:65">
      <c r="A77" s="86" t="s">
        <v>285</v>
      </c>
      <c r="B77" s="200" t="s">
        <v>286</v>
      </c>
      <c r="C77" s="208">
        <v>1.32050406835149</v>
      </c>
      <c r="D77" s="208">
        <v>4.29984693315738</v>
      </c>
      <c r="E77" s="208">
        <v>0</v>
      </c>
      <c r="F77" s="208">
        <v>0.136315822841665</v>
      </c>
      <c r="G77" s="208">
        <v>10.0898765468331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13.1563280663389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8">
        <v>20.8199499622419</v>
      </c>
      <c r="X77" s="208">
        <v>0.0961028061961488</v>
      </c>
      <c r="Y77" s="208">
        <v>0.767851258129163</v>
      </c>
      <c r="Z77" s="208">
        <v>8.56130502742003</v>
      </c>
      <c r="AA77" s="208">
        <v>5.46353746275234</v>
      </c>
      <c r="AB77" s="208">
        <v>12.445934500244</v>
      </c>
      <c r="AC77" s="208">
        <v>4863.23036760626</v>
      </c>
      <c r="AD77" s="208">
        <v>188.701052893536</v>
      </c>
      <c r="AE77" s="208">
        <v>2.2981781531963</v>
      </c>
      <c r="AF77" s="208">
        <v>6.74580469875271</v>
      </c>
      <c r="AG77" s="208">
        <v>0</v>
      </c>
      <c r="AH77" s="208">
        <v>368.701890126649</v>
      </c>
      <c r="AI77" s="208">
        <v>0.198653255339587</v>
      </c>
      <c r="AJ77" s="208">
        <v>7.24695640275889</v>
      </c>
      <c r="AK77" s="208">
        <v>370.721316388138</v>
      </c>
      <c r="AL77" s="208">
        <v>60.2944756527492</v>
      </c>
      <c r="AM77" s="208">
        <v>0.266917047775399</v>
      </c>
      <c r="AN77" s="208">
        <v>7.26498455763936</v>
      </c>
      <c r="AO77" s="208">
        <v>0</v>
      </c>
      <c r="AP77" s="208">
        <v>23.3112046295902</v>
      </c>
      <c r="AQ77" s="208">
        <v>0.374946057155786</v>
      </c>
      <c r="AR77" s="208">
        <v>0</v>
      </c>
      <c r="AS77" s="208">
        <v>2.38934719004756</v>
      </c>
      <c r="AT77" s="208">
        <v>0</v>
      </c>
      <c r="AU77" s="208">
        <v>0.331596579871327</v>
      </c>
      <c r="AV77" s="208">
        <v>0</v>
      </c>
      <c r="AW77" s="208">
        <v>0.369616386376537</v>
      </c>
      <c r="AX77" s="208">
        <v>49.9981441348075</v>
      </c>
      <c r="AY77" s="208">
        <v>18.0249937245973</v>
      </c>
      <c r="AZ77" s="208">
        <v>0</v>
      </c>
      <c r="BA77" s="208">
        <v>0.137345191424717</v>
      </c>
      <c r="BB77" s="208">
        <v>0</v>
      </c>
      <c r="BC77" s="209">
        <v>6047.76534313117</v>
      </c>
      <c r="BD77" s="210">
        <v>1452.40339045655</v>
      </c>
      <c r="BE77" s="208">
        <v>9725.24659475</v>
      </c>
      <c r="BF77" s="208">
        <v>11177.6499852065</v>
      </c>
      <c r="BG77" s="208">
        <v>0</v>
      </c>
      <c r="BH77" s="208">
        <v>0</v>
      </c>
      <c r="BI77" s="208">
        <v>780.374298767647</v>
      </c>
      <c r="BJ77" s="208">
        <v>9367.01888759962</v>
      </c>
      <c r="BK77" s="208">
        <v>-6.10599308734891</v>
      </c>
      <c r="BL77" s="211">
        <v>21318.9371784865</v>
      </c>
      <c r="BM77" s="213">
        <v>27366.7025216176</v>
      </c>
    </row>
    <row r="78" spans="1:65">
      <c r="A78" s="86" t="s">
        <v>287</v>
      </c>
      <c r="B78" s="200" t="s">
        <v>288</v>
      </c>
      <c r="C78" s="208">
        <v>0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8">
        <v>0</v>
      </c>
      <c r="AB78" s="208">
        <v>0</v>
      </c>
      <c r="AC78" s="208">
        <v>0</v>
      </c>
      <c r="AD78" s="208">
        <v>185.220674518559</v>
      </c>
      <c r="AE78" s="208">
        <v>0</v>
      </c>
      <c r="AF78" s="208">
        <v>0</v>
      </c>
      <c r="AG78" s="208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10.637121762817</v>
      </c>
      <c r="AM78" s="208">
        <v>0</v>
      </c>
      <c r="AN78" s="208">
        <v>0</v>
      </c>
      <c r="AO78" s="208">
        <v>0</v>
      </c>
      <c r="AP78" s="208">
        <v>0</v>
      </c>
      <c r="AQ78" s="208">
        <v>0</v>
      </c>
      <c r="AR78" s="208">
        <v>0</v>
      </c>
      <c r="AS78" s="208">
        <v>0</v>
      </c>
      <c r="AT78" s="208">
        <v>0</v>
      </c>
      <c r="AU78" s="208">
        <v>0</v>
      </c>
      <c r="AV78" s="208">
        <v>0</v>
      </c>
      <c r="AW78" s="208">
        <v>1.49898163668801</v>
      </c>
      <c r="AX78" s="208">
        <v>0</v>
      </c>
      <c r="AY78" s="208">
        <v>1.52806817515091</v>
      </c>
      <c r="AZ78" s="208">
        <v>0</v>
      </c>
      <c r="BA78" s="208">
        <v>0</v>
      </c>
      <c r="BB78" s="208">
        <v>0</v>
      </c>
      <c r="BC78" s="209">
        <v>198.884846093215</v>
      </c>
      <c r="BD78" s="210">
        <v>1546.73815654495</v>
      </c>
      <c r="BE78" s="208">
        <v>15514.23330641</v>
      </c>
      <c r="BF78" s="208">
        <v>17060.9714629549</v>
      </c>
      <c r="BG78" s="208">
        <v>0</v>
      </c>
      <c r="BH78" s="208">
        <v>0</v>
      </c>
      <c r="BI78" s="208">
        <v>10672.7915523802</v>
      </c>
      <c r="BJ78" s="208">
        <v>5018.98294564776</v>
      </c>
      <c r="BK78" s="208">
        <v>-0.202017348143272</v>
      </c>
      <c r="BL78" s="211">
        <v>32752.5439436348</v>
      </c>
      <c r="BM78" s="213">
        <v>32951.428789728</v>
      </c>
    </row>
    <row r="79" spans="1:65">
      <c r="A79" s="86" t="s">
        <v>289</v>
      </c>
      <c r="B79" s="200" t="s">
        <v>290</v>
      </c>
      <c r="C79" s="208">
        <v>0</v>
      </c>
      <c r="D79" s="208">
        <v>0</v>
      </c>
      <c r="E79" s="208">
        <v>0</v>
      </c>
      <c r="F79" s="208">
        <v>0</v>
      </c>
      <c r="G79" s="208">
        <v>0</v>
      </c>
      <c r="H79" s="208">
        <v>0</v>
      </c>
      <c r="I79" s="208">
        <v>0.0875341295757992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2.07446644366964</v>
      </c>
      <c r="V79" s="208">
        <v>0</v>
      </c>
      <c r="W79" s="208">
        <v>0</v>
      </c>
      <c r="X79" s="208">
        <v>0</v>
      </c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208">
        <v>827.170842687856</v>
      </c>
      <c r="AE79" s="208">
        <v>4.00877400261831</v>
      </c>
      <c r="AF79" s="208">
        <v>0</v>
      </c>
      <c r="AG79" s="208">
        <v>0</v>
      </c>
      <c r="AH79" s="208">
        <v>0</v>
      </c>
      <c r="AI79" s="208">
        <v>0</v>
      </c>
      <c r="AJ79" s="208">
        <v>0</v>
      </c>
      <c r="AK79" s="208">
        <v>0</v>
      </c>
      <c r="AL79" s="208">
        <v>13.2297956664415</v>
      </c>
      <c r="AM79" s="208">
        <v>94.0663930224367</v>
      </c>
      <c r="AN79" s="208">
        <v>0</v>
      </c>
      <c r="AO79" s="208">
        <v>0</v>
      </c>
      <c r="AP79" s="208">
        <v>0</v>
      </c>
      <c r="AQ79" s="208">
        <v>0</v>
      </c>
      <c r="AR79" s="208">
        <v>0</v>
      </c>
      <c r="AS79" s="208">
        <v>0</v>
      </c>
      <c r="AT79" s="208">
        <v>0</v>
      </c>
      <c r="AU79" s="208">
        <v>0</v>
      </c>
      <c r="AV79" s="208">
        <v>0</v>
      </c>
      <c r="AW79" s="208">
        <v>0</v>
      </c>
      <c r="AX79" s="208">
        <v>0</v>
      </c>
      <c r="AY79" s="208">
        <v>0</v>
      </c>
      <c r="AZ79" s="208">
        <v>0</v>
      </c>
      <c r="BA79" s="208">
        <v>0</v>
      </c>
      <c r="BB79" s="208">
        <v>0</v>
      </c>
      <c r="BC79" s="209">
        <v>940.637805952598</v>
      </c>
      <c r="BD79" s="210">
        <v>1253.7552001432</v>
      </c>
      <c r="BE79" s="208">
        <v>5026.04631938</v>
      </c>
      <c r="BF79" s="208">
        <v>6279.8015195232</v>
      </c>
      <c r="BG79" s="208">
        <v>0</v>
      </c>
      <c r="BH79" s="208">
        <v>0</v>
      </c>
      <c r="BI79" s="208">
        <v>3.13542612753009</v>
      </c>
      <c r="BJ79" s="208">
        <v>8523.57367159244</v>
      </c>
      <c r="BK79" s="208">
        <v>-0.955419307163538</v>
      </c>
      <c r="BL79" s="211">
        <v>14805.555197936</v>
      </c>
      <c r="BM79" s="213">
        <v>15746.1930038886</v>
      </c>
    </row>
    <row r="80" spans="1:65">
      <c r="A80" s="86" t="s">
        <v>291</v>
      </c>
      <c r="B80" s="200" t="s">
        <v>292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6219.13242849381</v>
      </c>
      <c r="AE80" s="208">
        <v>1442.49290298329</v>
      </c>
      <c r="AF80" s="208">
        <v>0.355030512911735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2403.93484313334</v>
      </c>
      <c r="AM80" s="208">
        <v>2030.01789696686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2.95458238860431</v>
      </c>
      <c r="AX80" s="208">
        <v>14.2562727284247</v>
      </c>
      <c r="AY80" s="208">
        <v>128.160483785629</v>
      </c>
      <c r="AZ80" s="208">
        <v>0</v>
      </c>
      <c r="BA80" s="208">
        <v>0</v>
      </c>
      <c r="BB80" s="208">
        <v>0</v>
      </c>
      <c r="BC80" s="209">
        <v>12241.3044409929</v>
      </c>
      <c r="BD80" s="210">
        <v>1415.5218498503</v>
      </c>
      <c r="BE80" s="208">
        <v>6380.96490711068</v>
      </c>
      <c r="BF80" s="208">
        <v>7796.48675696098</v>
      </c>
      <c r="BG80" s="208">
        <v>0</v>
      </c>
      <c r="BH80" s="208">
        <v>0</v>
      </c>
      <c r="BI80" s="208">
        <v>0</v>
      </c>
      <c r="BJ80" s="208">
        <v>0</v>
      </c>
      <c r="BK80" s="208">
        <v>-12.4328411212773</v>
      </c>
      <c r="BL80" s="211">
        <v>7784.0539158397</v>
      </c>
      <c r="BM80" s="213">
        <v>20025.3583568326</v>
      </c>
    </row>
    <row r="81" spans="1:65">
      <c r="A81" s="86" t="s">
        <v>293</v>
      </c>
      <c r="B81" s="200" t="s">
        <v>294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111.745024019689</v>
      </c>
      <c r="AG81" s="208">
        <v>0</v>
      </c>
      <c r="AH81" s="208">
        <v>87.1642833250645</v>
      </c>
      <c r="AI81" s="208">
        <v>0</v>
      </c>
      <c r="AJ81" s="208">
        <v>0</v>
      </c>
      <c r="AK81" s="208">
        <v>0</v>
      </c>
      <c r="AL81" s="208">
        <v>12.1104630733328</v>
      </c>
      <c r="AM81" s="208">
        <v>4.59607803912743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17.0539295114727</v>
      </c>
      <c r="AZ81" s="208">
        <v>0</v>
      </c>
      <c r="BA81" s="208">
        <v>11.7271916166182</v>
      </c>
      <c r="BB81" s="208">
        <v>0</v>
      </c>
      <c r="BC81" s="209">
        <v>244.396969585305</v>
      </c>
      <c r="BD81" s="210">
        <v>25.9321200817</v>
      </c>
      <c r="BE81" s="208">
        <v>517.51289708</v>
      </c>
      <c r="BF81" s="208">
        <v>543.4450171617</v>
      </c>
      <c r="BG81" s="208">
        <v>0</v>
      </c>
      <c r="BH81" s="208">
        <v>0</v>
      </c>
      <c r="BI81" s="208">
        <v>1413.60499581807</v>
      </c>
      <c r="BJ81" s="208">
        <v>710.222560461714</v>
      </c>
      <c r="BK81" s="208">
        <v>-0.248238508634586</v>
      </c>
      <c r="BL81" s="211">
        <v>2667.02433493285</v>
      </c>
      <c r="BM81" s="213">
        <v>2911.42130451815</v>
      </c>
    </row>
    <row r="82" spans="1:65">
      <c r="A82" s="86" t="s">
        <v>295</v>
      </c>
      <c r="B82" s="200" t="s">
        <v>296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66.507248823876</v>
      </c>
      <c r="AF82" s="208">
        <v>0.000126071353939659</v>
      </c>
      <c r="AG82" s="208">
        <v>735.595660249079</v>
      </c>
      <c r="AH82" s="208">
        <v>0</v>
      </c>
      <c r="AI82" s="208">
        <v>0</v>
      </c>
      <c r="AJ82" s="208">
        <v>0</v>
      </c>
      <c r="AK82" s="208">
        <v>0.0691920261635318</v>
      </c>
      <c r="AL82" s="208">
        <v>23.8417545844378</v>
      </c>
      <c r="AM82" s="208">
        <v>0</v>
      </c>
      <c r="AN82" s="208">
        <v>0</v>
      </c>
      <c r="AO82" s="208">
        <v>0</v>
      </c>
      <c r="AP82" s="208">
        <v>6.45221224642858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30.4005460854993</v>
      </c>
      <c r="AZ82" s="208">
        <v>5.70120873022499</v>
      </c>
      <c r="BA82" s="208">
        <v>0.459968970899298</v>
      </c>
      <c r="BB82" s="208">
        <v>0</v>
      </c>
      <c r="BC82" s="209">
        <v>869.027917787962</v>
      </c>
      <c r="BD82" s="210">
        <v>787.45571320115</v>
      </c>
      <c r="BE82" s="208">
        <v>4429.86183359</v>
      </c>
      <c r="BF82" s="208">
        <v>5217.31754679115</v>
      </c>
      <c r="BG82" s="208">
        <v>0</v>
      </c>
      <c r="BH82" s="208">
        <v>0</v>
      </c>
      <c r="BI82" s="208">
        <v>6488.91198687399</v>
      </c>
      <c r="BJ82" s="208">
        <v>1800.0457358711</v>
      </c>
      <c r="BK82" s="208">
        <v>-0.882715969555648</v>
      </c>
      <c r="BL82" s="211">
        <v>13505.3925535667</v>
      </c>
      <c r="BM82" s="213">
        <v>14374.4204713546</v>
      </c>
    </row>
    <row r="83" spans="1:65">
      <c r="A83" s="86" t="s">
        <v>297</v>
      </c>
      <c r="B83" s="200" t="s">
        <v>298</v>
      </c>
      <c r="C83" s="208">
        <v>0</v>
      </c>
      <c r="D83" s="208">
        <v>0</v>
      </c>
      <c r="E83" s="208">
        <v>0.128816684862272</v>
      </c>
      <c r="F83" s="208">
        <v>0.00753264163890682</v>
      </c>
      <c r="G83" s="208">
        <v>0</v>
      </c>
      <c r="H83" s="208">
        <v>1.33905149507233</v>
      </c>
      <c r="I83" s="208">
        <v>3.4535057973563</v>
      </c>
      <c r="J83" s="208">
        <v>0.738552405412409</v>
      </c>
      <c r="K83" s="208">
        <v>0</v>
      </c>
      <c r="L83" s="208">
        <v>0.380846938744814</v>
      </c>
      <c r="M83" s="208">
        <v>68.6409134118025</v>
      </c>
      <c r="N83" s="208">
        <v>113.015240989436</v>
      </c>
      <c r="O83" s="208">
        <v>0.865752321189395</v>
      </c>
      <c r="P83" s="208">
        <v>0.0642832626514902</v>
      </c>
      <c r="Q83" s="208">
        <v>0</v>
      </c>
      <c r="R83" s="208">
        <v>0.525253171441838</v>
      </c>
      <c r="S83" s="208">
        <v>0.0176579751303654</v>
      </c>
      <c r="T83" s="208">
        <v>28.0017924533539</v>
      </c>
      <c r="U83" s="208">
        <v>0.942664639802526</v>
      </c>
      <c r="V83" s="208">
        <v>1.33421576641472</v>
      </c>
      <c r="W83" s="208">
        <v>0.202518643336924</v>
      </c>
      <c r="X83" s="208">
        <v>10.4793638371812</v>
      </c>
      <c r="Y83" s="208">
        <v>0.411076742831322</v>
      </c>
      <c r="Z83" s="208">
        <v>0.300633441744771</v>
      </c>
      <c r="AA83" s="208">
        <v>2.45545521935609</v>
      </c>
      <c r="AB83" s="208">
        <v>0.0340692286662729</v>
      </c>
      <c r="AC83" s="208">
        <v>108.960880678787</v>
      </c>
      <c r="AD83" s="208">
        <v>36.3666045124101</v>
      </c>
      <c r="AE83" s="208">
        <v>2.69786443606576</v>
      </c>
      <c r="AF83" s="208">
        <v>0.0154928773460824</v>
      </c>
      <c r="AG83" s="208">
        <v>107.006708271516</v>
      </c>
      <c r="AH83" s="208">
        <v>3.77950775115899</v>
      </c>
      <c r="AI83" s="208">
        <v>2.97629391537681</v>
      </c>
      <c r="AJ83" s="208">
        <v>2.58369302044012</v>
      </c>
      <c r="AK83" s="208">
        <v>31.9228481829049</v>
      </c>
      <c r="AL83" s="208">
        <v>40.2997954965724</v>
      </c>
      <c r="AM83" s="208">
        <v>17.3077051121393</v>
      </c>
      <c r="AN83" s="208">
        <v>3.81949547635615</v>
      </c>
      <c r="AO83" s="208">
        <v>0.112578430045469</v>
      </c>
      <c r="AP83" s="208">
        <v>18.1574323030497</v>
      </c>
      <c r="AQ83" s="208">
        <v>0.261511592855891</v>
      </c>
      <c r="AR83" s="208">
        <v>0.621398375855808</v>
      </c>
      <c r="AS83" s="208">
        <v>0.0673327282959935</v>
      </c>
      <c r="AT83" s="208">
        <v>7.91907707488549</v>
      </c>
      <c r="AU83" s="208">
        <v>14.7629486062354</v>
      </c>
      <c r="AV83" s="208">
        <v>8.5070302248345</v>
      </c>
      <c r="AW83" s="208">
        <v>59.814241091079</v>
      </c>
      <c r="AX83" s="208">
        <v>44.2661317264574</v>
      </c>
      <c r="AY83" s="208">
        <v>343.814689474168</v>
      </c>
      <c r="AZ83" s="208">
        <v>2215.58070205407</v>
      </c>
      <c r="BA83" s="208">
        <v>24.9253487827137</v>
      </c>
      <c r="BB83" s="208">
        <v>0</v>
      </c>
      <c r="BC83" s="209">
        <v>3329.88650926305</v>
      </c>
      <c r="BD83" s="210">
        <v>457.586195164899</v>
      </c>
      <c r="BE83" s="208">
        <v>2885.37950044</v>
      </c>
      <c r="BF83" s="208">
        <v>3342.9656956049</v>
      </c>
      <c r="BG83" s="208">
        <v>0</v>
      </c>
      <c r="BH83" s="208">
        <v>0</v>
      </c>
      <c r="BI83" s="208">
        <v>5458.164403956</v>
      </c>
      <c r="BJ83" s="208">
        <v>1372.35211160267</v>
      </c>
      <c r="BK83" s="208">
        <v>-3.38219372312415</v>
      </c>
      <c r="BL83" s="211">
        <v>10170.1000174404</v>
      </c>
      <c r="BM83" s="213">
        <v>13499.9865267035</v>
      </c>
    </row>
    <row r="84" spans="1:65">
      <c r="A84" s="86" t="s">
        <v>299</v>
      </c>
      <c r="B84" s="200" t="s">
        <v>122</v>
      </c>
      <c r="C84" s="208">
        <v>0</v>
      </c>
      <c r="D84" s="208">
        <v>0</v>
      </c>
      <c r="E84" s="208">
        <v>0.715805363280982</v>
      </c>
      <c r="F84" s="208">
        <v>8.17557519573317</v>
      </c>
      <c r="G84" s="208">
        <v>209.367561568911</v>
      </c>
      <c r="H84" s="208">
        <v>633.583412158366</v>
      </c>
      <c r="I84" s="208">
        <v>478.717923080463</v>
      </c>
      <c r="J84" s="208">
        <v>99.0104478652595</v>
      </c>
      <c r="K84" s="208">
        <v>19.7282512501169</v>
      </c>
      <c r="L84" s="208">
        <v>37.1853565091196</v>
      </c>
      <c r="M84" s="208">
        <v>183.589214216752</v>
      </c>
      <c r="N84" s="208">
        <v>150.536437166986</v>
      </c>
      <c r="O84" s="208">
        <v>61.1716478299155</v>
      </c>
      <c r="P84" s="208">
        <v>453.285169703517</v>
      </c>
      <c r="Q84" s="208">
        <v>32.1172688703162</v>
      </c>
      <c r="R84" s="208">
        <v>87.6594235484849</v>
      </c>
      <c r="S84" s="208">
        <v>13.6391840126987</v>
      </c>
      <c r="T84" s="208">
        <v>609.873483226298</v>
      </c>
      <c r="U84" s="208">
        <v>60.8167676322776</v>
      </c>
      <c r="V84" s="208">
        <v>30.0564472736372</v>
      </c>
      <c r="W84" s="208">
        <v>172.64028152895</v>
      </c>
      <c r="X84" s="208">
        <v>175.010092361995</v>
      </c>
      <c r="Y84" s="208">
        <v>119.863715444902</v>
      </c>
      <c r="Z84" s="208">
        <v>374.722158416132</v>
      </c>
      <c r="AA84" s="208">
        <v>48.0816069953944</v>
      </c>
      <c r="AB84" s="208">
        <v>87.7263303933044</v>
      </c>
      <c r="AC84" s="208">
        <v>651.999183876369</v>
      </c>
      <c r="AD84" s="208">
        <v>204.863078920254</v>
      </c>
      <c r="AE84" s="208">
        <v>192.933427081289</v>
      </c>
      <c r="AF84" s="208">
        <v>39.9865525878596</v>
      </c>
      <c r="AG84" s="208">
        <v>244.830033990568</v>
      </c>
      <c r="AH84" s="208">
        <v>112.548225436315</v>
      </c>
      <c r="AI84" s="208">
        <v>80.0503657225002</v>
      </c>
      <c r="AJ84" s="208">
        <v>51.8546440742712</v>
      </c>
      <c r="AK84" s="208">
        <v>646.585187075423</v>
      </c>
      <c r="AL84" s="208">
        <v>1527.91874495848</v>
      </c>
      <c r="AM84" s="208">
        <v>1758.9797241577</v>
      </c>
      <c r="AN84" s="208">
        <v>21.1326137845266</v>
      </c>
      <c r="AO84" s="208">
        <v>26.1013141464086</v>
      </c>
      <c r="AP84" s="208">
        <v>451.704030246009</v>
      </c>
      <c r="AQ84" s="208">
        <v>3.66068295925033</v>
      </c>
      <c r="AR84" s="208">
        <v>90.741363880763</v>
      </c>
      <c r="AS84" s="208">
        <v>324.617174349866</v>
      </c>
      <c r="AT84" s="208">
        <v>169.089813205612</v>
      </c>
      <c r="AU84" s="208">
        <v>28.6312436103013</v>
      </c>
      <c r="AV84" s="208">
        <v>188.280505373505</v>
      </c>
      <c r="AW84" s="208">
        <v>255.440477447778</v>
      </c>
      <c r="AX84" s="208">
        <v>172.116834587681</v>
      </c>
      <c r="AY84" s="208">
        <v>145.518538547799</v>
      </c>
      <c r="AZ84" s="208">
        <v>89.0980019852665</v>
      </c>
      <c r="BA84" s="208">
        <v>58.885441563791</v>
      </c>
      <c r="BB84" s="208">
        <v>0</v>
      </c>
      <c r="BC84" s="209">
        <v>11684.8407651824</v>
      </c>
      <c r="BD84" s="210">
        <v>0</v>
      </c>
      <c r="BE84" s="208">
        <v>0</v>
      </c>
      <c r="BF84" s="208">
        <v>0</v>
      </c>
      <c r="BG84" s="208">
        <v>0</v>
      </c>
      <c r="BH84" s="208">
        <v>0</v>
      </c>
      <c r="BI84" s="208">
        <v>22.1602410823803</v>
      </c>
      <c r="BJ84" s="208">
        <v>386.046537524517</v>
      </c>
      <c r="BK84" s="208">
        <v>0</v>
      </c>
      <c r="BL84" s="211">
        <v>408.206778606897</v>
      </c>
      <c r="BM84" s="213">
        <v>12093.0475437893</v>
      </c>
    </row>
    <row r="85" spans="1:65">
      <c r="A85" s="86" t="s">
        <v>300</v>
      </c>
      <c r="B85" s="200" t="s">
        <v>301</v>
      </c>
      <c r="C85" s="208">
        <v>836.654391261347</v>
      </c>
      <c r="D85" s="208">
        <v>470.560791669214</v>
      </c>
      <c r="E85" s="208">
        <v>29.1618640682282</v>
      </c>
      <c r="F85" s="208">
        <v>0</v>
      </c>
      <c r="G85" s="208">
        <v>46.6571457616693</v>
      </c>
      <c r="H85" s="208">
        <v>461.905818606482</v>
      </c>
      <c r="I85" s="208">
        <v>530.964948563568</v>
      </c>
      <c r="J85" s="208">
        <v>61.848883016556</v>
      </c>
      <c r="K85" s="208">
        <v>40.3500067706938</v>
      </c>
      <c r="L85" s="208">
        <v>46.3532038430287</v>
      </c>
      <c r="M85" s="208">
        <v>11.5758641023382</v>
      </c>
      <c r="N85" s="208">
        <v>185.770065224728</v>
      </c>
      <c r="O85" s="208">
        <v>99.5281555647915</v>
      </c>
      <c r="P85" s="208">
        <v>94.7418604464899</v>
      </c>
      <c r="Q85" s="208">
        <v>9.55680613732466</v>
      </c>
      <c r="R85" s="208">
        <v>4.76127767144418</v>
      </c>
      <c r="S85" s="208">
        <v>7.70829445445584</v>
      </c>
      <c r="T85" s="208">
        <v>403.653086512962</v>
      </c>
      <c r="U85" s="208">
        <v>26.3589654122108</v>
      </c>
      <c r="V85" s="208">
        <v>11.8366376313623</v>
      </c>
      <c r="W85" s="208">
        <v>248.437919800395</v>
      </c>
      <c r="X85" s="208">
        <v>138.11932850877</v>
      </c>
      <c r="Y85" s="208">
        <v>199.278763627177</v>
      </c>
      <c r="Z85" s="208">
        <v>181.586765444689</v>
      </c>
      <c r="AA85" s="208">
        <v>11.3072580391592</v>
      </c>
      <c r="AB85" s="208">
        <v>33.2244654416748</v>
      </c>
      <c r="AC85" s="208">
        <v>163.412756167753</v>
      </c>
      <c r="AD85" s="208">
        <v>84.0984632387369</v>
      </c>
      <c r="AE85" s="208">
        <v>114.836757772282</v>
      </c>
      <c r="AF85" s="208">
        <v>5.17200530363185</v>
      </c>
      <c r="AG85" s="208">
        <v>132.721564555726</v>
      </c>
      <c r="AH85" s="208">
        <v>25.2342279407131</v>
      </c>
      <c r="AI85" s="208">
        <v>9062.27365750323</v>
      </c>
      <c r="AJ85" s="208">
        <v>265.006265987016</v>
      </c>
      <c r="AK85" s="208">
        <v>31.4328856597949</v>
      </c>
      <c r="AL85" s="208">
        <v>2473.22659030595</v>
      </c>
      <c r="AM85" s="208">
        <v>102.116966969488</v>
      </c>
      <c r="AN85" s="208">
        <v>2.76859637418933</v>
      </c>
      <c r="AO85" s="208">
        <v>2.44452151832096</v>
      </c>
      <c r="AP85" s="208">
        <v>85.9675001324057</v>
      </c>
      <c r="AQ85" s="208">
        <v>137.144297352594</v>
      </c>
      <c r="AR85" s="208">
        <v>608.302211234678</v>
      </c>
      <c r="AS85" s="208">
        <v>316.850014286296</v>
      </c>
      <c r="AT85" s="208">
        <v>81.7860156211605</v>
      </c>
      <c r="AU85" s="208">
        <v>151.288980086662</v>
      </c>
      <c r="AV85" s="208">
        <v>128.716714173827</v>
      </c>
      <c r="AW85" s="208">
        <v>261.530430996979</v>
      </c>
      <c r="AX85" s="208">
        <v>286.655030762066</v>
      </c>
      <c r="AY85" s="208">
        <v>630.389739502526</v>
      </c>
      <c r="AZ85" s="208">
        <v>525.402981384521</v>
      </c>
      <c r="BA85" s="208">
        <v>302.235169031373</v>
      </c>
      <c r="BB85" s="208">
        <v>0</v>
      </c>
      <c r="BC85" s="209">
        <v>20172.9169114427</v>
      </c>
      <c r="BD85" s="210">
        <v>0</v>
      </c>
      <c r="BE85" s="208">
        <v>5986.53076858</v>
      </c>
      <c r="BF85" s="208">
        <v>5986.53076858</v>
      </c>
      <c r="BG85" s="208">
        <v>0</v>
      </c>
      <c r="BH85" s="208">
        <v>0</v>
      </c>
      <c r="BI85" s="208">
        <v>7345.95886886842</v>
      </c>
      <c r="BJ85" s="208">
        <v>0</v>
      </c>
      <c r="BK85" s="208">
        <v>0</v>
      </c>
      <c r="BL85" s="211">
        <v>13332.4896374484</v>
      </c>
      <c r="BM85" s="213">
        <v>33505.4065488911</v>
      </c>
    </row>
    <row r="86" spans="1:65">
      <c r="A86" s="86" t="s">
        <v>302</v>
      </c>
      <c r="B86" s="200" t="s">
        <v>303</v>
      </c>
      <c r="C86" s="208">
        <v>0</v>
      </c>
      <c r="D86" s="208">
        <v>0</v>
      </c>
      <c r="E86" s="208">
        <v>0</v>
      </c>
      <c r="F86" s="208">
        <v>0</v>
      </c>
      <c r="G86" s="208">
        <v>0.997630211919825</v>
      </c>
      <c r="H86" s="208">
        <v>32.5552478181612</v>
      </c>
      <c r="I86" s="208">
        <v>33.419246664614</v>
      </c>
      <c r="J86" s="208">
        <v>7.38037148252166</v>
      </c>
      <c r="K86" s="208">
        <v>0.658547846634229</v>
      </c>
      <c r="L86" s="208">
        <v>2.05877755017039</v>
      </c>
      <c r="M86" s="208">
        <v>5.38155859271525</v>
      </c>
      <c r="N86" s="208">
        <v>10.5115886153423</v>
      </c>
      <c r="O86" s="208">
        <v>3.19610591797797</v>
      </c>
      <c r="P86" s="208">
        <v>5.28731133011113</v>
      </c>
      <c r="Q86" s="208">
        <v>0.980320006424974</v>
      </c>
      <c r="R86" s="208">
        <v>53.0413755425762</v>
      </c>
      <c r="S86" s="208">
        <v>0.319542028713435</v>
      </c>
      <c r="T86" s="208">
        <v>14.8659474714833</v>
      </c>
      <c r="U86" s="208">
        <v>3.38625972638474</v>
      </c>
      <c r="V86" s="208">
        <v>2.21507653128292</v>
      </c>
      <c r="W86" s="208">
        <v>12.2129058687128</v>
      </c>
      <c r="X86" s="208">
        <v>4.81290120123767</v>
      </c>
      <c r="Y86" s="208">
        <v>4.2143469496996</v>
      </c>
      <c r="Z86" s="208">
        <v>14.7540879608282</v>
      </c>
      <c r="AA86" s="208">
        <v>1.91818017729194</v>
      </c>
      <c r="AB86" s="208">
        <v>1.72532069654377</v>
      </c>
      <c r="AC86" s="208">
        <v>14.9152831968304</v>
      </c>
      <c r="AD86" s="208">
        <v>13.1171921642272</v>
      </c>
      <c r="AE86" s="208">
        <v>8.91811032170655</v>
      </c>
      <c r="AF86" s="208">
        <v>0.587035577383323</v>
      </c>
      <c r="AG86" s="208">
        <v>10.8881935739665</v>
      </c>
      <c r="AH86" s="208">
        <v>7.74508953587277</v>
      </c>
      <c r="AI86" s="208">
        <v>3.33683638263253</v>
      </c>
      <c r="AJ86" s="208">
        <v>68.8007660767958</v>
      </c>
      <c r="AK86" s="208">
        <v>20.8023421048077</v>
      </c>
      <c r="AL86" s="208">
        <v>253.418171029938</v>
      </c>
      <c r="AM86" s="208">
        <v>51.846587672917</v>
      </c>
      <c r="AN86" s="208">
        <v>0.515588368971002</v>
      </c>
      <c r="AO86" s="208">
        <v>1.08005866295191</v>
      </c>
      <c r="AP86" s="208">
        <v>106.760944054865</v>
      </c>
      <c r="AQ86" s="208">
        <v>30.3336221706118</v>
      </c>
      <c r="AR86" s="208">
        <v>135.548230494357</v>
      </c>
      <c r="AS86" s="208">
        <v>2.41165476201587</v>
      </c>
      <c r="AT86" s="208">
        <v>12.2759837830641</v>
      </c>
      <c r="AU86" s="208">
        <v>47.3802520709936</v>
      </c>
      <c r="AV86" s="208">
        <v>22.0539809419061</v>
      </c>
      <c r="AW86" s="208">
        <v>55.2813384172569</v>
      </c>
      <c r="AX86" s="208">
        <v>415.968511468368</v>
      </c>
      <c r="AY86" s="208">
        <v>1218.19251791359</v>
      </c>
      <c r="AZ86" s="208">
        <v>410.260907831326</v>
      </c>
      <c r="BA86" s="208">
        <v>225.162586419498</v>
      </c>
      <c r="BB86" s="208">
        <v>0</v>
      </c>
      <c r="BC86" s="209">
        <v>3353.4944351882</v>
      </c>
      <c r="BD86" s="210">
        <v>1.6437e-5</v>
      </c>
      <c r="BE86" s="208">
        <v>5.93441326</v>
      </c>
      <c r="BF86" s="208">
        <v>5.934429697</v>
      </c>
      <c r="BG86" s="208">
        <v>0</v>
      </c>
      <c r="BH86" s="208">
        <v>0</v>
      </c>
      <c r="BI86" s="208">
        <v>2356.22921598587</v>
      </c>
      <c r="BJ86" s="208">
        <v>0</v>
      </c>
      <c r="BK86" s="208">
        <v>-3.53799891815925</v>
      </c>
      <c r="BL86" s="211">
        <v>2358.62564676471</v>
      </c>
      <c r="BM86" s="213">
        <v>5712.12008195291</v>
      </c>
    </row>
    <row r="87" spans="1:65">
      <c r="A87" s="86" t="s">
        <v>304</v>
      </c>
      <c r="B87" s="200" t="s">
        <v>305</v>
      </c>
      <c r="C87" s="208">
        <v>2.5799519984452</v>
      </c>
      <c r="D87" s="208">
        <v>6.34684844340776</v>
      </c>
      <c r="E87" s="208">
        <v>0.514394002964023</v>
      </c>
      <c r="F87" s="208">
        <v>0</v>
      </c>
      <c r="G87" s="208">
        <v>0.0716403910518464</v>
      </c>
      <c r="H87" s="208">
        <v>0</v>
      </c>
      <c r="I87" s="208">
        <v>0.459715669189036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1.04133085418286</v>
      </c>
      <c r="Q87" s="208">
        <v>0</v>
      </c>
      <c r="R87" s="208">
        <v>0</v>
      </c>
      <c r="S87" s="208">
        <v>0.583907298929476</v>
      </c>
      <c r="T87" s="208">
        <v>50.7472533518666</v>
      </c>
      <c r="U87" s="208">
        <v>0</v>
      </c>
      <c r="V87" s="208">
        <v>0</v>
      </c>
      <c r="W87" s="208">
        <v>0</v>
      </c>
      <c r="X87" s="208">
        <v>0.405353668273564</v>
      </c>
      <c r="Y87" s="208">
        <v>2.23222807231563</v>
      </c>
      <c r="Z87" s="208">
        <v>8.1909141079305</v>
      </c>
      <c r="AA87" s="208">
        <v>1.01240077795971</v>
      </c>
      <c r="AB87" s="208">
        <v>0.0325971595268433</v>
      </c>
      <c r="AC87" s="208">
        <v>12.3804124117418</v>
      </c>
      <c r="AD87" s="208">
        <v>37.6930357257934</v>
      </c>
      <c r="AE87" s="208">
        <v>2.77548349023318</v>
      </c>
      <c r="AF87" s="208">
        <v>4.41551890170212</v>
      </c>
      <c r="AG87" s="208">
        <v>4.31320090453108</v>
      </c>
      <c r="AH87" s="208">
        <v>0</v>
      </c>
      <c r="AI87" s="208">
        <v>0</v>
      </c>
      <c r="AJ87" s="208">
        <v>0</v>
      </c>
      <c r="AK87" s="208">
        <v>2098.09057868198</v>
      </c>
      <c r="AL87" s="208">
        <v>130.314972142123</v>
      </c>
      <c r="AM87" s="208">
        <v>1.63329698969459</v>
      </c>
      <c r="AN87" s="208">
        <v>0.355421711471332</v>
      </c>
      <c r="AO87" s="208">
        <v>0.297816104146753</v>
      </c>
      <c r="AP87" s="208">
        <v>41.2630608641102</v>
      </c>
      <c r="AQ87" s="208">
        <v>18.6158539087015</v>
      </c>
      <c r="AR87" s="208">
        <v>0</v>
      </c>
      <c r="AS87" s="208">
        <v>0.118748448316346</v>
      </c>
      <c r="AT87" s="208">
        <v>106.371310203782</v>
      </c>
      <c r="AU87" s="208">
        <v>30.5478483411185</v>
      </c>
      <c r="AV87" s="208">
        <v>33.6869228523058</v>
      </c>
      <c r="AW87" s="208">
        <v>21.0461615636526</v>
      </c>
      <c r="AX87" s="208">
        <v>261.533202588088</v>
      </c>
      <c r="AY87" s="208">
        <v>715.188357576954</v>
      </c>
      <c r="AZ87" s="208">
        <v>67.3289249514549</v>
      </c>
      <c r="BA87" s="208">
        <v>27.8215920277224</v>
      </c>
      <c r="BB87" s="208">
        <v>0</v>
      </c>
      <c r="BC87" s="209">
        <v>3690.01025618567</v>
      </c>
      <c r="BD87" s="210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21846.6505831912</v>
      </c>
      <c r="BK87" s="208">
        <v>0</v>
      </c>
      <c r="BL87" s="211">
        <v>21846.6505831912</v>
      </c>
      <c r="BM87" s="213">
        <v>25536.6608393769</v>
      </c>
    </row>
    <row r="88" spans="1:65">
      <c r="A88" s="86" t="s">
        <v>306</v>
      </c>
      <c r="B88" s="200" t="s">
        <v>307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8">
        <v>0</v>
      </c>
      <c r="X88" s="208">
        <v>0</v>
      </c>
      <c r="Y88" s="208">
        <v>5.91853404430169</v>
      </c>
      <c r="Z88" s="208">
        <v>0</v>
      </c>
      <c r="AA88" s="208">
        <v>0</v>
      </c>
      <c r="AB88" s="208">
        <v>0</v>
      </c>
      <c r="AC88" s="208">
        <v>0</v>
      </c>
      <c r="AD88" s="208">
        <v>0</v>
      </c>
      <c r="AE88" s="208">
        <v>0</v>
      </c>
      <c r="AF88" s="208">
        <v>0</v>
      </c>
      <c r="AG88" s="208">
        <v>0</v>
      </c>
      <c r="AH88" s="208">
        <v>0</v>
      </c>
      <c r="AI88" s="208">
        <v>0</v>
      </c>
      <c r="AJ88" s="208">
        <v>329.601248388857</v>
      </c>
      <c r="AK88" s="208">
        <v>403.687073327817</v>
      </c>
      <c r="AL88" s="208">
        <v>0</v>
      </c>
      <c r="AM88" s="208">
        <v>1.63701956004517</v>
      </c>
      <c r="AN88" s="208">
        <v>0</v>
      </c>
      <c r="AO88" s="208">
        <v>0</v>
      </c>
      <c r="AP88" s="208">
        <v>40.3002526268994</v>
      </c>
      <c r="AQ88" s="208">
        <v>0</v>
      </c>
      <c r="AR88" s="208">
        <v>0</v>
      </c>
      <c r="AS88" s="208">
        <v>29.5888834510028</v>
      </c>
      <c r="AT88" s="208">
        <v>0</v>
      </c>
      <c r="AU88" s="208">
        <v>0</v>
      </c>
      <c r="AV88" s="208">
        <v>0</v>
      </c>
      <c r="AW88" s="208">
        <v>0</v>
      </c>
      <c r="AX88" s="208">
        <v>0</v>
      </c>
      <c r="AY88" s="208">
        <v>642.747207624823</v>
      </c>
      <c r="AZ88" s="208">
        <v>0</v>
      </c>
      <c r="BA88" s="208">
        <v>5.70391058459963</v>
      </c>
      <c r="BB88" s="208">
        <v>0</v>
      </c>
      <c r="BC88" s="209">
        <v>1459.18412960835</v>
      </c>
      <c r="BD88" s="210">
        <v>0</v>
      </c>
      <c r="BE88" s="208">
        <v>0</v>
      </c>
      <c r="BF88" s="208">
        <v>0</v>
      </c>
      <c r="BG88" s="208">
        <v>0</v>
      </c>
      <c r="BH88" s="208">
        <v>0</v>
      </c>
      <c r="BI88" s="208">
        <v>0</v>
      </c>
      <c r="BJ88" s="208">
        <v>4772.16369552292</v>
      </c>
      <c r="BK88" s="208">
        <v>0</v>
      </c>
      <c r="BL88" s="211">
        <v>4772.16369552292</v>
      </c>
      <c r="BM88" s="213">
        <v>6231.34782513127</v>
      </c>
    </row>
    <row r="89" spans="1:65">
      <c r="A89" s="86" t="s">
        <v>308</v>
      </c>
      <c r="B89" s="200" t="s">
        <v>309</v>
      </c>
      <c r="C89" s="208">
        <v>3.18349430614172</v>
      </c>
      <c r="D89" s="208">
        <v>7.57766829939922</v>
      </c>
      <c r="E89" s="208">
        <v>0.485434702465695</v>
      </c>
      <c r="F89" s="208">
        <v>0</v>
      </c>
      <c r="G89" s="208">
        <v>0.0676071877090126</v>
      </c>
      <c r="H89" s="208">
        <v>0</v>
      </c>
      <c r="I89" s="208">
        <v>0.0398883943901219</v>
      </c>
      <c r="J89" s="208">
        <v>0</v>
      </c>
      <c r="K89" s="208">
        <v>0</v>
      </c>
      <c r="L89" s="208">
        <v>0.475388187973487</v>
      </c>
      <c r="M89" s="208">
        <v>0</v>
      </c>
      <c r="N89" s="208">
        <v>0</v>
      </c>
      <c r="O89" s="208">
        <v>0</v>
      </c>
      <c r="P89" s="208">
        <v>0.352766298485445</v>
      </c>
      <c r="Q89" s="208">
        <v>0.472231903372749</v>
      </c>
      <c r="R89" s="208">
        <v>1.47519393748978</v>
      </c>
      <c r="S89" s="208">
        <v>0</v>
      </c>
      <c r="T89" s="208">
        <v>0</v>
      </c>
      <c r="U89" s="208">
        <v>0.0385307194553631</v>
      </c>
      <c r="V89" s="208">
        <v>0</v>
      </c>
      <c r="W89" s="208">
        <v>0</v>
      </c>
      <c r="X89" s="208">
        <v>0.699763496985822</v>
      </c>
      <c r="Y89" s="208">
        <v>29.7161080712089</v>
      </c>
      <c r="Z89" s="208">
        <v>1.54595657414124</v>
      </c>
      <c r="AA89" s="208">
        <v>0</v>
      </c>
      <c r="AB89" s="208">
        <v>0.0307620080035161</v>
      </c>
      <c r="AC89" s="208">
        <v>2.32716479427835</v>
      </c>
      <c r="AD89" s="208">
        <v>0</v>
      </c>
      <c r="AE89" s="208">
        <v>0.457325804414875</v>
      </c>
      <c r="AF89" s="208">
        <v>0</v>
      </c>
      <c r="AG89" s="208">
        <v>0.330457229692962</v>
      </c>
      <c r="AH89" s="208">
        <v>0</v>
      </c>
      <c r="AI89" s="208">
        <v>0</v>
      </c>
      <c r="AJ89" s="208">
        <v>0</v>
      </c>
      <c r="AK89" s="208">
        <v>2741.39567367172</v>
      </c>
      <c r="AL89" s="208">
        <v>1.4624976140471</v>
      </c>
      <c r="AM89" s="208">
        <v>0.0173969964450149</v>
      </c>
      <c r="AN89" s="208">
        <v>0</v>
      </c>
      <c r="AO89" s="208">
        <v>0</v>
      </c>
      <c r="AP89" s="208">
        <v>43.3535003728681</v>
      </c>
      <c r="AQ89" s="208">
        <v>0.929828336551118</v>
      </c>
      <c r="AR89" s="208">
        <v>19.9084524296156</v>
      </c>
      <c r="AS89" s="208">
        <v>64.2308681179242</v>
      </c>
      <c r="AT89" s="208">
        <v>0</v>
      </c>
      <c r="AU89" s="208">
        <v>30.9778105350041</v>
      </c>
      <c r="AV89" s="208">
        <v>25.5683922552237</v>
      </c>
      <c r="AW89" s="208">
        <v>27.5426656642489</v>
      </c>
      <c r="AX89" s="208">
        <v>11.1308774991751</v>
      </c>
      <c r="AY89" s="208">
        <v>125.969848143417</v>
      </c>
      <c r="AZ89" s="208">
        <v>0</v>
      </c>
      <c r="BA89" s="208">
        <v>5.0827252933165</v>
      </c>
      <c r="BB89" s="208">
        <v>0</v>
      </c>
      <c r="BC89" s="209">
        <v>3146.84627884516</v>
      </c>
      <c r="BD89" s="210">
        <v>0</v>
      </c>
      <c r="BE89" s="208">
        <v>0</v>
      </c>
      <c r="BF89" s="208">
        <v>0</v>
      </c>
      <c r="BG89" s="208">
        <v>0</v>
      </c>
      <c r="BH89" s="208">
        <v>0</v>
      </c>
      <c r="BI89" s="208">
        <v>0</v>
      </c>
      <c r="BJ89" s="208">
        <v>8149.37014062887</v>
      </c>
      <c r="BK89" s="208">
        <v>0</v>
      </c>
      <c r="BL89" s="211">
        <v>8149.37014062887</v>
      </c>
      <c r="BM89" s="213">
        <v>11296.216419474</v>
      </c>
    </row>
    <row r="90" spans="1:65">
      <c r="A90" s="86" t="s">
        <v>310</v>
      </c>
      <c r="B90" s="200" t="s">
        <v>311</v>
      </c>
      <c r="C90" s="208">
        <v>0</v>
      </c>
      <c r="D90" s="208">
        <v>0</v>
      </c>
      <c r="E90" s="208">
        <v>0</v>
      </c>
      <c r="F90" s="208">
        <v>0</v>
      </c>
      <c r="G90" s="208">
        <v>1.24913122120725</v>
      </c>
      <c r="H90" s="208">
        <v>401.328377463872</v>
      </c>
      <c r="I90" s="208">
        <v>509.033742665953</v>
      </c>
      <c r="J90" s="208">
        <v>9.8359712958359</v>
      </c>
      <c r="K90" s="208">
        <v>124.161275445999</v>
      </c>
      <c r="L90" s="208">
        <v>11.3549867616897</v>
      </c>
      <c r="M90" s="208">
        <v>14.1090548458337</v>
      </c>
      <c r="N90" s="208">
        <v>163.05648361036</v>
      </c>
      <c r="O90" s="208">
        <v>15.5522782643417</v>
      </c>
      <c r="P90" s="208">
        <v>53.1524441990248</v>
      </c>
      <c r="Q90" s="208">
        <v>1.40346176993246</v>
      </c>
      <c r="R90" s="208">
        <v>28.1782181311113</v>
      </c>
      <c r="S90" s="208">
        <v>3.00865813670111</v>
      </c>
      <c r="T90" s="208">
        <v>135.663683164169</v>
      </c>
      <c r="U90" s="208">
        <v>29.3903829268819</v>
      </c>
      <c r="V90" s="208">
        <v>14.1937916779502</v>
      </c>
      <c r="W90" s="208">
        <v>70.9175643067102</v>
      </c>
      <c r="X90" s="208">
        <v>37.1676095623754</v>
      </c>
      <c r="Y90" s="208">
        <v>45.2783066441762</v>
      </c>
      <c r="Z90" s="208">
        <v>92.6859979773982</v>
      </c>
      <c r="AA90" s="208">
        <v>16.9509623351638</v>
      </c>
      <c r="AB90" s="208">
        <v>20.9224060546529</v>
      </c>
      <c r="AC90" s="208">
        <v>417.972573032305</v>
      </c>
      <c r="AD90" s="208">
        <v>7.94768820289208</v>
      </c>
      <c r="AE90" s="208">
        <v>1.37293877923141</v>
      </c>
      <c r="AF90" s="208">
        <v>0.533340176312711</v>
      </c>
      <c r="AG90" s="208">
        <v>51.4996154554387</v>
      </c>
      <c r="AH90" s="208">
        <v>0.232759545348228</v>
      </c>
      <c r="AI90" s="208">
        <v>0.20841010265875</v>
      </c>
      <c r="AJ90" s="208">
        <v>0.936831094404797</v>
      </c>
      <c r="AK90" s="208">
        <v>0.341401754818538</v>
      </c>
      <c r="AL90" s="208">
        <v>709.229338614923</v>
      </c>
      <c r="AM90" s="208">
        <v>201.335798075013</v>
      </c>
      <c r="AN90" s="208">
        <v>0</v>
      </c>
      <c r="AO90" s="208">
        <v>0</v>
      </c>
      <c r="AP90" s="208">
        <v>72.1903895485289</v>
      </c>
      <c r="AQ90" s="208">
        <v>0</v>
      </c>
      <c r="AR90" s="208">
        <v>4.24707753882592</v>
      </c>
      <c r="AS90" s="208">
        <v>310.149420563359</v>
      </c>
      <c r="AT90" s="208">
        <v>42.6424687980852</v>
      </c>
      <c r="AU90" s="208">
        <v>1.44052056193187</v>
      </c>
      <c r="AV90" s="208">
        <v>14.2798406799602</v>
      </c>
      <c r="AW90" s="208">
        <v>29.4735748366411</v>
      </c>
      <c r="AX90" s="208">
        <v>29.5074337791505</v>
      </c>
      <c r="AY90" s="208">
        <v>2.77927856350061</v>
      </c>
      <c r="AZ90" s="208">
        <v>2.0120704617709</v>
      </c>
      <c r="BA90" s="208">
        <v>2.40897167496095</v>
      </c>
      <c r="BB90" s="208">
        <v>0</v>
      </c>
      <c r="BC90" s="209">
        <v>3701.3365303014</v>
      </c>
      <c r="BD90" s="210">
        <v>0</v>
      </c>
      <c r="BE90" s="208">
        <v>46.076109951444</v>
      </c>
      <c r="BF90" s="208">
        <v>46.076109951444</v>
      </c>
      <c r="BG90" s="208">
        <v>0</v>
      </c>
      <c r="BH90" s="208">
        <v>0</v>
      </c>
      <c r="BI90" s="208">
        <v>75.4294892024737</v>
      </c>
      <c r="BJ90" s="208">
        <v>0</v>
      </c>
      <c r="BK90" s="208">
        <v>0</v>
      </c>
      <c r="BL90" s="211">
        <v>121.505599153918</v>
      </c>
      <c r="BM90" s="213">
        <v>3822.84212945532</v>
      </c>
    </row>
    <row r="91" spans="1:65">
      <c r="A91" s="86" t="s">
        <v>312</v>
      </c>
      <c r="B91" s="200" t="s">
        <v>313</v>
      </c>
      <c r="C91" s="208">
        <v>389.922074932262</v>
      </c>
      <c r="D91" s="208">
        <v>95.6241287314805</v>
      </c>
      <c r="E91" s="208">
        <v>64.6244497867093</v>
      </c>
      <c r="F91" s="208">
        <v>0.0332704830285477</v>
      </c>
      <c r="G91" s="208">
        <v>43.5588403934714</v>
      </c>
      <c r="H91" s="208">
        <v>1408.95613615787</v>
      </c>
      <c r="I91" s="208">
        <v>3038.01791405068</v>
      </c>
      <c r="J91" s="208">
        <v>256.639983056997</v>
      </c>
      <c r="K91" s="208">
        <v>114.379893128226</v>
      </c>
      <c r="L91" s="208">
        <v>27.2357602219809</v>
      </c>
      <c r="M91" s="208">
        <v>33.3781004511555</v>
      </c>
      <c r="N91" s="208">
        <v>389.35849564242</v>
      </c>
      <c r="O91" s="208">
        <v>149.881736884269</v>
      </c>
      <c r="P91" s="208">
        <v>306.211120254508</v>
      </c>
      <c r="Q91" s="208">
        <v>12.2307783306531</v>
      </c>
      <c r="R91" s="208">
        <v>386.845805590883</v>
      </c>
      <c r="S91" s="208">
        <v>17.7417037793334</v>
      </c>
      <c r="T91" s="208">
        <v>1780.17901235748</v>
      </c>
      <c r="U91" s="208">
        <v>166.151729218001</v>
      </c>
      <c r="V91" s="208">
        <v>22.8884417294192</v>
      </c>
      <c r="W91" s="208">
        <v>370.164814000908</v>
      </c>
      <c r="X91" s="208">
        <v>188.549375481596</v>
      </c>
      <c r="Y91" s="208">
        <v>239.106713208332</v>
      </c>
      <c r="Z91" s="208">
        <v>376.223738641467</v>
      </c>
      <c r="AA91" s="208">
        <v>48.8428445361112</v>
      </c>
      <c r="AB91" s="208">
        <v>78.8377890589874</v>
      </c>
      <c r="AC91" s="208">
        <v>424.739837328201</v>
      </c>
      <c r="AD91" s="208">
        <v>534.90505578287</v>
      </c>
      <c r="AE91" s="208">
        <v>161.34145003214</v>
      </c>
      <c r="AF91" s="208">
        <v>9.06964205482528</v>
      </c>
      <c r="AG91" s="208">
        <v>386.525977573747</v>
      </c>
      <c r="AH91" s="208">
        <v>24.2380796786586</v>
      </c>
      <c r="AI91" s="208">
        <v>27.4550909689655</v>
      </c>
      <c r="AJ91" s="208">
        <v>6.79369225968782</v>
      </c>
      <c r="AK91" s="208">
        <v>81.20306640409</v>
      </c>
      <c r="AL91" s="208">
        <v>3707.95248325598</v>
      </c>
      <c r="AM91" s="208">
        <v>2615.2394637562</v>
      </c>
      <c r="AN91" s="208">
        <v>130.315508040584</v>
      </c>
      <c r="AO91" s="208">
        <v>6.21002752498185</v>
      </c>
      <c r="AP91" s="208">
        <v>321.540198025418</v>
      </c>
      <c r="AQ91" s="208">
        <v>1.34492672882701</v>
      </c>
      <c r="AR91" s="208">
        <v>18.7342587450755</v>
      </c>
      <c r="AS91" s="208">
        <v>26.5030355349583</v>
      </c>
      <c r="AT91" s="208">
        <v>48.2240384578534</v>
      </c>
      <c r="AU91" s="208">
        <v>24.9245923936112</v>
      </c>
      <c r="AV91" s="208">
        <v>1.91335843354144</v>
      </c>
      <c r="AW91" s="208">
        <v>235.001615739485</v>
      </c>
      <c r="AX91" s="208">
        <v>45.2067859755508</v>
      </c>
      <c r="AY91" s="208">
        <v>81.6541618658832</v>
      </c>
      <c r="AZ91" s="208">
        <v>0.189966030027133</v>
      </c>
      <c r="BA91" s="208">
        <v>12.6934527736889</v>
      </c>
      <c r="BB91" s="208">
        <v>0</v>
      </c>
      <c r="BC91" s="209">
        <v>18939.5044154731</v>
      </c>
      <c r="BD91" s="210">
        <v>3</v>
      </c>
      <c r="BE91" s="208">
        <v>22</v>
      </c>
      <c r="BF91" s="208">
        <v>25</v>
      </c>
      <c r="BG91" s="208">
        <v>0</v>
      </c>
      <c r="BH91" s="208">
        <v>0</v>
      </c>
      <c r="BI91" s="208">
        <v>291.280485498176</v>
      </c>
      <c r="BJ91" s="208">
        <v>0</v>
      </c>
      <c r="BK91" s="208">
        <v>0</v>
      </c>
      <c r="BL91" s="211">
        <v>316.280485498176</v>
      </c>
      <c r="BM91" s="213">
        <v>19255.7849009713</v>
      </c>
    </row>
    <row r="92" spans="1:65">
      <c r="A92" s="86" t="s">
        <v>314</v>
      </c>
      <c r="B92" s="200" t="s">
        <v>315</v>
      </c>
      <c r="C92" s="208">
        <v>0</v>
      </c>
      <c r="D92" s="208">
        <v>0</v>
      </c>
      <c r="E92" s="208">
        <v>0</v>
      </c>
      <c r="F92" s="208">
        <v>0.113851611833503</v>
      </c>
      <c r="G92" s="208">
        <v>1.24815571270421</v>
      </c>
      <c r="H92" s="208">
        <v>16.2647834868576</v>
      </c>
      <c r="I92" s="208">
        <v>44.7158299130269</v>
      </c>
      <c r="J92" s="208">
        <v>2.34281014661016</v>
      </c>
      <c r="K92" s="208">
        <v>0</v>
      </c>
      <c r="L92" s="208">
        <v>0.115481041579305</v>
      </c>
      <c r="M92" s="208">
        <v>9.18279431707859</v>
      </c>
      <c r="N92" s="208">
        <v>3.41974245238725</v>
      </c>
      <c r="O92" s="208">
        <v>127.057190962323</v>
      </c>
      <c r="P92" s="208">
        <v>0.0734518272743465</v>
      </c>
      <c r="Q92" s="208">
        <v>0</v>
      </c>
      <c r="R92" s="208">
        <v>0</v>
      </c>
      <c r="S92" s="208">
        <v>1.47778143439998</v>
      </c>
      <c r="T92" s="208">
        <v>88.8682802134816</v>
      </c>
      <c r="U92" s="208">
        <v>16.9645785698697</v>
      </c>
      <c r="V92" s="208">
        <v>4.96265227375699</v>
      </c>
      <c r="W92" s="208">
        <v>30.232084853493</v>
      </c>
      <c r="X92" s="208">
        <v>35.3318881980707</v>
      </c>
      <c r="Y92" s="208">
        <v>0.757525337897951</v>
      </c>
      <c r="Z92" s="208">
        <v>63.772728118824</v>
      </c>
      <c r="AA92" s="208">
        <v>0.236690685615698</v>
      </c>
      <c r="AB92" s="208">
        <v>4.20204239915603</v>
      </c>
      <c r="AC92" s="208">
        <v>87.4262634041956</v>
      </c>
      <c r="AD92" s="208">
        <v>0</v>
      </c>
      <c r="AE92" s="208">
        <v>49.567827149267</v>
      </c>
      <c r="AF92" s="208">
        <v>7.58119988794125e-5</v>
      </c>
      <c r="AG92" s="208">
        <v>3.21097966232877</v>
      </c>
      <c r="AH92" s="208">
        <v>3.65141586386066</v>
      </c>
      <c r="AI92" s="208">
        <v>0</v>
      </c>
      <c r="AJ92" s="208">
        <v>0.615664510043941</v>
      </c>
      <c r="AK92" s="208">
        <v>5.14063628507052</v>
      </c>
      <c r="AL92" s="208">
        <v>5.04358286625102</v>
      </c>
      <c r="AM92" s="208">
        <v>39.4653465804144</v>
      </c>
      <c r="AN92" s="208">
        <v>0</v>
      </c>
      <c r="AO92" s="208">
        <v>0</v>
      </c>
      <c r="AP92" s="208">
        <v>2.08439493608102</v>
      </c>
      <c r="AQ92" s="208">
        <v>1.49941488909841</v>
      </c>
      <c r="AR92" s="208">
        <v>9.04422950587188</v>
      </c>
      <c r="AS92" s="208">
        <v>0.816669670143548</v>
      </c>
      <c r="AT92" s="208">
        <v>25.8165241846351</v>
      </c>
      <c r="AU92" s="208">
        <v>49.2776414752028</v>
      </c>
      <c r="AV92" s="208">
        <v>2.51573295655753</v>
      </c>
      <c r="AW92" s="208">
        <v>80.2576969577513</v>
      </c>
      <c r="AX92" s="208">
        <v>16.5339802531641</v>
      </c>
      <c r="AY92" s="208">
        <v>624.672915947589</v>
      </c>
      <c r="AZ92" s="208">
        <v>226.18364028012</v>
      </c>
      <c r="BA92" s="208">
        <v>250.83202655098</v>
      </c>
      <c r="BB92" s="208">
        <v>0</v>
      </c>
      <c r="BC92" s="209">
        <v>1934.99700329687</v>
      </c>
      <c r="BD92" s="210">
        <v>83</v>
      </c>
      <c r="BE92" s="208">
        <v>545</v>
      </c>
      <c r="BF92" s="208">
        <v>628</v>
      </c>
      <c r="BG92" s="208">
        <v>0</v>
      </c>
      <c r="BH92" s="208">
        <v>0</v>
      </c>
      <c r="BI92" s="208">
        <v>10255.2411171447</v>
      </c>
      <c r="BJ92" s="208">
        <v>0</v>
      </c>
      <c r="BK92" s="208">
        <v>0</v>
      </c>
      <c r="BL92" s="211">
        <v>10883.2411171447</v>
      </c>
      <c r="BM92" s="213">
        <v>12818.2381204416</v>
      </c>
    </row>
    <row r="93" spans="1:65">
      <c r="A93" s="86" t="s">
        <v>316</v>
      </c>
      <c r="B93" s="200" t="s">
        <v>129</v>
      </c>
      <c r="C93" s="208">
        <v>0</v>
      </c>
      <c r="D93" s="208">
        <v>0</v>
      </c>
      <c r="E93" s="208">
        <v>0</v>
      </c>
      <c r="F93" s="208">
        <v>0.109363489847615</v>
      </c>
      <c r="G93" s="208">
        <v>0.189444254569061</v>
      </c>
      <c r="H93" s="208">
        <v>27.6720430831803</v>
      </c>
      <c r="I93" s="208">
        <v>33.8408264748718</v>
      </c>
      <c r="J93" s="208">
        <v>3.79825098149971</v>
      </c>
      <c r="K93" s="208">
        <v>25.5790282556856</v>
      </c>
      <c r="L93" s="208">
        <v>0.954833023412108</v>
      </c>
      <c r="M93" s="208">
        <v>1.14933061686966</v>
      </c>
      <c r="N93" s="208">
        <v>14.0169095243069</v>
      </c>
      <c r="O93" s="208">
        <v>3.78455596739746</v>
      </c>
      <c r="P93" s="208">
        <v>4.36157509533377</v>
      </c>
      <c r="Q93" s="208">
        <v>0.645129196178156</v>
      </c>
      <c r="R93" s="208">
        <v>3.57920771922374</v>
      </c>
      <c r="S93" s="208">
        <v>0.0544872002680076</v>
      </c>
      <c r="T93" s="208">
        <v>60.9203156412945</v>
      </c>
      <c r="U93" s="208">
        <v>5.50603473153538</v>
      </c>
      <c r="V93" s="208">
        <v>2.26085981997456</v>
      </c>
      <c r="W93" s="208">
        <v>4.31151681334148</v>
      </c>
      <c r="X93" s="208">
        <v>6.40885664642597</v>
      </c>
      <c r="Y93" s="208">
        <v>3.7638968492046</v>
      </c>
      <c r="Z93" s="208">
        <v>5.48538259033818</v>
      </c>
      <c r="AA93" s="208">
        <v>6.02557189941399</v>
      </c>
      <c r="AB93" s="208">
        <v>5.22539779947641</v>
      </c>
      <c r="AC93" s="208">
        <v>34.9818570956205</v>
      </c>
      <c r="AD93" s="208">
        <v>18.6177786700062</v>
      </c>
      <c r="AE93" s="208">
        <v>7.34843299115684</v>
      </c>
      <c r="AF93" s="208">
        <v>0.0356697619287388</v>
      </c>
      <c r="AG93" s="208">
        <v>6.79116864302241</v>
      </c>
      <c r="AH93" s="208">
        <v>1.54825832985409</v>
      </c>
      <c r="AI93" s="208">
        <v>14.3805432548584</v>
      </c>
      <c r="AJ93" s="208">
        <v>1.93985322250417</v>
      </c>
      <c r="AK93" s="208">
        <v>46.8322669136531</v>
      </c>
      <c r="AL93" s="208">
        <v>293.449092762327</v>
      </c>
      <c r="AM93" s="208">
        <v>14.1890384815566</v>
      </c>
      <c r="AN93" s="208">
        <v>2.40849135456486</v>
      </c>
      <c r="AO93" s="208">
        <v>1.1255313909537</v>
      </c>
      <c r="AP93" s="208">
        <v>32.9278923953766</v>
      </c>
      <c r="AQ93" s="208">
        <v>2.27412088584516</v>
      </c>
      <c r="AR93" s="208">
        <v>3.37836162536715</v>
      </c>
      <c r="AS93" s="208">
        <v>4.47856647642431</v>
      </c>
      <c r="AT93" s="208">
        <v>32.6243559880893</v>
      </c>
      <c r="AU93" s="208">
        <v>116.690195342444</v>
      </c>
      <c r="AV93" s="208">
        <v>2.55384241388197</v>
      </c>
      <c r="AW93" s="208">
        <v>60.6950613015995</v>
      </c>
      <c r="AX93" s="208">
        <v>13.6141513027621</v>
      </c>
      <c r="AY93" s="208">
        <v>87.8702767084387</v>
      </c>
      <c r="AZ93" s="208">
        <v>159.516218393917</v>
      </c>
      <c r="BA93" s="208">
        <v>387.890727351063</v>
      </c>
      <c r="BB93" s="208">
        <v>0</v>
      </c>
      <c r="BC93" s="209">
        <v>1567.80457073086</v>
      </c>
      <c r="BD93" s="210">
        <v>80</v>
      </c>
      <c r="BE93" s="208">
        <v>1655.32982213813</v>
      </c>
      <c r="BF93" s="208">
        <v>1735.32982213813</v>
      </c>
      <c r="BG93" s="208">
        <v>0</v>
      </c>
      <c r="BH93" s="208">
        <v>0</v>
      </c>
      <c r="BI93" s="208">
        <v>1247.2878136126</v>
      </c>
      <c r="BJ93" s="208">
        <v>0</v>
      </c>
      <c r="BK93" s="208">
        <v>0</v>
      </c>
      <c r="BL93" s="211">
        <v>2982.61763575073</v>
      </c>
      <c r="BM93" s="213">
        <v>4550.42220648159</v>
      </c>
    </row>
    <row r="94" spans="1:65">
      <c r="A94" s="86" t="s">
        <v>317</v>
      </c>
      <c r="B94" s="200" t="s">
        <v>318</v>
      </c>
      <c r="C94" s="208">
        <v>111.204449360711</v>
      </c>
      <c r="D94" s="208">
        <v>5.52895240323043</v>
      </c>
      <c r="E94" s="208">
        <v>6.15345121967702</v>
      </c>
      <c r="F94" s="208">
        <v>0.238825231002383</v>
      </c>
      <c r="G94" s="208">
        <v>1.08131673720456</v>
      </c>
      <c r="H94" s="208">
        <v>322.564106870386</v>
      </c>
      <c r="I94" s="208">
        <v>462.247242674643</v>
      </c>
      <c r="J94" s="208">
        <v>201.524649470562</v>
      </c>
      <c r="K94" s="208">
        <v>35</v>
      </c>
      <c r="L94" s="208">
        <v>3.80170527531464</v>
      </c>
      <c r="M94" s="208">
        <v>0.146863149232182</v>
      </c>
      <c r="N94" s="208">
        <v>23.0002102071584</v>
      </c>
      <c r="O94" s="208">
        <v>21.2568934266629</v>
      </c>
      <c r="P94" s="208">
        <v>65.7185469556626</v>
      </c>
      <c r="Q94" s="208">
        <v>5.77048873624209</v>
      </c>
      <c r="R94" s="208">
        <v>73.8276787694764</v>
      </c>
      <c r="S94" s="208">
        <v>10.0528555923359</v>
      </c>
      <c r="T94" s="208">
        <v>275.607198768229</v>
      </c>
      <c r="U94" s="208">
        <v>22.7929694787683</v>
      </c>
      <c r="V94" s="208">
        <v>10.429075266735</v>
      </c>
      <c r="W94" s="208">
        <v>17.248529560408</v>
      </c>
      <c r="X94" s="208">
        <v>14.6966544892022</v>
      </c>
      <c r="Y94" s="208">
        <v>106.27546129113</v>
      </c>
      <c r="Z94" s="208">
        <v>100.04025662084</v>
      </c>
      <c r="AA94" s="208">
        <v>14.6549317970047</v>
      </c>
      <c r="AB94" s="208">
        <v>27.355234589026</v>
      </c>
      <c r="AC94" s="208">
        <v>46.4419788874776</v>
      </c>
      <c r="AD94" s="208">
        <v>332.793399924287</v>
      </c>
      <c r="AE94" s="208">
        <v>45.6889298546647</v>
      </c>
      <c r="AF94" s="208">
        <v>1.65278094937824</v>
      </c>
      <c r="AG94" s="208">
        <v>14.1156971617369</v>
      </c>
      <c r="AH94" s="208">
        <v>4.65738143837808</v>
      </c>
      <c r="AI94" s="208">
        <v>2.98102329826662</v>
      </c>
      <c r="AJ94" s="208">
        <v>0.793536047172357</v>
      </c>
      <c r="AK94" s="208">
        <v>20.785456080543</v>
      </c>
      <c r="AL94" s="208">
        <v>603.989047391928</v>
      </c>
      <c r="AM94" s="208">
        <v>582.663472146736</v>
      </c>
      <c r="AN94" s="208">
        <v>268.517544561708</v>
      </c>
      <c r="AO94" s="208">
        <v>3.46213568090173</v>
      </c>
      <c r="AP94" s="208">
        <v>67.9524724805773</v>
      </c>
      <c r="AQ94" s="208">
        <v>0.04714279962221</v>
      </c>
      <c r="AR94" s="208">
        <v>1.01775669404266</v>
      </c>
      <c r="AS94" s="208">
        <v>16.5013544278156</v>
      </c>
      <c r="AT94" s="208">
        <v>1.46683170961331</v>
      </c>
      <c r="AU94" s="208">
        <v>7.8237902826467</v>
      </c>
      <c r="AV94" s="208">
        <v>0.822833998045291</v>
      </c>
      <c r="AW94" s="208">
        <v>26.917291455282</v>
      </c>
      <c r="AX94" s="208">
        <v>13.4137399649032</v>
      </c>
      <c r="AY94" s="208">
        <v>102.597666634269</v>
      </c>
      <c r="AZ94" s="208">
        <v>0</v>
      </c>
      <c r="BA94" s="208">
        <v>59.0001852307849</v>
      </c>
      <c r="BB94" s="208">
        <v>0</v>
      </c>
      <c r="BC94" s="209">
        <v>4164.32199704162</v>
      </c>
      <c r="BD94" s="210">
        <v>13</v>
      </c>
      <c r="BE94" s="208">
        <v>85</v>
      </c>
      <c r="BF94" s="208">
        <v>98</v>
      </c>
      <c r="BG94" s="208">
        <v>0</v>
      </c>
      <c r="BH94" s="208">
        <v>0</v>
      </c>
      <c r="BI94" s="208">
        <v>1503.00396436777</v>
      </c>
      <c r="BJ94" s="208">
        <v>0</v>
      </c>
      <c r="BK94" s="208">
        <v>0</v>
      </c>
      <c r="BL94" s="211">
        <v>1601.00396436777</v>
      </c>
      <c r="BM94" s="213">
        <v>5765.32596140939</v>
      </c>
    </row>
    <row r="95" spans="1:65">
      <c r="A95" s="86" t="s">
        <v>319</v>
      </c>
      <c r="B95" s="200" t="s">
        <v>320</v>
      </c>
      <c r="C95" s="208">
        <v>0</v>
      </c>
      <c r="D95" s="208">
        <v>0</v>
      </c>
      <c r="E95" s="208">
        <v>0</v>
      </c>
      <c r="F95" s="208">
        <v>0.00269322460911608</v>
      </c>
      <c r="G95" s="208">
        <v>0.151047945828827</v>
      </c>
      <c r="H95" s="208">
        <v>15.1557500643397</v>
      </c>
      <c r="I95" s="208">
        <v>37.1239999847403</v>
      </c>
      <c r="J95" s="208">
        <v>3.37999886251601</v>
      </c>
      <c r="K95" s="208">
        <v>3.95917198814333</v>
      </c>
      <c r="L95" s="208">
        <v>3.7173922025585</v>
      </c>
      <c r="M95" s="208">
        <v>5.63893139189473</v>
      </c>
      <c r="N95" s="208">
        <v>47.178519224854</v>
      </c>
      <c r="O95" s="208">
        <v>3.21923196581489</v>
      </c>
      <c r="P95" s="208">
        <v>12.8273950704239</v>
      </c>
      <c r="Q95" s="208">
        <v>2.72094495418439</v>
      </c>
      <c r="R95" s="208">
        <v>5.73726837330515</v>
      </c>
      <c r="S95" s="208">
        <v>0.410373704753263</v>
      </c>
      <c r="T95" s="208">
        <v>17.9314430738347</v>
      </c>
      <c r="U95" s="208">
        <v>16.5789430991054</v>
      </c>
      <c r="V95" s="208">
        <v>3.23599674290956</v>
      </c>
      <c r="W95" s="208">
        <v>12.9971385425381</v>
      </c>
      <c r="X95" s="208">
        <v>9.62216815043953</v>
      </c>
      <c r="Y95" s="208">
        <v>1.51447349102466</v>
      </c>
      <c r="Z95" s="208">
        <v>14.1693849924698</v>
      </c>
      <c r="AA95" s="208">
        <v>10.3266790147151</v>
      </c>
      <c r="AB95" s="208">
        <v>2.7273136493231</v>
      </c>
      <c r="AC95" s="208">
        <v>16.519826900226</v>
      </c>
      <c r="AD95" s="208">
        <v>21.5345689112251</v>
      </c>
      <c r="AE95" s="208">
        <v>16.4410004374093</v>
      </c>
      <c r="AF95" s="208">
        <v>1.28006871547587</v>
      </c>
      <c r="AG95" s="208">
        <v>36.29946387314</v>
      </c>
      <c r="AH95" s="208">
        <v>0.6692286922178</v>
      </c>
      <c r="AI95" s="208">
        <v>28.4157996690661</v>
      </c>
      <c r="AJ95" s="208">
        <v>0.913836576630855</v>
      </c>
      <c r="AK95" s="208">
        <v>19.5555022845058</v>
      </c>
      <c r="AL95" s="208">
        <v>504.843765261197</v>
      </c>
      <c r="AM95" s="208">
        <v>26.4629163076337</v>
      </c>
      <c r="AN95" s="208">
        <v>0.463900549624275</v>
      </c>
      <c r="AO95" s="208">
        <v>1.04653511112085</v>
      </c>
      <c r="AP95" s="208">
        <v>54.4876916975715</v>
      </c>
      <c r="AQ95" s="208">
        <v>3.44763653775446</v>
      </c>
      <c r="AR95" s="208">
        <v>24.8391760097813</v>
      </c>
      <c r="AS95" s="208">
        <v>19.9462595198089</v>
      </c>
      <c r="AT95" s="208">
        <v>14.212562017584</v>
      </c>
      <c r="AU95" s="208">
        <v>288.79892753742</v>
      </c>
      <c r="AV95" s="208">
        <v>11.4221102477011</v>
      </c>
      <c r="AW95" s="208">
        <v>61.2968554710142</v>
      </c>
      <c r="AX95" s="208">
        <v>51.6723021244754</v>
      </c>
      <c r="AY95" s="208">
        <v>195.806937847069</v>
      </c>
      <c r="AZ95" s="208">
        <v>108.353746964989</v>
      </c>
      <c r="BA95" s="208">
        <v>43.7623945910306</v>
      </c>
      <c r="BB95" s="208">
        <v>0</v>
      </c>
      <c r="BC95" s="209">
        <v>1782.81927357</v>
      </c>
      <c r="BD95" s="210">
        <v>0</v>
      </c>
      <c r="BE95" s="208">
        <v>0</v>
      </c>
      <c r="BF95" s="208">
        <v>0</v>
      </c>
      <c r="BG95" s="208">
        <v>0</v>
      </c>
      <c r="BH95" s="208">
        <v>0</v>
      </c>
      <c r="BI95" s="208">
        <v>169.18523106444</v>
      </c>
      <c r="BJ95" s="208">
        <v>0</v>
      </c>
      <c r="BK95" s="208">
        <v>0</v>
      </c>
      <c r="BL95" s="211">
        <v>169.18523106444</v>
      </c>
      <c r="BM95" s="213">
        <v>1952.00450463444</v>
      </c>
    </row>
    <row r="96" spans="1:65">
      <c r="A96" s="86" t="s">
        <v>321</v>
      </c>
      <c r="B96" s="200" t="s">
        <v>322</v>
      </c>
      <c r="C96" s="208">
        <v>0</v>
      </c>
      <c r="D96" s="208">
        <v>0</v>
      </c>
      <c r="E96" s="208">
        <v>0</v>
      </c>
      <c r="F96" s="208">
        <v>0.0264422351166086</v>
      </c>
      <c r="G96" s="208">
        <v>0.436175728220701</v>
      </c>
      <c r="H96" s="208">
        <v>34.3002522558513</v>
      </c>
      <c r="I96" s="208">
        <v>53.4287775467685</v>
      </c>
      <c r="J96" s="208">
        <v>5.43933459048038</v>
      </c>
      <c r="K96" s="208">
        <v>36.85544230847</v>
      </c>
      <c r="L96" s="208">
        <v>0.979743408286039</v>
      </c>
      <c r="M96" s="208">
        <v>0.877423064161284</v>
      </c>
      <c r="N96" s="208">
        <v>9.25057327670505</v>
      </c>
      <c r="O96" s="208">
        <v>0.77467171063678</v>
      </c>
      <c r="P96" s="208">
        <v>4.43459451548595</v>
      </c>
      <c r="Q96" s="208">
        <v>0.427601361651115</v>
      </c>
      <c r="R96" s="208">
        <v>3.11371313027486</v>
      </c>
      <c r="S96" s="208">
        <v>0.189603425356052</v>
      </c>
      <c r="T96" s="208">
        <v>31.4986389694186</v>
      </c>
      <c r="U96" s="208">
        <v>6.30752152264444</v>
      </c>
      <c r="V96" s="208">
        <v>4.13749517089747</v>
      </c>
      <c r="W96" s="208">
        <v>11.1160291723261</v>
      </c>
      <c r="X96" s="208">
        <v>5.17271189311577</v>
      </c>
      <c r="Y96" s="208">
        <v>9.43288370909703</v>
      </c>
      <c r="Z96" s="208">
        <v>20.4812346914895</v>
      </c>
      <c r="AA96" s="208">
        <v>4.65442875223742</v>
      </c>
      <c r="AB96" s="208">
        <v>4.49737303674208</v>
      </c>
      <c r="AC96" s="208">
        <v>68.535170213618</v>
      </c>
      <c r="AD96" s="208">
        <v>14.9727226606229</v>
      </c>
      <c r="AE96" s="208">
        <v>7.86797666675451</v>
      </c>
      <c r="AF96" s="208">
        <v>0.30319194077354</v>
      </c>
      <c r="AG96" s="208">
        <v>15.7007969388511</v>
      </c>
      <c r="AH96" s="208">
        <v>1.69826430630004</v>
      </c>
      <c r="AI96" s="208">
        <v>7.17053767326595</v>
      </c>
      <c r="AJ96" s="208">
        <v>0.611933160172576</v>
      </c>
      <c r="AK96" s="208">
        <v>58.829695804506</v>
      </c>
      <c r="AL96" s="208">
        <v>283.77760849108</v>
      </c>
      <c r="AM96" s="208">
        <v>20.7929788543252</v>
      </c>
      <c r="AN96" s="208">
        <v>0.120219521689675</v>
      </c>
      <c r="AO96" s="208">
        <v>6.11094668535867</v>
      </c>
      <c r="AP96" s="208">
        <v>17.2107671053888</v>
      </c>
      <c r="AQ96" s="208">
        <v>0</v>
      </c>
      <c r="AR96" s="208">
        <v>2.38296333734903</v>
      </c>
      <c r="AS96" s="208">
        <v>3.01245278437364</v>
      </c>
      <c r="AT96" s="208">
        <v>31.1527185847191</v>
      </c>
      <c r="AU96" s="208">
        <v>65.7906283620626</v>
      </c>
      <c r="AV96" s="208">
        <v>2.67135111500959</v>
      </c>
      <c r="AW96" s="208">
        <v>39.949017514861</v>
      </c>
      <c r="AX96" s="208">
        <v>16.0190678552079</v>
      </c>
      <c r="AY96" s="208">
        <v>118.244358529543</v>
      </c>
      <c r="AZ96" s="208">
        <v>33.362339219007</v>
      </c>
      <c r="BA96" s="208">
        <v>391.579029719088</v>
      </c>
      <c r="BB96" s="208">
        <v>0</v>
      </c>
      <c r="BC96" s="209">
        <v>1455.69940251936</v>
      </c>
      <c r="BD96" s="210">
        <v>115.172029336827</v>
      </c>
      <c r="BE96" s="208">
        <v>760.038693727641</v>
      </c>
      <c r="BF96" s="208">
        <v>875.210723064468</v>
      </c>
      <c r="BG96" s="208">
        <v>0</v>
      </c>
      <c r="BH96" s="208">
        <v>0</v>
      </c>
      <c r="BI96" s="208">
        <v>2033.18220438363</v>
      </c>
      <c r="BJ96" s="208">
        <v>0</v>
      </c>
      <c r="BK96" s="208">
        <v>0</v>
      </c>
      <c r="BL96" s="211">
        <v>2908.3929274481</v>
      </c>
      <c r="BM96" s="213">
        <v>4364.09232996746</v>
      </c>
    </row>
    <row r="97" spans="1:65">
      <c r="A97" s="86" t="s">
        <v>323</v>
      </c>
      <c r="B97" s="200" t="s">
        <v>324</v>
      </c>
      <c r="C97" s="208">
        <v>0</v>
      </c>
      <c r="D97" s="208">
        <v>0</v>
      </c>
      <c r="E97" s="208">
        <v>0</v>
      </c>
      <c r="F97" s="208">
        <v>0.0294390481183669</v>
      </c>
      <c r="G97" s="208">
        <v>0.0410714428194389</v>
      </c>
      <c r="H97" s="208">
        <v>0.198269925236121</v>
      </c>
      <c r="I97" s="208">
        <v>28.5633496451834</v>
      </c>
      <c r="J97" s="208">
        <v>0.0861614435878228</v>
      </c>
      <c r="K97" s="208">
        <v>0</v>
      </c>
      <c r="L97" s="208">
        <v>0.36099857576214</v>
      </c>
      <c r="M97" s="208">
        <v>0.0691706021303422</v>
      </c>
      <c r="N97" s="208">
        <v>0</v>
      </c>
      <c r="O97" s="208">
        <v>0</v>
      </c>
      <c r="P97" s="208">
        <v>0.183690792327717</v>
      </c>
      <c r="Q97" s="208">
        <v>0.679455980889379</v>
      </c>
      <c r="R97" s="208">
        <v>0</v>
      </c>
      <c r="S97" s="208">
        <v>0.0267803286807624</v>
      </c>
      <c r="T97" s="208">
        <v>26.3476087280033</v>
      </c>
      <c r="U97" s="208">
        <v>6.41218240220244</v>
      </c>
      <c r="V97" s="208">
        <v>6.59563140041484</v>
      </c>
      <c r="W97" s="208">
        <v>0.883876212616697</v>
      </c>
      <c r="X97" s="208">
        <v>0</v>
      </c>
      <c r="Y97" s="208">
        <v>3.43582443849771</v>
      </c>
      <c r="Z97" s="208">
        <v>3.5028815923447</v>
      </c>
      <c r="AA97" s="208">
        <v>0.0493270001926408</v>
      </c>
      <c r="AB97" s="208">
        <v>0</v>
      </c>
      <c r="AC97" s="208">
        <v>9.55963791421203</v>
      </c>
      <c r="AD97" s="208">
        <v>41.0562534699574</v>
      </c>
      <c r="AE97" s="208">
        <v>1.21233138421844</v>
      </c>
      <c r="AF97" s="208">
        <v>0</v>
      </c>
      <c r="AG97" s="208">
        <v>0</v>
      </c>
      <c r="AH97" s="208">
        <v>2.45659439788373</v>
      </c>
      <c r="AI97" s="208">
        <v>11.4573540067302</v>
      </c>
      <c r="AJ97" s="208">
        <v>0.0465902397299968</v>
      </c>
      <c r="AK97" s="208">
        <v>0</v>
      </c>
      <c r="AL97" s="208">
        <v>73.1052174267931</v>
      </c>
      <c r="AM97" s="208">
        <v>0.0317060849120113</v>
      </c>
      <c r="AN97" s="208">
        <v>0</v>
      </c>
      <c r="AO97" s="208">
        <v>82.5869477328607</v>
      </c>
      <c r="AP97" s="208">
        <v>3.54539980244374</v>
      </c>
      <c r="AQ97" s="208">
        <v>11.2854167248215</v>
      </c>
      <c r="AR97" s="208">
        <v>0</v>
      </c>
      <c r="AS97" s="208">
        <v>1.77004090661927</v>
      </c>
      <c r="AT97" s="208">
        <v>12.4804160291867</v>
      </c>
      <c r="AU97" s="208">
        <v>170.02039960545</v>
      </c>
      <c r="AV97" s="208">
        <v>4.39201476759774</v>
      </c>
      <c r="AW97" s="208">
        <v>71.1068835299386</v>
      </c>
      <c r="AX97" s="208">
        <v>34.7275673553593</v>
      </c>
      <c r="AY97" s="208">
        <v>1066.46939276967</v>
      </c>
      <c r="AZ97" s="208">
        <v>606.006791548386</v>
      </c>
      <c r="BA97" s="208">
        <v>660.128426602357</v>
      </c>
      <c r="BB97" s="208">
        <v>0</v>
      </c>
      <c r="BC97" s="209">
        <v>2940.91110185814</v>
      </c>
      <c r="BD97" s="210">
        <v>200</v>
      </c>
      <c r="BE97" s="208">
        <v>1319</v>
      </c>
      <c r="BF97" s="208">
        <v>1519</v>
      </c>
      <c r="BG97" s="208">
        <v>0</v>
      </c>
      <c r="BH97" s="208">
        <v>0</v>
      </c>
      <c r="BI97" s="208">
        <v>17404.2959124438</v>
      </c>
      <c r="BJ97" s="208">
        <v>0</v>
      </c>
      <c r="BK97" s="208">
        <v>0</v>
      </c>
      <c r="BL97" s="211">
        <v>18923.2959124438</v>
      </c>
      <c r="BM97" s="213">
        <v>21864.2070143019</v>
      </c>
    </row>
    <row r="98" spans="1:65">
      <c r="A98" s="86" t="s">
        <v>325</v>
      </c>
      <c r="B98" s="200" t="s">
        <v>326</v>
      </c>
      <c r="C98" s="208">
        <v>0</v>
      </c>
      <c r="D98" s="208">
        <v>0</v>
      </c>
      <c r="E98" s="208">
        <v>0</v>
      </c>
      <c r="F98" s="208">
        <v>0.15715549929229</v>
      </c>
      <c r="G98" s="208">
        <v>0.858202910642677</v>
      </c>
      <c r="H98" s="208">
        <v>23.9728875346867</v>
      </c>
      <c r="I98" s="208">
        <v>42.920509465832</v>
      </c>
      <c r="J98" s="208">
        <v>5.82044303022306</v>
      </c>
      <c r="K98" s="208">
        <v>4.07175223504932</v>
      </c>
      <c r="L98" s="208">
        <v>7.10174188069716</v>
      </c>
      <c r="M98" s="208">
        <v>13.6151104908814</v>
      </c>
      <c r="N98" s="208">
        <v>23.3165063048628</v>
      </c>
      <c r="O98" s="208">
        <v>5.85714911319526</v>
      </c>
      <c r="P98" s="208">
        <v>18.3507089309053</v>
      </c>
      <c r="Q98" s="208">
        <v>11.4709492597113</v>
      </c>
      <c r="R98" s="208">
        <v>24.6550510467467</v>
      </c>
      <c r="S98" s="208">
        <v>0.492526626914548</v>
      </c>
      <c r="T98" s="208">
        <v>19.5087232640177</v>
      </c>
      <c r="U98" s="208">
        <v>3.50683601215822</v>
      </c>
      <c r="V98" s="208">
        <v>0.863415299860501</v>
      </c>
      <c r="W98" s="208">
        <v>15.6917301809918</v>
      </c>
      <c r="X98" s="208">
        <v>10.9140201506289</v>
      </c>
      <c r="Y98" s="208">
        <v>6.31969028984057</v>
      </c>
      <c r="Z98" s="208">
        <v>23.1303615645334</v>
      </c>
      <c r="AA98" s="208">
        <v>12.0491063541203</v>
      </c>
      <c r="AB98" s="208">
        <v>10.4806138908766</v>
      </c>
      <c r="AC98" s="208">
        <v>31.1111207759873</v>
      </c>
      <c r="AD98" s="208">
        <v>16.9398802416759</v>
      </c>
      <c r="AE98" s="208">
        <v>35.8275825000678</v>
      </c>
      <c r="AF98" s="208">
        <v>3.23894846918268</v>
      </c>
      <c r="AG98" s="208">
        <v>63.7647383530869</v>
      </c>
      <c r="AH98" s="208">
        <v>10.8514605175698</v>
      </c>
      <c r="AI98" s="208">
        <v>17.8859608588849</v>
      </c>
      <c r="AJ98" s="208">
        <v>12.3600888426513</v>
      </c>
      <c r="AK98" s="208">
        <v>61.0516488957006</v>
      </c>
      <c r="AL98" s="208">
        <v>988.128587652245</v>
      </c>
      <c r="AM98" s="208">
        <v>167.94725694639</v>
      </c>
      <c r="AN98" s="208">
        <v>4.44048399816783</v>
      </c>
      <c r="AO98" s="208">
        <v>6.54515929375753</v>
      </c>
      <c r="AP98" s="208">
        <v>42.182809035489</v>
      </c>
      <c r="AQ98" s="208">
        <v>28.4872130509206</v>
      </c>
      <c r="AR98" s="208">
        <v>121.765506326141</v>
      </c>
      <c r="AS98" s="208">
        <v>646.011419498798</v>
      </c>
      <c r="AT98" s="208">
        <v>172.509201582421</v>
      </c>
      <c r="AU98" s="208">
        <v>530.473391316428</v>
      </c>
      <c r="AV98" s="208">
        <v>63.8351736151714</v>
      </c>
      <c r="AW98" s="208">
        <v>633.412066168735</v>
      </c>
      <c r="AX98" s="208">
        <v>180.271314535319</v>
      </c>
      <c r="AY98" s="208">
        <v>482.567629707513</v>
      </c>
      <c r="AZ98" s="208">
        <v>313.686157301337</v>
      </c>
      <c r="BA98" s="208">
        <v>138.249399412742</v>
      </c>
      <c r="BB98" s="208">
        <v>0</v>
      </c>
      <c r="BC98" s="209">
        <v>5058.66939023305</v>
      </c>
      <c r="BD98" s="210">
        <v>25.6178333828625</v>
      </c>
      <c r="BE98" s="208">
        <v>0</v>
      </c>
      <c r="BF98" s="208">
        <v>25.6178333828625</v>
      </c>
      <c r="BG98" s="208">
        <v>0</v>
      </c>
      <c r="BH98" s="208">
        <v>0</v>
      </c>
      <c r="BI98" s="208">
        <v>6566.9873864834</v>
      </c>
      <c r="BJ98" s="208">
        <v>0</v>
      </c>
      <c r="BK98" s="208">
        <v>0</v>
      </c>
      <c r="BL98" s="211">
        <v>6592.60521986626</v>
      </c>
      <c r="BM98" s="213">
        <v>11651.2746100993</v>
      </c>
    </row>
    <row r="99" spans="1:65">
      <c r="A99" s="86" t="s">
        <v>327</v>
      </c>
      <c r="B99" s="200" t="s">
        <v>328</v>
      </c>
      <c r="C99" s="208">
        <v>0</v>
      </c>
      <c r="D99" s="208">
        <v>0</v>
      </c>
      <c r="E99" s="208">
        <v>0</v>
      </c>
      <c r="F99" s="208">
        <v>0</v>
      </c>
      <c r="G99" s="208">
        <v>0</v>
      </c>
      <c r="H99" s="208">
        <v>0</v>
      </c>
      <c r="I99" s="208">
        <v>0</v>
      </c>
      <c r="J99" s="208">
        <v>0</v>
      </c>
      <c r="K99" s="208">
        <v>0</v>
      </c>
      <c r="L99" s="208">
        <v>0</v>
      </c>
      <c r="M99" s="208">
        <v>0</v>
      </c>
      <c r="N99" s="208">
        <v>0</v>
      </c>
      <c r="O99" s="208">
        <v>0</v>
      </c>
      <c r="P99" s="208">
        <v>0</v>
      </c>
      <c r="Q99" s="208">
        <v>0</v>
      </c>
      <c r="R99" s="208">
        <v>0</v>
      </c>
      <c r="S99" s="208">
        <v>0</v>
      </c>
      <c r="T99" s="208">
        <v>90.3992214511541</v>
      </c>
      <c r="U99" s="208">
        <v>0</v>
      </c>
      <c r="V99" s="208">
        <v>0</v>
      </c>
      <c r="W99" s="208">
        <v>0</v>
      </c>
      <c r="X99" s="208">
        <v>0</v>
      </c>
      <c r="Y99" s="208">
        <v>0</v>
      </c>
      <c r="Z99" s="208">
        <v>0</v>
      </c>
      <c r="AA99" s="208">
        <v>0</v>
      </c>
      <c r="AB99" s="208">
        <v>0</v>
      </c>
      <c r="AC99" s="208">
        <v>0</v>
      </c>
      <c r="AD99" s="208">
        <v>0</v>
      </c>
      <c r="AE99" s="208">
        <v>0.369879186240731</v>
      </c>
      <c r="AF99" s="208">
        <v>0</v>
      </c>
      <c r="AG99" s="208">
        <v>0</v>
      </c>
      <c r="AH99" s="208">
        <v>0.605657075128929</v>
      </c>
      <c r="AI99" s="208">
        <v>6.23956144636484</v>
      </c>
      <c r="AJ99" s="208">
        <v>0.462964386294242</v>
      </c>
      <c r="AK99" s="208">
        <v>0</v>
      </c>
      <c r="AL99" s="208">
        <v>18.1420427897148</v>
      </c>
      <c r="AM99" s="208">
        <v>0</v>
      </c>
      <c r="AN99" s="208">
        <v>0</v>
      </c>
      <c r="AO99" s="208">
        <v>0</v>
      </c>
      <c r="AP99" s="208">
        <v>0</v>
      </c>
      <c r="AQ99" s="208">
        <v>3.90737204803142</v>
      </c>
      <c r="AR99" s="208">
        <v>0</v>
      </c>
      <c r="AS99" s="208">
        <v>5.94869242280206</v>
      </c>
      <c r="AT99" s="208">
        <v>1.1305731579407</v>
      </c>
      <c r="AU99" s="208">
        <v>125.071918336115</v>
      </c>
      <c r="AV99" s="208">
        <v>3.66642273960544</v>
      </c>
      <c r="AW99" s="208">
        <v>381.663386027415</v>
      </c>
      <c r="AX99" s="208">
        <v>1.87899383884215</v>
      </c>
      <c r="AY99" s="208">
        <v>428.706159898495</v>
      </c>
      <c r="AZ99" s="208">
        <v>257.975338108317</v>
      </c>
      <c r="BA99" s="208">
        <v>13.9440936110866</v>
      </c>
      <c r="BB99" s="208">
        <v>0</v>
      </c>
      <c r="BC99" s="209">
        <v>1340.11227652355</v>
      </c>
      <c r="BD99" s="210">
        <v>0.6756954903</v>
      </c>
      <c r="BE99" s="208">
        <v>551.16451582</v>
      </c>
      <c r="BF99" s="208">
        <v>551.8402113103</v>
      </c>
      <c r="BG99" s="208">
        <v>0</v>
      </c>
      <c r="BH99" s="208">
        <v>0</v>
      </c>
      <c r="BI99" s="208">
        <v>908.456970780985</v>
      </c>
      <c r="BJ99" s="208">
        <v>0</v>
      </c>
      <c r="BK99" s="208">
        <v>0</v>
      </c>
      <c r="BL99" s="211">
        <v>1460.29718209129</v>
      </c>
      <c r="BM99" s="213">
        <v>2800.40945861483</v>
      </c>
    </row>
    <row r="100" spans="1:65">
      <c r="A100" s="86" t="s">
        <v>329</v>
      </c>
      <c r="B100" s="200" t="s">
        <v>330</v>
      </c>
      <c r="C100" s="208">
        <v>0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8">
        <v>0</v>
      </c>
      <c r="L100" s="208">
        <v>0</v>
      </c>
      <c r="M100" s="208">
        <v>0</v>
      </c>
      <c r="N100" s="208">
        <v>0</v>
      </c>
      <c r="O100" s="208">
        <v>0</v>
      </c>
      <c r="P100" s="208">
        <v>0</v>
      </c>
      <c r="Q100" s="208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8">
        <v>0</v>
      </c>
      <c r="X100" s="208">
        <v>0</v>
      </c>
      <c r="Y100" s="208">
        <v>0</v>
      </c>
      <c r="Z100" s="208">
        <v>0</v>
      </c>
      <c r="AA100" s="208">
        <v>0</v>
      </c>
      <c r="AB100" s="208">
        <v>0</v>
      </c>
      <c r="AC100" s="208">
        <v>0</v>
      </c>
      <c r="AD100" s="208">
        <v>0</v>
      </c>
      <c r="AE100" s="208">
        <v>0</v>
      </c>
      <c r="AF100" s="208">
        <v>0</v>
      </c>
      <c r="AG100" s="208">
        <v>0</v>
      </c>
      <c r="AH100" s="208">
        <v>0</v>
      </c>
      <c r="AI100" s="208">
        <v>0</v>
      </c>
      <c r="AJ100" s="208">
        <v>0</v>
      </c>
      <c r="AK100" s="208">
        <v>0</v>
      </c>
      <c r="AL100" s="208">
        <v>0</v>
      </c>
      <c r="AM100" s="208">
        <v>0.526923293674057</v>
      </c>
      <c r="AN100" s="208">
        <v>0</v>
      </c>
      <c r="AO100" s="208">
        <v>0</v>
      </c>
      <c r="AP100" s="208">
        <v>0</v>
      </c>
      <c r="AQ100" s="208">
        <v>0.118540353649603</v>
      </c>
      <c r="AR100" s="208">
        <v>0</v>
      </c>
      <c r="AS100" s="208">
        <v>441.824170277785</v>
      </c>
      <c r="AT100" s="208">
        <v>63.9388866583852</v>
      </c>
      <c r="AU100" s="208">
        <v>0.0438202263389012</v>
      </c>
      <c r="AV100" s="208">
        <v>0</v>
      </c>
      <c r="AW100" s="208">
        <v>1118.99802519353</v>
      </c>
      <c r="AX100" s="208">
        <v>0.0941417171074165</v>
      </c>
      <c r="AY100" s="208">
        <v>0</v>
      </c>
      <c r="AZ100" s="208">
        <v>0</v>
      </c>
      <c r="BA100" s="208">
        <v>4.23639969217885</v>
      </c>
      <c r="BB100" s="208">
        <v>0</v>
      </c>
      <c r="BC100" s="209">
        <v>1629.78090741265</v>
      </c>
      <c r="BD100" s="210">
        <v>1.62424728975</v>
      </c>
      <c r="BE100" s="208">
        <v>15.11979644</v>
      </c>
      <c r="BF100" s="208">
        <v>16.74404372975</v>
      </c>
      <c r="BG100" s="208">
        <v>0</v>
      </c>
      <c r="BH100" s="208">
        <v>0</v>
      </c>
      <c r="BI100" s="208">
        <v>177.577357892375</v>
      </c>
      <c r="BJ100" s="208">
        <v>0</v>
      </c>
      <c r="BK100" s="208">
        <v>0</v>
      </c>
      <c r="BL100" s="211">
        <v>194.321401622125</v>
      </c>
      <c r="BM100" s="213">
        <v>1824.10230903477</v>
      </c>
    </row>
    <row r="101" spans="1:65">
      <c r="A101" s="86" t="s">
        <v>331</v>
      </c>
      <c r="B101" s="200" t="s">
        <v>332</v>
      </c>
      <c r="C101" s="208">
        <v>0</v>
      </c>
      <c r="D101" s="208">
        <v>0</v>
      </c>
      <c r="E101" s="208">
        <v>0</v>
      </c>
      <c r="F101" s="208">
        <v>0.0410186331372998</v>
      </c>
      <c r="G101" s="208">
        <v>0.021848297831295</v>
      </c>
      <c r="H101" s="208">
        <v>15.2065732990171</v>
      </c>
      <c r="I101" s="208">
        <v>31.8230930573135</v>
      </c>
      <c r="J101" s="208">
        <v>1.38184568645118</v>
      </c>
      <c r="K101" s="208">
        <v>12.0686793743458</v>
      </c>
      <c r="L101" s="208">
        <v>1.77737586829085</v>
      </c>
      <c r="M101" s="208">
        <v>1.37596153769266</v>
      </c>
      <c r="N101" s="208">
        <v>2.52289567233691</v>
      </c>
      <c r="O101" s="208">
        <v>0.906185073087202</v>
      </c>
      <c r="P101" s="208">
        <v>20.9895690230999</v>
      </c>
      <c r="Q101" s="208">
        <v>0.110565658307454</v>
      </c>
      <c r="R101" s="208">
        <v>6.50158702046095</v>
      </c>
      <c r="S101" s="208">
        <v>0.0076791646554867</v>
      </c>
      <c r="T101" s="208">
        <v>30.514915240125</v>
      </c>
      <c r="U101" s="208">
        <v>3.03581645093584</v>
      </c>
      <c r="V101" s="208">
        <v>1.87781672328225</v>
      </c>
      <c r="W101" s="208">
        <v>9.3306889414096</v>
      </c>
      <c r="X101" s="208">
        <v>3.11817840891867</v>
      </c>
      <c r="Y101" s="208">
        <v>9.08919460300163</v>
      </c>
      <c r="Z101" s="208">
        <v>10.1143241953104</v>
      </c>
      <c r="AA101" s="208">
        <v>2.84902327011796</v>
      </c>
      <c r="AB101" s="208">
        <v>7.97902270836815</v>
      </c>
      <c r="AC101" s="208">
        <v>13.3710801044731</v>
      </c>
      <c r="AD101" s="208">
        <v>14.8995378219765</v>
      </c>
      <c r="AE101" s="208">
        <v>5.05113482580322</v>
      </c>
      <c r="AF101" s="208">
        <v>1.06830926910536</v>
      </c>
      <c r="AG101" s="208">
        <v>18.2358654929</v>
      </c>
      <c r="AH101" s="208">
        <v>14.4011846904739</v>
      </c>
      <c r="AI101" s="208">
        <v>74.0514030515223</v>
      </c>
      <c r="AJ101" s="208">
        <v>30.358024335458</v>
      </c>
      <c r="AK101" s="208">
        <v>34.6429713574103</v>
      </c>
      <c r="AL101" s="208">
        <v>975.7828288554</v>
      </c>
      <c r="AM101" s="208">
        <v>127.783102045001</v>
      </c>
      <c r="AN101" s="208">
        <v>0.0322119841689104</v>
      </c>
      <c r="AO101" s="208">
        <v>106.851087454859</v>
      </c>
      <c r="AP101" s="208">
        <v>173.034959182897</v>
      </c>
      <c r="AQ101" s="208">
        <v>4.30909996971659</v>
      </c>
      <c r="AR101" s="208">
        <v>11.829111814195</v>
      </c>
      <c r="AS101" s="208">
        <v>144.493432964758</v>
      </c>
      <c r="AT101" s="208">
        <v>791.647642392616</v>
      </c>
      <c r="AU101" s="208">
        <v>1298.12333474712</v>
      </c>
      <c r="AV101" s="208">
        <v>27.6815818232643</v>
      </c>
      <c r="AW101" s="208">
        <v>1570.85002357961</v>
      </c>
      <c r="AX101" s="208">
        <v>108.374810577436</v>
      </c>
      <c r="AY101" s="208">
        <v>1197.30067833615</v>
      </c>
      <c r="AZ101" s="208">
        <v>57.0854597455845</v>
      </c>
      <c r="BA101" s="208">
        <v>149.237923534154</v>
      </c>
      <c r="BB101" s="208">
        <v>0</v>
      </c>
      <c r="BC101" s="209">
        <v>7123.14065786355</v>
      </c>
      <c r="BD101" s="210">
        <v>119.293283109512</v>
      </c>
      <c r="BE101" s="208">
        <v>0</v>
      </c>
      <c r="BF101" s="208">
        <v>119.293283109512</v>
      </c>
      <c r="BG101" s="208">
        <v>0</v>
      </c>
      <c r="BH101" s="208">
        <v>0</v>
      </c>
      <c r="BI101" s="208">
        <v>314.614538527046</v>
      </c>
      <c r="BJ101" s="208">
        <v>5154.04452044268</v>
      </c>
      <c r="BK101" s="208">
        <v>0</v>
      </c>
      <c r="BL101" s="211">
        <v>5587.95234207924</v>
      </c>
      <c r="BM101" s="213">
        <v>12711.0929999428</v>
      </c>
    </row>
    <row r="102" spans="1:65">
      <c r="A102" s="86" t="s">
        <v>333</v>
      </c>
      <c r="B102" s="200" t="s">
        <v>135</v>
      </c>
      <c r="C102" s="208">
        <v>700.114003579144</v>
      </c>
      <c r="D102" s="208">
        <v>266.065668773632</v>
      </c>
      <c r="E102" s="208">
        <v>54.6115453424128</v>
      </c>
      <c r="F102" s="208">
        <v>0.552604311482371</v>
      </c>
      <c r="G102" s="208">
        <v>21.5691257084263</v>
      </c>
      <c r="H102" s="208">
        <v>1217.48066695759</v>
      </c>
      <c r="I102" s="208">
        <v>43.9926956818186</v>
      </c>
      <c r="J102" s="208">
        <v>111.201506887469</v>
      </c>
      <c r="K102" s="208">
        <v>326.363280343722</v>
      </c>
      <c r="L102" s="208">
        <v>38.0258853871879</v>
      </c>
      <c r="M102" s="208">
        <v>38.1812477845558</v>
      </c>
      <c r="N102" s="208">
        <v>341.92854403548</v>
      </c>
      <c r="O102" s="208">
        <v>42.0200752140383</v>
      </c>
      <c r="P102" s="208">
        <v>180.915829153872</v>
      </c>
      <c r="Q102" s="208">
        <v>19.3828614769723</v>
      </c>
      <c r="R102" s="208">
        <v>345.132185150828</v>
      </c>
      <c r="S102" s="208">
        <v>11.5312634941611</v>
      </c>
      <c r="T102" s="208">
        <v>528.557684057039</v>
      </c>
      <c r="U102" s="208">
        <v>70.6591972287774</v>
      </c>
      <c r="V102" s="208">
        <v>14.5212382019633</v>
      </c>
      <c r="W102" s="208">
        <v>187.591337717206</v>
      </c>
      <c r="X102" s="208">
        <v>98.563966981419</v>
      </c>
      <c r="Y102" s="208">
        <v>106.477077338974</v>
      </c>
      <c r="Z102" s="208">
        <v>225.972667986881</v>
      </c>
      <c r="AA102" s="208">
        <v>45.5736285465305</v>
      </c>
      <c r="AB102" s="208">
        <v>50.7397260845673</v>
      </c>
      <c r="AC102" s="208">
        <v>511.708928584653</v>
      </c>
      <c r="AD102" s="208">
        <v>202.497691876288</v>
      </c>
      <c r="AE102" s="208">
        <v>123.724094304751</v>
      </c>
      <c r="AF102" s="208">
        <v>7.88344054377143</v>
      </c>
      <c r="AG102" s="208">
        <v>213.130146176147</v>
      </c>
      <c r="AH102" s="208">
        <v>88.0814940783331</v>
      </c>
      <c r="AI102" s="208">
        <v>698.699460691422</v>
      </c>
      <c r="AJ102" s="208">
        <v>149.189992480041</v>
      </c>
      <c r="AK102" s="208">
        <v>810.999895269258</v>
      </c>
      <c r="AL102" s="208">
        <v>2284.15807793852</v>
      </c>
      <c r="AM102" s="208">
        <v>830.44387053552</v>
      </c>
      <c r="AN102" s="208">
        <v>50.2748701558147</v>
      </c>
      <c r="AO102" s="208">
        <v>160.804496029022</v>
      </c>
      <c r="AP102" s="208">
        <v>183.550323993797</v>
      </c>
      <c r="AQ102" s="208">
        <v>59.0852023689667</v>
      </c>
      <c r="AR102" s="208">
        <v>285.44207335434</v>
      </c>
      <c r="AS102" s="208">
        <v>482.578177267148</v>
      </c>
      <c r="AT102" s="208">
        <v>231.887003560229</v>
      </c>
      <c r="AU102" s="208">
        <v>5153.49562488693</v>
      </c>
      <c r="AV102" s="208">
        <v>1432.38387808379</v>
      </c>
      <c r="AW102" s="208">
        <v>451.059141210861</v>
      </c>
      <c r="AX102" s="208">
        <v>385.74577937909</v>
      </c>
      <c r="AY102" s="208">
        <v>2988.63410761029</v>
      </c>
      <c r="AZ102" s="208">
        <v>877.675984413963</v>
      </c>
      <c r="BA102" s="208">
        <v>153.362599316941</v>
      </c>
      <c r="BB102" s="208">
        <v>0</v>
      </c>
      <c r="BC102" s="209">
        <v>23904.221867536</v>
      </c>
      <c r="BD102" s="210">
        <v>172.955404146036</v>
      </c>
      <c r="BE102" s="208">
        <v>0</v>
      </c>
      <c r="BF102" s="208">
        <v>172.955404146036</v>
      </c>
      <c r="BG102" s="208">
        <v>110.535572570104</v>
      </c>
      <c r="BH102" s="208">
        <v>0</v>
      </c>
      <c r="BI102" s="208">
        <v>18624.899547147</v>
      </c>
      <c r="BJ102" s="208">
        <v>0</v>
      </c>
      <c r="BK102" s="208">
        <v>0</v>
      </c>
      <c r="BL102" s="211">
        <v>18908.3905238631</v>
      </c>
      <c r="BM102" s="213">
        <v>42812.6123913992</v>
      </c>
    </row>
    <row r="103" spans="1:65">
      <c r="A103" s="86" t="s">
        <v>334</v>
      </c>
      <c r="B103" s="200" t="s">
        <v>335</v>
      </c>
      <c r="C103" s="208">
        <v>0</v>
      </c>
      <c r="D103" s="208">
        <v>0</v>
      </c>
      <c r="E103" s="208">
        <v>0</v>
      </c>
      <c r="F103" s="208">
        <v>0</v>
      </c>
      <c r="G103" s="208">
        <v>0</v>
      </c>
      <c r="H103" s="208">
        <v>0</v>
      </c>
      <c r="I103" s="208">
        <v>0</v>
      </c>
      <c r="J103" s="208">
        <v>0</v>
      </c>
      <c r="K103" s="208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Y103" s="208">
        <v>0</v>
      </c>
      <c r="Z103" s="208">
        <v>0</v>
      </c>
      <c r="AA103" s="208">
        <v>0</v>
      </c>
      <c r="AB103" s="208">
        <v>0</v>
      </c>
      <c r="AC103" s="208">
        <v>0</v>
      </c>
      <c r="AD103" s="208">
        <v>0</v>
      </c>
      <c r="AE103" s="208">
        <v>0</v>
      </c>
      <c r="AF103" s="208">
        <v>0</v>
      </c>
      <c r="AG103" s="208">
        <v>0</v>
      </c>
      <c r="AH103" s="208">
        <v>0</v>
      </c>
      <c r="AI103" s="208">
        <v>0</v>
      </c>
      <c r="AJ103" s="208">
        <v>0</v>
      </c>
      <c r="AK103" s="208">
        <v>0</v>
      </c>
      <c r="AL103" s="208">
        <v>0</v>
      </c>
      <c r="AM103" s="208">
        <v>0</v>
      </c>
      <c r="AN103" s="208">
        <v>0</v>
      </c>
      <c r="AO103" s="208">
        <v>0</v>
      </c>
      <c r="AP103" s="208">
        <v>0</v>
      </c>
      <c r="AQ103" s="208">
        <v>0</v>
      </c>
      <c r="AR103" s="208">
        <v>0</v>
      </c>
      <c r="AS103" s="208">
        <v>0</v>
      </c>
      <c r="AT103" s="208">
        <v>0</v>
      </c>
      <c r="AU103" s="208">
        <v>0</v>
      </c>
      <c r="AV103" s="208">
        <v>0</v>
      </c>
      <c r="AW103" s="208">
        <v>0</v>
      </c>
      <c r="AX103" s="208">
        <v>0</v>
      </c>
      <c r="AY103" s="208">
        <v>0</v>
      </c>
      <c r="AZ103" s="208">
        <v>0</v>
      </c>
      <c r="BA103" s="208">
        <v>0</v>
      </c>
      <c r="BB103" s="208">
        <v>0</v>
      </c>
      <c r="BC103" s="209">
        <v>0</v>
      </c>
      <c r="BD103" s="210">
        <v>0</v>
      </c>
      <c r="BE103" s="208">
        <v>0</v>
      </c>
      <c r="BF103" s="208">
        <v>0</v>
      </c>
      <c r="BG103" s="208">
        <v>0</v>
      </c>
      <c r="BH103" s="208">
        <v>0</v>
      </c>
      <c r="BI103" s="208">
        <v>27896.7947004756</v>
      </c>
      <c r="BJ103" s="208">
        <v>0</v>
      </c>
      <c r="BK103" s="208">
        <v>0</v>
      </c>
      <c r="BL103" s="211">
        <v>27896.7947004756</v>
      </c>
      <c r="BM103" s="213">
        <v>27896.7947004756</v>
      </c>
    </row>
    <row r="104" spans="1:65">
      <c r="A104" s="86" t="s">
        <v>336</v>
      </c>
      <c r="B104" s="200" t="s">
        <v>337</v>
      </c>
      <c r="C104" s="208">
        <v>0.0616862031870788</v>
      </c>
      <c r="D104" s="208">
        <v>0</v>
      </c>
      <c r="E104" s="208">
        <v>0</v>
      </c>
      <c r="F104" s="208">
        <v>0.0131590894360054</v>
      </c>
      <c r="G104" s="208">
        <v>0.948882762747214</v>
      </c>
      <c r="H104" s="208">
        <v>74.7114729465619</v>
      </c>
      <c r="I104" s="208">
        <v>80.9525003810184</v>
      </c>
      <c r="J104" s="208">
        <v>6.78280962254187</v>
      </c>
      <c r="K104" s="208">
        <v>21.6425838124243</v>
      </c>
      <c r="L104" s="208">
        <v>12.3867877138603</v>
      </c>
      <c r="M104" s="208">
        <v>14.7672946279464</v>
      </c>
      <c r="N104" s="208">
        <v>33.2355042768864</v>
      </c>
      <c r="O104" s="208">
        <v>3.58119272597007</v>
      </c>
      <c r="P104" s="208">
        <v>8.61270635936397</v>
      </c>
      <c r="Q104" s="208">
        <v>2.40309306347836</v>
      </c>
      <c r="R104" s="208">
        <v>18.8301944876398</v>
      </c>
      <c r="S104" s="208">
        <v>2.45193252230585</v>
      </c>
      <c r="T104" s="208">
        <v>44.5294126784811</v>
      </c>
      <c r="U104" s="208">
        <v>9.28462526273428</v>
      </c>
      <c r="V104" s="208">
        <v>5.31977226647787</v>
      </c>
      <c r="W104" s="208">
        <v>33.9269211095301</v>
      </c>
      <c r="X104" s="208">
        <v>13.0502658928723</v>
      </c>
      <c r="Y104" s="208">
        <v>12.9139474427485</v>
      </c>
      <c r="Z104" s="208">
        <v>33.7605553487381</v>
      </c>
      <c r="AA104" s="208">
        <v>3.32056632650104</v>
      </c>
      <c r="AB104" s="208">
        <v>4.6957186479356</v>
      </c>
      <c r="AC104" s="208">
        <v>48.9488724919474</v>
      </c>
      <c r="AD104" s="208">
        <v>12.2223036779865</v>
      </c>
      <c r="AE104" s="208">
        <v>18.0889934819741</v>
      </c>
      <c r="AF104" s="208">
        <v>0.414964690784638</v>
      </c>
      <c r="AG104" s="208">
        <v>45.4667500676704</v>
      </c>
      <c r="AH104" s="208">
        <v>1.48629540828742</v>
      </c>
      <c r="AI104" s="208">
        <v>42.1673230861097</v>
      </c>
      <c r="AJ104" s="208">
        <v>24.7052103578516</v>
      </c>
      <c r="AK104" s="208">
        <v>54.3031368273016</v>
      </c>
      <c r="AL104" s="208">
        <v>3565.53338563864</v>
      </c>
      <c r="AM104" s="208">
        <v>236.095630717311</v>
      </c>
      <c r="AN104" s="208">
        <v>9.11369174917503</v>
      </c>
      <c r="AO104" s="208">
        <v>16.1527265508417</v>
      </c>
      <c r="AP104" s="208">
        <v>193.066940450477</v>
      </c>
      <c r="AQ104" s="208">
        <v>118.218771636062</v>
      </c>
      <c r="AR104" s="208">
        <v>704.705359937049</v>
      </c>
      <c r="AS104" s="208">
        <v>93.5742734896847</v>
      </c>
      <c r="AT104" s="208">
        <v>122.340477417551</v>
      </c>
      <c r="AU104" s="208">
        <v>322.909151417245</v>
      </c>
      <c r="AV104" s="208">
        <v>164.986703783083</v>
      </c>
      <c r="AW104" s="208">
        <v>985.492897006306</v>
      </c>
      <c r="AX104" s="208">
        <v>206.039737464563</v>
      </c>
      <c r="AY104" s="208">
        <v>209.523114497505</v>
      </c>
      <c r="AZ104" s="208">
        <v>770.242999338799</v>
      </c>
      <c r="BA104" s="208">
        <v>280.659326193232</v>
      </c>
      <c r="BB104" s="208">
        <v>0</v>
      </c>
      <c r="BC104" s="209">
        <v>8688.64262294882</v>
      </c>
      <c r="BD104" s="210">
        <v>151.68060945286</v>
      </c>
      <c r="BE104" s="208">
        <v>39</v>
      </c>
      <c r="BF104" s="208">
        <v>190.68060945286</v>
      </c>
      <c r="BG104" s="208">
        <v>0</v>
      </c>
      <c r="BH104" s="208">
        <v>0</v>
      </c>
      <c r="BI104" s="208">
        <v>7089.59013094687</v>
      </c>
      <c r="BJ104" s="208">
        <v>0</v>
      </c>
      <c r="BK104" s="208">
        <v>0</v>
      </c>
      <c r="BL104" s="211">
        <v>7280.27074039973</v>
      </c>
      <c r="BM104" s="213">
        <v>15968.9133633486</v>
      </c>
    </row>
    <row r="105" spans="1:65">
      <c r="A105" s="86" t="s">
        <v>338</v>
      </c>
      <c r="B105" s="200" t="s">
        <v>339</v>
      </c>
      <c r="C105" s="208">
        <v>0</v>
      </c>
      <c r="D105" s="208">
        <v>0</v>
      </c>
      <c r="E105" s="208">
        <v>0</v>
      </c>
      <c r="F105" s="208">
        <v>0.192272614782238</v>
      </c>
      <c r="G105" s="208">
        <v>34.9274778968159</v>
      </c>
      <c r="H105" s="208">
        <v>314.233903163931</v>
      </c>
      <c r="I105" s="208">
        <v>444.213804528541</v>
      </c>
      <c r="J105" s="208">
        <v>300.255234262779</v>
      </c>
      <c r="K105" s="208">
        <v>771.11639496385</v>
      </c>
      <c r="L105" s="208">
        <v>22.4707371163664</v>
      </c>
      <c r="M105" s="208">
        <v>18.121344144285</v>
      </c>
      <c r="N105" s="208">
        <v>124.657118893306</v>
      </c>
      <c r="O105" s="208">
        <v>35.3537090728159</v>
      </c>
      <c r="P105" s="208">
        <v>122.62249663724</v>
      </c>
      <c r="Q105" s="208">
        <v>3.61460463566798</v>
      </c>
      <c r="R105" s="208">
        <v>837.025921752147</v>
      </c>
      <c r="S105" s="208">
        <v>3.81669443111443</v>
      </c>
      <c r="T105" s="208">
        <v>726.125071748149</v>
      </c>
      <c r="U105" s="208">
        <v>47.0499895836769</v>
      </c>
      <c r="V105" s="208">
        <v>16.913606957861</v>
      </c>
      <c r="W105" s="208">
        <v>152.363159349452</v>
      </c>
      <c r="X105" s="208">
        <v>154.106440421968</v>
      </c>
      <c r="Y105" s="208">
        <v>75.0655514839024</v>
      </c>
      <c r="Z105" s="208">
        <v>110.261209809941</v>
      </c>
      <c r="AA105" s="208">
        <v>53.0062374292788</v>
      </c>
      <c r="AB105" s="208">
        <v>79.09394609334</v>
      </c>
      <c r="AC105" s="208">
        <v>238.011412094969</v>
      </c>
      <c r="AD105" s="208">
        <v>118.320858792053</v>
      </c>
      <c r="AE105" s="208">
        <v>64.3121360680665</v>
      </c>
      <c r="AF105" s="208">
        <v>7.23833156137003</v>
      </c>
      <c r="AG105" s="208">
        <v>71.6771446505462</v>
      </c>
      <c r="AH105" s="208">
        <v>64.4841304367274</v>
      </c>
      <c r="AI105" s="208">
        <v>86.5366445147799</v>
      </c>
      <c r="AJ105" s="208">
        <v>82.3557088783965</v>
      </c>
      <c r="AK105" s="208">
        <v>334.637547337946</v>
      </c>
      <c r="AL105" s="208">
        <v>4741.50087345611</v>
      </c>
      <c r="AM105" s="208">
        <v>644.264837435617</v>
      </c>
      <c r="AN105" s="208">
        <v>41.699225098613</v>
      </c>
      <c r="AO105" s="208">
        <v>116.791078924369</v>
      </c>
      <c r="AP105" s="208">
        <v>109.229321113935</v>
      </c>
      <c r="AQ105" s="208">
        <v>77.5270395174892</v>
      </c>
      <c r="AR105" s="208">
        <v>533.663545104132</v>
      </c>
      <c r="AS105" s="208">
        <v>1077.1849241676</v>
      </c>
      <c r="AT105" s="208">
        <v>1180.92797355073</v>
      </c>
      <c r="AU105" s="208">
        <v>1334.34593261112</v>
      </c>
      <c r="AV105" s="208">
        <v>649.297844577336</v>
      </c>
      <c r="AW105" s="208">
        <v>1870.18130011894</v>
      </c>
      <c r="AX105" s="208">
        <v>568.845654542588</v>
      </c>
      <c r="AY105" s="208">
        <v>351.035426995611</v>
      </c>
      <c r="AZ105" s="208">
        <v>829.715077240204</v>
      </c>
      <c r="BA105" s="208">
        <v>478.639801148314</v>
      </c>
      <c r="BB105" s="208">
        <v>0</v>
      </c>
      <c r="BC105" s="209">
        <v>20119.0306969288</v>
      </c>
      <c r="BD105" s="210">
        <v>504.170537107004</v>
      </c>
      <c r="BE105" s="208">
        <v>0</v>
      </c>
      <c r="BF105" s="208">
        <v>504.170537107004</v>
      </c>
      <c r="BG105" s="208">
        <v>0</v>
      </c>
      <c r="BH105" s="208">
        <v>0</v>
      </c>
      <c r="BI105" s="208">
        <v>1582.85792270304</v>
      </c>
      <c r="BJ105" s="208">
        <v>0</v>
      </c>
      <c r="BK105" s="208">
        <v>0</v>
      </c>
      <c r="BL105" s="211">
        <v>2087.02845981004</v>
      </c>
      <c r="BM105" s="213">
        <v>22206.0591567388</v>
      </c>
    </row>
    <row r="106" spans="1:65">
      <c r="A106" s="86" t="s">
        <v>340</v>
      </c>
      <c r="B106" s="200" t="s">
        <v>341</v>
      </c>
      <c r="C106" s="208">
        <v>0</v>
      </c>
      <c r="D106" s="208">
        <v>0</v>
      </c>
      <c r="E106" s="208">
        <v>0</v>
      </c>
      <c r="F106" s="208">
        <v>0</v>
      </c>
      <c r="G106" s="208">
        <v>0.0327577863371484</v>
      </c>
      <c r="H106" s="208">
        <v>3.58826167814174</v>
      </c>
      <c r="I106" s="208">
        <v>1.62038526497774</v>
      </c>
      <c r="J106" s="208">
        <v>3.22987273863368</v>
      </c>
      <c r="K106" s="208">
        <v>9.8705331917694</v>
      </c>
      <c r="L106" s="208">
        <v>0</v>
      </c>
      <c r="M106" s="208">
        <v>0.206884240896928</v>
      </c>
      <c r="N106" s="208">
        <v>3.26843135173105</v>
      </c>
      <c r="O106" s="208">
        <v>0.359986288914618</v>
      </c>
      <c r="P106" s="208">
        <v>0.622659908806049</v>
      </c>
      <c r="Q106" s="208">
        <v>0.0180640304792162</v>
      </c>
      <c r="R106" s="208">
        <v>0</v>
      </c>
      <c r="S106" s="208">
        <v>0</v>
      </c>
      <c r="T106" s="208">
        <v>13.2211169872171</v>
      </c>
      <c r="U106" s="208">
        <v>1.32750346726806</v>
      </c>
      <c r="V106" s="208">
        <v>1.73523603685451</v>
      </c>
      <c r="W106" s="208">
        <v>0.928888926288024</v>
      </c>
      <c r="X106" s="208">
        <v>0.650039445653905</v>
      </c>
      <c r="Y106" s="208">
        <v>1.66164375344556</v>
      </c>
      <c r="Z106" s="208">
        <v>0.468165043340112</v>
      </c>
      <c r="AA106" s="208">
        <v>0.901639938767979</v>
      </c>
      <c r="AB106" s="208">
        <v>1.97625790150976</v>
      </c>
      <c r="AC106" s="208">
        <v>13.7159992022423</v>
      </c>
      <c r="AD106" s="208">
        <v>9.51774080743225</v>
      </c>
      <c r="AE106" s="208">
        <v>4.50227713699012</v>
      </c>
      <c r="AF106" s="208">
        <v>0.120962800300309</v>
      </c>
      <c r="AG106" s="208">
        <v>1.34801076186032</v>
      </c>
      <c r="AH106" s="208">
        <v>0.00989561643222301</v>
      </c>
      <c r="AI106" s="208">
        <v>1.37336559396919</v>
      </c>
      <c r="AJ106" s="208">
        <v>0.231128673411312</v>
      </c>
      <c r="AK106" s="208">
        <v>0.66622224113777</v>
      </c>
      <c r="AL106" s="208">
        <v>4.00348791335457</v>
      </c>
      <c r="AM106" s="208">
        <v>0</v>
      </c>
      <c r="AN106" s="208">
        <v>0</v>
      </c>
      <c r="AO106" s="208">
        <v>0</v>
      </c>
      <c r="AP106" s="208">
        <v>0</v>
      </c>
      <c r="AQ106" s="208">
        <v>0</v>
      </c>
      <c r="AR106" s="208">
        <v>0</v>
      </c>
      <c r="AS106" s="208">
        <v>0.828045850541826</v>
      </c>
      <c r="AT106" s="208">
        <v>0.883585498708429</v>
      </c>
      <c r="AU106" s="208">
        <v>0.146987358935382</v>
      </c>
      <c r="AV106" s="208">
        <v>0</v>
      </c>
      <c r="AW106" s="208">
        <v>20.6336619402752</v>
      </c>
      <c r="AX106" s="208">
        <v>0.698293168630204</v>
      </c>
      <c r="AY106" s="208">
        <v>0</v>
      </c>
      <c r="AZ106" s="208">
        <v>0.536106635861215</v>
      </c>
      <c r="BA106" s="208">
        <v>0</v>
      </c>
      <c r="BB106" s="208">
        <v>0</v>
      </c>
      <c r="BC106" s="209">
        <v>104.904099181115</v>
      </c>
      <c r="BD106" s="210">
        <v>0</v>
      </c>
      <c r="BE106" s="208">
        <v>0</v>
      </c>
      <c r="BF106" s="208">
        <v>0</v>
      </c>
      <c r="BG106" s="208">
        <v>0</v>
      </c>
      <c r="BH106" s="208">
        <v>0</v>
      </c>
      <c r="BI106" s="208">
        <v>0</v>
      </c>
      <c r="BJ106" s="208">
        <v>1319.42555271888</v>
      </c>
      <c r="BK106" s="208">
        <v>0</v>
      </c>
      <c r="BL106" s="211">
        <v>1319.42555271888</v>
      </c>
      <c r="BM106" s="213">
        <v>1424.3296519</v>
      </c>
    </row>
    <row r="107" spans="1:65">
      <c r="A107" s="86" t="s">
        <v>342</v>
      </c>
      <c r="B107" s="200" t="s">
        <v>343</v>
      </c>
      <c r="C107" s="208">
        <v>222.747597738083</v>
      </c>
      <c r="D107" s="208">
        <v>0</v>
      </c>
      <c r="E107" s="208">
        <v>0</v>
      </c>
      <c r="F107" s="208">
        <v>0.131358435037762</v>
      </c>
      <c r="G107" s="208">
        <v>4.01755399681543</v>
      </c>
      <c r="H107" s="208">
        <v>75.5917947436654</v>
      </c>
      <c r="I107" s="208">
        <v>80.3758101797766</v>
      </c>
      <c r="J107" s="208">
        <v>5.90659776735659</v>
      </c>
      <c r="K107" s="208">
        <v>51.8508999728592</v>
      </c>
      <c r="L107" s="208">
        <v>4.14289054138629</v>
      </c>
      <c r="M107" s="208">
        <v>7.48690413660254</v>
      </c>
      <c r="N107" s="208">
        <v>28.9292622328093</v>
      </c>
      <c r="O107" s="208">
        <v>6.01197714216437</v>
      </c>
      <c r="P107" s="208">
        <v>46.3959269812161</v>
      </c>
      <c r="Q107" s="208">
        <v>2.65366970876984</v>
      </c>
      <c r="R107" s="208">
        <v>39.6721044001031</v>
      </c>
      <c r="S107" s="208">
        <v>1.692472865466</v>
      </c>
      <c r="T107" s="208">
        <v>122.401698785626</v>
      </c>
      <c r="U107" s="208">
        <v>22.2068952971939</v>
      </c>
      <c r="V107" s="208">
        <v>5.85734242440449</v>
      </c>
      <c r="W107" s="208">
        <v>76.0013368212531</v>
      </c>
      <c r="X107" s="208">
        <v>23.782149062338</v>
      </c>
      <c r="Y107" s="208">
        <v>29.7649479177369</v>
      </c>
      <c r="Z107" s="208">
        <v>59.8664937896877</v>
      </c>
      <c r="AA107" s="208">
        <v>11.847961456508</v>
      </c>
      <c r="AB107" s="208">
        <v>13.6008484140337</v>
      </c>
      <c r="AC107" s="208">
        <v>296.813082506468</v>
      </c>
      <c r="AD107" s="208">
        <v>40.0310288291731</v>
      </c>
      <c r="AE107" s="208">
        <v>36.5311386832947</v>
      </c>
      <c r="AF107" s="208">
        <v>6.77711356232669</v>
      </c>
      <c r="AG107" s="208">
        <v>54.9532424649419</v>
      </c>
      <c r="AH107" s="208">
        <v>36.6009429372794</v>
      </c>
      <c r="AI107" s="208">
        <v>224.297599843767</v>
      </c>
      <c r="AJ107" s="208">
        <v>59.408904795231</v>
      </c>
      <c r="AK107" s="208">
        <v>61.7069955004356</v>
      </c>
      <c r="AL107" s="208">
        <v>374.341855816593</v>
      </c>
      <c r="AM107" s="208">
        <v>4.52130086368126</v>
      </c>
      <c r="AN107" s="208">
        <v>5.05237470462279</v>
      </c>
      <c r="AO107" s="208">
        <v>0</v>
      </c>
      <c r="AP107" s="208">
        <v>358.308061024884</v>
      </c>
      <c r="AQ107" s="208">
        <v>2.29114442171995</v>
      </c>
      <c r="AR107" s="208">
        <v>0</v>
      </c>
      <c r="AS107" s="208">
        <v>1.92431333297902</v>
      </c>
      <c r="AT107" s="208">
        <v>174.113953885133</v>
      </c>
      <c r="AU107" s="208">
        <v>65.7963631969723</v>
      </c>
      <c r="AV107" s="208">
        <v>1.57460949121646</v>
      </c>
      <c r="AW107" s="208">
        <v>164.6607262272</v>
      </c>
      <c r="AX107" s="208">
        <v>11.0504347579308</v>
      </c>
      <c r="AY107" s="208">
        <v>1239.40343778666</v>
      </c>
      <c r="AZ107" s="208">
        <v>21.0317169997443</v>
      </c>
      <c r="BA107" s="208">
        <v>0</v>
      </c>
      <c r="BB107" s="208">
        <v>0</v>
      </c>
      <c r="BC107" s="209">
        <v>4184.12683644315</v>
      </c>
      <c r="BD107" s="210">
        <v>750.443339564599</v>
      </c>
      <c r="BE107" s="208">
        <v>0.13200445</v>
      </c>
      <c r="BF107" s="208">
        <v>750.575344014599</v>
      </c>
      <c r="BG107" s="208">
        <v>0</v>
      </c>
      <c r="BH107" s="208">
        <v>0</v>
      </c>
      <c r="BI107" s="208">
        <v>50.8863354178441</v>
      </c>
      <c r="BJ107" s="208">
        <v>248.613538850978</v>
      </c>
      <c r="BK107" s="208">
        <v>0</v>
      </c>
      <c r="BL107" s="211">
        <v>1050.07521828342</v>
      </c>
      <c r="BM107" s="213">
        <v>5234.20205472657</v>
      </c>
    </row>
    <row r="108" spans="1:65">
      <c r="A108" s="86" t="s">
        <v>344</v>
      </c>
      <c r="B108" s="200" t="s">
        <v>345</v>
      </c>
      <c r="C108" s="208">
        <v>0</v>
      </c>
      <c r="D108" s="208">
        <v>70.5741398145546</v>
      </c>
      <c r="E108" s="208">
        <v>3.12886400646462</v>
      </c>
      <c r="F108" s="208">
        <v>0</v>
      </c>
      <c r="G108" s="208">
        <v>3.42723276367355</v>
      </c>
      <c r="H108" s="208">
        <v>273.710602205997</v>
      </c>
      <c r="I108" s="208">
        <v>427.829556772544</v>
      </c>
      <c r="J108" s="208">
        <v>288.113435009503</v>
      </c>
      <c r="K108" s="208">
        <v>181.676450076092</v>
      </c>
      <c r="L108" s="208">
        <v>8.79370097905781</v>
      </c>
      <c r="M108" s="208">
        <v>35.6745716373238</v>
      </c>
      <c r="N108" s="208">
        <v>485.437636273814</v>
      </c>
      <c r="O108" s="208">
        <v>9.68957789539854</v>
      </c>
      <c r="P108" s="208">
        <v>25.5466007084686</v>
      </c>
      <c r="Q108" s="208">
        <v>6.23459176220445</v>
      </c>
      <c r="R108" s="208">
        <v>44.0182194747869</v>
      </c>
      <c r="S108" s="208">
        <v>1.28862366093629</v>
      </c>
      <c r="T108" s="208">
        <v>34.937354257695</v>
      </c>
      <c r="U108" s="208">
        <v>46.3967387492521</v>
      </c>
      <c r="V108" s="208">
        <v>21.8662470191344</v>
      </c>
      <c r="W108" s="208">
        <v>74.3935468516502</v>
      </c>
      <c r="X108" s="208">
        <v>34.7416433693358</v>
      </c>
      <c r="Y108" s="208">
        <v>19.925233570113</v>
      </c>
      <c r="Z108" s="208">
        <v>230.411383830423</v>
      </c>
      <c r="AA108" s="208">
        <v>37.1982656374347</v>
      </c>
      <c r="AB108" s="208">
        <v>30.6233756702976</v>
      </c>
      <c r="AC108" s="208">
        <v>191.30024437786</v>
      </c>
      <c r="AD108" s="208">
        <v>386.715565917062</v>
      </c>
      <c r="AE108" s="208">
        <v>19.1312938674375</v>
      </c>
      <c r="AF108" s="208">
        <v>3.24120834205113</v>
      </c>
      <c r="AG108" s="208">
        <v>258.785871939862</v>
      </c>
      <c r="AH108" s="208">
        <v>28.0438108269473</v>
      </c>
      <c r="AI108" s="208">
        <v>220.835737676977</v>
      </c>
      <c r="AJ108" s="208">
        <v>14.5992616244154</v>
      </c>
      <c r="AK108" s="208">
        <v>184.711374318664</v>
      </c>
      <c r="AL108" s="208">
        <v>1948.39370796103</v>
      </c>
      <c r="AM108" s="208">
        <v>45.2364939735467</v>
      </c>
      <c r="AN108" s="208">
        <v>1.87919177365729</v>
      </c>
      <c r="AO108" s="208">
        <v>52.8242537763313</v>
      </c>
      <c r="AP108" s="208">
        <v>11.2280645141937</v>
      </c>
      <c r="AQ108" s="208">
        <v>30.448021166312</v>
      </c>
      <c r="AR108" s="208">
        <v>95.0430442052988</v>
      </c>
      <c r="AS108" s="208">
        <v>340.933073598085</v>
      </c>
      <c r="AT108" s="208">
        <v>202.809795353458</v>
      </c>
      <c r="AU108" s="208">
        <v>1031.17593833116</v>
      </c>
      <c r="AV108" s="208">
        <v>69.9379870107546</v>
      </c>
      <c r="AW108" s="208">
        <v>404.751755768713</v>
      </c>
      <c r="AX108" s="208">
        <v>184.413833602522</v>
      </c>
      <c r="AY108" s="208">
        <v>537.886909486195</v>
      </c>
      <c r="AZ108" s="208">
        <v>472.835068264526</v>
      </c>
      <c r="BA108" s="208">
        <v>173.896443492029</v>
      </c>
      <c r="BB108" s="208">
        <v>0</v>
      </c>
      <c r="BC108" s="209">
        <v>9306.69554316524</v>
      </c>
      <c r="BD108" s="210">
        <v>146.404749180639</v>
      </c>
      <c r="BE108" s="208">
        <v>0</v>
      </c>
      <c r="BF108" s="208">
        <v>146.404749180639</v>
      </c>
      <c r="BG108" s="208">
        <v>0</v>
      </c>
      <c r="BH108" s="208">
        <v>0</v>
      </c>
      <c r="BI108" s="208">
        <v>128.201815913796</v>
      </c>
      <c r="BJ108" s="208">
        <v>0</v>
      </c>
      <c r="BK108" s="208">
        <v>0</v>
      </c>
      <c r="BL108" s="211">
        <v>274.606565094435</v>
      </c>
      <c r="BM108" s="213">
        <v>9581.30210825968</v>
      </c>
    </row>
    <row r="109" spans="1:65">
      <c r="A109" s="86" t="s">
        <v>346</v>
      </c>
      <c r="B109" s="200" t="s">
        <v>347</v>
      </c>
      <c r="C109" s="208">
        <v>22.3225755784757</v>
      </c>
      <c r="D109" s="208">
        <v>1.95264669979766</v>
      </c>
      <c r="E109" s="208">
        <v>0.0829982024506219</v>
      </c>
      <c r="F109" s="208">
        <v>0.0834243085406223</v>
      </c>
      <c r="G109" s="208">
        <v>5.9637132554507</v>
      </c>
      <c r="H109" s="208">
        <v>45.6273295984211</v>
      </c>
      <c r="I109" s="208">
        <v>76.2770211406645</v>
      </c>
      <c r="J109" s="208">
        <v>9.25569158482017</v>
      </c>
      <c r="K109" s="208">
        <v>32.1305745932118</v>
      </c>
      <c r="L109" s="208">
        <v>8.88472024560628</v>
      </c>
      <c r="M109" s="208">
        <v>21.8823966563365</v>
      </c>
      <c r="N109" s="208">
        <v>80.5288640867432</v>
      </c>
      <c r="O109" s="208">
        <v>8.98234294533161</v>
      </c>
      <c r="P109" s="208">
        <v>32.624555410378</v>
      </c>
      <c r="Q109" s="208">
        <v>7.88864328879332</v>
      </c>
      <c r="R109" s="208">
        <v>28.0177080950693</v>
      </c>
      <c r="S109" s="208">
        <v>1.3820116234466</v>
      </c>
      <c r="T109" s="208">
        <v>84.2683546536496</v>
      </c>
      <c r="U109" s="208">
        <v>17.2938065975167</v>
      </c>
      <c r="V109" s="208">
        <v>2.65531951536534</v>
      </c>
      <c r="W109" s="208">
        <v>66.8477311962029</v>
      </c>
      <c r="X109" s="208">
        <v>21.2119087201043</v>
      </c>
      <c r="Y109" s="208">
        <v>28.3975974221089</v>
      </c>
      <c r="Z109" s="208">
        <v>63.5316828435854</v>
      </c>
      <c r="AA109" s="208">
        <v>11.0962049929977</v>
      </c>
      <c r="AB109" s="208">
        <v>13.7940366610296</v>
      </c>
      <c r="AC109" s="208">
        <v>141.881891655157</v>
      </c>
      <c r="AD109" s="208">
        <v>35.2261388595662</v>
      </c>
      <c r="AE109" s="208">
        <v>34.9624457253268</v>
      </c>
      <c r="AF109" s="208">
        <v>5.07735918341232</v>
      </c>
      <c r="AG109" s="208">
        <v>76.8960350715833</v>
      </c>
      <c r="AH109" s="208">
        <v>56.7028463560789</v>
      </c>
      <c r="AI109" s="208">
        <v>14.6037904933853</v>
      </c>
      <c r="AJ109" s="208">
        <v>35.9530749942409</v>
      </c>
      <c r="AK109" s="208">
        <v>171.422331265347</v>
      </c>
      <c r="AL109" s="208">
        <v>284.321712688028</v>
      </c>
      <c r="AM109" s="208">
        <v>32.1362369569747</v>
      </c>
      <c r="AN109" s="208">
        <v>19.5873640898644</v>
      </c>
      <c r="AO109" s="208">
        <v>65.528975789762</v>
      </c>
      <c r="AP109" s="208">
        <v>23.5276155155005</v>
      </c>
      <c r="AQ109" s="208">
        <v>3.79486794169316</v>
      </c>
      <c r="AR109" s="208">
        <v>44.3281886626431</v>
      </c>
      <c r="AS109" s="208">
        <v>173.468075104015</v>
      </c>
      <c r="AT109" s="208">
        <v>61.646216664209</v>
      </c>
      <c r="AU109" s="208">
        <v>40.5894058078531</v>
      </c>
      <c r="AV109" s="208">
        <v>3.5508341507059</v>
      </c>
      <c r="AW109" s="208">
        <v>34.8797253683807</v>
      </c>
      <c r="AX109" s="208">
        <v>34.1533008333845</v>
      </c>
      <c r="AY109" s="208">
        <v>223.905291252228</v>
      </c>
      <c r="AZ109" s="208">
        <v>153.128174385952</v>
      </c>
      <c r="BA109" s="208">
        <v>19.3042021139255</v>
      </c>
      <c r="BB109" s="208">
        <v>0</v>
      </c>
      <c r="BC109" s="209">
        <v>2483.55996084532</v>
      </c>
      <c r="BD109" s="210">
        <v>4</v>
      </c>
      <c r="BE109" s="208">
        <v>24</v>
      </c>
      <c r="BF109" s="208">
        <v>28</v>
      </c>
      <c r="BG109" s="208">
        <v>0</v>
      </c>
      <c r="BH109" s="208">
        <v>0</v>
      </c>
      <c r="BI109" s="208">
        <v>73.9968116570909</v>
      </c>
      <c r="BJ109" s="208">
        <v>0</v>
      </c>
      <c r="BK109" s="208">
        <v>0</v>
      </c>
      <c r="BL109" s="211">
        <v>101.996811657091</v>
      </c>
      <c r="BM109" s="213">
        <v>2585.55677250241</v>
      </c>
    </row>
    <row r="110" spans="1:65">
      <c r="A110" s="86" t="s">
        <v>348</v>
      </c>
      <c r="B110" s="200" t="s">
        <v>349</v>
      </c>
      <c r="C110" s="208">
        <v>0</v>
      </c>
      <c r="D110" s="208">
        <v>0</v>
      </c>
      <c r="E110" s="208">
        <v>0</v>
      </c>
      <c r="F110" s="208">
        <v>0.0355090409899704</v>
      </c>
      <c r="G110" s="208">
        <v>0.23150308573242</v>
      </c>
      <c r="H110" s="208">
        <v>19.0094746990872</v>
      </c>
      <c r="I110" s="208">
        <v>22.5270567074434</v>
      </c>
      <c r="J110" s="208">
        <v>2.3482362070354</v>
      </c>
      <c r="K110" s="208">
        <v>39.0741114428009</v>
      </c>
      <c r="L110" s="208">
        <v>1.33162304240095</v>
      </c>
      <c r="M110" s="208">
        <v>0.982595680431647</v>
      </c>
      <c r="N110" s="208">
        <v>7.68775818320972</v>
      </c>
      <c r="O110" s="208">
        <v>4.26750032396077</v>
      </c>
      <c r="P110" s="208">
        <v>41.0594072264666</v>
      </c>
      <c r="Q110" s="208">
        <v>0.737640222290628</v>
      </c>
      <c r="R110" s="208">
        <v>18.422661814379</v>
      </c>
      <c r="S110" s="208">
        <v>0.00904087879736133</v>
      </c>
      <c r="T110" s="208">
        <v>35.1601719890922</v>
      </c>
      <c r="U110" s="208">
        <v>6.09207000756663</v>
      </c>
      <c r="V110" s="208">
        <v>1.01543360762236</v>
      </c>
      <c r="W110" s="208">
        <v>12.2320676488391</v>
      </c>
      <c r="X110" s="208">
        <v>13.3735162475482</v>
      </c>
      <c r="Y110" s="208">
        <v>4.02846324319283</v>
      </c>
      <c r="Z110" s="208">
        <v>13.9845356940965</v>
      </c>
      <c r="AA110" s="208">
        <v>2.08160818145358</v>
      </c>
      <c r="AB110" s="208">
        <v>2.43895762798128</v>
      </c>
      <c r="AC110" s="208">
        <v>23.101556108189</v>
      </c>
      <c r="AD110" s="208">
        <v>8.19394184191505</v>
      </c>
      <c r="AE110" s="208">
        <v>10.1652734340187</v>
      </c>
      <c r="AF110" s="208">
        <v>2.35823700233896</v>
      </c>
      <c r="AG110" s="208">
        <v>10.1418985847527</v>
      </c>
      <c r="AH110" s="208">
        <v>21.799139815249</v>
      </c>
      <c r="AI110" s="208">
        <v>14.4182397167545</v>
      </c>
      <c r="AJ110" s="208">
        <v>43.9315740296958</v>
      </c>
      <c r="AK110" s="208">
        <v>45.0805219615917</v>
      </c>
      <c r="AL110" s="208">
        <v>406.424422697406</v>
      </c>
      <c r="AM110" s="208">
        <v>138.107536934285</v>
      </c>
      <c r="AN110" s="208">
        <v>1.84349639842498</v>
      </c>
      <c r="AO110" s="208">
        <v>3.99778374214667</v>
      </c>
      <c r="AP110" s="208">
        <v>59.2491881823745</v>
      </c>
      <c r="AQ110" s="208">
        <v>9.98777703257738</v>
      </c>
      <c r="AR110" s="208">
        <v>33.0326689339046</v>
      </c>
      <c r="AS110" s="208">
        <v>63.2453914220135</v>
      </c>
      <c r="AT110" s="208">
        <v>27.2562582630062</v>
      </c>
      <c r="AU110" s="208">
        <v>365.980544048503</v>
      </c>
      <c r="AV110" s="208">
        <v>54.8855261213856</v>
      </c>
      <c r="AW110" s="208">
        <v>50.4397574360341</v>
      </c>
      <c r="AX110" s="208">
        <v>50.8998293360884</v>
      </c>
      <c r="AY110" s="208">
        <v>1126.61829504189</v>
      </c>
      <c r="AZ110" s="208">
        <v>192.459803931999</v>
      </c>
      <c r="BA110" s="208">
        <v>16.1090398342962</v>
      </c>
      <c r="BB110" s="208">
        <v>0</v>
      </c>
      <c r="BC110" s="209">
        <v>3027.85864465326</v>
      </c>
      <c r="BD110" s="210">
        <v>0</v>
      </c>
      <c r="BE110" s="208">
        <v>0</v>
      </c>
      <c r="BF110" s="208">
        <v>0</v>
      </c>
      <c r="BG110" s="208">
        <v>0</v>
      </c>
      <c r="BH110" s="208">
        <v>0</v>
      </c>
      <c r="BI110" s="208">
        <v>28.2501821118606</v>
      </c>
      <c r="BJ110" s="208">
        <v>0</v>
      </c>
      <c r="BK110" s="208">
        <v>0</v>
      </c>
      <c r="BL110" s="211">
        <v>28.2501821118606</v>
      </c>
      <c r="BM110" s="213">
        <v>3056.10882676512</v>
      </c>
    </row>
    <row r="111" spans="1:65">
      <c r="A111" s="86" t="s">
        <v>350</v>
      </c>
      <c r="B111" s="200" t="s">
        <v>351</v>
      </c>
      <c r="C111" s="208">
        <v>0</v>
      </c>
      <c r="D111" s="208">
        <v>0</v>
      </c>
      <c r="E111" s="208">
        <v>0</v>
      </c>
      <c r="F111" s="208">
        <v>0.0586791322631373</v>
      </c>
      <c r="G111" s="208">
        <v>0.291377662494511</v>
      </c>
      <c r="H111" s="208">
        <v>16.3012997644007</v>
      </c>
      <c r="I111" s="208">
        <v>21.8385575004943</v>
      </c>
      <c r="J111" s="208">
        <v>2.72035163382293</v>
      </c>
      <c r="K111" s="208">
        <v>9.1296727077331</v>
      </c>
      <c r="L111" s="208">
        <v>2.15489067501105</v>
      </c>
      <c r="M111" s="208">
        <v>1.06173818236239</v>
      </c>
      <c r="N111" s="208">
        <v>7.91678789053234</v>
      </c>
      <c r="O111" s="208">
        <v>2.01420792916691</v>
      </c>
      <c r="P111" s="208">
        <v>16.4683155366966</v>
      </c>
      <c r="Q111" s="208">
        <v>0.925206565238998</v>
      </c>
      <c r="R111" s="208">
        <v>23.8597657946078</v>
      </c>
      <c r="S111" s="208">
        <v>1.39762831590401</v>
      </c>
      <c r="T111" s="208">
        <v>12.2370914087395</v>
      </c>
      <c r="U111" s="208">
        <v>11.2465043087211</v>
      </c>
      <c r="V111" s="208">
        <v>1.34619426908537</v>
      </c>
      <c r="W111" s="208">
        <v>25.9165537714934</v>
      </c>
      <c r="X111" s="208">
        <v>3.99036529430637</v>
      </c>
      <c r="Y111" s="208">
        <v>8.43141662572342</v>
      </c>
      <c r="Z111" s="208">
        <v>15.6078645899678</v>
      </c>
      <c r="AA111" s="208">
        <v>2.111816807871</v>
      </c>
      <c r="AB111" s="208">
        <v>4.44315924352128</v>
      </c>
      <c r="AC111" s="208">
        <v>34.8036796953769</v>
      </c>
      <c r="AD111" s="208">
        <v>12.1078816001529</v>
      </c>
      <c r="AE111" s="208">
        <v>5.38755517995946</v>
      </c>
      <c r="AF111" s="208">
        <v>2.09224990202811</v>
      </c>
      <c r="AG111" s="208">
        <v>18.9282242532549</v>
      </c>
      <c r="AH111" s="208">
        <v>5.40322179919445</v>
      </c>
      <c r="AI111" s="208">
        <v>36.0480334013871</v>
      </c>
      <c r="AJ111" s="208">
        <v>16.3702162419339</v>
      </c>
      <c r="AK111" s="208">
        <v>62.5855778670259</v>
      </c>
      <c r="AL111" s="208">
        <v>286.892684635342</v>
      </c>
      <c r="AM111" s="208">
        <v>95.6728472664023</v>
      </c>
      <c r="AN111" s="208">
        <v>0.126350570593667</v>
      </c>
      <c r="AO111" s="208">
        <v>36.5543539656651</v>
      </c>
      <c r="AP111" s="208">
        <v>165.10159326042</v>
      </c>
      <c r="AQ111" s="208">
        <v>10.6422010057404</v>
      </c>
      <c r="AR111" s="208">
        <v>105.872220441781</v>
      </c>
      <c r="AS111" s="208">
        <v>43.6455260628555</v>
      </c>
      <c r="AT111" s="208">
        <v>100.245635431347</v>
      </c>
      <c r="AU111" s="208">
        <v>231.401424834354</v>
      </c>
      <c r="AV111" s="208">
        <v>43.61361982669</v>
      </c>
      <c r="AW111" s="208">
        <v>136.72383099669</v>
      </c>
      <c r="AX111" s="208">
        <v>288.567568370414</v>
      </c>
      <c r="AY111" s="208">
        <v>968.521326647054</v>
      </c>
      <c r="AZ111" s="208">
        <v>470.158920777252</v>
      </c>
      <c r="BA111" s="208">
        <v>179.885665630875</v>
      </c>
      <c r="BB111" s="208">
        <v>0</v>
      </c>
      <c r="BC111" s="209">
        <v>3548.82185527395</v>
      </c>
      <c r="BD111" s="210">
        <v>91.8989436079226</v>
      </c>
      <c r="BE111" s="208">
        <v>0</v>
      </c>
      <c r="BF111" s="208">
        <v>91.8989436079226</v>
      </c>
      <c r="BG111" s="208">
        <v>0</v>
      </c>
      <c r="BH111" s="208">
        <v>1729.37927801026</v>
      </c>
      <c r="BI111" s="208">
        <v>238.08</v>
      </c>
      <c r="BJ111" s="208">
        <v>0</v>
      </c>
      <c r="BK111" s="208">
        <v>0</v>
      </c>
      <c r="BL111" s="211">
        <v>2059.35822161818</v>
      </c>
      <c r="BM111" s="213">
        <v>5608.18007689213</v>
      </c>
    </row>
    <row r="112" spans="1:65">
      <c r="A112" s="86" t="s">
        <v>352</v>
      </c>
      <c r="B112" s="200" t="s">
        <v>353</v>
      </c>
      <c r="C112" s="208">
        <v>0</v>
      </c>
      <c r="D112" s="208">
        <v>0</v>
      </c>
      <c r="E112" s="208">
        <v>0</v>
      </c>
      <c r="F112" s="208">
        <v>0.0386785617462812</v>
      </c>
      <c r="G112" s="208">
        <v>11.0689831500347</v>
      </c>
      <c r="H112" s="208">
        <v>48.9388029097776</v>
      </c>
      <c r="I112" s="208">
        <v>102.79694885149</v>
      </c>
      <c r="J112" s="208">
        <v>23.9842753201843</v>
      </c>
      <c r="K112" s="208">
        <v>83.3013013630591</v>
      </c>
      <c r="L112" s="208">
        <v>10.0035113657342</v>
      </c>
      <c r="M112" s="208">
        <v>6.18293417609937</v>
      </c>
      <c r="N112" s="208">
        <v>55.7770655336686</v>
      </c>
      <c r="O112" s="208">
        <v>4.6451106443857</v>
      </c>
      <c r="P112" s="208">
        <v>8.5637908630989</v>
      </c>
      <c r="Q112" s="208">
        <v>1.93523934623481</v>
      </c>
      <c r="R112" s="208">
        <v>3.71963362904053</v>
      </c>
      <c r="S112" s="208">
        <v>0.348911979747553</v>
      </c>
      <c r="T112" s="208">
        <v>58.2535803000381</v>
      </c>
      <c r="U112" s="208">
        <v>20.1797555223385</v>
      </c>
      <c r="V112" s="208">
        <v>9.4385443607126</v>
      </c>
      <c r="W112" s="208">
        <v>30.8006751496624</v>
      </c>
      <c r="X112" s="208">
        <v>21.7711550683738</v>
      </c>
      <c r="Y112" s="208">
        <v>22.3363902033775</v>
      </c>
      <c r="Z112" s="208">
        <v>66.8533058076148</v>
      </c>
      <c r="AA112" s="208">
        <v>24.7708023664334</v>
      </c>
      <c r="AB112" s="208">
        <v>22.5870961556227</v>
      </c>
      <c r="AC112" s="208">
        <v>257.096764617569</v>
      </c>
      <c r="AD112" s="208">
        <v>35.6779465609998</v>
      </c>
      <c r="AE112" s="208">
        <v>15.9248278960379</v>
      </c>
      <c r="AF112" s="208">
        <v>3.86407359940746</v>
      </c>
      <c r="AG112" s="208">
        <v>61.6925680587936</v>
      </c>
      <c r="AH112" s="208">
        <v>62.8766882105228</v>
      </c>
      <c r="AI112" s="208">
        <v>70.3985830284144</v>
      </c>
      <c r="AJ112" s="208">
        <v>22.1250169098794</v>
      </c>
      <c r="AK112" s="208">
        <v>40.8818433243206</v>
      </c>
      <c r="AL112" s="208">
        <v>998.534336583699</v>
      </c>
      <c r="AM112" s="208">
        <v>303.002911202874</v>
      </c>
      <c r="AN112" s="208">
        <v>15.4487573605379</v>
      </c>
      <c r="AO112" s="208">
        <v>34.0018495171625</v>
      </c>
      <c r="AP112" s="208">
        <v>76.0432153455082</v>
      </c>
      <c r="AQ112" s="208">
        <v>28.0663254880836</v>
      </c>
      <c r="AR112" s="208">
        <v>336.277506544509</v>
      </c>
      <c r="AS112" s="208">
        <v>265.718600154195</v>
      </c>
      <c r="AT112" s="208">
        <v>162.23939879577</v>
      </c>
      <c r="AU112" s="208">
        <v>894.425844076364</v>
      </c>
      <c r="AV112" s="208">
        <v>159.157315852793</v>
      </c>
      <c r="AW112" s="208">
        <v>361.152895818261</v>
      </c>
      <c r="AX112" s="208">
        <v>213.844001868803</v>
      </c>
      <c r="AY112" s="208">
        <v>1587.96759186301</v>
      </c>
      <c r="AZ112" s="208">
        <v>380.500142308095</v>
      </c>
      <c r="BA112" s="208">
        <v>282.599093072448</v>
      </c>
      <c r="BB112" s="208">
        <v>0</v>
      </c>
      <c r="BC112" s="209">
        <v>7307.81459068653</v>
      </c>
      <c r="BD112" s="210">
        <v>164.083837510344</v>
      </c>
      <c r="BE112" s="208">
        <v>44</v>
      </c>
      <c r="BF112" s="208">
        <v>208.083837510344</v>
      </c>
      <c r="BG112" s="208">
        <v>0</v>
      </c>
      <c r="BH112" s="208">
        <v>0</v>
      </c>
      <c r="BI112" s="208">
        <v>521.175638484624</v>
      </c>
      <c r="BJ112" s="208">
        <v>0</v>
      </c>
      <c r="BK112" s="208">
        <v>0</v>
      </c>
      <c r="BL112" s="211">
        <v>729.259475994968</v>
      </c>
      <c r="BM112" s="213">
        <v>8037.0740666815</v>
      </c>
    </row>
    <row r="113" spans="1:65">
      <c r="A113" s="86" t="s">
        <v>354</v>
      </c>
      <c r="B113" s="200" t="s">
        <v>355</v>
      </c>
      <c r="C113" s="208">
        <v>0</v>
      </c>
      <c r="D113" s="208">
        <v>0</v>
      </c>
      <c r="E113" s="208">
        <v>0</v>
      </c>
      <c r="F113" s="208">
        <v>0</v>
      </c>
      <c r="G113" s="208">
        <v>0</v>
      </c>
      <c r="H113" s="208">
        <v>0</v>
      </c>
      <c r="I113" s="208">
        <v>0</v>
      </c>
      <c r="J113" s="208">
        <v>0</v>
      </c>
      <c r="K113" s="208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Y113" s="208">
        <v>0</v>
      </c>
      <c r="Z113" s="208">
        <v>0</v>
      </c>
      <c r="AA113" s="208">
        <v>0</v>
      </c>
      <c r="AB113" s="208">
        <v>0</v>
      </c>
      <c r="AC113" s="208">
        <v>0</v>
      </c>
      <c r="AD113" s="208">
        <v>0</v>
      </c>
      <c r="AE113" s="208">
        <v>0</v>
      </c>
      <c r="AF113" s="208">
        <v>0</v>
      </c>
      <c r="AG113" s="208">
        <v>0</v>
      </c>
      <c r="AH113" s="208">
        <v>0</v>
      </c>
      <c r="AI113" s="208">
        <v>0</v>
      </c>
      <c r="AJ113" s="208">
        <v>0</v>
      </c>
      <c r="AK113" s="208">
        <v>0</v>
      </c>
      <c r="AL113" s="208">
        <v>0</v>
      </c>
      <c r="AM113" s="208">
        <v>0</v>
      </c>
      <c r="AN113" s="208">
        <v>0</v>
      </c>
      <c r="AO113" s="208">
        <v>0</v>
      </c>
      <c r="AP113" s="208">
        <v>0</v>
      </c>
      <c r="AQ113" s="208">
        <v>0</v>
      </c>
      <c r="AR113" s="208">
        <v>0</v>
      </c>
      <c r="AS113" s="208">
        <v>0</v>
      </c>
      <c r="AT113" s="208">
        <v>0</v>
      </c>
      <c r="AU113" s="208">
        <v>0</v>
      </c>
      <c r="AV113" s="208">
        <v>0</v>
      </c>
      <c r="AW113" s="208">
        <v>0</v>
      </c>
      <c r="AX113" s="208">
        <v>0</v>
      </c>
      <c r="AY113" s="208">
        <v>0</v>
      </c>
      <c r="AZ113" s="208">
        <v>0</v>
      </c>
      <c r="BA113" s="208">
        <v>0</v>
      </c>
      <c r="BB113" s="208">
        <v>0</v>
      </c>
      <c r="BC113" s="209">
        <v>0</v>
      </c>
      <c r="BD113" s="210">
        <v>0</v>
      </c>
      <c r="BE113" s="208">
        <v>0</v>
      </c>
      <c r="BF113" s="208">
        <v>0</v>
      </c>
      <c r="BG113" s="208">
        <v>49849.9385536187</v>
      </c>
      <c r="BH113" s="208">
        <v>0</v>
      </c>
      <c r="BI113" s="208">
        <v>0</v>
      </c>
      <c r="BJ113" s="208">
        <v>0</v>
      </c>
      <c r="BK113" s="208">
        <v>0</v>
      </c>
      <c r="BL113" s="211">
        <v>49849.9385536187</v>
      </c>
      <c r="BM113" s="213">
        <v>49849.9385536187</v>
      </c>
    </row>
    <row r="114" spans="1:65">
      <c r="A114" s="86" t="s">
        <v>356</v>
      </c>
      <c r="B114" s="200" t="s">
        <v>357</v>
      </c>
      <c r="C114" s="208">
        <v>0</v>
      </c>
      <c r="D114" s="208">
        <v>0</v>
      </c>
      <c r="E114" s="208">
        <v>0</v>
      </c>
      <c r="F114" s="208">
        <v>0</v>
      </c>
      <c r="G114" s="208">
        <v>0</v>
      </c>
      <c r="H114" s="208">
        <v>0</v>
      </c>
      <c r="I114" s="208">
        <v>0</v>
      </c>
      <c r="J114" s="208">
        <v>0</v>
      </c>
      <c r="K114" s="208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Y114" s="208">
        <v>0</v>
      </c>
      <c r="Z114" s="208">
        <v>0</v>
      </c>
      <c r="AA114" s="208">
        <v>0</v>
      </c>
      <c r="AB114" s="208">
        <v>0</v>
      </c>
      <c r="AC114" s="208">
        <v>0</v>
      </c>
      <c r="AD114" s="208">
        <v>0</v>
      </c>
      <c r="AE114" s="208">
        <v>0</v>
      </c>
      <c r="AF114" s="208">
        <v>0</v>
      </c>
      <c r="AG114" s="208">
        <v>0</v>
      </c>
      <c r="AH114" s="208">
        <v>0</v>
      </c>
      <c r="AI114" s="208">
        <v>0</v>
      </c>
      <c r="AJ114" s="208">
        <v>0</v>
      </c>
      <c r="AK114" s="208">
        <v>0</v>
      </c>
      <c r="AL114" s="208">
        <v>0</v>
      </c>
      <c r="AM114" s="208">
        <v>0</v>
      </c>
      <c r="AN114" s="208">
        <v>0</v>
      </c>
      <c r="AO114" s="208">
        <v>0</v>
      </c>
      <c r="AP114" s="208">
        <v>0</v>
      </c>
      <c r="AQ114" s="208">
        <v>0</v>
      </c>
      <c r="AR114" s="208">
        <v>0</v>
      </c>
      <c r="AS114" s="208">
        <v>0</v>
      </c>
      <c r="AT114" s="208">
        <v>0</v>
      </c>
      <c r="AU114" s="208">
        <v>0</v>
      </c>
      <c r="AV114" s="208">
        <v>0</v>
      </c>
      <c r="AW114" s="208">
        <v>0</v>
      </c>
      <c r="AX114" s="208">
        <v>0</v>
      </c>
      <c r="AY114" s="208">
        <v>0</v>
      </c>
      <c r="AZ114" s="208">
        <v>0</v>
      </c>
      <c r="BA114" s="208">
        <v>0</v>
      </c>
      <c r="BB114" s="208">
        <v>0</v>
      </c>
      <c r="BC114" s="209">
        <v>0</v>
      </c>
      <c r="BD114" s="210">
        <v>0</v>
      </c>
      <c r="BE114" s="208">
        <v>0</v>
      </c>
      <c r="BF114" s="208">
        <v>0</v>
      </c>
      <c r="BG114" s="208">
        <v>10645.7517487538</v>
      </c>
      <c r="BH114" s="208">
        <v>0</v>
      </c>
      <c r="BI114" s="208">
        <v>0</v>
      </c>
      <c r="BJ114" s="208">
        <v>0</v>
      </c>
      <c r="BK114" s="208">
        <v>0</v>
      </c>
      <c r="BL114" s="211">
        <v>10645.7517487538</v>
      </c>
      <c r="BM114" s="213">
        <v>10645.7517487538</v>
      </c>
    </row>
    <row r="115" spans="1:65">
      <c r="A115" s="86" t="s">
        <v>358</v>
      </c>
      <c r="B115" s="200" t="s">
        <v>359</v>
      </c>
      <c r="C115" s="208">
        <v>0</v>
      </c>
      <c r="D115" s="208">
        <v>0</v>
      </c>
      <c r="E115" s="208">
        <v>0</v>
      </c>
      <c r="F115" s="208">
        <v>0</v>
      </c>
      <c r="G115" s="208">
        <v>0</v>
      </c>
      <c r="H115" s="208">
        <v>0</v>
      </c>
      <c r="I115" s="208">
        <v>0</v>
      </c>
      <c r="J115" s="208">
        <v>0</v>
      </c>
      <c r="K115" s="208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Y115" s="208">
        <v>0</v>
      </c>
      <c r="Z115" s="208">
        <v>0</v>
      </c>
      <c r="AA115" s="208">
        <v>0</v>
      </c>
      <c r="AB115" s="208">
        <v>0</v>
      </c>
      <c r="AC115" s="208">
        <v>0</v>
      </c>
      <c r="AD115" s="208">
        <v>0</v>
      </c>
      <c r="AE115" s="208">
        <v>0</v>
      </c>
      <c r="AF115" s="208">
        <v>0</v>
      </c>
      <c r="AG115" s="208">
        <v>0</v>
      </c>
      <c r="AH115" s="208">
        <v>0</v>
      </c>
      <c r="AI115" s="208">
        <v>0</v>
      </c>
      <c r="AJ115" s="208">
        <v>0</v>
      </c>
      <c r="AK115" s="208">
        <v>0</v>
      </c>
      <c r="AL115" s="208">
        <v>0</v>
      </c>
      <c r="AM115" s="208">
        <v>0</v>
      </c>
      <c r="AN115" s="208">
        <v>0</v>
      </c>
      <c r="AO115" s="208">
        <v>0</v>
      </c>
      <c r="AP115" s="208">
        <v>0</v>
      </c>
      <c r="AQ115" s="208">
        <v>0</v>
      </c>
      <c r="AR115" s="208">
        <v>0</v>
      </c>
      <c r="AS115" s="208">
        <v>0</v>
      </c>
      <c r="AT115" s="208">
        <v>0</v>
      </c>
      <c r="AU115" s="208">
        <v>0</v>
      </c>
      <c r="AV115" s="208">
        <v>0</v>
      </c>
      <c r="AW115" s="208">
        <v>0</v>
      </c>
      <c r="AX115" s="208">
        <v>0</v>
      </c>
      <c r="AY115" s="208">
        <v>0</v>
      </c>
      <c r="AZ115" s="208">
        <v>0</v>
      </c>
      <c r="BA115" s="208">
        <v>0</v>
      </c>
      <c r="BB115" s="208">
        <v>0</v>
      </c>
      <c r="BC115" s="209">
        <v>0</v>
      </c>
      <c r="BD115" s="210">
        <v>0</v>
      </c>
      <c r="BE115" s="208">
        <v>0</v>
      </c>
      <c r="BF115" s="208">
        <v>0</v>
      </c>
      <c r="BG115" s="208">
        <v>23069.4834932718</v>
      </c>
      <c r="BH115" s="208">
        <v>0</v>
      </c>
      <c r="BI115" s="208">
        <v>0</v>
      </c>
      <c r="BJ115" s="208">
        <v>0</v>
      </c>
      <c r="BK115" s="208">
        <v>0</v>
      </c>
      <c r="BL115" s="211">
        <v>23069.4834932718</v>
      </c>
      <c r="BM115" s="213">
        <v>23069.4834932718</v>
      </c>
    </row>
    <row r="116" spans="1:65">
      <c r="A116" s="86" t="s">
        <v>360</v>
      </c>
      <c r="B116" s="200" t="s">
        <v>361</v>
      </c>
      <c r="C116" s="208">
        <v>0</v>
      </c>
      <c r="D116" s="208">
        <v>0</v>
      </c>
      <c r="E116" s="208">
        <v>0</v>
      </c>
      <c r="F116" s="208">
        <v>0.0176343719691603</v>
      </c>
      <c r="G116" s="208">
        <v>0.0568398598422759</v>
      </c>
      <c r="H116" s="208">
        <v>0.37695486176585</v>
      </c>
      <c r="I116" s="208">
        <v>4.45990875949939</v>
      </c>
      <c r="J116" s="208">
        <v>0</v>
      </c>
      <c r="K116" s="208">
        <v>0</v>
      </c>
      <c r="L116" s="208">
        <v>0.0499595510676087</v>
      </c>
      <c r="M116" s="208">
        <v>0</v>
      </c>
      <c r="N116" s="208">
        <v>0</v>
      </c>
      <c r="O116" s="208">
        <v>0</v>
      </c>
      <c r="P116" s="208">
        <v>3.81321844576729</v>
      </c>
      <c r="Q116" s="208">
        <v>0</v>
      </c>
      <c r="R116" s="208">
        <v>1.65366670790471</v>
      </c>
      <c r="S116" s="208">
        <v>0</v>
      </c>
      <c r="T116" s="208">
        <v>4.59675629226118</v>
      </c>
      <c r="U116" s="208">
        <v>0.974942513947984</v>
      </c>
      <c r="V116" s="208">
        <v>0</v>
      </c>
      <c r="W116" s="208">
        <v>0.188187653941003</v>
      </c>
      <c r="X116" s="208">
        <v>0</v>
      </c>
      <c r="Y116" s="208">
        <v>22.8627905576943</v>
      </c>
      <c r="Z116" s="208">
        <v>15.4344456697988</v>
      </c>
      <c r="AA116" s="208">
        <v>0.0928184836168397</v>
      </c>
      <c r="AB116" s="208">
        <v>0</v>
      </c>
      <c r="AC116" s="208">
        <v>7.35823527431418</v>
      </c>
      <c r="AD116" s="208">
        <v>24.2220580963106</v>
      </c>
      <c r="AE116" s="208">
        <v>0.314583296344326</v>
      </c>
      <c r="AF116" s="208">
        <v>0</v>
      </c>
      <c r="AG116" s="208">
        <v>0</v>
      </c>
      <c r="AH116" s="208">
        <v>0.412090447337186</v>
      </c>
      <c r="AI116" s="208">
        <v>7.56352972394882</v>
      </c>
      <c r="AJ116" s="208">
        <v>0.0644774693675402</v>
      </c>
      <c r="AK116" s="208">
        <v>0.180005350257382</v>
      </c>
      <c r="AL116" s="208">
        <v>161.065533961402</v>
      </c>
      <c r="AM116" s="208">
        <v>196.549787061817</v>
      </c>
      <c r="AN116" s="208">
        <v>4.35075592050479</v>
      </c>
      <c r="AO116" s="208">
        <v>1.7721663753437</v>
      </c>
      <c r="AP116" s="208">
        <v>38.4832282665634</v>
      </c>
      <c r="AQ116" s="208">
        <v>0.0498983634016614</v>
      </c>
      <c r="AR116" s="208">
        <v>0</v>
      </c>
      <c r="AS116" s="208">
        <v>3.06200823920521</v>
      </c>
      <c r="AT116" s="208">
        <v>0</v>
      </c>
      <c r="AU116" s="208">
        <v>207.339685086096</v>
      </c>
      <c r="AV116" s="208">
        <v>0</v>
      </c>
      <c r="AW116" s="208">
        <v>266.371946100778</v>
      </c>
      <c r="AX116" s="208">
        <v>170.541774106825</v>
      </c>
      <c r="AY116" s="208">
        <v>109.942414657585</v>
      </c>
      <c r="AZ116" s="208">
        <v>0</v>
      </c>
      <c r="BA116" s="208">
        <v>58.7467108111167</v>
      </c>
      <c r="BB116" s="208">
        <v>0</v>
      </c>
      <c r="BC116" s="209">
        <v>1312.96901233759</v>
      </c>
      <c r="BD116" s="210">
        <v>2.71059428552153</v>
      </c>
      <c r="BE116" s="208">
        <v>0</v>
      </c>
      <c r="BF116" s="208">
        <v>2.71059428552153</v>
      </c>
      <c r="BG116" s="208">
        <v>0</v>
      </c>
      <c r="BH116" s="208">
        <v>0</v>
      </c>
      <c r="BI116" s="208">
        <v>9439.58834432809</v>
      </c>
      <c r="BJ116" s="208">
        <v>0</v>
      </c>
      <c r="BK116" s="208">
        <v>0</v>
      </c>
      <c r="BL116" s="211">
        <v>9442.29893861361</v>
      </c>
      <c r="BM116" s="213">
        <v>10755.2679509512</v>
      </c>
    </row>
    <row r="117" spans="1:65">
      <c r="A117" s="86" t="s">
        <v>362</v>
      </c>
      <c r="B117" s="200" t="s">
        <v>363</v>
      </c>
      <c r="C117" s="208">
        <v>0</v>
      </c>
      <c r="D117" s="208">
        <v>0</v>
      </c>
      <c r="E117" s="208">
        <v>0</v>
      </c>
      <c r="F117" s="208">
        <v>0</v>
      </c>
      <c r="G117" s="208">
        <v>0</v>
      </c>
      <c r="H117" s="208">
        <v>0</v>
      </c>
      <c r="I117" s="208">
        <v>0</v>
      </c>
      <c r="J117" s="208">
        <v>0</v>
      </c>
      <c r="K117" s="208">
        <v>0</v>
      </c>
      <c r="L117" s="208">
        <v>0</v>
      </c>
      <c r="M117" s="208">
        <v>0</v>
      </c>
      <c r="N117" s="208">
        <v>0</v>
      </c>
      <c r="O117" s="208">
        <v>0</v>
      </c>
      <c r="P117" s="208">
        <v>0</v>
      </c>
      <c r="Q117" s="208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8">
        <v>0</v>
      </c>
      <c r="X117" s="208">
        <v>0</v>
      </c>
      <c r="Y117" s="208">
        <v>0</v>
      </c>
      <c r="Z117" s="208">
        <v>0</v>
      </c>
      <c r="AA117" s="208">
        <v>0</v>
      </c>
      <c r="AB117" s="208">
        <v>0</v>
      </c>
      <c r="AC117" s="208">
        <v>0</v>
      </c>
      <c r="AD117" s="208">
        <v>0</v>
      </c>
      <c r="AE117" s="208">
        <v>0</v>
      </c>
      <c r="AF117" s="208">
        <v>0</v>
      </c>
      <c r="AG117" s="208">
        <v>0</v>
      </c>
      <c r="AH117" s="208">
        <v>0</v>
      </c>
      <c r="AI117" s="208">
        <v>0</v>
      </c>
      <c r="AJ117" s="208">
        <v>0</v>
      </c>
      <c r="AK117" s="208">
        <v>0</v>
      </c>
      <c r="AL117" s="208">
        <v>0</v>
      </c>
      <c r="AM117" s="208">
        <v>0</v>
      </c>
      <c r="AN117" s="208">
        <v>0</v>
      </c>
      <c r="AO117" s="208">
        <v>0</v>
      </c>
      <c r="AP117" s="208">
        <v>0</v>
      </c>
      <c r="AQ117" s="208">
        <v>0</v>
      </c>
      <c r="AR117" s="208">
        <v>0</v>
      </c>
      <c r="AS117" s="208">
        <v>0</v>
      </c>
      <c r="AT117" s="208">
        <v>0</v>
      </c>
      <c r="AU117" s="208">
        <v>0</v>
      </c>
      <c r="AV117" s="208">
        <v>0</v>
      </c>
      <c r="AW117" s="208">
        <v>0</v>
      </c>
      <c r="AX117" s="208">
        <v>0</v>
      </c>
      <c r="AY117" s="208">
        <v>4.45771584070635</v>
      </c>
      <c r="AZ117" s="208">
        <v>4313.75585611595</v>
      </c>
      <c r="BA117" s="208">
        <v>0</v>
      </c>
      <c r="BB117" s="208">
        <v>0</v>
      </c>
      <c r="BC117" s="209">
        <v>4318.21357195666</v>
      </c>
      <c r="BD117" s="210">
        <v>14.4673887769402</v>
      </c>
      <c r="BE117" s="208">
        <v>0</v>
      </c>
      <c r="BF117" s="208">
        <v>14.4673887769402</v>
      </c>
      <c r="BG117" s="208">
        <v>4457.01120757229</v>
      </c>
      <c r="BH117" s="208">
        <v>429.240095277716</v>
      </c>
      <c r="BI117" s="208">
        <v>25901.6755977257</v>
      </c>
      <c r="BJ117" s="208">
        <v>0</v>
      </c>
      <c r="BK117" s="208">
        <v>0</v>
      </c>
      <c r="BL117" s="211">
        <v>30802.3942893526</v>
      </c>
      <c r="BM117" s="213">
        <v>35120.6078613093</v>
      </c>
    </row>
    <row r="118" spans="1:65">
      <c r="A118" s="86" t="s">
        <v>364</v>
      </c>
      <c r="B118" s="200" t="s">
        <v>365</v>
      </c>
      <c r="C118" s="208">
        <v>0</v>
      </c>
      <c r="D118" s="208">
        <v>0</v>
      </c>
      <c r="E118" s="208">
        <v>0</v>
      </c>
      <c r="F118" s="208">
        <v>0</v>
      </c>
      <c r="G118" s="208">
        <v>0</v>
      </c>
      <c r="H118" s="208">
        <v>0</v>
      </c>
      <c r="I118" s="208">
        <v>0</v>
      </c>
      <c r="J118" s="208">
        <v>0</v>
      </c>
      <c r="K118" s="208">
        <v>0</v>
      </c>
      <c r="L118" s="208">
        <v>0</v>
      </c>
      <c r="M118" s="208">
        <v>0</v>
      </c>
      <c r="N118" s="208">
        <v>0</v>
      </c>
      <c r="O118" s="208">
        <v>0</v>
      </c>
      <c r="P118" s="208">
        <v>0</v>
      </c>
      <c r="Q118" s="208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8">
        <v>0</v>
      </c>
      <c r="X118" s="208">
        <v>0</v>
      </c>
      <c r="Y118" s="208">
        <v>0</v>
      </c>
      <c r="Z118" s="208">
        <v>0</v>
      </c>
      <c r="AA118" s="208">
        <v>0</v>
      </c>
      <c r="AB118" s="208">
        <v>0</v>
      </c>
      <c r="AC118" s="208">
        <v>0</v>
      </c>
      <c r="AD118" s="208">
        <v>0</v>
      </c>
      <c r="AE118" s="208">
        <v>0</v>
      </c>
      <c r="AF118" s="208">
        <v>0</v>
      </c>
      <c r="AG118" s="208">
        <v>0</v>
      </c>
      <c r="AH118" s="208">
        <v>0</v>
      </c>
      <c r="AI118" s="208">
        <v>0</v>
      </c>
      <c r="AJ118" s="208">
        <v>0</v>
      </c>
      <c r="AK118" s="208">
        <v>0</v>
      </c>
      <c r="AL118" s="208">
        <v>0.0464801061820395</v>
      </c>
      <c r="AM118" s="208">
        <v>0</v>
      </c>
      <c r="AN118" s="208">
        <v>0</v>
      </c>
      <c r="AO118" s="208">
        <v>0</v>
      </c>
      <c r="AP118" s="208">
        <v>0</v>
      </c>
      <c r="AQ118" s="208">
        <v>0.841261954322807</v>
      </c>
      <c r="AR118" s="208">
        <v>0</v>
      </c>
      <c r="AS118" s="208">
        <v>14.5846707590417</v>
      </c>
      <c r="AT118" s="208">
        <v>41.0740055676025</v>
      </c>
      <c r="AU118" s="208">
        <v>0</v>
      </c>
      <c r="AV118" s="208">
        <v>0</v>
      </c>
      <c r="AW118" s="208">
        <v>3.56195934849599</v>
      </c>
      <c r="AX118" s="208">
        <v>0.654052486760907</v>
      </c>
      <c r="AY118" s="208">
        <v>62.1126207241793</v>
      </c>
      <c r="AZ118" s="208">
        <v>0</v>
      </c>
      <c r="BA118" s="208">
        <v>154.17887268591</v>
      </c>
      <c r="BB118" s="208">
        <v>0</v>
      </c>
      <c r="BC118" s="209">
        <v>277.053923632495</v>
      </c>
      <c r="BD118" s="210">
        <v>10.34717268395</v>
      </c>
      <c r="BE118" s="208">
        <v>97.17192006</v>
      </c>
      <c r="BF118" s="208">
        <v>107.51909274395</v>
      </c>
      <c r="BG118" s="208">
        <v>0</v>
      </c>
      <c r="BH118" s="208">
        <v>632.3817374185</v>
      </c>
      <c r="BI118" s="208">
        <v>1202.30438647851</v>
      </c>
      <c r="BJ118" s="208">
        <v>0</v>
      </c>
      <c r="BK118" s="208">
        <v>0</v>
      </c>
      <c r="BL118" s="211">
        <v>1942.20521664096</v>
      </c>
      <c r="BM118" s="213">
        <v>2219.25914027346</v>
      </c>
    </row>
    <row r="119" spans="1:65">
      <c r="A119" s="86" t="s">
        <v>366</v>
      </c>
      <c r="B119" s="200" t="s">
        <v>367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8">
        <v>0</v>
      </c>
      <c r="X119" s="208">
        <v>0</v>
      </c>
      <c r="Y119" s="208">
        <v>0</v>
      </c>
      <c r="Z119" s="208">
        <v>0</v>
      </c>
      <c r="AA119" s="208">
        <v>0</v>
      </c>
      <c r="AB119" s="208">
        <v>0</v>
      </c>
      <c r="AC119" s="208">
        <v>0</v>
      </c>
      <c r="AD119" s="208">
        <v>0</v>
      </c>
      <c r="AE119" s="208">
        <v>0</v>
      </c>
      <c r="AF119" s="208">
        <v>0</v>
      </c>
      <c r="AG119" s="208">
        <v>0</v>
      </c>
      <c r="AH119" s="208">
        <v>0</v>
      </c>
      <c r="AI119" s="208">
        <v>0</v>
      </c>
      <c r="AJ119" s="208">
        <v>0</v>
      </c>
      <c r="AK119" s="208">
        <v>0</v>
      </c>
      <c r="AL119" s="208">
        <v>0</v>
      </c>
      <c r="AM119" s="208">
        <v>0</v>
      </c>
      <c r="AN119" s="208">
        <v>0</v>
      </c>
      <c r="AO119" s="208">
        <v>0</v>
      </c>
      <c r="AP119" s="208">
        <v>0</v>
      </c>
      <c r="AQ119" s="208">
        <v>4.92684281800497</v>
      </c>
      <c r="AR119" s="208">
        <v>1.72470092578683</v>
      </c>
      <c r="AS119" s="208">
        <v>0</v>
      </c>
      <c r="AT119" s="208">
        <v>0</v>
      </c>
      <c r="AU119" s="208">
        <v>36.8745449785452</v>
      </c>
      <c r="AV119" s="208">
        <v>0.0570784546183253</v>
      </c>
      <c r="AW119" s="208">
        <v>16.4189128027542</v>
      </c>
      <c r="AX119" s="208">
        <v>0.467009743847505</v>
      </c>
      <c r="AY119" s="208">
        <v>52.2271324529976</v>
      </c>
      <c r="AZ119" s="208">
        <v>232.93373826356</v>
      </c>
      <c r="BA119" s="208">
        <v>25.0239691270336</v>
      </c>
      <c r="BB119" s="208">
        <v>0</v>
      </c>
      <c r="BC119" s="209">
        <v>370.653929567148</v>
      </c>
      <c r="BD119" s="210">
        <v>0</v>
      </c>
      <c r="BE119" s="208">
        <v>0</v>
      </c>
      <c r="BF119" s="208">
        <v>0</v>
      </c>
      <c r="BG119" s="208">
        <v>0</v>
      </c>
      <c r="BH119" s="208">
        <v>0</v>
      </c>
      <c r="BI119" s="208">
        <v>3183.38740721731</v>
      </c>
      <c r="BJ119" s="208">
        <v>0</v>
      </c>
      <c r="BK119" s="208">
        <v>0</v>
      </c>
      <c r="BL119" s="211">
        <v>3183.38740721731</v>
      </c>
      <c r="BM119" s="213">
        <v>3554.04133678446</v>
      </c>
    </row>
    <row r="120" spans="1:65">
      <c r="A120" s="86" t="s">
        <v>368</v>
      </c>
      <c r="B120" s="200" t="s">
        <v>369</v>
      </c>
      <c r="C120" s="208">
        <v>6.59775202807141</v>
      </c>
      <c r="D120" s="208">
        <v>1.37118487322233</v>
      </c>
      <c r="E120" s="208">
        <v>2.07112354767024</v>
      </c>
      <c r="F120" s="208">
        <v>0.00739965382508613</v>
      </c>
      <c r="G120" s="208">
        <v>1.69962315135077</v>
      </c>
      <c r="H120" s="208">
        <v>22.549596258955</v>
      </c>
      <c r="I120" s="208">
        <v>26.6543677783549</v>
      </c>
      <c r="J120" s="208">
        <v>12.2300823243368</v>
      </c>
      <c r="K120" s="208">
        <v>16.1514484137536</v>
      </c>
      <c r="L120" s="208">
        <v>1.7080502665283</v>
      </c>
      <c r="M120" s="208">
        <v>3.66107511185206</v>
      </c>
      <c r="N120" s="208">
        <v>17.4317072411724</v>
      </c>
      <c r="O120" s="208">
        <v>6.25194914455942</v>
      </c>
      <c r="P120" s="208">
        <v>6.75788119401487</v>
      </c>
      <c r="Q120" s="208">
        <v>1.4166997627067</v>
      </c>
      <c r="R120" s="208">
        <v>13.0960611353671</v>
      </c>
      <c r="S120" s="208">
        <v>0.612073969752125</v>
      </c>
      <c r="T120" s="208">
        <v>32.0821547099663</v>
      </c>
      <c r="U120" s="208">
        <v>3.96458595264469</v>
      </c>
      <c r="V120" s="208">
        <v>2.08649500730328</v>
      </c>
      <c r="W120" s="208">
        <v>14.9606115069625</v>
      </c>
      <c r="X120" s="208">
        <v>9.66747820183696</v>
      </c>
      <c r="Y120" s="208">
        <v>5.57943734619663</v>
      </c>
      <c r="Z120" s="208">
        <v>24.7964636028097</v>
      </c>
      <c r="AA120" s="208">
        <v>2.93612794628094</v>
      </c>
      <c r="AB120" s="208">
        <v>2.96993833501909</v>
      </c>
      <c r="AC120" s="208">
        <v>37.0514956068398</v>
      </c>
      <c r="AD120" s="208">
        <v>23.8876059871746</v>
      </c>
      <c r="AE120" s="208">
        <v>12.1527484477078</v>
      </c>
      <c r="AF120" s="208">
        <v>0.310706082866636</v>
      </c>
      <c r="AG120" s="208">
        <v>17.4874271437203</v>
      </c>
      <c r="AH120" s="208">
        <v>0</v>
      </c>
      <c r="AI120" s="208">
        <v>0</v>
      </c>
      <c r="AJ120" s="208">
        <v>0</v>
      </c>
      <c r="AK120" s="208">
        <v>0</v>
      </c>
      <c r="AL120" s="208">
        <v>10.4936489292086</v>
      </c>
      <c r="AM120" s="208">
        <v>4.6713365610565</v>
      </c>
      <c r="AN120" s="208">
        <v>0.0700313224850383</v>
      </c>
      <c r="AO120" s="208">
        <v>0.479227113839688</v>
      </c>
      <c r="AP120" s="208">
        <v>87.3439510482608</v>
      </c>
      <c r="AQ120" s="208">
        <v>0.375889126208558</v>
      </c>
      <c r="AR120" s="208">
        <v>2.91510355693519</v>
      </c>
      <c r="AS120" s="208">
        <v>1.74704093446619</v>
      </c>
      <c r="AT120" s="208">
        <v>2.59067648533844</v>
      </c>
      <c r="AU120" s="208">
        <v>6.65963145765275</v>
      </c>
      <c r="AV120" s="208">
        <v>0.505970920450709</v>
      </c>
      <c r="AW120" s="208">
        <v>5.31762385612228</v>
      </c>
      <c r="AX120" s="208">
        <v>4.78524740225007</v>
      </c>
      <c r="AY120" s="208">
        <v>0</v>
      </c>
      <c r="AZ120" s="208">
        <v>0</v>
      </c>
      <c r="BA120" s="208">
        <v>0.529460122703785</v>
      </c>
      <c r="BB120" s="208">
        <v>0</v>
      </c>
      <c r="BC120" s="209">
        <v>458.686190569801</v>
      </c>
      <c r="BD120" s="210">
        <v>0</v>
      </c>
      <c r="BE120" s="208">
        <v>0</v>
      </c>
      <c r="BF120" s="208">
        <v>0</v>
      </c>
      <c r="BG120" s="208">
        <v>0</v>
      </c>
      <c r="BH120" s="208">
        <v>2334.85357746704</v>
      </c>
      <c r="BI120" s="208">
        <v>2675.02818042159</v>
      </c>
      <c r="BJ120" s="208">
        <v>0</v>
      </c>
      <c r="BK120" s="208">
        <v>0</v>
      </c>
      <c r="BL120" s="211">
        <v>5009.88175788863</v>
      </c>
      <c r="BM120" s="213">
        <v>5468.56794845843</v>
      </c>
    </row>
    <row r="121" spans="1:65">
      <c r="A121" s="86" t="s">
        <v>370</v>
      </c>
      <c r="B121" s="200" t="s">
        <v>371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0.12448244058374</v>
      </c>
      <c r="J121" s="208">
        <v>0</v>
      </c>
      <c r="K121" s="208">
        <v>0</v>
      </c>
      <c r="L121" s="208">
        <v>0.470755338476149</v>
      </c>
      <c r="M121" s="208">
        <v>0</v>
      </c>
      <c r="N121" s="208">
        <v>0</v>
      </c>
      <c r="O121" s="208">
        <v>0</v>
      </c>
      <c r="P121" s="208">
        <v>0</v>
      </c>
      <c r="Q121" s="208">
        <v>0.590690290283353</v>
      </c>
      <c r="R121" s="208">
        <v>0</v>
      </c>
      <c r="S121" s="208">
        <v>0</v>
      </c>
      <c r="T121" s="208">
        <v>0</v>
      </c>
      <c r="U121" s="208">
        <v>0</v>
      </c>
      <c r="V121" s="208">
        <v>0</v>
      </c>
      <c r="W121" s="208">
        <v>0</v>
      </c>
      <c r="X121" s="208">
        <v>0.0903840025653308</v>
      </c>
      <c r="Y121" s="208">
        <v>1.03576108115539</v>
      </c>
      <c r="Z121" s="208">
        <v>4.01858783609685</v>
      </c>
      <c r="AA121" s="208">
        <v>4.4488413866192</v>
      </c>
      <c r="AB121" s="208">
        <v>0.411239967797789</v>
      </c>
      <c r="AC121" s="208">
        <v>1.7827604155671</v>
      </c>
      <c r="AD121" s="208">
        <v>0.126412665503509</v>
      </c>
      <c r="AE121" s="208">
        <v>0</v>
      </c>
      <c r="AF121" s="208">
        <v>0</v>
      </c>
      <c r="AG121" s="208">
        <v>0.595480106429106</v>
      </c>
      <c r="AH121" s="208">
        <v>0.0808961841269014</v>
      </c>
      <c r="AI121" s="208">
        <v>24.2323215099482</v>
      </c>
      <c r="AJ121" s="208">
        <v>0</v>
      </c>
      <c r="AK121" s="208">
        <v>6.82431425469747</v>
      </c>
      <c r="AL121" s="208">
        <v>334.48711336549</v>
      </c>
      <c r="AM121" s="208">
        <v>46.1535320729567</v>
      </c>
      <c r="AN121" s="208">
        <v>0.0711736048705298</v>
      </c>
      <c r="AO121" s="208">
        <v>0.0695776853502278</v>
      </c>
      <c r="AP121" s="208">
        <v>10.2091138400343</v>
      </c>
      <c r="AQ121" s="208">
        <v>1.82194278663496</v>
      </c>
      <c r="AR121" s="208">
        <v>10.7533290199492</v>
      </c>
      <c r="AS121" s="208">
        <v>114.966017912648</v>
      </c>
      <c r="AT121" s="208">
        <v>76.2811385888977</v>
      </c>
      <c r="AU121" s="208">
        <v>79.0623868215241</v>
      </c>
      <c r="AV121" s="208">
        <v>6.2726335027024</v>
      </c>
      <c r="AW121" s="208">
        <v>26.3568169142913</v>
      </c>
      <c r="AX121" s="208">
        <v>73.7987545386062</v>
      </c>
      <c r="AY121" s="208">
        <v>61.6647073779626</v>
      </c>
      <c r="AZ121" s="208">
        <v>152.542075592863</v>
      </c>
      <c r="BA121" s="208">
        <v>14.2826120212656</v>
      </c>
      <c r="BB121" s="208">
        <v>0</v>
      </c>
      <c r="BC121" s="209">
        <v>1053.6258531259</v>
      </c>
      <c r="BD121" s="210">
        <v>0</v>
      </c>
      <c r="BE121" s="208">
        <v>0</v>
      </c>
      <c r="BF121" s="208">
        <v>0</v>
      </c>
      <c r="BG121" s="208">
        <v>0</v>
      </c>
      <c r="BH121" s="208">
        <v>0</v>
      </c>
      <c r="BI121" s="208">
        <v>487.780143064346</v>
      </c>
      <c r="BJ121" s="208">
        <v>0</v>
      </c>
      <c r="BK121" s="208">
        <v>0</v>
      </c>
      <c r="BL121" s="211">
        <v>487.780143064346</v>
      </c>
      <c r="BM121" s="213">
        <v>1541.40599619024</v>
      </c>
    </row>
    <row r="122" spans="1:65">
      <c r="A122" s="126" t="s">
        <v>372</v>
      </c>
      <c r="B122" s="219" t="s">
        <v>142</v>
      </c>
      <c r="C122" s="220">
        <v>0</v>
      </c>
      <c r="D122" s="220">
        <v>0</v>
      </c>
      <c r="E122" s="220">
        <v>0</v>
      </c>
      <c r="F122" s="220">
        <v>0</v>
      </c>
      <c r="G122" s="220">
        <v>0</v>
      </c>
      <c r="H122" s="220">
        <v>0</v>
      </c>
      <c r="I122" s="220">
        <v>0</v>
      </c>
      <c r="J122" s="220">
        <v>0</v>
      </c>
      <c r="K122" s="220">
        <v>0</v>
      </c>
      <c r="L122" s="220">
        <v>0</v>
      </c>
      <c r="M122" s="220">
        <v>0</v>
      </c>
      <c r="N122" s="220">
        <v>0</v>
      </c>
      <c r="O122" s="220">
        <v>0</v>
      </c>
      <c r="P122" s="220">
        <v>0</v>
      </c>
      <c r="Q122" s="220">
        <v>0</v>
      </c>
      <c r="R122" s="220">
        <v>0</v>
      </c>
      <c r="S122" s="220">
        <v>0</v>
      </c>
      <c r="T122" s="220"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v>0</v>
      </c>
      <c r="Z122" s="220">
        <v>0</v>
      </c>
      <c r="AA122" s="220">
        <v>0</v>
      </c>
      <c r="AB122" s="220">
        <v>0</v>
      </c>
      <c r="AC122" s="220">
        <v>0</v>
      </c>
      <c r="AD122" s="220">
        <v>0</v>
      </c>
      <c r="AE122" s="220">
        <v>0</v>
      </c>
      <c r="AF122" s="220">
        <v>0</v>
      </c>
      <c r="AG122" s="220">
        <v>0</v>
      </c>
      <c r="AH122" s="220">
        <v>0</v>
      </c>
      <c r="AI122" s="220">
        <v>0</v>
      </c>
      <c r="AJ122" s="220">
        <v>0</v>
      </c>
      <c r="AK122" s="220">
        <v>0</v>
      </c>
      <c r="AL122" s="220">
        <v>0</v>
      </c>
      <c r="AM122" s="220">
        <v>0</v>
      </c>
      <c r="AN122" s="220">
        <v>0</v>
      </c>
      <c r="AO122" s="220">
        <v>0</v>
      </c>
      <c r="AP122" s="220">
        <v>0</v>
      </c>
      <c r="AQ122" s="220">
        <v>0</v>
      </c>
      <c r="AR122" s="220">
        <v>0</v>
      </c>
      <c r="AS122" s="220">
        <v>0</v>
      </c>
      <c r="AT122" s="220">
        <v>0</v>
      </c>
      <c r="AU122" s="220">
        <v>0</v>
      </c>
      <c r="AV122" s="220">
        <v>0</v>
      </c>
      <c r="AW122" s="220">
        <v>0</v>
      </c>
      <c r="AX122" s="220">
        <v>0</v>
      </c>
      <c r="AY122" s="220">
        <v>0</v>
      </c>
      <c r="AZ122" s="220">
        <v>0</v>
      </c>
      <c r="BA122" s="220">
        <v>0</v>
      </c>
      <c r="BB122" s="220">
        <v>0</v>
      </c>
      <c r="BC122" s="224">
        <v>0</v>
      </c>
      <c r="BD122" s="225">
        <v>0</v>
      </c>
      <c r="BE122" s="220">
        <v>0</v>
      </c>
      <c r="BF122" s="220">
        <v>0</v>
      </c>
      <c r="BG122" s="220">
        <v>0</v>
      </c>
      <c r="BH122" s="220">
        <v>0</v>
      </c>
      <c r="BI122" s="220">
        <v>4638</v>
      </c>
      <c r="BJ122" s="220">
        <v>0</v>
      </c>
      <c r="BK122" s="220">
        <v>0</v>
      </c>
      <c r="BL122" s="228">
        <v>4638</v>
      </c>
      <c r="BM122" s="231">
        <v>4638</v>
      </c>
    </row>
    <row r="123" ht="15.75" customHeight="1" spans="1:65">
      <c r="A123" s="221" t="s">
        <v>90</v>
      </c>
      <c r="B123" s="222"/>
      <c r="C123" s="223">
        <v>18383.1495055587</v>
      </c>
      <c r="D123" s="223">
        <v>8927.17021443553</v>
      </c>
      <c r="E123" s="223">
        <v>775.296877447372</v>
      </c>
      <c r="F123" s="223">
        <v>11.45664441818</v>
      </c>
      <c r="G123" s="223">
        <v>723.37570189171</v>
      </c>
      <c r="H123" s="223">
        <v>25322.2909126627</v>
      </c>
      <c r="I123" s="223">
        <v>33362.2783152693</v>
      </c>
      <c r="J123" s="223">
        <v>4351.61810811418</v>
      </c>
      <c r="K123" s="223">
        <v>8748.66348316626</v>
      </c>
      <c r="L123" s="223">
        <v>1515.84654799907</v>
      </c>
      <c r="M123" s="223">
        <v>1778.12288856599</v>
      </c>
      <c r="N123" s="223">
        <v>9289.83854278181</v>
      </c>
      <c r="O123" s="223">
        <v>1780.56702617052</v>
      </c>
      <c r="P123" s="223">
        <v>3933.10267089396</v>
      </c>
      <c r="Q123" s="223">
        <v>430.41754229305</v>
      </c>
      <c r="R123" s="223">
        <v>36835.8905055772</v>
      </c>
      <c r="S123" s="223">
        <v>519.47022855352</v>
      </c>
      <c r="T123" s="223">
        <v>25798.1858165787</v>
      </c>
      <c r="U123" s="223">
        <v>3277.43500833051</v>
      </c>
      <c r="V123" s="223">
        <v>398.70230646022</v>
      </c>
      <c r="W123" s="223">
        <v>7481.83504758732</v>
      </c>
      <c r="X123" s="223">
        <v>3226.17209196686</v>
      </c>
      <c r="Y123" s="223">
        <v>4613.3724083122</v>
      </c>
      <c r="Z123" s="223">
        <v>8646.58822186838</v>
      </c>
      <c r="AA123" s="223">
        <v>2121.9642714073</v>
      </c>
      <c r="AB123" s="223">
        <v>2020.4952137789</v>
      </c>
      <c r="AC123" s="223">
        <v>17897.9511659833</v>
      </c>
      <c r="AD123" s="223">
        <v>13784.5361206902</v>
      </c>
      <c r="AE123" s="223">
        <v>5657.57124688457</v>
      </c>
      <c r="AF123" s="223">
        <v>295.97134429178</v>
      </c>
      <c r="AG123" s="223">
        <v>7791.00979576176</v>
      </c>
      <c r="AH123" s="223">
        <v>1730.68905505589</v>
      </c>
      <c r="AI123" s="223">
        <v>12104.1227972352</v>
      </c>
      <c r="AJ123" s="223">
        <v>1748.46990355849</v>
      </c>
      <c r="AK123" s="223">
        <v>23421.5333456687</v>
      </c>
      <c r="AL123" s="223">
        <v>38284.7792980677</v>
      </c>
      <c r="AM123" s="223">
        <v>22922.8612542453</v>
      </c>
      <c r="AN123" s="223">
        <v>665.316144726591</v>
      </c>
      <c r="AO123" s="223">
        <v>1420.40774391375</v>
      </c>
      <c r="AP123" s="223">
        <v>3264.6974056027</v>
      </c>
      <c r="AQ123" s="223">
        <v>763.564958615289</v>
      </c>
      <c r="AR123" s="223">
        <v>9403.30218115709</v>
      </c>
      <c r="AS123" s="223">
        <v>5175.53358960123</v>
      </c>
      <c r="AT123" s="223">
        <v>4541.01149383549</v>
      </c>
      <c r="AU123" s="223">
        <v>13184.8184727251</v>
      </c>
      <c r="AV123" s="223">
        <v>3498.27071213053</v>
      </c>
      <c r="AW123" s="223">
        <v>10983.4505778499</v>
      </c>
      <c r="AX123" s="223">
        <v>4943.63669609165</v>
      </c>
      <c r="AY123" s="223">
        <v>20883.0813859609</v>
      </c>
      <c r="AZ123" s="223">
        <v>16064.9373107051</v>
      </c>
      <c r="BA123" s="223">
        <v>5705.18016982078</v>
      </c>
      <c r="BB123" s="223">
        <v>0</v>
      </c>
      <c r="BC123" s="226">
        <v>460410.010272269</v>
      </c>
      <c r="BD123" s="227">
        <v>70971.6950375548</v>
      </c>
      <c r="BE123" s="229">
        <v>197006.296002894</v>
      </c>
      <c r="BF123" s="223">
        <v>267977.991040449</v>
      </c>
      <c r="BG123" s="229">
        <v>88557.3431096385</v>
      </c>
      <c r="BH123" s="223">
        <v>5125.85468817352</v>
      </c>
      <c r="BI123" s="229">
        <v>321456.363256282</v>
      </c>
      <c r="BJ123" s="223">
        <v>86327.455437864</v>
      </c>
      <c r="BK123" s="229">
        <v>-1375.97356813525</v>
      </c>
      <c r="BL123" s="230">
        <v>768069.033964271</v>
      </c>
      <c r="BM123" s="232">
        <v>1228479.04423654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123"/>
  <sheetViews>
    <sheetView showGridLines="0" topLeftCell="DM43" workbookViewId="0">
      <selection activeCell="EB38" sqref="EB38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62" t="s">
        <v>7</v>
      </c>
    </row>
    <row r="2" ht="24" customHeight="1" spans="1:121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P2" t="s">
        <v>386</v>
      </c>
      <c r="BQ2" s="76"/>
      <c r="BR2" s="77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</row>
    <row r="3" ht="21.75" customHeight="1" spans="1:131">
      <c r="A3" s="66" t="s">
        <v>20</v>
      </c>
      <c r="B3" s="67" t="s">
        <v>21</v>
      </c>
      <c r="C3" s="68" t="s">
        <v>373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103" t="s">
        <v>374</v>
      </c>
      <c r="BE3" s="104"/>
      <c r="BF3" s="104"/>
      <c r="BG3" s="104"/>
      <c r="BH3" s="104"/>
      <c r="BI3" s="104"/>
      <c r="BJ3" s="104"/>
      <c r="BK3" s="104"/>
      <c r="BL3" s="112"/>
      <c r="BM3" s="113" t="s">
        <v>375</v>
      </c>
      <c r="BN3" s="212"/>
      <c r="BO3" s="67" t="s">
        <v>20</v>
      </c>
      <c r="BP3" s="67" t="s">
        <v>25</v>
      </c>
      <c r="BQ3" s="79" t="s">
        <v>373</v>
      </c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103" t="s">
        <v>374</v>
      </c>
      <c r="DS3" s="104"/>
      <c r="DT3" s="104"/>
      <c r="DU3" s="104"/>
      <c r="DV3" s="104"/>
      <c r="DW3" s="104"/>
      <c r="DX3" s="104"/>
      <c r="DY3" s="104"/>
      <c r="DZ3" s="112"/>
      <c r="EA3" s="113" t="s">
        <v>375</v>
      </c>
    </row>
    <row r="4" ht="21.75" customHeight="1" spans="1:131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72" t="s">
        <v>87</v>
      </c>
      <c r="BC4" s="99" t="s">
        <v>90</v>
      </c>
      <c r="BD4" s="105" t="s">
        <v>376</v>
      </c>
      <c r="BE4" s="106"/>
      <c r="BF4" s="106"/>
      <c r="BG4" s="72" t="s">
        <v>377</v>
      </c>
      <c r="BH4" s="72" t="s">
        <v>378</v>
      </c>
      <c r="BI4" s="72" t="s">
        <v>379</v>
      </c>
      <c r="BJ4" s="72" t="s">
        <v>380</v>
      </c>
      <c r="BK4" s="72" t="s">
        <v>381</v>
      </c>
      <c r="BL4" s="114" t="s">
        <v>382</v>
      </c>
      <c r="BM4" s="115"/>
      <c r="BN4" s="212"/>
      <c r="BO4" s="81"/>
      <c r="BP4" s="81"/>
      <c r="BQ4" s="72" t="s">
        <v>36</v>
      </c>
      <c r="BR4" s="72" t="s">
        <v>37</v>
      </c>
      <c r="BS4" s="72" t="s">
        <v>38</v>
      </c>
      <c r="BT4" s="72" t="s">
        <v>39</v>
      </c>
      <c r="BU4" s="72" t="s">
        <v>40</v>
      </c>
      <c r="BV4" s="72" t="s">
        <v>41</v>
      </c>
      <c r="BW4" s="72" t="s">
        <v>42</v>
      </c>
      <c r="BX4" s="72" t="s">
        <v>43</v>
      </c>
      <c r="BY4" s="72" t="s">
        <v>44</v>
      </c>
      <c r="BZ4" s="72" t="s">
        <v>45</v>
      </c>
      <c r="CA4" s="72" t="s">
        <v>46</v>
      </c>
      <c r="CB4" s="72" t="s">
        <v>47</v>
      </c>
      <c r="CC4" s="72" t="s">
        <v>48</v>
      </c>
      <c r="CD4" s="72" t="s">
        <v>49</v>
      </c>
      <c r="CE4" s="72" t="s">
        <v>50</v>
      </c>
      <c r="CF4" s="72" t="s">
        <v>51</v>
      </c>
      <c r="CG4" s="72" t="s">
        <v>52</v>
      </c>
      <c r="CH4" s="72" t="s">
        <v>53</v>
      </c>
      <c r="CI4" s="72" t="s">
        <v>54</v>
      </c>
      <c r="CJ4" s="72" t="s">
        <v>55</v>
      </c>
      <c r="CK4" s="72" t="s">
        <v>56</v>
      </c>
      <c r="CL4" s="72" t="s">
        <v>57</v>
      </c>
      <c r="CM4" s="72" t="s">
        <v>58</v>
      </c>
      <c r="CN4" s="72" t="s">
        <v>59</v>
      </c>
      <c r="CO4" s="72" t="s">
        <v>60</v>
      </c>
      <c r="CP4" s="72" t="s">
        <v>61</v>
      </c>
      <c r="CQ4" s="72" t="s">
        <v>62</v>
      </c>
      <c r="CR4" s="72" t="s">
        <v>63</v>
      </c>
      <c r="CS4" s="72" t="s">
        <v>64</v>
      </c>
      <c r="CT4" s="72" t="s">
        <v>65</v>
      </c>
      <c r="CU4" s="72" t="s">
        <v>66</v>
      </c>
      <c r="CV4" s="72" t="s">
        <v>67</v>
      </c>
      <c r="CW4" s="72" t="s">
        <v>68</v>
      </c>
      <c r="CX4" s="72" t="s">
        <v>69</v>
      </c>
      <c r="CY4" s="72" t="s">
        <v>70</v>
      </c>
      <c r="CZ4" s="72" t="s">
        <v>71</v>
      </c>
      <c r="DA4" s="72" t="s">
        <v>72</v>
      </c>
      <c r="DB4" s="72" t="s">
        <v>73</v>
      </c>
      <c r="DC4" s="72" t="s">
        <v>74</v>
      </c>
      <c r="DD4" s="72" t="s">
        <v>75</v>
      </c>
      <c r="DE4" s="72" t="s">
        <v>76</v>
      </c>
      <c r="DF4" s="72" t="s">
        <v>77</v>
      </c>
      <c r="DG4" s="72" t="s">
        <v>78</v>
      </c>
      <c r="DH4" s="72" t="s">
        <v>79</v>
      </c>
      <c r="DI4" s="72" t="s">
        <v>80</v>
      </c>
      <c r="DJ4" s="72" t="s">
        <v>81</v>
      </c>
      <c r="DK4" s="72" t="s">
        <v>82</v>
      </c>
      <c r="DL4" s="72" t="s">
        <v>83</v>
      </c>
      <c r="DM4" s="72" t="s">
        <v>84</v>
      </c>
      <c r="DN4" s="72" t="s">
        <v>85</v>
      </c>
      <c r="DO4" s="72" t="s">
        <v>86</v>
      </c>
      <c r="DP4" s="72" t="s">
        <v>87</v>
      </c>
      <c r="DQ4" s="99" t="s">
        <v>90</v>
      </c>
      <c r="DR4" s="105" t="s">
        <v>376</v>
      </c>
      <c r="DS4" s="106"/>
      <c r="DT4" s="106"/>
      <c r="DU4" s="72" t="s">
        <v>377</v>
      </c>
      <c r="DV4" s="72" t="s">
        <v>378</v>
      </c>
      <c r="DW4" s="72" t="s">
        <v>379</v>
      </c>
      <c r="DX4" s="72" t="s">
        <v>380</v>
      </c>
      <c r="DY4" s="72" t="s">
        <v>381</v>
      </c>
      <c r="DZ4" s="114" t="s">
        <v>382</v>
      </c>
      <c r="EA4" s="115"/>
    </row>
    <row r="5" ht="136" customHeight="1" spans="1:131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72" t="s">
        <v>142</v>
      </c>
      <c r="BC5" s="100"/>
      <c r="BD5" s="107" t="s">
        <v>383</v>
      </c>
      <c r="BE5" s="72" t="s">
        <v>384</v>
      </c>
      <c r="BF5" s="72" t="s">
        <v>385</v>
      </c>
      <c r="BG5" s="72"/>
      <c r="BH5" s="72"/>
      <c r="BI5" s="72"/>
      <c r="BJ5" s="72"/>
      <c r="BK5" s="72"/>
      <c r="BL5" s="114"/>
      <c r="BM5" s="116"/>
      <c r="BN5" s="212"/>
      <c r="BO5" s="82"/>
      <c r="BP5" s="82"/>
      <c r="BQ5" s="72" t="s">
        <v>91</v>
      </c>
      <c r="BR5" s="72" t="s">
        <v>92</v>
      </c>
      <c r="BS5" s="72" t="s">
        <v>93</v>
      </c>
      <c r="BT5" s="72" t="s">
        <v>94</v>
      </c>
      <c r="BU5" s="72" t="s">
        <v>95</v>
      </c>
      <c r="BV5" s="72" t="s">
        <v>96</v>
      </c>
      <c r="BW5" s="72" t="s">
        <v>97</v>
      </c>
      <c r="BX5" s="72" t="s">
        <v>98</v>
      </c>
      <c r="BY5" s="72" t="s">
        <v>99</v>
      </c>
      <c r="BZ5" s="72" t="s">
        <v>100</v>
      </c>
      <c r="CA5" s="72" t="s">
        <v>101</v>
      </c>
      <c r="CB5" s="72" t="s">
        <v>102</v>
      </c>
      <c r="CC5" s="72" t="s">
        <v>103</v>
      </c>
      <c r="CD5" s="72" t="s">
        <v>104</v>
      </c>
      <c r="CE5" s="72" t="s">
        <v>105</v>
      </c>
      <c r="CF5" s="72" t="s">
        <v>106</v>
      </c>
      <c r="CG5" s="72" t="s">
        <v>107</v>
      </c>
      <c r="CH5" s="72" t="s">
        <v>108</v>
      </c>
      <c r="CI5" s="72" t="s">
        <v>109</v>
      </c>
      <c r="CJ5" s="72" t="s">
        <v>110</v>
      </c>
      <c r="CK5" s="72" t="s">
        <v>111</v>
      </c>
      <c r="CL5" s="72" t="s">
        <v>112</v>
      </c>
      <c r="CM5" s="72" t="s">
        <v>113</v>
      </c>
      <c r="CN5" s="72" t="s">
        <v>114</v>
      </c>
      <c r="CO5" s="72" t="s">
        <v>115</v>
      </c>
      <c r="CP5" s="72" t="s">
        <v>116</v>
      </c>
      <c r="CQ5" s="72" t="s">
        <v>117</v>
      </c>
      <c r="CR5" s="72" t="s">
        <v>118</v>
      </c>
      <c r="CS5" s="72" t="s">
        <v>119</v>
      </c>
      <c r="CT5" s="72" t="s">
        <v>120</v>
      </c>
      <c r="CU5" s="72" t="s">
        <v>121</v>
      </c>
      <c r="CV5" s="72" t="s">
        <v>122</v>
      </c>
      <c r="CW5" s="72" t="s">
        <v>123</v>
      </c>
      <c r="CX5" s="72" t="s">
        <v>124</v>
      </c>
      <c r="CY5" s="72" t="s">
        <v>125</v>
      </c>
      <c r="CZ5" s="72" t="s">
        <v>126</v>
      </c>
      <c r="DA5" s="72" t="s">
        <v>127</v>
      </c>
      <c r="DB5" s="72" t="s">
        <v>128</v>
      </c>
      <c r="DC5" s="72" t="s">
        <v>129</v>
      </c>
      <c r="DD5" s="72" t="s">
        <v>130</v>
      </c>
      <c r="DE5" s="72" t="s">
        <v>131</v>
      </c>
      <c r="DF5" s="72" t="s">
        <v>132</v>
      </c>
      <c r="DG5" s="72" t="s">
        <v>133</v>
      </c>
      <c r="DH5" s="72" t="s">
        <v>134</v>
      </c>
      <c r="DI5" s="72" t="s">
        <v>135</v>
      </c>
      <c r="DJ5" s="72" t="s">
        <v>136</v>
      </c>
      <c r="DK5" s="72" t="s">
        <v>137</v>
      </c>
      <c r="DL5" s="72" t="s">
        <v>138</v>
      </c>
      <c r="DM5" s="72" t="s">
        <v>139</v>
      </c>
      <c r="DN5" s="72" t="s">
        <v>140</v>
      </c>
      <c r="DO5" s="72" t="s">
        <v>141</v>
      </c>
      <c r="DP5" s="72" t="s">
        <v>142</v>
      </c>
      <c r="DQ5" s="100"/>
      <c r="DR5" s="107" t="s">
        <v>383</v>
      </c>
      <c r="DS5" s="72" t="s">
        <v>384</v>
      </c>
      <c r="DT5" s="72" t="s">
        <v>385</v>
      </c>
      <c r="DU5" s="72"/>
      <c r="DV5" s="72"/>
      <c r="DW5" s="72"/>
      <c r="DX5" s="72"/>
      <c r="DY5" s="72"/>
      <c r="DZ5" s="114"/>
      <c r="EA5" s="116"/>
    </row>
    <row r="6" ht="15.75" customHeight="1" spans="1:131">
      <c r="A6" s="83" t="s">
        <v>143</v>
      </c>
      <c r="B6" s="198" t="s">
        <v>144</v>
      </c>
      <c r="C6" s="85">
        <v>63.4930378629714</v>
      </c>
      <c r="D6" s="85">
        <v>18.9192679973075</v>
      </c>
      <c r="E6" s="85">
        <v>0</v>
      </c>
      <c r="F6" s="85">
        <v>0</v>
      </c>
      <c r="G6" s="85">
        <v>0</v>
      </c>
      <c r="H6" s="85">
        <v>4.12149654353821</v>
      </c>
      <c r="I6" s="85">
        <v>3966.31375279957</v>
      </c>
      <c r="J6" s="85">
        <v>24.818171387496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53.0195942332443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6.11495956612584</v>
      </c>
      <c r="AZ6" s="85">
        <v>0</v>
      </c>
      <c r="BA6" s="85">
        <v>0</v>
      </c>
      <c r="BB6" s="85">
        <v>0</v>
      </c>
      <c r="BC6" s="101">
        <v>4136.80028039025</v>
      </c>
      <c r="BD6" s="108">
        <v>672.138123269135</v>
      </c>
      <c r="BE6" s="85">
        <v>2346.22809274222</v>
      </c>
      <c r="BF6" s="85">
        <v>3018.36621601135</v>
      </c>
      <c r="BG6" s="85">
        <v>0</v>
      </c>
      <c r="BH6" s="85">
        <v>0</v>
      </c>
      <c r="BI6" s="85">
        <v>197.579602350301</v>
      </c>
      <c r="BJ6" s="85">
        <v>0</v>
      </c>
      <c r="BK6" s="85">
        <v>-3.26909480131214</v>
      </c>
      <c r="BL6" s="117">
        <v>3212.67672356034</v>
      </c>
      <c r="BM6" s="118">
        <v>7349.4770039506</v>
      </c>
      <c r="BN6" s="212"/>
      <c r="BO6" s="83" t="s">
        <v>36</v>
      </c>
      <c r="BP6" s="84" t="s">
        <v>91</v>
      </c>
      <c r="BQ6" s="85" cm="1">
        <f t="array" ref="BQ6:DP57">MMULT('12'!C6:DO57,C6:BB122)</f>
        <v>428.291275587991</v>
      </c>
      <c r="BR6" s="85">
        <v>583.839925591927</v>
      </c>
      <c r="BS6" s="85">
        <v>15.5528825489406</v>
      </c>
      <c r="BT6" s="85">
        <v>4.55181106648865e-5</v>
      </c>
      <c r="BU6" s="85">
        <v>0.0764675875918044</v>
      </c>
      <c r="BV6" s="85">
        <v>1505.29219354</v>
      </c>
      <c r="BW6" s="85">
        <v>12046.4539044305</v>
      </c>
      <c r="BX6" s="85">
        <v>125.155951397036</v>
      </c>
      <c r="BY6" s="85">
        <v>2482.51957860706</v>
      </c>
      <c r="BZ6" s="85">
        <v>75.2362437558158</v>
      </c>
      <c r="CA6" s="85">
        <v>0.0122358186543231</v>
      </c>
      <c r="CB6" s="85">
        <v>2.94642624912139</v>
      </c>
      <c r="CC6" s="85">
        <v>7.58177676267393</v>
      </c>
      <c r="CD6" s="85">
        <v>8.30533732629206</v>
      </c>
      <c r="CE6" s="85">
        <v>0.018282600704909</v>
      </c>
      <c r="CF6" s="85">
        <v>0.0619388721910519</v>
      </c>
      <c r="CG6" s="85">
        <v>99.8325026629815</v>
      </c>
      <c r="CH6" s="85">
        <v>4.92111025703433</v>
      </c>
      <c r="CI6" s="85">
        <v>0.319775180330799</v>
      </c>
      <c r="CJ6" s="85">
        <v>0.00751287182387545</v>
      </c>
      <c r="CK6" s="85">
        <v>4.17512616392595</v>
      </c>
      <c r="CL6" s="85">
        <v>2.09808532300459</v>
      </c>
      <c r="CM6" s="85">
        <v>1.85668457251191</v>
      </c>
      <c r="CN6" s="85">
        <v>0.20296402883696</v>
      </c>
      <c r="CO6" s="85">
        <v>0.013601297421504</v>
      </c>
      <c r="CP6" s="85">
        <v>0.01824330646822</v>
      </c>
      <c r="CQ6" s="85">
        <v>0.274207347699223</v>
      </c>
      <c r="CR6" s="85">
        <v>0.225655361198569</v>
      </c>
      <c r="CS6" s="85">
        <v>0.0579220468055639</v>
      </c>
      <c r="CT6" s="85">
        <v>0.0238814417573758</v>
      </c>
      <c r="CU6" s="85">
        <v>0.175362136986673</v>
      </c>
      <c r="CV6" s="85">
        <v>0.00293539584073237</v>
      </c>
      <c r="CW6" s="85">
        <v>0.013397520504403</v>
      </c>
      <c r="CX6" s="85">
        <v>1.10776164605851</v>
      </c>
      <c r="CY6" s="85">
        <v>117.262463180178</v>
      </c>
      <c r="CZ6" s="85">
        <v>1120.44811197861</v>
      </c>
      <c r="DA6" s="85">
        <v>0.056207611358216</v>
      </c>
      <c r="DB6" s="85">
        <v>0.00217264415323813</v>
      </c>
      <c r="DC6" s="85">
        <v>0.0134786043967346</v>
      </c>
      <c r="DD6" s="85">
        <v>1.83900661531333</v>
      </c>
      <c r="DE6" s="85">
        <v>7.19988581447505</v>
      </c>
      <c r="DF6" s="85">
        <v>181.61931700439</v>
      </c>
      <c r="DG6" s="85">
        <v>2.35363536139295</v>
      </c>
      <c r="DH6" s="85">
        <v>0.613190438350258</v>
      </c>
      <c r="DI6" s="85">
        <v>1.42004937636677</v>
      </c>
      <c r="DJ6" s="85">
        <v>1.17612053207478</v>
      </c>
      <c r="DK6" s="85">
        <v>1.44964073198583</v>
      </c>
      <c r="DL6" s="85">
        <v>2.68280215314195</v>
      </c>
      <c r="DM6" s="85">
        <v>73.3627611990572</v>
      </c>
      <c r="DN6" s="85">
        <v>18.8305359973929</v>
      </c>
      <c r="DO6" s="85">
        <v>8.71572924167026</v>
      </c>
      <c r="DP6" s="85">
        <v>0</v>
      </c>
      <c r="DQ6" s="101">
        <f t="shared" ref="DQ6:DQ57" si="0">SUM(BQ6:DP6)</f>
        <v>18935.7163032401</v>
      </c>
      <c r="DR6" s="108" cm="1">
        <f t="array" ref="DR6:DR57">MMULT('12'!C6:DO57,BD6:BD122)</f>
        <v>15915.4309088902</v>
      </c>
      <c r="DS6" s="85" cm="1">
        <f t="array" ref="DS6:DS57">MMULT('12'!C6:DO57,BE6:BE122)</f>
        <v>7241.89659561143</v>
      </c>
      <c r="DT6" s="85">
        <f>SUM(DR6:DS6)</f>
        <v>23157.3275045016</v>
      </c>
      <c r="DU6" s="85" cm="1">
        <f t="array" ref="DU6:DU57">MMULT('12'!C6:DO57,BG6:BG122)</f>
        <v>0.754909602115279</v>
      </c>
      <c r="DV6" s="85" cm="1">
        <f t="array" ref="DV6:DV57">MMULT('12'!C6:DO57,BH6:BH122)</f>
        <v>0</v>
      </c>
      <c r="DW6" s="85" cm="1">
        <f t="array" ref="DW6:DW57">MMULT('12'!C6:DO57,BI6:BI122)</f>
        <v>2212.03605826357</v>
      </c>
      <c r="DX6" s="85" cm="1">
        <f t="array" ref="DX6:DX57">MMULT('12'!C6:DO57,BJ6:BJ122)</f>
        <v>552.112205536933</v>
      </c>
      <c r="DY6" s="85" cm="1">
        <f t="array" ref="DY6:DY57">MMULT('12'!C6:DO57,BK6:BK122)</f>
        <v>-0.531032501798931</v>
      </c>
      <c r="DZ6" s="117">
        <f t="shared" ref="DZ6:DZ57" si="1">SUM(DT6,DU6:DY6)</f>
        <v>25921.6996454024</v>
      </c>
      <c r="EA6" s="118">
        <f t="shared" ref="EA6:EA57" si="2">SUM(DZ6,DQ6)</f>
        <v>44857.4159486425</v>
      </c>
    </row>
    <row r="7" spans="1:131">
      <c r="A7" s="86" t="s">
        <v>145</v>
      </c>
      <c r="B7" s="200" t="s">
        <v>146</v>
      </c>
      <c r="C7" s="208">
        <v>56.6601907996238</v>
      </c>
      <c r="D7" s="208">
        <v>500.603944035763</v>
      </c>
      <c r="E7" s="208">
        <v>0.869278517614823</v>
      </c>
      <c r="F7" s="208">
        <v>0</v>
      </c>
      <c r="G7" s="208">
        <v>0</v>
      </c>
      <c r="H7" s="208">
        <v>95.6784797194982</v>
      </c>
      <c r="I7" s="208">
        <v>1793.570120358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8">
        <v>0</v>
      </c>
      <c r="X7" s="208">
        <v>0</v>
      </c>
      <c r="Y7" s="208">
        <v>0</v>
      </c>
      <c r="Z7" s="208">
        <v>0</v>
      </c>
      <c r="AA7" s="208">
        <v>0</v>
      </c>
      <c r="AB7" s="208">
        <v>0</v>
      </c>
      <c r="AC7" s="208">
        <v>0</v>
      </c>
      <c r="AD7" s="208">
        <v>0</v>
      </c>
      <c r="AE7" s="208">
        <v>0</v>
      </c>
      <c r="AF7" s="208">
        <v>0</v>
      </c>
      <c r="AG7" s="208">
        <v>0</v>
      </c>
      <c r="AH7" s="208">
        <v>0</v>
      </c>
      <c r="AI7" s="208">
        <v>0</v>
      </c>
      <c r="AJ7" s="208">
        <v>0</v>
      </c>
      <c r="AK7" s="208">
        <v>0</v>
      </c>
      <c r="AL7" s="208">
        <v>83.2507471852986</v>
      </c>
      <c r="AM7" s="208">
        <v>0</v>
      </c>
      <c r="AN7" s="208">
        <v>0</v>
      </c>
      <c r="AO7" s="208">
        <v>0</v>
      </c>
      <c r="AP7" s="208">
        <v>0</v>
      </c>
      <c r="AQ7" s="208">
        <v>0</v>
      </c>
      <c r="AR7" s="208">
        <v>16.4929248926741</v>
      </c>
      <c r="AS7" s="208">
        <v>0</v>
      </c>
      <c r="AT7" s="208">
        <v>0</v>
      </c>
      <c r="AU7" s="208">
        <v>0</v>
      </c>
      <c r="AV7" s="208">
        <v>0</v>
      </c>
      <c r="AW7" s="208">
        <v>0</v>
      </c>
      <c r="AX7" s="208">
        <v>0</v>
      </c>
      <c r="AY7" s="208">
        <v>13.7396060373445</v>
      </c>
      <c r="AZ7" s="208">
        <v>0.224026394176338</v>
      </c>
      <c r="BA7" s="208">
        <v>0</v>
      </c>
      <c r="BB7" s="208">
        <v>0</v>
      </c>
      <c r="BC7" s="209">
        <v>2561.08931793999</v>
      </c>
      <c r="BD7" s="210">
        <v>230.778092408838</v>
      </c>
      <c r="BE7" s="208">
        <v>271.101772808582</v>
      </c>
      <c r="BF7" s="208">
        <v>501.87986521742</v>
      </c>
      <c r="BG7" s="208">
        <v>0</v>
      </c>
      <c r="BH7" s="208">
        <v>0</v>
      </c>
      <c r="BI7" s="208">
        <v>398.538619037534</v>
      </c>
      <c r="BJ7" s="208">
        <v>0</v>
      </c>
      <c r="BK7" s="208">
        <v>-3.05536157932248</v>
      </c>
      <c r="BL7" s="211">
        <v>897.363122675632</v>
      </c>
      <c r="BM7" s="213">
        <v>3458.45244061562</v>
      </c>
      <c r="BN7" s="212"/>
      <c r="BO7" s="86" t="s">
        <v>37</v>
      </c>
      <c r="BP7" s="87" t="s">
        <v>92</v>
      </c>
      <c r="BQ7" s="208">
        <v>91.3499329847204</v>
      </c>
      <c r="BR7" s="208">
        <v>413.678304093012</v>
      </c>
      <c r="BS7" s="208">
        <v>9.97757712543215</v>
      </c>
      <c r="BT7" s="208">
        <v>6.61083152689217e-5</v>
      </c>
      <c r="BU7" s="208">
        <v>0.212166345989141</v>
      </c>
      <c r="BV7" s="208">
        <v>8416.62950433145</v>
      </c>
      <c r="BW7" s="208">
        <v>773.62277289518</v>
      </c>
      <c r="BX7" s="208">
        <v>8.36868744863481</v>
      </c>
      <c r="BY7" s="208">
        <v>170.234773086241</v>
      </c>
      <c r="BZ7" s="208">
        <v>5.19159528113398</v>
      </c>
      <c r="CA7" s="208">
        <v>0.00747070169514663</v>
      </c>
      <c r="CB7" s="208">
        <v>4.96436904867661</v>
      </c>
      <c r="CC7" s="208">
        <v>4.04844495582059</v>
      </c>
      <c r="CD7" s="208">
        <v>4.04750181852845</v>
      </c>
      <c r="CE7" s="208">
        <v>0.0249798854790603</v>
      </c>
      <c r="CF7" s="208">
        <v>0.0830231214405902</v>
      </c>
      <c r="CG7" s="208">
        <v>6.97700242334957</v>
      </c>
      <c r="CH7" s="208">
        <v>9.05451171512484</v>
      </c>
      <c r="CI7" s="208">
        <v>0.529599897087514</v>
      </c>
      <c r="CJ7" s="208">
        <v>0.0110124693719689</v>
      </c>
      <c r="CK7" s="208">
        <v>2.02652949528248</v>
      </c>
      <c r="CL7" s="208">
        <v>5.66500448584902</v>
      </c>
      <c r="CM7" s="208">
        <v>2.09001384950236</v>
      </c>
      <c r="CN7" s="208">
        <v>0.29195891116434</v>
      </c>
      <c r="CO7" s="208">
        <v>0.0183205227520956</v>
      </c>
      <c r="CP7" s="208">
        <v>0.0407219459174093</v>
      </c>
      <c r="CQ7" s="208">
        <v>0.438722839099694</v>
      </c>
      <c r="CR7" s="208">
        <v>0.300488854980984</v>
      </c>
      <c r="CS7" s="208">
        <v>0.10577331229641</v>
      </c>
      <c r="CT7" s="208">
        <v>0.0303775369698321</v>
      </c>
      <c r="CU7" s="208">
        <v>1.6696282054883</v>
      </c>
      <c r="CV7" s="208">
        <v>0.00426311686603675</v>
      </c>
      <c r="CW7" s="208">
        <v>0.0369495691521631</v>
      </c>
      <c r="CX7" s="208">
        <v>0.430273784509787</v>
      </c>
      <c r="CY7" s="208">
        <v>158.59586970249</v>
      </c>
      <c r="CZ7" s="208">
        <v>80.1804738755131</v>
      </c>
      <c r="DA7" s="208">
        <v>0.0695410844852308</v>
      </c>
      <c r="DB7" s="208">
        <v>0.00262737978720238</v>
      </c>
      <c r="DC7" s="208">
        <v>0.017833051225746</v>
      </c>
      <c r="DD7" s="208">
        <v>2.48157099544179</v>
      </c>
      <c r="DE7" s="208">
        <v>4.86712486995585</v>
      </c>
      <c r="DF7" s="208">
        <v>70.461124889937</v>
      </c>
      <c r="DG7" s="208">
        <v>3.20816726522486</v>
      </c>
      <c r="DH7" s="208">
        <v>0.742662216955643</v>
      </c>
      <c r="DI7" s="208">
        <v>1.90414042306351</v>
      </c>
      <c r="DJ7" s="208">
        <v>1.67834634747097</v>
      </c>
      <c r="DK7" s="208">
        <v>1.70826330125983</v>
      </c>
      <c r="DL7" s="208">
        <v>2.30527195440067</v>
      </c>
      <c r="DM7" s="208">
        <v>27.7804245535026</v>
      </c>
      <c r="DN7" s="208">
        <v>8.90227735949622</v>
      </c>
      <c r="DO7" s="208">
        <v>2.68256546750113</v>
      </c>
      <c r="DP7" s="208">
        <v>0</v>
      </c>
      <c r="DQ7" s="101">
        <f t="shared" si="0"/>
        <v>10299.7506069042</v>
      </c>
      <c r="DR7" s="210">
        <v>1434.73816842423</v>
      </c>
      <c r="DS7" s="208">
        <v>1406.07233769061</v>
      </c>
      <c r="DT7" s="85">
        <f t="shared" ref="DT6:DT57" si="3">SUM(DR7:DS7)</f>
        <v>2840.81050611484</v>
      </c>
      <c r="DU7" s="208">
        <v>0.0699657967037442</v>
      </c>
      <c r="DV7" s="208">
        <v>0</v>
      </c>
      <c r="DW7" s="208">
        <v>2279.23245689871</v>
      </c>
      <c r="DX7" s="208">
        <v>1092.77550041268</v>
      </c>
      <c r="DY7" s="208">
        <v>-5.03293654637586</v>
      </c>
      <c r="DZ7" s="117">
        <f t="shared" si="1"/>
        <v>6207.85549267656</v>
      </c>
      <c r="EA7" s="118">
        <f t="shared" si="2"/>
        <v>16507.6060995808</v>
      </c>
    </row>
    <row r="8" spans="1:131">
      <c r="A8" s="86" t="s">
        <v>147</v>
      </c>
      <c r="B8" s="200" t="s">
        <v>148</v>
      </c>
      <c r="C8" s="208">
        <v>211.964339557041</v>
      </c>
      <c r="D8" s="208">
        <v>53.0683603983563</v>
      </c>
      <c r="E8" s="208">
        <v>0.224883879217503</v>
      </c>
      <c r="F8" s="208">
        <v>0</v>
      </c>
      <c r="G8" s="208">
        <v>0</v>
      </c>
      <c r="H8" s="208">
        <v>46.0511398776001</v>
      </c>
      <c r="I8" s="208">
        <v>6025.61257547864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106.150748109039</v>
      </c>
      <c r="T8" s="208">
        <v>0</v>
      </c>
      <c r="U8" s="208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8">
        <v>0</v>
      </c>
      <c r="AB8" s="208">
        <v>0</v>
      </c>
      <c r="AC8" s="208">
        <v>0</v>
      </c>
      <c r="AD8" s="208">
        <v>0</v>
      </c>
      <c r="AE8" s="208">
        <v>0</v>
      </c>
      <c r="AF8" s="208">
        <v>0</v>
      </c>
      <c r="AG8" s="208">
        <v>0</v>
      </c>
      <c r="AH8" s="208">
        <v>0</v>
      </c>
      <c r="AI8" s="208">
        <v>0</v>
      </c>
      <c r="AJ8" s="208">
        <v>0</v>
      </c>
      <c r="AK8" s="208">
        <v>0</v>
      </c>
      <c r="AL8" s="208">
        <v>1020.61300194767</v>
      </c>
      <c r="AM8" s="208">
        <v>0</v>
      </c>
      <c r="AN8" s="208">
        <v>0</v>
      </c>
      <c r="AO8" s="208">
        <v>0</v>
      </c>
      <c r="AP8" s="208">
        <v>0</v>
      </c>
      <c r="AQ8" s="208">
        <v>0</v>
      </c>
      <c r="AR8" s="208">
        <v>0</v>
      </c>
      <c r="AS8" s="208">
        <v>0</v>
      </c>
      <c r="AT8" s="208">
        <v>0</v>
      </c>
      <c r="AU8" s="208">
        <v>0</v>
      </c>
      <c r="AV8" s="208">
        <v>0</v>
      </c>
      <c r="AW8" s="208">
        <v>0</v>
      </c>
      <c r="AX8" s="208">
        <v>0</v>
      </c>
      <c r="AY8" s="208">
        <v>0</v>
      </c>
      <c r="AZ8" s="208">
        <v>0</v>
      </c>
      <c r="BA8" s="208">
        <v>0</v>
      </c>
      <c r="BB8" s="208">
        <v>0</v>
      </c>
      <c r="BC8" s="209">
        <v>7463.68504924756</v>
      </c>
      <c r="BD8" s="210">
        <v>15634.9858719291</v>
      </c>
      <c r="BE8" s="208">
        <v>3677.08977427977</v>
      </c>
      <c r="BF8" s="208">
        <v>19312.0756462089</v>
      </c>
      <c r="BG8" s="208">
        <v>0</v>
      </c>
      <c r="BH8" s="208">
        <v>0</v>
      </c>
      <c r="BI8" s="208">
        <v>49.8245855509162</v>
      </c>
      <c r="BJ8" s="208">
        <v>0</v>
      </c>
      <c r="BK8" s="208">
        <v>-54.5895434542955</v>
      </c>
      <c r="BL8" s="211">
        <v>19307.3106883055</v>
      </c>
      <c r="BM8" s="213">
        <v>26770.9957375531</v>
      </c>
      <c r="BN8" s="212"/>
      <c r="BO8" s="86" t="s">
        <v>38</v>
      </c>
      <c r="BP8" s="87" t="s">
        <v>93</v>
      </c>
      <c r="BQ8" s="208">
        <v>199.088480265328</v>
      </c>
      <c r="BR8" s="208">
        <v>290.424513078118</v>
      </c>
      <c r="BS8" s="208">
        <v>263.238951901145</v>
      </c>
      <c r="BT8" s="208">
        <v>1.19063294047354e-5</v>
      </c>
      <c r="BU8" s="208">
        <v>0.0811324225442915</v>
      </c>
      <c r="BV8" s="208">
        <v>88.6817774061811</v>
      </c>
      <c r="BW8" s="208">
        <v>36.8375206774228</v>
      </c>
      <c r="BX8" s="208">
        <v>0.93934384122943</v>
      </c>
      <c r="BY8" s="208">
        <v>21.752533298081</v>
      </c>
      <c r="BZ8" s="208">
        <v>1.38272724410015</v>
      </c>
      <c r="CA8" s="208">
        <v>0.210514697272836</v>
      </c>
      <c r="CB8" s="208">
        <v>2.30045551203538</v>
      </c>
      <c r="CC8" s="208">
        <v>150.096107648806</v>
      </c>
      <c r="CD8" s="208">
        <v>163.361482931608</v>
      </c>
      <c r="CE8" s="208">
        <v>0.00220472434074492</v>
      </c>
      <c r="CF8" s="208">
        <v>0.00778583117219702</v>
      </c>
      <c r="CG8" s="208">
        <v>0.119057279332812</v>
      </c>
      <c r="CH8" s="208">
        <v>41.3469071170909</v>
      </c>
      <c r="CI8" s="208">
        <v>0.0208601820372346</v>
      </c>
      <c r="CJ8" s="208">
        <v>0.00190501621937049</v>
      </c>
      <c r="CK8" s="208">
        <v>82.4671773304716</v>
      </c>
      <c r="CL8" s="208">
        <v>5.07199272627461</v>
      </c>
      <c r="CM8" s="208">
        <v>13.2070436157398</v>
      </c>
      <c r="CN8" s="208">
        <v>0.665846504604052</v>
      </c>
      <c r="CO8" s="208">
        <v>0.00267569768738591</v>
      </c>
      <c r="CP8" s="208">
        <v>0.00449756589719745</v>
      </c>
      <c r="CQ8" s="208">
        <v>0.0481592187650928</v>
      </c>
      <c r="CR8" s="208">
        <v>0.0262548984616221</v>
      </c>
      <c r="CS8" s="208">
        <v>0.0102144297069736</v>
      </c>
      <c r="CT8" s="208">
        <v>0.0024086541487552</v>
      </c>
      <c r="CU8" s="208">
        <v>0.407523238257633</v>
      </c>
      <c r="CV8" s="208">
        <v>0.000767801652355509</v>
      </c>
      <c r="CW8" s="208">
        <v>0.00349216113356713</v>
      </c>
      <c r="CX8" s="208">
        <v>0.0338731610101627</v>
      </c>
      <c r="CY8" s="208">
        <v>89.4442828411063</v>
      </c>
      <c r="CZ8" s="208">
        <v>16.6495094644487</v>
      </c>
      <c r="DA8" s="208">
        <v>0.0108560344015889</v>
      </c>
      <c r="DB8" s="208">
        <v>0.000243576205742057</v>
      </c>
      <c r="DC8" s="208">
        <v>0.00292783309132035</v>
      </c>
      <c r="DD8" s="208">
        <v>0.210962919424756</v>
      </c>
      <c r="DE8" s="208">
        <v>0.389920431266847</v>
      </c>
      <c r="DF8" s="208">
        <v>7.94516033891954</v>
      </c>
      <c r="DG8" s="208">
        <v>0.269808171906419</v>
      </c>
      <c r="DH8" s="208">
        <v>0.0681780663943189</v>
      </c>
      <c r="DI8" s="208">
        <v>0.175114045433437</v>
      </c>
      <c r="DJ8" s="208">
        <v>0.139910815979215</v>
      </c>
      <c r="DK8" s="208">
        <v>0.32357254860917</v>
      </c>
      <c r="DL8" s="208">
        <v>0.195112727912706</v>
      </c>
      <c r="DM8" s="208">
        <v>4.94023538476117</v>
      </c>
      <c r="DN8" s="208">
        <v>0.69947204348489</v>
      </c>
      <c r="DO8" s="208">
        <v>0.276373736000117</v>
      </c>
      <c r="DP8" s="208">
        <v>0</v>
      </c>
      <c r="DQ8" s="101">
        <f t="shared" si="0"/>
        <v>1483.58784096355</v>
      </c>
      <c r="DR8" s="210">
        <v>168.614563083966</v>
      </c>
      <c r="DS8" s="208">
        <v>255.633653085196</v>
      </c>
      <c r="DT8" s="85">
        <f t="shared" si="3"/>
        <v>424.248216169162</v>
      </c>
      <c r="DU8" s="208">
        <v>0.0299830836998712</v>
      </c>
      <c r="DV8" s="208">
        <v>0</v>
      </c>
      <c r="DW8" s="208">
        <v>923.280835873968</v>
      </c>
      <c r="DX8" s="208">
        <v>155.006877910665</v>
      </c>
      <c r="DY8" s="208">
        <v>-1.2168832219775</v>
      </c>
      <c r="DZ8" s="117">
        <f t="shared" si="1"/>
        <v>1501.34902981552</v>
      </c>
      <c r="EA8" s="118">
        <f t="shared" si="2"/>
        <v>2984.93687077907</v>
      </c>
    </row>
    <row r="9" spans="1:131">
      <c r="A9" s="86" t="s">
        <v>149</v>
      </c>
      <c r="B9" s="200" t="s">
        <v>150</v>
      </c>
      <c r="C9" s="208">
        <v>105.447705751019</v>
      </c>
      <c r="D9" s="208">
        <v>26.9004965673982</v>
      </c>
      <c r="E9" s="208">
        <v>0.617063334191286</v>
      </c>
      <c r="F9" s="208">
        <v>0</v>
      </c>
      <c r="G9" s="208">
        <v>0</v>
      </c>
      <c r="H9" s="208">
        <v>2.45202774834709</v>
      </c>
      <c r="I9" s="208">
        <v>485.039962051356</v>
      </c>
      <c r="J9" s="208">
        <v>97.5351448020714</v>
      </c>
      <c r="K9" s="208">
        <v>2681.61174714122</v>
      </c>
      <c r="L9" s="208">
        <v>81.2271354908511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0.51129800679931</v>
      </c>
      <c r="T9" s="208">
        <v>0</v>
      </c>
      <c r="U9" s="208">
        <v>0</v>
      </c>
      <c r="V9" s="208">
        <v>0</v>
      </c>
      <c r="W9" s="208">
        <v>0</v>
      </c>
      <c r="X9" s="208">
        <v>0</v>
      </c>
      <c r="Y9" s="208">
        <v>0</v>
      </c>
      <c r="Z9" s="208">
        <v>0</v>
      </c>
      <c r="AA9" s="208">
        <v>0</v>
      </c>
      <c r="AB9" s="208">
        <v>0</v>
      </c>
      <c r="AC9" s="208">
        <v>0</v>
      </c>
      <c r="AD9" s="208">
        <v>0</v>
      </c>
      <c r="AE9" s="208">
        <v>0</v>
      </c>
      <c r="AF9" s="208">
        <v>0</v>
      </c>
      <c r="AG9" s="208">
        <v>0</v>
      </c>
      <c r="AH9" s="208">
        <v>0</v>
      </c>
      <c r="AI9" s="208">
        <v>0</v>
      </c>
      <c r="AJ9" s="208">
        <v>1.05128185816893</v>
      </c>
      <c r="AK9" s="208">
        <v>0.121402134207883</v>
      </c>
      <c r="AL9" s="208">
        <v>33.9255822493486</v>
      </c>
      <c r="AM9" s="208">
        <v>0</v>
      </c>
      <c r="AN9" s="208">
        <v>0</v>
      </c>
      <c r="AO9" s="208">
        <v>0</v>
      </c>
      <c r="AP9" s="208">
        <v>0</v>
      </c>
      <c r="AQ9" s="208">
        <v>4.94854037231661</v>
      </c>
      <c r="AR9" s="208">
        <v>127.933753003222</v>
      </c>
      <c r="AS9" s="208">
        <v>0</v>
      </c>
      <c r="AT9" s="208">
        <v>0</v>
      </c>
      <c r="AU9" s="208">
        <v>0</v>
      </c>
      <c r="AV9" s="208">
        <v>0</v>
      </c>
      <c r="AW9" s="208">
        <v>0.0961719959031057</v>
      </c>
      <c r="AX9" s="208">
        <v>0.92302203461893</v>
      </c>
      <c r="AY9" s="208">
        <v>36.1641485220663</v>
      </c>
      <c r="AZ9" s="208">
        <v>15.9184951096707</v>
      </c>
      <c r="BA9" s="208">
        <v>7.76564655642442</v>
      </c>
      <c r="BB9" s="208">
        <v>0</v>
      </c>
      <c r="BC9" s="209">
        <v>3710.1906247292</v>
      </c>
      <c r="BD9" s="210">
        <v>64.6444477740103</v>
      </c>
      <c r="BE9" s="208">
        <v>532.566301608509</v>
      </c>
      <c r="BF9" s="208">
        <v>597.210749382519</v>
      </c>
      <c r="BG9" s="208">
        <v>0.783834859708121</v>
      </c>
      <c r="BH9" s="208">
        <v>0</v>
      </c>
      <c r="BI9" s="208">
        <v>735.094144946595</v>
      </c>
      <c r="BJ9" s="208">
        <v>0</v>
      </c>
      <c r="BK9" s="208">
        <v>62.9604420804208</v>
      </c>
      <c r="BL9" s="211">
        <v>1396.04917126924</v>
      </c>
      <c r="BM9" s="213">
        <v>5106.23979599844</v>
      </c>
      <c r="BN9" s="212"/>
      <c r="BO9" s="86" t="s">
        <v>39</v>
      </c>
      <c r="BP9" s="87" t="s">
        <v>94</v>
      </c>
      <c r="BQ9" s="208">
        <v>0</v>
      </c>
      <c r="BR9" s="208">
        <v>0</v>
      </c>
      <c r="BS9" s="208">
        <v>0</v>
      </c>
      <c r="BT9" s="208">
        <v>0.000298708441049779</v>
      </c>
      <c r="BU9" s="208">
        <v>0.000209204791045478</v>
      </c>
      <c r="BV9" s="208">
        <v>0.00271381739708309</v>
      </c>
      <c r="BW9" s="208">
        <v>0.0180503979127303</v>
      </c>
      <c r="BX9" s="208">
        <v>0.00390267302092361</v>
      </c>
      <c r="BY9" s="208">
        <v>0</v>
      </c>
      <c r="BZ9" s="208">
        <v>0.0013063769405109</v>
      </c>
      <c r="CA9" s="208">
        <v>0</v>
      </c>
      <c r="CB9" s="208">
        <v>0</v>
      </c>
      <c r="CC9" s="208">
        <v>0.00127661586335177</v>
      </c>
      <c r="CD9" s="208">
        <v>0.00999279897045637</v>
      </c>
      <c r="CE9" s="208">
        <v>0</v>
      </c>
      <c r="CF9" s="208">
        <v>19.4859856131765</v>
      </c>
      <c r="CG9" s="208">
        <v>0</v>
      </c>
      <c r="CH9" s="208">
        <v>0.168413460642222</v>
      </c>
      <c r="CI9" s="208">
        <v>0.00110485061146004</v>
      </c>
      <c r="CJ9" s="208">
        <v>0.000204508438839769</v>
      </c>
      <c r="CK9" s="208">
        <v>0.00264391692342534</v>
      </c>
      <c r="CL9" s="208">
        <v>0.00934012813895094</v>
      </c>
      <c r="CM9" s="208">
        <v>0.00688165304663982</v>
      </c>
      <c r="CN9" s="208">
        <v>0.0129617704703606</v>
      </c>
      <c r="CO9" s="208">
        <v>0</v>
      </c>
      <c r="CP9" s="208">
        <v>0.000226659141256246</v>
      </c>
      <c r="CQ9" s="208">
        <v>0.000349567937966158</v>
      </c>
      <c r="CR9" s="208">
        <v>0.00195827507649847</v>
      </c>
      <c r="CS9" s="208">
        <v>0.00361059461341927</v>
      </c>
      <c r="CT9" s="208">
        <v>0</v>
      </c>
      <c r="CU9" s="208">
        <v>0</v>
      </c>
      <c r="CV9" s="208">
        <v>0</v>
      </c>
      <c r="CW9" s="208">
        <v>0.184708446259082</v>
      </c>
      <c r="CX9" s="208">
        <v>0</v>
      </c>
      <c r="CY9" s="208">
        <v>0</v>
      </c>
      <c r="CZ9" s="208">
        <v>0</v>
      </c>
      <c r="DA9" s="208">
        <v>0</v>
      </c>
      <c r="DB9" s="208">
        <v>0</v>
      </c>
      <c r="DC9" s="208">
        <v>0</v>
      </c>
      <c r="DD9" s="208">
        <v>0</v>
      </c>
      <c r="DE9" s="208">
        <v>0</v>
      </c>
      <c r="DF9" s="208">
        <v>0</v>
      </c>
      <c r="DG9" s="208">
        <v>0</v>
      </c>
      <c r="DH9" s="208">
        <v>0</v>
      </c>
      <c r="DI9" s="208">
        <v>0</v>
      </c>
      <c r="DJ9" s="208">
        <v>0</v>
      </c>
      <c r="DK9" s="208">
        <v>0.0095918290975795</v>
      </c>
      <c r="DL9" s="208">
        <v>0</v>
      </c>
      <c r="DM9" s="208">
        <v>0</v>
      </c>
      <c r="DN9" s="208">
        <v>0</v>
      </c>
      <c r="DO9" s="208">
        <v>0</v>
      </c>
      <c r="DP9" s="208">
        <v>0</v>
      </c>
      <c r="DQ9" s="101">
        <f t="shared" si="0"/>
        <v>19.9257318669114</v>
      </c>
      <c r="DR9" s="210">
        <v>1.28612927782244e-5</v>
      </c>
      <c r="DS9" s="208">
        <v>0.016452356893211</v>
      </c>
      <c r="DT9" s="85">
        <f t="shared" si="3"/>
        <v>0.0164652181859892</v>
      </c>
      <c r="DU9" s="208">
        <v>0</v>
      </c>
      <c r="DV9" s="208">
        <v>0</v>
      </c>
      <c r="DW9" s="208">
        <v>0</v>
      </c>
      <c r="DX9" s="208">
        <v>0.00189570291102873</v>
      </c>
      <c r="DY9" s="208">
        <v>-0.0205161444383483</v>
      </c>
      <c r="DZ9" s="117">
        <f t="shared" si="1"/>
        <v>-0.00215522334133034</v>
      </c>
      <c r="EA9" s="118">
        <f t="shared" si="2"/>
        <v>19.92357664357</v>
      </c>
    </row>
    <row r="10" spans="1:131">
      <c r="A10" s="86" t="s">
        <v>151</v>
      </c>
      <c r="B10" s="200" t="s">
        <v>152</v>
      </c>
      <c r="C10" s="208">
        <v>2.18856900911885</v>
      </c>
      <c r="D10" s="208">
        <v>1.52582464111295</v>
      </c>
      <c r="E10" s="208">
        <v>0.252037064196959</v>
      </c>
      <c r="F10" s="208">
        <v>0</v>
      </c>
      <c r="G10" s="208">
        <v>0</v>
      </c>
      <c r="H10" s="208">
        <v>0.0531118922160183</v>
      </c>
      <c r="I10" s="208">
        <v>503.362795404641</v>
      </c>
      <c r="J10" s="208">
        <v>8.0280530912187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6.48877907055658</v>
      </c>
      <c r="AM10" s="208">
        <v>0</v>
      </c>
      <c r="AN10" s="208">
        <v>0</v>
      </c>
      <c r="AO10" s="208">
        <v>0</v>
      </c>
      <c r="AP10" s="208">
        <v>0</v>
      </c>
      <c r="AQ10" s="208">
        <v>2.21592591401758</v>
      </c>
      <c r="AR10" s="208">
        <v>30.7042986020538</v>
      </c>
      <c r="AS10" s="208">
        <v>0</v>
      </c>
      <c r="AT10" s="208">
        <v>0</v>
      </c>
      <c r="AU10" s="208">
        <v>0</v>
      </c>
      <c r="AV10" s="208">
        <v>0</v>
      </c>
      <c r="AW10" s="208">
        <v>0.146625096961237</v>
      </c>
      <c r="AX10" s="208">
        <v>0</v>
      </c>
      <c r="AY10" s="208">
        <v>8.72679279661408</v>
      </c>
      <c r="AZ10" s="208">
        <v>1.34258347371309</v>
      </c>
      <c r="BA10" s="208">
        <v>0.303031512385481</v>
      </c>
      <c r="BB10" s="208">
        <v>0</v>
      </c>
      <c r="BC10" s="209">
        <v>565.338427568806</v>
      </c>
      <c r="BD10" s="210">
        <v>254.311635480813</v>
      </c>
      <c r="BE10" s="208">
        <v>636.696139963703</v>
      </c>
      <c r="BF10" s="208">
        <v>891.007775444516</v>
      </c>
      <c r="BG10" s="208">
        <v>0.0270847765471111</v>
      </c>
      <c r="BH10" s="208">
        <v>0</v>
      </c>
      <c r="BI10" s="208">
        <v>415.097743020085</v>
      </c>
      <c r="BJ10" s="208">
        <v>9.37116932413841</v>
      </c>
      <c r="BK10" s="208">
        <v>-0.862998476075142</v>
      </c>
      <c r="BL10" s="211">
        <v>1314.64077408921</v>
      </c>
      <c r="BM10" s="213">
        <v>1879.97920165802</v>
      </c>
      <c r="BN10" s="212"/>
      <c r="BO10" s="86" t="s">
        <v>40</v>
      </c>
      <c r="BP10" s="87" t="s">
        <v>95</v>
      </c>
      <c r="BQ10" s="208">
        <v>3.63212621323854</v>
      </c>
      <c r="BR10" s="208">
        <v>14.1567786306526</v>
      </c>
      <c r="BS10" s="208">
        <v>0.584832766238473</v>
      </c>
      <c r="BT10" s="208">
        <v>0</v>
      </c>
      <c r="BU10" s="208">
        <v>6.69298751174812</v>
      </c>
      <c r="BV10" s="208">
        <v>4.2454678986886</v>
      </c>
      <c r="BW10" s="208">
        <v>14.6850526478721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0.0770177167189719</v>
      </c>
      <c r="CE10" s="208">
        <v>0</v>
      </c>
      <c r="CF10" s="208">
        <v>3.96759866960379</v>
      </c>
      <c r="CG10" s="208">
        <v>1.65681349670774</v>
      </c>
      <c r="CH10" s="208">
        <v>276.547029909662</v>
      </c>
      <c r="CI10" s="208">
        <v>2.60285139215901</v>
      </c>
      <c r="CJ10" s="208">
        <v>0</v>
      </c>
      <c r="CK10" s="208">
        <v>0</v>
      </c>
      <c r="CL10" s="208">
        <v>179.913841694003</v>
      </c>
      <c r="CM10" s="208">
        <v>344.458846451117</v>
      </c>
      <c r="CN10" s="208">
        <v>0.0494208458129743</v>
      </c>
      <c r="CO10" s="208">
        <v>0</v>
      </c>
      <c r="CP10" s="208">
        <v>0.898750406906007</v>
      </c>
      <c r="CQ10" s="208">
        <v>0</v>
      </c>
      <c r="CR10" s="208">
        <v>0</v>
      </c>
      <c r="CS10" s="208">
        <v>5.99156860332291</v>
      </c>
      <c r="CT10" s="208">
        <v>0</v>
      </c>
      <c r="CU10" s="208">
        <v>3.22486446723722</v>
      </c>
      <c r="CV10" s="208">
        <v>0</v>
      </c>
      <c r="CW10" s="208">
        <v>0.0381098817676407</v>
      </c>
      <c r="CX10" s="208">
        <v>10.0763294332877</v>
      </c>
      <c r="CY10" s="208">
        <v>221.405373465262</v>
      </c>
      <c r="CZ10" s="208">
        <v>4.95185696595684</v>
      </c>
      <c r="DA10" s="208">
        <v>0</v>
      </c>
      <c r="DB10" s="208">
        <v>0</v>
      </c>
      <c r="DC10" s="208">
        <v>0</v>
      </c>
      <c r="DD10" s="208">
        <v>0.213845987275413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5.46256979708084</v>
      </c>
      <c r="DK10" s="208">
        <v>0.366861652994119</v>
      </c>
      <c r="DL10" s="208">
        <v>0</v>
      </c>
      <c r="DM10" s="208">
        <v>2.89231869702795</v>
      </c>
      <c r="DN10" s="208">
        <v>0.0479966798312038</v>
      </c>
      <c r="DO10" s="208">
        <v>0</v>
      </c>
      <c r="DP10" s="208">
        <v>0</v>
      </c>
      <c r="DQ10" s="101">
        <f t="shared" si="0"/>
        <v>1108.84111188217</v>
      </c>
      <c r="DR10" s="210">
        <v>33.8553061852277</v>
      </c>
      <c r="DS10" s="208">
        <v>48.7622038207103</v>
      </c>
      <c r="DT10" s="85">
        <f t="shared" si="3"/>
        <v>82.617510005938</v>
      </c>
      <c r="DU10" s="208">
        <v>0</v>
      </c>
      <c r="DV10" s="208">
        <v>0</v>
      </c>
      <c r="DW10" s="208">
        <v>0</v>
      </c>
      <c r="DX10" s="208">
        <v>0</v>
      </c>
      <c r="DY10" s="208">
        <v>-12.0331706912704</v>
      </c>
      <c r="DZ10" s="117">
        <f t="shared" si="1"/>
        <v>70.5843393146676</v>
      </c>
      <c r="EA10" s="118">
        <f t="shared" si="2"/>
        <v>1179.42545119684</v>
      </c>
    </row>
    <row r="11" spans="1:131">
      <c r="A11" s="86" t="s">
        <v>153</v>
      </c>
      <c r="B11" s="200" t="s">
        <v>154</v>
      </c>
      <c r="C11" s="208">
        <v>27.3013652083721</v>
      </c>
      <c r="D11" s="208">
        <v>63.7782115215299</v>
      </c>
      <c r="E11" s="208">
        <v>1.14627766708468</v>
      </c>
      <c r="F11" s="208">
        <v>0</v>
      </c>
      <c r="G11" s="208">
        <v>0</v>
      </c>
      <c r="H11" s="208">
        <v>3430.45097098176</v>
      </c>
      <c r="I11" s="208">
        <v>1.85696904513809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8">
        <v>0</v>
      </c>
      <c r="X11" s="208">
        <v>0</v>
      </c>
      <c r="Y11" s="208">
        <v>0</v>
      </c>
      <c r="Z11" s="208">
        <v>0</v>
      </c>
      <c r="AA11" s="208">
        <v>0</v>
      </c>
      <c r="AB11" s="208">
        <v>0</v>
      </c>
      <c r="AC11" s="208">
        <v>0</v>
      </c>
      <c r="AD11" s="208">
        <v>0</v>
      </c>
      <c r="AE11" s="208">
        <v>0</v>
      </c>
      <c r="AF11" s="208">
        <v>0</v>
      </c>
      <c r="AG11" s="208">
        <v>0</v>
      </c>
      <c r="AH11" s="208">
        <v>0</v>
      </c>
      <c r="AI11" s="208">
        <v>0</v>
      </c>
      <c r="AJ11" s="208">
        <v>0</v>
      </c>
      <c r="AK11" s="208">
        <v>0</v>
      </c>
      <c r="AL11" s="208">
        <v>0</v>
      </c>
      <c r="AM11" s="208">
        <v>0</v>
      </c>
      <c r="AN11" s="208">
        <v>0</v>
      </c>
      <c r="AO11" s="208">
        <v>0</v>
      </c>
      <c r="AP11" s="208">
        <v>0</v>
      </c>
      <c r="AQ11" s="208">
        <v>0</v>
      </c>
      <c r="AR11" s="208">
        <v>0</v>
      </c>
      <c r="AS11" s="208">
        <v>0</v>
      </c>
      <c r="AT11" s="208">
        <v>0</v>
      </c>
      <c r="AU11" s="208">
        <v>0</v>
      </c>
      <c r="AV11" s="208">
        <v>0</v>
      </c>
      <c r="AW11" s="208">
        <v>0.113430553498514</v>
      </c>
      <c r="AX11" s="208">
        <v>0</v>
      </c>
      <c r="AY11" s="208">
        <v>7.71384315696199</v>
      </c>
      <c r="AZ11" s="208">
        <v>6.75660336961027</v>
      </c>
      <c r="BA11" s="208">
        <v>0</v>
      </c>
      <c r="BB11" s="208">
        <v>0</v>
      </c>
      <c r="BC11" s="209">
        <v>3539.11767150396</v>
      </c>
      <c r="BD11" s="210">
        <v>392.590384361182</v>
      </c>
      <c r="BE11" s="208">
        <v>121.822416901032</v>
      </c>
      <c r="BF11" s="208">
        <v>514.412801262214</v>
      </c>
      <c r="BG11" s="208">
        <v>0</v>
      </c>
      <c r="BH11" s="208">
        <v>0</v>
      </c>
      <c r="BI11" s="208">
        <v>52.7672433083235</v>
      </c>
      <c r="BJ11" s="208">
        <v>616.824320736058</v>
      </c>
      <c r="BK11" s="208">
        <v>-4.04146200151148</v>
      </c>
      <c r="BL11" s="211">
        <v>1179.96290330508</v>
      </c>
      <c r="BM11" s="213">
        <v>4719.08057480904</v>
      </c>
      <c r="BN11" s="212"/>
      <c r="BO11" s="86" t="s">
        <v>41</v>
      </c>
      <c r="BP11" s="87" t="s">
        <v>96</v>
      </c>
      <c r="BQ11" s="208">
        <v>4.15331540831917</v>
      </c>
      <c r="BR11" s="208">
        <v>95.2056444318778</v>
      </c>
      <c r="BS11" s="208">
        <v>0.202114650364237</v>
      </c>
      <c r="BT11" s="208">
        <v>0.000286229004806309</v>
      </c>
      <c r="BU11" s="208">
        <v>0.0781004330190419</v>
      </c>
      <c r="BV11" s="208">
        <v>2120.93213335361</v>
      </c>
      <c r="BW11" s="208">
        <v>137.67709552007</v>
      </c>
      <c r="BX11" s="208">
        <v>0.840203735182956</v>
      </c>
      <c r="BY11" s="208">
        <v>1.62992961228623</v>
      </c>
      <c r="BZ11" s="208">
        <v>0.463474818527798</v>
      </c>
      <c r="CA11" s="208">
        <v>0.65924649926543</v>
      </c>
      <c r="CB11" s="208">
        <v>515.586931831123</v>
      </c>
      <c r="CC11" s="208">
        <v>0.370979092682742</v>
      </c>
      <c r="CD11" s="208">
        <v>1.03434176540091</v>
      </c>
      <c r="CE11" s="208">
        <v>0.162711176505718</v>
      </c>
      <c r="CF11" s="208">
        <v>0.611892230820662</v>
      </c>
      <c r="CG11" s="208">
        <v>10.3116547481025</v>
      </c>
      <c r="CH11" s="208">
        <v>3.62498458262707</v>
      </c>
      <c r="CI11" s="208">
        <v>42.9526262035417</v>
      </c>
      <c r="CJ11" s="208">
        <v>0.176360385358002</v>
      </c>
      <c r="CK11" s="208">
        <v>1.42335131437851</v>
      </c>
      <c r="CL11" s="208">
        <v>0.830730846975719</v>
      </c>
      <c r="CM11" s="208">
        <v>1.65616753047076</v>
      </c>
      <c r="CN11" s="208">
        <v>7.84023476683531</v>
      </c>
      <c r="CO11" s="208">
        <v>0.721310978247484</v>
      </c>
      <c r="CP11" s="208">
        <v>0.620998872104754</v>
      </c>
      <c r="CQ11" s="208">
        <v>4.71069952652042</v>
      </c>
      <c r="CR11" s="208">
        <v>4.63045387575545</v>
      </c>
      <c r="CS11" s="208">
        <v>1.76355647336683</v>
      </c>
      <c r="CT11" s="208">
        <v>0.147279599805783</v>
      </c>
      <c r="CU11" s="208">
        <v>2.64651662642276</v>
      </c>
      <c r="CV11" s="208">
        <v>0.358005360916822</v>
      </c>
      <c r="CW11" s="208">
        <v>0.387749502207204</v>
      </c>
      <c r="CX11" s="208">
        <v>0.164932888837274</v>
      </c>
      <c r="CY11" s="208">
        <v>4.8140072960634</v>
      </c>
      <c r="CZ11" s="208">
        <v>24.2189768895871</v>
      </c>
      <c r="DA11" s="208">
        <v>4.67520092794645</v>
      </c>
      <c r="DB11" s="208">
        <v>0.0272196530051149</v>
      </c>
      <c r="DC11" s="208">
        <v>0.190341146263814</v>
      </c>
      <c r="DD11" s="208">
        <v>0.423785572022812</v>
      </c>
      <c r="DE11" s="208">
        <v>16.7575255848294</v>
      </c>
      <c r="DF11" s="208">
        <v>1221.92778580283</v>
      </c>
      <c r="DG11" s="208">
        <v>0.875121614716174</v>
      </c>
      <c r="DH11" s="208">
        <v>0.56702373180534</v>
      </c>
      <c r="DI11" s="208">
        <v>0.511646041655728</v>
      </c>
      <c r="DJ11" s="208">
        <v>0.262749632102021</v>
      </c>
      <c r="DK11" s="208">
        <v>1.8385200908246</v>
      </c>
      <c r="DL11" s="208">
        <v>0.618172250953981</v>
      </c>
      <c r="DM11" s="208">
        <v>304.930755074406</v>
      </c>
      <c r="DN11" s="208">
        <v>98.251150254984</v>
      </c>
      <c r="DO11" s="208">
        <v>10.7014245504534</v>
      </c>
      <c r="DP11" s="208">
        <v>0</v>
      </c>
      <c r="DQ11" s="101">
        <f t="shared" si="0"/>
        <v>4656.16742098498</v>
      </c>
      <c r="DR11" s="210">
        <v>5754.51543897291</v>
      </c>
      <c r="DS11" s="208">
        <v>9205.01700138658</v>
      </c>
      <c r="DT11" s="85">
        <f t="shared" si="3"/>
        <v>14959.5324403595</v>
      </c>
      <c r="DU11" s="208">
        <v>0.332383521231695</v>
      </c>
      <c r="DV11" s="208">
        <v>0</v>
      </c>
      <c r="DW11" s="208">
        <v>10074.0091511609</v>
      </c>
      <c r="DX11" s="208">
        <v>14.9754185362439</v>
      </c>
      <c r="DY11" s="208">
        <v>-5.27176437771084</v>
      </c>
      <c r="DZ11" s="117">
        <f t="shared" si="1"/>
        <v>25043.5776292002</v>
      </c>
      <c r="EA11" s="118">
        <f t="shared" si="2"/>
        <v>29699.7450501851</v>
      </c>
    </row>
    <row r="12" spans="1:131">
      <c r="A12" s="86" t="s">
        <v>155</v>
      </c>
      <c r="B12" s="200" t="s">
        <v>156</v>
      </c>
      <c r="C12" s="208">
        <v>6.73924459226959</v>
      </c>
      <c r="D12" s="208">
        <v>28.1477063499497</v>
      </c>
      <c r="E12" s="208">
        <v>0.352160104760661</v>
      </c>
      <c r="F12" s="208">
        <v>0</v>
      </c>
      <c r="G12" s="208">
        <v>0</v>
      </c>
      <c r="H12" s="208">
        <v>3028.1261083567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10.2945031251338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0.794258166186965</v>
      </c>
      <c r="BB12" s="208">
        <v>0</v>
      </c>
      <c r="BC12" s="209">
        <v>3074.453980695</v>
      </c>
      <c r="BD12" s="210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1805.69688025631</v>
      </c>
      <c r="BJ12" s="208">
        <v>0</v>
      </c>
      <c r="BK12" s="208">
        <v>0</v>
      </c>
      <c r="BL12" s="211">
        <v>1805.69688025631</v>
      </c>
      <c r="BM12" s="213">
        <v>4880.15086095131</v>
      </c>
      <c r="BN12" s="212"/>
      <c r="BO12" s="86" t="s">
        <v>42</v>
      </c>
      <c r="BP12" s="87" t="s">
        <v>97</v>
      </c>
      <c r="BQ12" s="208">
        <v>170.901297680695</v>
      </c>
      <c r="BR12" s="208">
        <v>1327.08270697478</v>
      </c>
      <c r="BS12" s="208">
        <v>21.00623355901</v>
      </c>
      <c r="BT12" s="208">
        <v>0.000302317115425694</v>
      </c>
      <c r="BU12" s="208">
        <v>1.30398851940756</v>
      </c>
      <c r="BV12" s="208">
        <v>2320.05717983094</v>
      </c>
      <c r="BW12" s="208">
        <v>3527.16732884584</v>
      </c>
      <c r="BX12" s="208">
        <v>224.037174548722</v>
      </c>
      <c r="BY12" s="208">
        <v>1.71325943227952</v>
      </c>
      <c r="BZ12" s="208">
        <v>0.48814606175007</v>
      </c>
      <c r="CA12" s="208">
        <v>0.693882354441913</v>
      </c>
      <c r="CB12" s="208">
        <v>2.36081142844938</v>
      </c>
      <c r="CC12" s="208">
        <v>0.389748302100778</v>
      </c>
      <c r="CD12" s="208">
        <v>39.2265609342566</v>
      </c>
      <c r="CE12" s="208">
        <v>0.171069408820134</v>
      </c>
      <c r="CF12" s="208">
        <v>0.644810351016813</v>
      </c>
      <c r="CG12" s="208">
        <v>241.525354718418</v>
      </c>
      <c r="CH12" s="208">
        <v>4.49341081738293</v>
      </c>
      <c r="CI12" s="208">
        <v>58.7523334216551</v>
      </c>
      <c r="CJ12" s="208">
        <v>0.216455339856597</v>
      </c>
      <c r="CK12" s="208">
        <v>1.49842927837225</v>
      </c>
      <c r="CL12" s="208">
        <v>0.873529224308937</v>
      </c>
      <c r="CM12" s="208">
        <v>1.7394802029697</v>
      </c>
      <c r="CN12" s="208">
        <v>1.83627620294558</v>
      </c>
      <c r="CO12" s="208">
        <v>0.757247388389454</v>
      </c>
      <c r="CP12" s="208">
        <v>0.652210399928801</v>
      </c>
      <c r="CQ12" s="208">
        <v>4.94949166913513</v>
      </c>
      <c r="CR12" s="208">
        <v>4.85972797412953</v>
      </c>
      <c r="CS12" s="208">
        <v>1.93204693757487</v>
      </c>
      <c r="CT12" s="208">
        <v>0.154571953407974</v>
      </c>
      <c r="CU12" s="208">
        <v>3.86377524160005</v>
      </c>
      <c r="CV12" s="208">
        <v>0.375814063640964</v>
      </c>
      <c r="CW12" s="208">
        <v>0.413275319122974</v>
      </c>
      <c r="CX12" s="208">
        <v>0.176855602143916</v>
      </c>
      <c r="CY12" s="208">
        <v>5.05771267335739</v>
      </c>
      <c r="CZ12" s="208">
        <v>227.466380705553</v>
      </c>
      <c r="DA12" s="208">
        <v>5.51675338826295</v>
      </c>
      <c r="DB12" s="208">
        <v>0.029974163163352</v>
      </c>
      <c r="DC12" s="208">
        <v>0.606428815471964</v>
      </c>
      <c r="DD12" s="208">
        <v>1.49320748947582</v>
      </c>
      <c r="DE12" s="208">
        <v>6.56467828113537</v>
      </c>
      <c r="DF12" s="208">
        <v>746.154032936982</v>
      </c>
      <c r="DG12" s="208">
        <v>1.21983059464926</v>
      </c>
      <c r="DH12" s="208">
        <v>0.61323341629638</v>
      </c>
      <c r="DI12" s="208">
        <v>1.93648497869687</v>
      </c>
      <c r="DJ12" s="208">
        <v>0.410823670366299</v>
      </c>
      <c r="DK12" s="208">
        <v>4.01484588350257</v>
      </c>
      <c r="DL12" s="208">
        <v>0.67979994669243</v>
      </c>
      <c r="DM12" s="208">
        <v>258.434117525454</v>
      </c>
      <c r="DN12" s="208">
        <v>68.0958495259301</v>
      </c>
      <c r="DO12" s="208">
        <v>37.3286564095765</v>
      </c>
      <c r="DP12" s="208">
        <v>0</v>
      </c>
      <c r="DQ12" s="101">
        <f t="shared" si="0"/>
        <v>9331.93759670917</v>
      </c>
      <c r="DR12" s="210">
        <v>4416.31295093055</v>
      </c>
      <c r="DS12" s="208">
        <v>15044.6680585427</v>
      </c>
      <c r="DT12" s="85">
        <f t="shared" si="3"/>
        <v>19460.9810094733</v>
      </c>
      <c r="DU12" s="208">
        <v>0.348706164050597</v>
      </c>
      <c r="DV12" s="208">
        <v>0</v>
      </c>
      <c r="DW12" s="208">
        <v>9783.52364913552</v>
      </c>
      <c r="DX12" s="208">
        <v>15.7108292657677</v>
      </c>
      <c r="DY12" s="208">
        <v>-10.726908467056</v>
      </c>
      <c r="DZ12" s="117">
        <f t="shared" si="1"/>
        <v>29249.8372855715</v>
      </c>
      <c r="EA12" s="118">
        <f t="shared" si="2"/>
        <v>38581.7748822807</v>
      </c>
    </row>
    <row r="13" spans="1:131">
      <c r="A13" s="86" t="s">
        <v>157</v>
      </c>
      <c r="B13" s="200" t="s">
        <v>158</v>
      </c>
      <c r="C13" s="208">
        <v>15.9829357103186</v>
      </c>
      <c r="D13" s="208">
        <v>69.6930231278448</v>
      </c>
      <c r="E13" s="208">
        <v>1.61421693604509</v>
      </c>
      <c r="F13" s="208">
        <v>0</v>
      </c>
      <c r="G13" s="208">
        <v>0</v>
      </c>
      <c r="H13" s="208">
        <v>1827.82600425635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9">
        <v>1915.11618003056</v>
      </c>
      <c r="BD13" s="210">
        <v>0.00117962745156735</v>
      </c>
      <c r="BE13" s="208">
        <v>594.290749330093</v>
      </c>
      <c r="BF13" s="208">
        <v>594.291928957545</v>
      </c>
      <c r="BG13" s="208">
        <v>0</v>
      </c>
      <c r="BH13" s="208">
        <v>0</v>
      </c>
      <c r="BI13" s="208">
        <v>64.624857259397</v>
      </c>
      <c r="BJ13" s="208">
        <v>16.8885779164438</v>
      </c>
      <c r="BK13" s="208">
        <v>0</v>
      </c>
      <c r="BL13" s="211">
        <v>675.805364133385</v>
      </c>
      <c r="BM13" s="213">
        <v>2590.92154416394</v>
      </c>
      <c r="BN13" s="212"/>
      <c r="BO13" s="86" t="s">
        <v>43</v>
      </c>
      <c r="BP13" s="87" t="s">
        <v>98</v>
      </c>
      <c r="BQ13" s="208">
        <v>0.109532014162452</v>
      </c>
      <c r="BR13" s="208">
        <v>0.0848571990226064</v>
      </c>
      <c r="BS13" s="208">
        <v>0.00507160572698958</v>
      </c>
      <c r="BT13" s="208">
        <v>2.70360333330421e-5</v>
      </c>
      <c r="BU13" s="208">
        <v>0.00392948438537626</v>
      </c>
      <c r="BV13" s="208">
        <v>21.8888279851552</v>
      </c>
      <c r="BW13" s="208">
        <v>0.278089520499484</v>
      </c>
      <c r="BX13" s="208">
        <v>323.48879423164</v>
      </c>
      <c r="BY13" s="208">
        <v>0.0558537570283281</v>
      </c>
      <c r="BZ13" s="208">
        <v>0.0157866334051908</v>
      </c>
      <c r="CA13" s="208">
        <v>0.0224995798359199</v>
      </c>
      <c r="CB13" s="208">
        <v>0.0769060546448829</v>
      </c>
      <c r="CC13" s="208">
        <v>0.0142895351031508</v>
      </c>
      <c r="CD13" s="208">
        <v>0.0355191536557976</v>
      </c>
      <c r="CE13" s="208">
        <v>0.00557183878590095</v>
      </c>
      <c r="CF13" s="208">
        <v>0.0208080430944269</v>
      </c>
      <c r="CG13" s="208">
        <v>0.00113900100202928</v>
      </c>
      <c r="CH13" s="208">
        <v>0.124265630775064</v>
      </c>
      <c r="CI13" s="208">
        <v>0.0232295570148395</v>
      </c>
      <c r="CJ13" s="208">
        <v>0.00523716778656227</v>
      </c>
      <c r="CK13" s="208">
        <v>0.0511749707094294</v>
      </c>
      <c r="CL13" s="208">
        <v>0.0284555505335452</v>
      </c>
      <c r="CM13" s="208">
        <v>0.0569868633722804</v>
      </c>
      <c r="CN13" s="208">
        <v>0.0607578112663609</v>
      </c>
      <c r="CO13" s="208">
        <v>0.0254819746548745</v>
      </c>
      <c r="CP13" s="208">
        <v>0.0231302055143611</v>
      </c>
      <c r="CQ13" s="208">
        <v>0.746958002397366</v>
      </c>
      <c r="CR13" s="208">
        <v>0.188747647574689</v>
      </c>
      <c r="CS13" s="208">
        <v>0.0606315016742315</v>
      </c>
      <c r="CT13" s="208">
        <v>0.00589112367783291</v>
      </c>
      <c r="CU13" s="208">
        <v>0.0854977508760076</v>
      </c>
      <c r="CV13" s="208">
        <v>0.0554396875261598</v>
      </c>
      <c r="CW13" s="208">
        <v>0.0127558426908061</v>
      </c>
      <c r="CX13" s="208">
        <v>0.00622589173066056</v>
      </c>
      <c r="CY13" s="208">
        <v>0.220201047959094</v>
      </c>
      <c r="CZ13" s="208">
        <v>0.588540206340762</v>
      </c>
      <c r="DA13" s="208">
        <v>0.465318558329307</v>
      </c>
      <c r="DB13" s="208">
        <v>0.00164476381680519</v>
      </c>
      <c r="DC13" s="208">
        <v>0.200467204065218</v>
      </c>
      <c r="DD13" s="208">
        <v>0.0144520365902942</v>
      </c>
      <c r="DE13" s="208">
        <v>7.83611059778585</v>
      </c>
      <c r="DF13" s="208">
        <v>787.414889960822</v>
      </c>
      <c r="DG13" s="208">
        <v>0.029067060013814</v>
      </c>
      <c r="DH13" s="208">
        <v>0.0177452958294145</v>
      </c>
      <c r="DI13" s="208">
        <v>2.03316131666459</v>
      </c>
      <c r="DJ13" s="208">
        <v>0.00690886089837217</v>
      </c>
      <c r="DK13" s="208">
        <v>0.0864884308473044</v>
      </c>
      <c r="DL13" s="208">
        <v>0.0307878849187202</v>
      </c>
      <c r="DM13" s="208">
        <v>6.45802099493036</v>
      </c>
      <c r="DN13" s="208">
        <v>8.43063252669537</v>
      </c>
      <c r="DO13" s="208">
        <v>0.570865460229944</v>
      </c>
      <c r="DP13" s="208">
        <v>0</v>
      </c>
      <c r="DQ13" s="101">
        <f t="shared" si="0"/>
        <v>1162.07367205969</v>
      </c>
      <c r="DR13" s="210">
        <v>47.9619866264701</v>
      </c>
      <c r="DS13" s="208">
        <v>1267.80450239031</v>
      </c>
      <c r="DT13" s="85">
        <f t="shared" si="3"/>
        <v>1315.76648901678</v>
      </c>
      <c r="DU13" s="208">
        <v>0.0114555875734064</v>
      </c>
      <c r="DV13" s="208">
        <v>0</v>
      </c>
      <c r="DW13" s="208">
        <v>3118.60149797255</v>
      </c>
      <c r="DX13" s="208">
        <v>1.91207572590063</v>
      </c>
      <c r="DY13" s="208">
        <v>-1.55914980822029</v>
      </c>
      <c r="DZ13" s="117">
        <f t="shared" si="1"/>
        <v>4434.73236849458</v>
      </c>
      <c r="EA13" s="118">
        <f t="shared" si="2"/>
        <v>5596.80604055428</v>
      </c>
    </row>
    <row r="14" spans="1:131">
      <c r="A14" s="86" t="s">
        <v>159</v>
      </c>
      <c r="B14" s="200" t="s">
        <v>160</v>
      </c>
      <c r="C14" s="208">
        <v>16.4296914199647</v>
      </c>
      <c r="D14" s="208">
        <v>214.083126695046</v>
      </c>
      <c r="E14" s="208">
        <v>0.532975920892362</v>
      </c>
      <c r="F14" s="208">
        <v>0</v>
      </c>
      <c r="G14" s="208">
        <v>0</v>
      </c>
      <c r="H14" s="208">
        <v>1486.37056139307</v>
      </c>
      <c r="I14" s="208">
        <v>61.5214863775607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0.127927642374262</v>
      </c>
      <c r="AM14" s="208">
        <v>0</v>
      </c>
      <c r="AN14" s="208">
        <v>0</v>
      </c>
      <c r="AO14" s="208">
        <v>0</v>
      </c>
      <c r="AP14" s="208">
        <v>0</v>
      </c>
      <c r="AQ14" s="208">
        <v>4.26724884248776</v>
      </c>
      <c r="AR14" s="208">
        <v>35.4652245200253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2.75850656607058</v>
      </c>
      <c r="AZ14" s="208">
        <v>0.878605446559293</v>
      </c>
      <c r="BA14" s="208">
        <v>0</v>
      </c>
      <c r="BB14" s="208">
        <v>0</v>
      </c>
      <c r="BC14" s="209">
        <v>1822.43535482405</v>
      </c>
      <c r="BD14" s="210">
        <v>7.08850869125896</v>
      </c>
      <c r="BE14" s="208">
        <v>248.106423194558</v>
      </c>
      <c r="BF14" s="208">
        <v>255.194931885817</v>
      </c>
      <c r="BG14" s="208">
        <v>0.0179824262003109</v>
      </c>
      <c r="BH14" s="208">
        <v>0</v>
      </c>
      <c r="BI14" s="208">
        <v>449.788124727799</v>
      </c>
      <c r="BJ14" s="208">
        <v>39.0488811867707</v>
      </c>
      <c r="BK14" s="208">
        <v>-1.82287457174974</v>
      </c>
      <c r="BL14" s="211">
        <v>742.227045654837</v>
      </c>
      <c r="BM14" s="213">
        <v>2564.66240047889</v>
      </c>
      <c r="BN14" s="212"/>
      <c r="BO14" s="86" t="s">
        <v>44</v>
      </c>
      <c r="BP14" s="87" t="s">
        <v>99</v>
      </c>
      <c r="BQ14" s="208">
        <v>0.574773042656504</v>
      </c>
      <c r="BR14" s="208">
        <v>0.443405694178161</v>
      </c>
      <c r="BS14" s="208">
        <v>0.0266598280892122</v>
      </c>
      <c r="BT14" s="208">
        <v>6.46074752306182e-5</v>
      </c>
      <c r="BU14" s="208">
        <v>0.0150610453866623</v>
      </c>
      <c r="BV14" s="208">
        <v>0.953326696314223</v>
      </c>
      <c r="BW14" s="208">
        <v>1.16189147442781</v>
      </c>
      <c r="BX14" s="208">
        <v>0.154118112376068</v>
      </c>
      <c r="BY14" s="208">
        <v>782.055488770314</v>
      </c>
      <c r="BZ14" s="208">
        <v>0.0874800758404822</v>
      </c>
      <c r="CA14" s="208">
        <v>0.123592738800503</v>
      </c>
      <c r="CB14" s="208">
        <v>0.415977636575118</v>
      </c>
      <c r="CC14" s="208">
        <v>0.0690323621016745</v>
      </c>
      <c r="CD14" s="208">
        <v>0.189823093731898</v>
      </c>
      <c r="CE14" s="208">
        <v>0.0301545605643488</v>
      </c>
      <c r="CF14" s="208">
        <v>0.116130279030818</v>
      </c>
      <c r="CG14" s="208">
        <v>0.00687225969258727</v>
      </c>
      <c r="CH14" s="208">
        <v>0.66931261060662</v>
      </c>
      <c r="CI14" s="208">
        <v>0.125445631026614</v>
      </c>
      <c r="CJ14" s="208">
        <v>0.0294634292512794</v>
      </c>
      <c r="CK14" s="208">
        <v>0.268753171621942</v>
      </c>
      <c r="CL14" s="208">
        <v>0.154196016259772</v>
      </c>
      <c r="CM14" s="208">
        <v>0.303744576511075</v>
      </c>
      <c r="CN14" s="208">
        <v>0.326350369544646</v>
      </c>
      <c r="CO14" s="208">
        <v>0.131975196430744</v>
      </c>
      <c r="CP14" s="208">
        <v>0.114755378462725</v>
      </c>
      <c r="CQ14" s="208">
        <v>1.17100261624462</v>
      </c>
      <c r="CR14" s="208">
        <v>0.857597537409207</v>
      </c>
      <c r="CS14" s="208">
        <v>0.324685730958156</v>
      </c>
      <c r="CT14" s="208">
        <v>0.0272188670213244</v>
      </c>
      <c r="CU14" s="208">
        <v>0.465742489058623</v>
      </c>
      <c r="CV14" s="208">
        <v>0.0876645746357945</v>
      </c>
      <c r="CW14" s="208">
        <v>0.0821785982658223</v>
      </c>
      <c r="CX14" s="208">
        <v>0.0373820587575465</v>
      </c>
      <c r="CY14" s="208">
        <v>0.914126138425655</v>
      </c>
      <c r="CZ14" s="208">
        <v>2.37978885590502</v>
      </c>
      <c r="DA14" s="208">
        <v>0.910627185038989</v>
      </c>
      <c r="DB14" s="208">
        <v>0.00797567139254848</v>
      </c>
      <c r="DC14" s="208">
        <v>0.039071314190958</v>
      </c>
      <c r="DD14" s="208">
        <v>0.13271746885745</v>
      </c>
      <c r="DE14" s="208">
        <v>0.0552060986403229</v>
      </c>
      <c r="DF14" s="208">
        <v>0.669354117672834</v>
      </c>
      <c r="DG14" s="208">
        <v>0.185140412254575</v>
      </c>
      <c r="DH14" s="208">
        <v>0.136475274577042</v>
      </c>
      <c r="DI14" s="208">
        <v>0.185789570853762</v>
      </c>
      <c r="DJ14" s="208">
        <v>0.0879149366482576</v>
      </c>
      <c r="DK14" s="208">
        <v>0.590568341105545</v>
      </c>
      <c r="DL14" s="208">
        <v>0.168055918205751</v>
      </c>
      <c r="DM14" s="208">
        <v>0.421024228821149</v>
      </c>
      <c r="DN14" s="208">
        <v>0.796116927225957</v>
      </c>
      <c r="DO14" s="208">
        <v>0.228060610423681</v>
      </c>
      <c r="DP14" s="208">
        <v>0</v>
      </c>
      <c r="DQ14" s="101">
        <f t="shared" si="0"/>
        <v>799.509334199862</v>
      </c>
      <c r="DR14" s="210">
        <v>6594.73523130102</v>
      </c>
      <c r="DS14" s="208">
        <v>2134.23562757074</v>
      </c>
      <c r="DT14" s="85">
        <f t="shared" si="3"/>
        <v>8728.97085887176</v>
      </c>
      <c r="DU14" s="208">
        <v>0.0602184025746839</v>
      </c>
      <c r="DV14" s="208">
        <v>0</v>
      </c>
      <c r="DW14" s="208">
        <v>1156.83202105126</v>
      </c>
      <c r="DX14" s="208">
        <v>3.43776286021482</v>
      </c>
      <c r="DY14" s="208">
        <v>-0.977366847890162</v>
      </c>
      <c r="DZ14" s="117">
        <f t="shared" si="1"/>
        <v>9888.32349433792</v>
      </c>
      <c r="EA14" s="118">
        <f t="shared" si="2"/>
        <v>10687.8328285378</v>
      </c>
    </row>
    <row r="15" spans="1:131">
      <c r="A15" s="86" t="s">
        <v>161</v>
      </c>
      <c r="B15" s="200" t="s">
        <v>162</v>
      </c>
      <c r="C15" s="208">
        <v>211.936044268473</v>
      </c>
      <c r="D15" s="208">
        <v>308.878937410055</v>
      </c>
      <c r="E15" s="208">
        <v>281.054120701391</v>
      </c>
      <c r="F15" s="208">
        <v>0</v>
      </c>
      <c r="G15" s="208">
        <v>0.0680341293607139</v>
      </c>
      <c r="H15" s="208">
        <v>26.2861907046192</v>
      </c>
      <c r="I15" s="208">
        <v>21.6142729577546</v>
      </c>
      <c r="J15" s="208">
        <v>0.142724929940503</v>
      </c>
      <c r="K15" s="208">
        <v>2.61322385960083</v>
      </c>
      <c r="L15" s="208">
        <v>0.855989183785311</v>
      </c>
      <c r="M15" s="208">
        <v>0.225763420181231</v>
      </c>
      <c r="N15" s="208">
        <v>2.347293037661</v>
      </c>
      <c r="O15" s="208">
        <v>161.29203378203</v>
      </c>
      <c r="P15" s="208">
        <v>175.546068285817</v>
      </c>
      <c r="Q15" s="208">
        <v>0</v>
      </c>
      <c r="R15" s="208">
        <v>0</v>
      </c>
      <c r="S15" s="208">
        <v>0.0221805739062945</v>
      </c>
      <c r="T15" s="208">
        <v>43.6954606669873</v>
      </c>
      <c r="U15" s="208">
        <v>0</v>
      </c>
      <c r="V15" s="208">
        <v>0</v>
      </c>
      <c r="W15" s="208">
        <v>88.6156848251067</v>
      </c>
      <c r="X15" s="208">
        <v>4.94688401165423</v>
      </c>
      <c r="Y15" s="208">
        <v>14.0301547773438</v>
      </c>
      <c r="Z15" s="208">
        <v>0.692179905774163</v>
      </c>
      <c r="AA15" s="208">
        <v>0</v>
      </c>
      <c r="AB15" s="208">
        <v>0</v>
      </c>
      <c r="AC15" s="208">
        <v>0</v>
      </c>
      <c r="AD15" s="208">
        <v>0</v>
      </c>
      <c r="AE15" s="208">
        <v>0</v>
      </c>
      <c r="AF15" s="208">
        <v>0</v>
      </c>
      <c r="AG15" s="208">
        <v>0.401260109584754</v>
      </c>
      <c r="AH15" s="208">
        <v>0</v>
      </c>
      <c r="AI15" s="208">
        <v>0</v>
      </c>
      <c r="AJ15" s="208">
        <v>0</v>
      </c>
      <c r="AK15" s="208">
        <v>82.0491044989933</v>
      </c>
      <c r="AL15" s="208">
        <v>16.1982754009104</v>
      </c>
      <c r="AM15" s="208">
        <v>0</v>
      </c>
      <c r="AN15" s="208">
        <v>0</v>
      </c>
      <c r="AO15" s="208">
        <v>0</v>
      </c>
      <c r="AP15" s="208">
        <v>0</v>
      </c>
      <c r="AQ15" s="208">
        <v>0</v>
      </c>
      <c r="AR15" s="208">
        <v>0</v>
      </c>
      <c r="AS15" s="208">
        <v>0</v>
      </c>
      <c r="AT15" s="208">
        <v>0</v>
      </c>
      <c r="AU15" s="208">
        <v>0</v>
      </c>
      <c r="AV15" s="208">
        <v>0</v>
      </c>
      <c r="AW15" s="208">
        <v>0.191185245015752</v>
      </c>
      <c r="AX15" s="208">
        <v>0</v>
      </c>
      <c r="AY15" s="208">
        <v>1.02613674002524</v>
      </c>
      <c r="AZ15" s="208">
        <v>0</v>
      </c>
      <c r="BA15" s="208">
        <v>0</v>
      </c>
      <c r="BB15" s="208">
        <v>0</v>
      </c>
      <c r="BC15" s="209">
        <v>1444.72920342597</v>
      </c>
      <c r="BD15" s="210">
        <v>159.046659265714</v>
      </c>
      <c r="BE15" s="208">
        <v>191.453905048376</v>
      </c>
      <c r="BF15" s="208">
        <v>350.50056431409</v>
      </c>
      <c r="BG15" s="208">
        <v>0</v>
      </c>
      <c r="BH15" s="208">
        <v>0</v>
      </c>
      <c r="BI15" s="208">
        <v>786.796304069601</v>
      </c>
      <c r="BJ15" s="208">
        <v>114.178429093029</v>
      </c>
      <c r="BK15" s="208">
        <v>-1.69915043149176</v>
      </c>
      <c r="BL15" s="211">
        <v>1249.77614704523</v>
      </c>
      <c r="BM15" s="213">
        <v>2694.5053504712</v>
      </c>
      <c r="BN15" s="212"/>
      <c r="BO15" s="86" t="s">
        <v>45</v>
      </c>
      <c r="BP15" s="87" t="s">
        <v>100</v>
      </c>
      <c r="BQ15" s="208">
        <v>11.2865841507946</v>
      </c>
      <c r="BR15" s="208">
        <v>0.328645082190424</v>
      </c>
      <c r="BS15" s="208">
        <v>0.0321626540289166</v>
      </c>
      <c r="BT15" s="208">
        <v>0</v>
      </c>
      <c r="BU15" s="208">
        <v>3.99804108115921</v>
      </c>
      <c r="BV15" s="208">
        <v>0</v>
      </c>
      <c r="BW15" s="208">
        <v>12.2553088161924</v>
      </c>
      <c r="BX15" s="208">
        <v>0</v>
      </c>
      <c r="BY15" s="208">
        <v>0</v>
      </c>
      <c r="BZ15" s="208">
        <v>213.993527202234</v>
      </c>
      <c r="CA15" s="208">
        <v>303.267512471729</v>
      </c>
      <c r="CB15" s="208">
        <v>541.822617662826</v>
      </c>
      <c r="CC15" s="208">
        <v>0</v>
      </c>
      <c r="CD15" s="208">
        <v>3.38821815149678</v>
      </c>
      <c r="CE15" s="208">
        <v>0</v>
      </c>
      <c r="CF15" s="208">
        <v>0</v>
      </c>
      <c r="CG15" s="208">
        <v>0</v>
      </c>
      <c r="CH15" s="208">
        <v>0</v>
      </c>
      <c r="CI15" s="208">
        <v>1.21045209293713</v>
      </c>
      <c r="CJ15" s="208">
        <v>1.25665801853643</v>
      </c>
      <c r="CK15" s="208">
        <v>49.6097644054294</v>
      </c>
      <c r="CL15" s="208">
        <v>0.547437321002469</v>
      </c>
      <c r="CM15" s="208">
        <v>0</v>
      </c>
      <c r="CN15" s="208">
        <v>3.22912409234495</v>
      </c>
      <c r="CO15" s="208">
        <v>0</v>
      </c>
      <c r="CP15" s="208">
        <v>0.187584930403788</v>
      </c>
      <c r="CQ15" s="208">
        <v>0.551219075121132</v>
      </c>
      <c r="CR15" s="208">
        <v>0.125353196702942</v>
      </c>
      <c r="CS15" s="208">
        <v>60.4589508524884</v>
      </c>
      <c r="CT15" s="208">
        <v>0.323921687563165</v>
      </c>
      <c r="CU15" s="208">
        <v>150.526143264435</v>
      </c>
      <c r="CV15" s="208">
        <v>0.0113221087707049</v>
      </c>
      <c r="CW15" s="208">
        <v>0.543346372235404</v>
      </c>
      <c r="CX15" s="208">
        <v>0.284425303938914</v>
      </c>
      <c r="CY15" s="208">
        <v>11.164023204619</v>
      </c>
      <c r="CZ15" s="208">
        <v>0.687148534400983</v>
      </c>
      <c r="DA15" s="208">
        <v>3.02578026937051</v>
      </c>
      <c r="DB15" s="208">
        <v>0.238167392425099</v>
      </c>
      <c r="DC15" s="208">
        <v>0</v>
      </c>
      <c r="DD15" s="208">
        <v>0</v>
      </c>
      <c r="DE15" s="208">
        <v>6.19609374040693</v>
      </c>
      <c r="DF15" s="208">
        <v>7.66127124020128</v>
      </c>
      <c r="DG15" s="208">
        <v>0</v>
      </c>
      <c r="DH15" s="208">
        <v>0.0368270370241552</v>
      </c>
      <c r="DI15" s="208">
        <v>0</v>
      </c>
      <c r="DJ15" s="208">
        <v>0</v>
      </c>
      <c r="DK15" s="208">
        <v>0.130507857628177</v>
      </c>
      <c r="DL15" s="208">
        <v>0.050334963945639</v>
      </c>
      <c r="DM15" s="208">
        <v>4.53388875599908</v>
      </c>
      <c r="DN15" s="208">
        <v>0.843119064181902</v>
      </c>
      <c r="DO15" s="208">
        <v>22.735701473768</v>
      </c>
      <c r="DP15" s="208">
        <v>0</v>
      </c>
      <c r="DQ15" s="101">
        <f t="shared" si="0"/>
        <v>1416.54118352853</v>
      </c>
      <c r="DR15" s="210">
        <v>63.3622271313581</v>
      </c>
      <c r="DS15" s="208">
        <v>394.279901828368</v>
      </c>
      <c r="DT15" s="85">
        <f t="shared" si="3"/>
        <v>457.642128959726</v>
      </c>
      <c r="DU15" s="208">
        <v>0</v>
      </c>
      <c r="DV15" s="208">
        <v>0</v>
      </c>
      <c r="DW15" s="208">
        <v>351.816437954657</v>
      </c>
      <c r="DX15" s="208">
        <v>0</v>
      </c>
      <c r="DY15" s="208">
        <v>-1.91699058237571</v>
      </c>
      <c r="DZ15" s="117">
        <f t="shared" si="1"/>
        <v>807.541576332007</v>
      </c>
      <c r="EA15" s="118">
        <f t="shared" si="2"/>
        <v>2224.08275986054</v>
      </c>
    </row>
    <row r="16" spans="1:131">
      <c r="A16" s="86" t="s">
        <v>163</v>
      </c>
      <c r="B16" s="200" t="s">
        <v>164</v>
      </c>
      <c r="C16" s="208">
        <v>0.604923999393227</v>
      </c>
      <c r="D16" s="208">
        <v>0.342117755831365</v>
      </c>
      <c r="E16" s="208">
        <v>2.02324190139135</v>
      </c>
      <c r="F16" s="208">
        <v>0</v>
      </c>
      <c r="G16" s="208">
        <v>0</v>
      </c>
      <c r="H16" s="208">
        <v>30.6834676137367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0.382596830113897</v>
      </c>
      <c r="AR16" s="208">
        <v>7.42820213445502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3.03420953317327</v>
      </c>
      <c r="AZ16" s="208">
        <v>0.547927155188764</v>
      </c>
      <c r="BA16" s="208">
        <v>0</v>
      </c>
      <c r="BB16" s="208">
        <v>0</v>
      </c>
      <c r="BC16" s="209">
        <v>45.0466869232836</v>
      </c>
      <c r="BD16" s="210">
        <v>1.86735296058384</v>
      </c>
      <c r="BE16" s="208">
        <v>74.2371228022982</v>
      </c>
      <c r="BF16" s="208">
        <v>76.104475762882</v>
      </c>
      <c r="BG16" s="208">
        <v>0.0291762952993529</v>
      </c>
      <c r="BH16" s="208">
        <v>0</v>
      </c>
      <c r="BI16" s="208">
        <v>201.026592364335</v>
      </c>
      <c r="BJ16" s="208">
        <v>0</v>
      </c>
      <c r="BK16" s="208">
        <v>0</v>
      </c>
      <c r="BL16" s="211">
        <v>277.160244422516</v>
      </c>
      <c r="BM16" s="213">
        <v>322.2069313458</v>
      </c>
      <c r="BN16" s="212"/>
      <c r="BO16" s="86" t="s">
        <v>46</v>
      </c>
      <c r="BP16" s="87" t="s">
        <v>101</v>
      </c>
      <c r="BQ16" s="208">
        <v>0.0201797651949219</v>
      </c>
      <c r="BR16" s="208">
        <v>0.0264074627792236</v>
      </c>
      <c r="BS16" s="208">
        <v>0.000936222721457105</v>
      </c>
      <c r="BT16" s="208">
        <v>0.00469891959401644</v>
      </c>
      <c r="BU16" s="208">
        <v>0.0294668934931261</v>
      </c>
      <c r="BV16" s="208">
        <v>0.352067421043843</v>
      </c>
      <c r="BW16" s="208">
        <v>0.638002362469929</v>
      </c>
      <c r="BX16" s="208">
        <v>0.00532694581043259</v>
      </c>
      <c r="BY16" s="208">
        <v>0.0103106509503263</v>
      </c>
      <c r="BZ16" s="208">
        <v>0.161771800503947</v>
      </c>
      <c r="CA16" s="208">
        <v>36.4997606636953</v>
      </c>
      <c r="CB16" s="208">
        <v>0.0141969229573569</v>
      </c>
      <c r="CC16" s="208">
        <v>0.00235030839290789</v>
      </c>
      <c r="CD16" s="208">
        <v>0.00655686590984721</v>
      </c>
      <c r="CE16" s="208">
        <v>0.00102856616867827</v>
      </c>
      <c r="CF16" s="208">
        <v>0.00384118241494784</v>
      </c>
      <c r="CG16" s="208">
        <v>0.000210260551640949</v>
      </c>
      <c r="CH16" s="208">
        <v>0.0229395409049023</v>
      </c>
      <c r="CI16" s="208">
        <v>0.0781441938311942</v>
      </c>
      <c r="CJ16" s="208">
        <v>0.00096678561816619</v>
      </c>
      <c r="CK16" s="208">
        <v>0.00896215236259481</v>
      </c>
      <c r="CL16" s="208">
        <v>0.458875725125799</v>
      </c>
      <c r="CM16" s="208">
        <v>0.0105011701233601</v>
      </c>
      <c r="CN16" s="208">
        <v>2.64691964918471</v>
      </c>
      <c r="CO16" s="208">
        <v>0.00457987745105833</v>
      </c>
      <c r="CP16" s="208">
        <v>0.00833230884694316</v>
      </c>
      <c r="CQ16" s="208">
        <v>0.102867653754167</v>
      </c>
      <c r="CR16" s="208">
        <v>0.0294261561822144</v>
      </c>
      <c r="CS16" s="208">
        <v>0.0111699168048049</v>
      </c>
      <c r="CT16" s="208">
        <v>0.000935951740974628</v>
      </c>
      <c r="CU16" s="208">
        <v>0.0157829573733664</v>
      </c>
      <c r="CV16" s="208">
        <v>0.0110257701951347</v>
      </c>
      <c r="CW16" s="208">
        <v>2.16114116988629</v>
      </c>
      <c r="CX16" s="208">
        <v>2.99808387754744</v>
      </c>
      <c r="CY16" s="208">
        <v>0.731510179127051</v>
      </c>
      <c r="CZ16" s="208">
        <v>8.95383401204685</v>
      </c>
      <c r="DA16" s="208">
        <v>10.9404167747851</v>
      </c>
      <c r="DB16" s="208">
        <v>0.128242030590654</v>
      </c>
      <c r="DC16" s="208">
        <v>7.139168865013</v>
      </c>
      <c r="DD16" s="208">
        <v>5.01660854656337</v>
      </c>
      <c r="DE16" s="208">
        <v>2.03917689182225</v>
      </c>
      <c r="DF16" s="208">
        <v>8.62589491065011</v>
      </c>
      <c r="DG16" s="208">
        <v>0.639462273298247</v>
      </c>
      <c r="DH16" s="208">
        <v>1.58357618689501</v>
      </c>
      <c r="DI16" s="208">
        <v>15.1965013550109</v>
      </c>
      <c r="DJ16" s="208">
        <v>0.905004761599076</v>
      </c>
      <c r="DK16" s="208">
        <v>4.76217121284864</v>
      </c>
      <c r="DL16" s="208">
        <v>8.16602767323678</v>
      </c>
      <c r="DM16" s="208">
        <v>55.9166969051798</v>
      </c>
      <c r="DN16" s="208">
        <v>2.1877609425621</v>
      </c>
      <c r="DO16" s="208">
        <v>33.3880859495984</v>
      </c>
      <c r="DP16" s="208">
        <v>0</v>
      </c>
      <c r="DQ16" s="101">
        <f t="shared" si="0"/>
        <v>212.667907542412</v>
      </c>
      <c r="DR16" s="210">
        <v>63.4875658768829</v>
      </c>
      <c r="DS16" s="208">
        <v>370.695226530506</v>
      </c>
      <c r="DT16" s="85">
        <f t="shared" si="3"/>
        <v>434.182792407389</v>
      </c>
      <c r="DU16" s="208">
        <v>0.00211471118836971</v>
      </c>
      <c r="DV16" s="208">
        <v>0</v>
      </c>
      <c r="DW16" s="208">
        <v>2878.95902489402</v>
      </c>
      <c r="DX16" s="208">
        <v>0.0952775426764881</v>
      </c>
      <c r="DY16" s="208">
        <v>-0.265336726670449</v>
      </c>
      <c r="DZ16" s="117">
        <f t="shared" si="1"/>
        <v>3312.9738728286</v>
      </c>
      <c r="EA16" s="118">
        <f t="shared" si="2"/>
        <v>3525.64178037102</v>
      </c>
    </row>
    <row r="17" spans="1:131">
      <c r="A17" s="86" t="s">
        <v>165</v>
      </c>
      <c r="B17" s="200" t="s">
        <v>166</v>
      </c>
      <c r="C17" s="208">
        <v>0</v>
      </c>
      <c r="D17" s="208">
        <v>0</v>
      </c>
      <c r="E17" s="208">
        <v>0</v>
      </c>
      <c r="F17" s="208">
        <v>0.000298708441049779</v>
      </c>
      <c r="G17" s="208">
        <v>0.000209204791045478</v>
      </c>
      <c r="H17" s="208">
        <v>0.00271381739708309</v>
      </c>
      <c r="I17" s="208">
        <v>0.0180503979127303</v>
      </c>
      <c r="J17" s="208">
        <v>0.00390267302092361</v>
      </c>
      <c r="K17" s="208">
        <v>0</v>
      </c>
      <c r="L17" s="208">
        <v>0.0013063769405109</v>
      </c>
      <c r="M17" s="208">
        <v>0</v>
      </c>
      <c r="N17" s="208">
        <v>0</v>
      </c>
      <c r="O17" s="208">
        <v>0.00127661586335177</v>
      </c>
      <c r="P17" s="208">
        <v>0.00999279897045637</v>
      </c>
      <c r="Q17" s="208">
        <v>0</v>
      </c>
      <c r="R17" s="208">
        <v>19.4859856131765</v>
      </c>
      <c r="S17" s="208">
        <v>0</v>
      </c>
      <c r="T17" s="208">
        <v>0.168413460642222</v>
      </c>
      <c r="U17" s="208">
        <v>0.00110485061146004</v>
      </c>
      <c r="V17" s="208">
        <v>0.000204508438839769</v>
      </c>
      <c r="W17" s="208">
        <v>0.00264391692342534</v>
      </c>
      <c r="X17" s="208">
        <v>0.00934012813895094</v>
      </c>
      <c r="Y17" s="208">
        <v>0.00688165304663982</v>
      </c>
      <c r="Z17" s="208">
        <v>0.0129617704703606</v>
      </c>
      <c r="AA17" s="208">
        <v>0</v>
      </c>
      <c r="AB17" s="208">
        <v>0.000226659141256246</v>
      </c>
      <c r="AC17" s="208">
        <v>0.000349567937966158</v>
      </c>
      <c r="AD17" s="208">
        <v>0.00195827507649847</v>
      </c>
      <c r="AE17" s="208">
        <v>0.00361059461341927</v>
      </c>
      <c r="AF17" s="208">
        <v>0</v>
      </c>
      <c r="AG17" s="208">
        <v>0</v>
      </c>
      <c r="AH17" s="208">
        <v>0</v>
      </c>
      <c r="AI17" s="208">
        <v>0.184708446259082</v>
      </c>
      <c r="AJ17" s="208">
        <v>0</v>
      </c>
      <c r="AK17" s="208">
        <v>0</v>
      </c>
      <c r="AL17" s="208">
        <v>0</v>
      </c>
      <c r="AM17" s="208">
        <v>0</v>
      </c>
      <c r="AN17" s="208">
        <v>0</v>
      </c>
      <c r="AO17" s="208">
        <v>0</v>
      </c>
      <c r="AP17" s="208">
        <v>0</v>
      </c>
      <c r="AQ17" s="208">
        <v>0</v>
      </c>
      <c r="AR17" s="208">
        <v>0</v>
      </c>
      <c r="AS17" s="208">
        <v>0</v>
      </c>
      <c r="AT17" s="208">
        <v>0</v>
      </c>
      <c r="AU17" s="208">
        <v>0</v>
      </c>
      <c r="AV17" s="208">
        <v>0</v>
      </c>
      <c r="AW17" s="208">
        <v>0.0095918290975795</v>
      </c>
      <c r="AX17" s="208">
        <v>0</v>
      </c>
      <c r="AY17" s="208">
        <v>0</v>
      </c>
      <c r="AZ17" s="208">
        <v>0</v>
      </c>
      <c r="BA17" s="208">
        <v>0</v>
      </c>
      <c r="BB17" s="208">
        <v>0</v>
      </c>
      <c r="BC17" s="209">
        <v>19.9257318669114</v>
      </c>
      <c r="BD17" s="210">
        <v>1.28612927782244e-5</v>
      </c>
      <c r="BE17" s="208">
        <v>0.016452356893211</v>
      </c>
      <c r="BF17" s="208">
        <v>0.0164652181859892</v>
      </c>
      <c r="BG17" s="208">
        <v>0</v>
      </c>
      <c r="BH17" s="208">
        <v>0</v>
      </c>
      <c r="BI17" s="208">
        <v>0</v>
      </c>
      <c r="BJ17" s="208">
        <v>0.00189570291102873</v>
      </c>
      <c r="BK17" s="208">
        <v>-0.0205161444383483</v>
      </c>
      <c r="BL17" s="211">
        <v>-0.00215522334133034</v>
      </c>
      <c r="BM17" s="213">
        <v>19.92357664357</v>
      </c>
      <c r="BN17" s="212"/>
      <c r="BO17" s="86" t="s">
        <v>47</v>
      </c>
      <c r="BP17" s="87" t="s">
        <v>102</v>
      </c>
      <c r="BQ17" s="208">
        <v>0.120766203198284</v>
      </c>
      <c r="BR17" s="208">
        <v>0.0931182415137726</v>
      </c>
      <c r="BS17" s="208">
        <v>0.00560243209816216</v>
      </c>
      <c r="BT17" s="208">
        <v>1.25340389012575e-5</v>
      </c>
      <c r="BU17" s="208">
        <v>0.00308817245310334</v>
      </c>
      <c r="BV17" s="208">
        <v>0.544221738038655</v>
      </c>
      <c r="BW17" s="208">
        <v>1.66421501344438</v>
      </c>
      <c r="BX17" s="208">
        <v>0.0328200169382241</v>
      </c>
      <c r="BY17" s="208">
        <v>0.0647029744624559</v>
      </c>
      <c r="BZ17" s="208">
        <v>0.0191847121911509</v>
      </c>
      <c r="CA17" s="208">
        <v>0.0269206394512698</v>
      </c>
      <c r="CB17" s="208">
        <v>1940.55292410523</v>
      </c>
      <c r="CC17" s="208">
        <v>0.0145679927587453</v>
      </c>
      <c r="CD17" s="208">
        <v>3.26245789430799</v>
      </c>
      <c r="CE17" s="208">
        <v>0.00649105198427202</v>
      </c>
      <c r="CF17" s="208">
        <v>0.0256072386023502</v>
      </c>
      <c r="CG17" s="208">
        <v>0.00160190690861767</v>
      </c>
      <c r="CH17" s="208">
        <v>0.143520414507952</v>
      </c>
      <c r="CI17" s="208">
        <v>0.0785128556339489</v>
      </c>
      <c r="CJ17" s="208">
        <v>0.00653621203426301</v>
      </c>
      <c r="CK17" s="208">
        <v>0.0583625502946937</v>
      </c>
      <c r="CL17" s="208">
        <v>0.0332410713654242</v>
      </c>
      <c r="CM17" s="208">
        <v>0.0646503157471866</v>
      </c>
      <c r="CN17" s="208">
        <v>3.11433469013921</v>
      </c>
      <c r="CO17" s="208">
        <v>0.0278762517088763</v>
      </c>
      <c r="CP17" s="208">
        <v>0.0242192168059617</v>
      </c>
      <c r="CQ17" s="208">
        <v>0.185355439962235</v>
      </c>
      <c r="CR17" s="208">
        <v>0.278695583684079</v>
      </c>
      <c r="CS17" s="208">
        <v>0.489152218016847</v>
      </c>
      <c r="CT17" s="208">
        <v>0.00565541046755081</v>
      </c>
      <c r="CU17" s="208">
        <v>2.55963290587685</v>
      </c>
      <c r="CV17" s="208">
        <v>0.0138135818329151</v>
      </c>
      <c r="CW17" s="208">
        <v>5.06287356183898</v>
      </c>
      <c r="CX17" s="208">
        <v>0.00935869805388373</v>
      </c>
      <c r="CY17" s="208">
        <v>0.977592708942007</v>
      </c>
      <c r="CZ17" s="208">
        <v>0.727975468827444</v>
      </c>
      <c r="DA17" s="208">
        <v>0.205869001907582</v>
      </c>
      <c r="DB17" s="208">
        <v>0.00217826053216911</v>
      </c>
      <c r="DC17" s="208">
        <v>0.00925717361337263</v>
      </c>
      <c r="DD17" s="208">
        <v>0.0400272590284832</v>
      </c>
      <c r="DE17" s="208">
        <v>0.0419820493406117</v>
      </c>
      <c r="DF17" s="208">
        <v>0.182710717445887</v>
      </c>
      <c r="DG17" s="208">
        <v>0.0449023966630421</v>
      </c>
      <c r="DH17" s="208">
        <v>0.620564607079163</v>
      </c>
      <c r="DI17" s="208">
        <v>0.0602744402223069</v>
      </c>
      <c r="DJ17" s="208">
        <v>0.0276722951680233</v>
      </c>
      <c r="DK17" s="208">
        <v>0.184279328894075</v>
      </c>
      <c r="DL17" s="208">
        <v>3.47411109874202</v>
      </c>
      <c r="DM17" s="208">
        <v>1.22401970400693</v>
      </c>
      <c r="DN17" s="208">
        <v>0.216545898885704</v>
      </c>
      <c r="DO17" s="208">
        <v>0.0658444571633978</v>
      </c>
      <c r="DP17" s="208">
        <v>0</v>
      </c>
      <c r="DQ17" s="101">
        <f t="shared" si="0"/>
        <v>1966.69990071205</v>
      </c>
      <c r="DR17" s="210">
        <v>2826.53190082426</v>
      </c>
      <c r="DS17" s="208">
        <v>4571.57355299453</v>
      </c>
      <c r="DT17" s="85">
        <f t="shared" si="3"/>
        <v>7398.10545381879</v>
      </c>
      <c r="DU17" s="208">
        <v>0.0126546019109919</v>
      </c>
      <c r="DV17" s="208">
        <v>0</v>
      </c>
      <c r="DW17" s="208">
        <v>5062.65433589794</v>
      </c>
      <c r="DX17" s="208">
        <v>0.570148481863382</v>
      </c>
      <c r="DY17" s="208">
        <v>-1.07461572171068</v>
      </c>
      <c r="DZ17" s="117">
        <f t="shared" si="1"/>
        <v>12460.2679770788</v>
      </c>
      <c r="EA17" s="118">
        <f t="shared" si="2"/>
        <v>14426.9678777908</v>
      </c>
    </row>
    <row r="18" spans="1:131">
      <c r="A18" s="86" t="s">
        <v>167</v>
      </c>
      <c r="B18" s="200" t="s">
        <v>168</v>
      </c>
      <c r="C18" s="208">
        <v>0</v>
      </c>
      <c r="D18" s="208">
        <v>0</v>
      </c>
      <c r="E18" s="208">
        <v>0</v>
      </c>
      <c r="F18" s="208">
        <v>0</v>
      </c>
      <c r="G18" s="208">
        <v>0</v>
      </c>
      <c r="H18" s="208">
        <v>1.02894849655211</v>
      </c>
      <c r="I18" s="208">
        <v>1.68759247924114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3.96759866960379</v>
      </c>
      <c r="S18" s="208">
        <v>0</v>
      </c>
      <c r="T18" s="208">
        <v>26.3413213705603</v>
      </c>
      <c r="U18" s="208">
        <v>0</v>
      </c>
      <c r="V18" s="208">
        <v>0</v>
      </c>
      <c r="W18" s="208">
        <v>0</v>
      </c>
      <c r="X18" s="208">
        <v>0.402847256295933</v>
      </c>
      <c r="Y18" s="208">
        <v>336.110485120569</v>
      </c>
      <c r="Z18" s="208">
        <v>0</v>
      </c>
      <c r="AA18" s="208">
        <v>0</v>
      </c>
      <c r="AB18" s="208">
        <v>0</v>
      </c>
      <c r="AC18" s="208">
        <v>0</v>
      </c>
      <c r="AD18" s="208">
        <v>0</v>
      </c>
      <c r="AE18" s="208">
        <v>4.73247347341722</v>
      </c>
      <c r="AF18" s="208">
        <v>0</v>
      </c>
      <c r="AG18" s="208">
        <v>0</v>
      </c>
      <c r="AH18" s="208">
        <v>0</v>
      </c>
      <c r="AI18" s="208">
        <v>0.0381098817676407</v>
      </c>
      <c r="AJ18" s="208">
        <v>0</v>
      </c>
      <c r="AK18" s="208">
        <v>0</v>
      </c>
      <c r="AL18" s="208">
        <v>0</v>
      </c>
      <c r="AM18" s="208">
        <v>0</v>
      </c>
      <c r="AN18" s="208">
        <v>0</v>
      </c>
      <c r="AO18" s="208">
        <v>0</v>
      </c>
      <c r="AP18" s="208">
        <v>0</v>
      </c>
      <c r="AQ18" s="208">
        <v>0</v>
      </c>
      <c r="AR18" s="208">
        <v>0</v>
      </c>
      <c r="AS18" s="208">
        <v>0</v>
      </c>
      <c r="AT18" s="208">
        <v>0</v>
      </c>
      <c r="AU18" s="208">
        <v>0</v>
      </c>
      <c r="AV18" s="208">
        <v>0</v>
      </c>
      <c r="AW18" s="208">
        <v>0.366861652994119</v>
      </c>
      <c r="AX18" s="208">
        <v>0</v>
      </c>
      <c r="AY18" s="208">
        <v>0</v>
      </c>
      <c r="AZ18" s="208">
        <v>0</v>
      </c>
      <c r="BA18" s="208">
        <v>0</v>
      </c>
      <c r="BB18" s="208">
        <v>0</v>
      </c>
      <c r="BC18" s="209">
        <v>374.676238401001</v>
      </c>
      <c r="BD18" s="210">
        <v>0</v>
      </c>
      <c r="BE18" s="208">
        <v>0.193570153035108</v>
      </c>
      <c r="BF18" s="208">
        <v>0.193570153035108</v>
      </c>
      <c r="BG18" s="208">
        <v>0</v>
      </c>
      <c r="BH18" s="208">
        <v>0</v>
      </c>
      <c r="BI18" s="208">
        <v>0</v>
      </c>
      <c r="BJ18" s="208">
        <v>0</v>
      </c>
      <c r="BK18" s="208">
        <v>-11.0104854413567</v>
      </c>
      <c r="BL18" s="211">
        <v>-10.8169152883216</v>
      </c>
      <c r="BM18" s="213">
        <v>363.85932311268</v>
      </c>
      <c r="BN18" s="212"/>
      <c r="BO18" s="86" t="s">
        <v>48</v>
      </c>
      <c r="BP18" s="87" t="s">
        <v>103</v>
      </c>
      <c r="BQ18" s="208">
        <v>17.8050377458067</v>
      </c>
      <c r="BR18" s="208">
        <v>22.5446084017072</v>
      </c>
      <c r="BS18" s="208">
        <v>1.77949542173868</v>
      </c>
      <c r="BT18" s="208">
        <v>0</v>
      </c>
      <c r="BU18" s="208">
        <v>0.116063106271945</v>
      </c>
      <c r="BV18" s="208">
        <v>3.2413247031872</v>
      </c>
      <c r="BW18" s="208">
        <v>16.6008523577899</v>
      </c>
      <c r="BX18" s="208">
        <v>6.18810882696866</v>
      </c>
      <c r="BY18" s="208">
        <v>0</v>
      </c>
      <c r="BZ18" s="208">
        <v>0.639066091087157</v>
      </c>
      <c r="CA18" s="208">
        <v>0</v>
      </c>
      <c r="CB18" s="208">
        <v>0</v>
      </c>
      <c r="CC18" s="208">
        <v>215.396887809535</v>
      </c>
      <c r="CD18" s="208">
        <v>20.5905078360228</v>
      </c>
      <c r="CE18" s="208">
        <v>0</v>
      </c>
      <c r="CF18" s="208">
        <v>0</v>
      </c>
      <c r="CG18" s="208">
        <v>0</v>
      </c>
      <c r="CH18" s="208">
        <v>3.78082937485678</v>
      </c>
      <c r="CI18" s="208">
        <v>1.23880551707698</v>
      </c>
      <c r="CJ18" s="208">
        <v>0</v>
      </c>
      <c r="CK18" s="208">
        <v>0</v>
      </c>
      <c r="CL18" s="208">
        <v>1.58047038405084</v>
      </c>
      <c r="CM18" s="208">
        <v>0.427675452579346</v>
      </c>
      <c r="CN18" s="208">
        <v>19.5718728877711</v>
      </c>
      <c r="CO18" s="208">
        <v>0</v>
      </c>
      <c r="CP18" s="208">
        <v>0.0791313533928629</v>
      </c>
      <c r="CQ18" s="208">
        <v>36.7885155296044</v>
      </c>
      <c r="CR18" s="208">
        <v>14.5245175532197</v>
      </c>
      <c r="CS18" s="208">
        <v>3.93424132865934</v>
      </c>
      <c r="CT18" s="208">
        <v>1.07788198697247</v>
      </c>
      <c r="CU18" s="208">
        <v>776.410833755876</v>
      </c>
      <c r="CV18" s="208">
        <v>0</v>
      </c>
      <c r="CW18" s="208">
        <v>9.77845243515296</v>
      </c>
      <c r="CX18" s="208">
        <v>0.200343805000249</v>
      </c>
      <c r="CY18" s="208">
        <v>351.235311509536</v>
      </c>
      <c r="CZ18" s="208">
        <v>97.9257952932271</v>
      </c>
      <c r="DA18" s="208">
        <v>0</v>
      </c>
      <c r="DB18" s="208">
        <v>0</v>
      </c>
      <c r="DC18" s="208">
        <v>0</v>
      </c>
      <c r="DD18" s="208">
        <v>4.14193799708312</v>
      </c>
      <c r="DE18" s="208">
        <v>0</v>
      </c>
      <c r="DF18" s="208">
        <v>0</v>
      </c>
      <c r="DG18" s="208">
        <v>0</v>
      </c>
      <c r="DH18" s="208">
        <v>1.09016406467659</v>
      </c>
      <c r="DI18" s="208">
        <v>0</v>
      </c>
      <c r="DJ18" s="208">
        <v>8.95673146117911</v>
      </c>
      <c r="DK18" s="208">
        <v>0</v>
      </c>
      <c r="DL18" s="208">
        <v>0.802273731982816</v>
      </c>
      <c r="DM18" s="208">
        <v>4.30688201076572</v>
      </c>
      <c r="DN18" s="208">
        <v>0</v>
      </c>
      <c r="DO18" s="208">
        <v>7.8761857950561</v>
      </c>
      <c r="DP18" s="208">
        <v>0</v>
      </c>
      <c r="DQ18" s="101">
        <f t="shared" si="0"/>
        <v>1650.63080552783</v>
      </c>
      <c r="DR18" s="210">
        <v>576.526515599808</v>
      </c>
      <c r="DS18" s="208">
        <v>366.250502776473</v>
      </c>
      <c r="DT18" s="85">
        <f t="shared" si="3"/>
        <v>942.777018376281</v>
      </c>
      <c r="DU18" s="208">
        <v>0</v>
      </c>
      <c r="DV18" s="208">
        <v>0</v>
      </c>
      <c r="DW18" s="208">
        <v>53.7394038333001</v>
      </c>
      <c r="DX18" s="208">
        <v>0</v>
      </c>
      <c r="DY18" s="208">
        <v>-2.12657741427751</v>
      </c>
      <c r="DZ18" s="117">
        <f t="shared" si="1"/>
        <v>994.389844795303</v>
      </c>
      <c r="EA18" s="118">
        <f t="shared" si="2"/>
        <v>2645.02065032314</v>
      </c>
    </row>
    <row r="19" spans="1:131">
      <c r="A19" s="86" t="s">
        <v>169</v>
      </c>
      <c r="B19" s="200" t="s">
        <v>170</v>
      </c>
      <c r="C19" s="208">
        <v>3.78977512261343</v>
      </c>
      <c r="D19" s="208">
        <v>14.7712398526359</v>
      </c>
      <c r="E19" s="208">
        <v>0.610216864243698</v>
      </c>
      <c r="F19" s="208">
        <v>0</v>
      </c>
      <c r="G19" s="208">
        <v>6.98349013190515</v>
      </c>
      <c r="H19" s="208">
        <v>3.35612930167185</v>
      </c>
      <c r="I19" s="208">
        <v>13.5616022991439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0.0803605958840832</v>
      </c>
      <c r="Q19" s="208">
        <v>0</v>
      </c>
      <c r="R19" s="208">
        <v>0</v>
      </c>
      <c r="S19" s="208">
        <v>1.72872587680113</v>
      </c>
      <c r="T19" s="208">
        <v>261.065644222721</v>
      </c>
      <c r="U19" s="208">
        <v>2.71582562795047</v>
      </c>
      <c r="V19" s="208">
        <v>0</v>
      </c>
      <c r="W19" s="208">
        <v>0</v>
      </c>
      <c r="X19" s="208">
        <v>187.302494741512</v>
      </c>
      <c r="Y19" s="208">
        <v>8.71071384297712</v>
      </c>
      <c r="Z19" s="208">
        <v>0.0515659096090512</v>
      </c>
      <c r="AA19" s="208">
        <v>0</v>
      </c>
      <c r="AB19" s="208">
        <v>0.937759795107479</v>
      </c>
      <c r="AC19" s="208">
        <v>0</v>
      </c>
      <c r="AD19" s="208">
        <v>0</v>
      </c>
      <c r="AE19" s="208">
        <v>1.31374493070429</v>
      </c>
      <c r="AF19" s="208">
        <v>0</v>
      </c>
      <c r="AG19" s="208">
        <v>3.36483657621536</v>
      </c>
      <c r="AH19" s="208">
        <v>0</v>
      </c>
      <c r="AI19" s="208">
        <v>0</v>
      </c>
      <c r="AJ19" s="208">
        <v>10.5136827223529</v>
      </c>
      <c r="AK19" s="208">
        <v>231.015258586907</v>
      </c>
      <c r="AL19" s="208">
        <v>5.16678750642599</v>
      </c>
      <c r="AM19" s="208">
        <v>0</v>
      </c>
      <c r="AN19" s="208">
        <v>0</v>
      </c>
      <c r="AO19" s="208">
        <v>0</v>
      </c>
      <c r="AP19" s="208">
        <v>0.223127764584056</v>
      </c>
      <c r="AQ19" s="208">
        <v>0</v>
      </c>
      <c r="AR19" s="208">
        <v>0</v>
      </c>
      <c r="AS19" s="208">
        <v>0</v>
      </c>
      <c r="AT19" s="208">
        <v>0</v>
      </c>
      <c r="AU19" s="208">
        <v>0</v>
      </c>
      <c r="AV19" s="208">
        <v>5.69966733178521</v>
      </c>
      <c r="AW19" s="208">
        <v>0</v>
      </c>
      <c r="AX19" s="208">
        <v>0</v>
      </c>
      <c r="AY19" s="208">
        <v>3.01785697994585</v>
      </c>
      <c r="AZ19" s="208">
        <v>0.0500799290865368</v>
      </c>
      <c r="BA19" s="208">
        <v>0</v>
      </c>
      <c r="BB19" s="208">
        <v>0</v>
      </c>
      <c r="BC19" s="209">
        <v>766.030586512783</v>
      </c>
      <c r="BD19" s="210">
        <v>35.3247628569701</v>
      </c>
      <c r="BE19" s="208">
        <v>50.6767080235799</v>
      </c>
      <c r="BF19" s="208">
        <v>86.00147088055</v>
      </c>
      <c r="BG19" s="208">
        <v>0</v>
      </c>
      <c r="BH19" s="208">
        <v>0</v>
      </c>
      <c r="BI19" s="208">
        <v>0</v>
      </c>
      <c r="BJ19" s="208">
        <v>0</v>
      </c>
      <c r="BK19" s="208">
        <v>-1.06707390956293</v>
      </c>
      <c r="BL19" s="211">
        <v>84.9343969709871</v>
      </c>
      <c r="BM19" s="213">
        <v>850.964983483771</v>
      </c>
      <c r="BN19" s="212"/>
      <c r="BO19" s="86" t="s">
        <v>49</v>
      </c>
      <c r="BP19" s="87" t="s">
        <v>104</v>
      </c>
      <c r="BQ19" s="208">
        <v>14.7955711950955</v>
      </c>
      <c r="BR19" s="208">
        <v>4.48139101402798</v>
      </c>
      <c r="BS19" s="208">
        <v>1.76240480825188</v>
      </c>
      <c r="BT19" s="208">
        <v>0.001238790506788</v>
      </c>
      <c r="BU19" s="208">
        <v>0.0469371684038756</v>
      </c>
      <c r="BV19" s="208">
        <v>157.209148774518</v>
      </c>
      <c r="BW19" s="208">
        <v>190.295435597559</v>
      </c>
      <c r="BX19" s="208">
        <v>9.93135367002332</v>
      </c>
      <c r="BY19" s="208">
        <v>263.303709797538</v>
      </c>
      <c r="BZ19" s="208">
        <v>9.36286394166007</v>
      </c>
      <c r="CA19" s="208">
        <v>4.9619988903855</v>
      </c>
      <c r="CB19" s="208">
        <v>91.6963869025481</v>
      </c>
      <c r="CC19" s="208">
        <v>38.9433487026052</v>
      </c>
      <c r="CD19" s="208">
        <v>492.076430575478</v>
      </c>
      <c r="CE19" s="208">
        <v>22.8735047151535</v>
      </c>
      <c r="CF19" s="208">
        <v>6.59755075954843</v>
      </c>
      <c r="CG19" s="208">
        <v>0.286884642831867</v>
      </c>
      <c r="CH19" s="208">
        <v>17.9367907436495</v>
      </c>
      <c r="CI19" s="208">
        <v>21.5566613734459</v>
      </c>
      <c r="CJ19" s="208">
        <v>7.97606913598186</v>
      </c>
      <c r="CK19" s="208">
        <v>66.665225384108</v>
      </c>
      <c r="CL19" s="208">
        <v>49.9132515290329</v>
      </c>
      <c r="CM19" s="208">
        <v>0.717279213306325</v>
      </c>
      <c r="CN19" s="208">
        <v>64.8852591967877</v>
      </c>
      <c r="CO19" s="208">
        <v>12.3135563107021</v>
      </c>
      <c r="CP19" s="208">
        <v>5.21885414739284</v>
      </c>
      <c r="CQ19" s="208">
        <v>9.0607756898933</v>
      </c>
      <c r="CR19" s="208">
        <v>17.2202911779321</v>
      </c>
      <c r="CS19" s="208">
        <v>25.6498298034817</v>
      </c>
      <c r="CT19" s="208">
        <v>0.243803294868533</v>
      </c>
      <c r="CU19" s="208">
        <v>60.7051302283579</v>
      </c>
      <c r="CV19" s="208">
        <v>0.166878046244584</v>
      </c>
      <c r="CW19" s="208">
        <v>0.896096007295672</v>
      </c>
      <c r="CX19" s="208">
        <v>1.96840164908139</v>
      </c>
      <c r="CY19" s="208">
        <v>5.67951169486722</v>
      </c>
      <c r="CZ19" s="208">
        <v>195.382397076777</v>
      </c>
      <c r="DA19" s="208">
        <v>8.22940492274345</v>
      </c>
      <c r="DB19" s="208">
        <v>0.585633999328147</v>
      </c>
      <c r="DC19" s="208">
        <v>0.484612928210186</v>
      </c>
      <c r="DD19" s="208">
        <v>9.0769797339484</v>
      </c>
      <c r="DE19" s="208">
        <v>3.07042874439044</v>
      </c>
      <c r="DF19" s="208">
        <v>38.0044305373711</v>
      </c>
      <c r="DG19" s="208">
        <v>0.429685286848331</v>
      </c>
      <c r="DH19" s="208">
        <v>17.0340705846275</v>
      </c>
      <c r="DI19" s="208">
        <v>30.1909698544032</v>
      </c>
      <c r="DJ19" s="208">
        <v>4.48068606789807</v>
      </c>
      <c r="DK19" s="208">
        <v>42.3934414380224</v>
      </c>
      <c r="DL19" s="208">
        <v>38.7321567946609</v>
      </c>
      <c r="DM19" s="208">
        <v>51.0632162341529</v>
      </c>
      <c r="DN19" s="208">
        <v>50.0541657117309</v>
      </c>
      <c r="DO19" s="208">
        <v>13.2921966587184</v>
      </c>
      <c r="DP19" s="208">
        <v>0</v>
      </c>
      <c r="DQ19" s="101">
        <f t="shared" si="0"/>
        <v>2179.9043011464</v>
      </c>
      <c r="DR19" s="210">
        <v>3624.20291486669</v>
      </c>
      <c r="DS19" s="208">
        <v>661.34486321974</v>
      </c>
      <c r="DT19" s="85">
        <f t="shared" si="3"/>
        <v>4285.54777808643</v>
      </c>
      <c r="DU19" s="208">
        <v>0.00685129641811371</v>
      </c>
      <c r="DV19" s="208">
        <v>0</v>
      </c>
      <c r="DW19" s="208">
        <v>591.336650351945</v>
      </c>
      <c r="DX19" s="208">
        <v>0.308682665725782</v>
      </c>
      <c r="DY19" s="208">
        <v>-2.82193037676028</v>
      </c>
      <c r="DZ19" s="117">
        <f t="shared" si="1"/>
        <v>4874.37803202376</v>
      </c>
      <c r="EA19" s="118">
        <f t="shared" si="2"/>
        <v>7054.28233317016</v>
      </c>
    </row>
    <row r="20" spans="1:131">
      <c r="A20" s="86" t="s">
        <v>171</v>
      </c>
      <c r="B20" s="200" t="s">
        <v>172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0</v>
      </c>
      <c r="Y20" s="208">
        <v>0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8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9">
        <v>0</v>
      </c>
      <c r="BD20" s="210">
        <v>0</v>
      </c>
      <c r="BE20" s="208">
        <v>0</v>
      </c>
      <c r="BF20" s="208">
        <v>0</v>
      </c>
      <c r="BG20" s="208">
        <v>0</v>
      </c>
      <c r="BH20" s="208">
        <v>0</v>
      </c>
      <c r="BI20" s="208">
        <v>0</v>
      </c>
      <c r="BJ20" s="208">
        <v>0</v>
      </c>
      <c r="BK20" s="208">
        <v>0</v>
      </c>
      <c r="BL20" s="211">
        <v>0</v>
      </c>
      <c r="BM20" s="213">
        <v>0</v>
      </c>
      <c r="BN20" s="212"/>
      <c r="BO20" s="86" t="s">
        <v>50</v>
      </c>
      <c r="BP20" s="87" t="s">
        <v>105</v>
      </c>
      <c r="BQ20" s="208">
        <v>0</v>
      </c>
      <c r="BR20" s="208">
        <v>0</v>
      </c>
      <c r="BS20" s="208">
        <v>0.0152218842218171</v>
      </c>
      <c r="BT20" s="208">
        <v>0.000312134573331599</v>
      </c>
      <c r="BU20" s="208">
        <v>0</v>
      </c>
      <c r="BV20" s="208">
        <v>2.54388343736579</v>
      </c>
      <c r="BW20" s="208">
        <v>5.2585213495026</v>
      </c>
      <c r="BX20" s="208">
        <v>11.0118343260333</v>
      </c>
      <c r="BY20" s="208">
        <v>0</v>
      </c>
      <c r="BZ20" s="208">
        <v>0.191915501776058</v>
      </c>
      <c r="CA20" s="208">
        <v>0.169395641803567</v>
      </c>
      <c r="CB20" s="208">
        <v>0.920081325118399</v>
      </c>
      <c r="CC20" s="208">
        <v>0.836664442420221</v>
      </c>
      <c r="CD20" s="208">
        <v>3.02668325559374</v>
      </c>
      <c r="CE20" s="208">
        <v>23.4260062150311</v>
      </c>
      <c r="CF20" s="208">
        <v>0.180663802571232</v>
      </c>
      <c r="CG20" s="208">
        <v>0.0524900579459804</v>
      </c>
      <c r="CH20" s="208">
        <v>0.100717650240207</v>
      </c>
      <c r="CI20" s="208">
        <v>0.173635800607733</v>
      </c>
      <c r="CJ20" s="208">
        <v>0.0950210473410943</v>
      </c>
      <c r="CK20" s="208">
        <v>1.04853912201568</v>
      </c>
      <c r="CL20" s="208">
        <v>0.32177236807433</v>
      </c>
      <c r="CM20" s="208">
        <v>0.349732650228454</v>
      </c>
      <c r="CN20" s="208">
        <v>1.06397332946642</v>
      </c>
      <c r="CO20" s="208">
        <v>0.869102859350146</v>
      </c>
      <c r="CP20" s="208">
        <v>0.114682808015893</v>
      </c>
      <c r="CQ20" s="208">
        <v>1.12432226611222</v>
      </c>
      <c r="CR20" s="208">
        <v>1.25957381040969</v>
      </c>
      <c r="CS20" s="208">
        <v>0.656942613412747</v>
      </c>
      <c r="CT20" s="208">
        <v>0.030884337252486</v>
      </c>
      <c r="CU20" s="208">
        <v>2.13631262331237</v>
      </c>
      <c r="CV20" s="208">
        <v>0</v>
      </c>
      <c r="CW20" s="208">
        <v>0.420555891937202</v>
      </c>
      <c r="CX20" s="208">
        <v>0.268147031168898</v>
      </c>
      <c r="CY20" s="208">
        <v>0.878506637428361</v>
      </c>
      <c r="CZ20" s="208">
        <v>312.534955991713</v>
      </c>
      <c r="DA20" s="208">
        <v>2.50925526104822</v>
      </c>
      <c r="DB20" s="208">
        <v>0.0158879394229809</v>
      </c>
      <c r="DC20" s="208">
        <v>1.26503803017251</v>
      </c>
      <c r="DD20" s="208">
        <v>1.35041916048064</v>
      </c>
      <c r="DE20" s="208">
        <v>0.0353349447467256</v>
      </c>
      <c r="DF20" s="208">
        <v>1.95560145085375</v>
      </c>
      <c r="DG20" s="208">
        <v>9.84382170249011</v>
      </c>
      <c r="DH20" s="208">
        <v>39.8439021855072</v>
      </c>
      <c r="DI20" s="208">
        <v>39.8069049769666</v>
      </c>
      <c r="DJ20" s="208">
        <v>5.99699800223496</v>
      </c>
      <c r="DK20" s="208">
        <v>199.551579222926</v>
      </c>
      <c r="DL20" s="208">
        <v>27.7230390398093</v>
      </c>
      <c r="DM20" s="208">
        <v>46.951007993021</v>
      </c>
      <c r="DN20" s="208">
        <v>1.54298855162681</v>
      </c>
      <c r="DO20" s="208">
        <v>13.9730751658763</v>
      </c>
      <c r="DP20" s="208">
        <v>0</v>
      </c>
      <c r="DQ20" s="101">
        <f t="shared" si="0"/>
        <v>763.445905839228</v>
      </c>
      <c r="DR20" s="210">
        <v>5.20229826287266</v>
      </c>
      <c r="DS20" s="208">
        <v>58.6487498253301</v>
      </c>
      <c r="DT20" s="85">
        <f t="shared" si="3"/>
        <v>63.8510480882028</v>
      </c>
      <c r="DU20" s="208">
        <v>0</v>
      </c>
      <c r="DV20" s="208">
        <v>0</v>
      </c>
      <c r="DW20" s="208">
        <v>17.1594019462838</v>
      </c>
      <c r="DX20" s="208">
        <v>0</v>
      </c>
      <c r="DY20" s="208">
        <v>8.59893954848617</v>
      </c>
      <c r="DZ20" s="117">
        <f t="shared" si="1"/>
        <v>89.6093895829727</v>
      </c>
      <c r="EA20" s="118">
        <f t="shared" si="2"/>
        <v>853.0552954222</v>
      </c>
    </row>
    <row r="21" spans="1:131">
      <c r="A21" s="86" t="s">
        <v>173</v>
      </c>
      <c r="B21" s="200" t="s">
        <v>174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9">
        <v>0</v>
      </c>
      <c r="BD21" s="210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11">
        <v>0</v>
      </c>
      <c r="BM21" s="213">
        <v>0</v>
      </c>
      <c r="BN21" s="212"/>
      <c r="BO21" s="86" t="s">
        <v>51</v>
      </c>
      <c r="BP21" s="87" t="s">
        <v>106</v>
      </c>
      <c r="BQ21" s="208">
        <v>2251.7741580568</v>
      </c>
      <c r="BR21" s="208">
        <v>570.90280814752</v>
      </c>
      <c r="BS21" s="208">
        <v>38.9835943457976</v>
      </c>
      <c r="BT21" s="208">
        <v>0.725281824588403</v>
      </c>
      <c r="BU21" s="208">
        <v>85.7657353737318</v>
      </c>
      <c r="BV21" s="208">
        <v>171.165979450501</v>
      </c>
      <c r="BW21" s="208">
        <v>250.883998058136</v>
      </c>
      <c r="BX21" s="208">
        <v>39.4658979677886</v>
      </c>
      <c r="BY21" s="208">
        <v>18.443723897385</v>
      </c>
      <c r="BZ21" s="208">
        <v>15.924114056792</v>
      </c>
      <c r="CA21" s="208">
        <v>7.45811025669852</v>
      </c>
      <c r="CB21" s="208">
        <v>22.3786868542562</v>
      </c>
      <c r="CC21" s="208">
        <v>36.9287955601321</v>
      </c>
      <c r="CD21" s="208">
        <v>101.683210900235</v>
      </c>
      <c r="CE21" s="208">
        <v>2.36333967161382</v>
      </c>
      <c r="CF21" s="208">
        <v>9401.88039964155</v>
      </c>
      <c r="CG21" s="208">
        <v>2.87672849339359</v>
      </c>
      <c r="CH21" s="208">
        <v>274.510600425543</v>
      </c>
      <c r="CI21" s="208">
        <v>3.89076910605157</v>
      </c>
      <c r="CJ21" s="208">
        <v>0.50174631901232</v>
      </c>
      <c r="CK21" s="208">
        <v>39.8230532051119</v>
      </c>
      <c r="CL21" s="208">
        <v>80.6659604083879</v>
      </c>
      <c r="CM21" s="208">
        <v>62.9746271435243</v>
      </c>
      <c r="CN21" s="208">
        <v>59.2282888438261</v>
      </c>
      <c r="CO21" s="208">
        <v>3.35147960513361</v>
      </c>
      <c r="CP21" s="208">
        <v>5.32983071178417</v>
      </c>
      <c r="CQ21" s="208">
        <v>38.2568156815471</v>
      </c>
      <c r="CR21" s="208">
        <v>36.0952166284375</v>
      </c>
      <c r="CS21" s="208">
        <v>17.4174748855674</v>
      </c>
      <c r="CT21" s="208">
        <v>0.711283974900352</v>
      </c>
      <c r="CU21" s="208">
        <v>20.0981996218775</v>
      </c>
      <c r="CV21" s="208">
        <v>13.1672041083548</v>
      </c>
      <c r="CW21" s="208">
        <v>5.07154737243948</v>
      </c>
      <c r="CX21" s="208">
        <v>68.1221755914647</v>
      </c>
      <c r="CY21" s="208">
        <v>465.308411047832</v>
      </c>
      <c r="CZ21" s="208">
        <v>1452.88920612399</v>
      </c>
      <c r="DA21" s="208">
        <v>8859.73440050438</v>
      </c>
      <c r="DB21" s="208">
        <v>46.0611246789459</v>
      </c>
      <c r="DC21" s="208">
        <v>217.798379188949</v>
      </c>
      <c r="DD21" s="208">
        <v>116.653355506266</v>
      </c>
      <c r="DE21" s="208">
        <v>8.59888908468187</v>
      </c>
      <c r="DF21" s="208">
        <v>44.5645357813672</v>
      </c>
      <c r="DG21" s="208">
        <v>17.4461699209289</v>
      </c>
      <c r="DH21" s="208">
        <v>16.5871824739884</v>
      </c>
      <c r="DI21" s="208">
        <v>44.8616008957602</v>
      </c>
      <c r="DJ21" s="208">
        <v>3.9570248360933</v>
      </c>
      <c r="DK21" s="208">
        <v>73.1277261727184</v>
      </c>
      <c r="DL21" s="208">
        <v>79.3133721594412</v>
      </c>
      <c r="DM21" s="208">
        <v>190.675345137303</v>
      </c>
      <c r="DN21" s="208">
        <v>55.0673680192558</v>
      </c>
      <c r="DO21" s="208">
        <v>26.1167310874153</v>
      </c>
      <c r="DP21" s="208">
        <v>0</v>
      </c>
      <c r="DQ21" s="101">
        <f t="shared" si="0"/>
        <v>25467.5816588092</v>
      </c>
      <c r="DR21" s="210">
        <v>521.712696748407</v>
      </c>
      <c r="DS21" s="208">
        <v>5681.99795997683</v>
      </c>
      <c r="DT21" s="85">
        <f t="shared" si="3"/>
        <v>6203.71065672524</v>
      </c>
      <c r="DU21" s="208">
        <v>0</v>
      </c>
      <c r="DV21" s="208">
        <v>0</v>
      </c>
      <c r="DW21" s="208">
        <v>10059.5260499893</v>
      </c>
      <c r="DX21" s="208">
        <v>0</v>
      </c>
      <c r="DY21" s="208">
        <v>-23.4883445293581</v>
      </c>
      <c r="DZ21" s="117">
        <f t="shared" si="1"/>
        <v>16239.7483621852</v>
      </c>
      <c r="EA21" s="118">
        <f t="shared" si="2"/>
        <v>41707.3300209944</v>
      </c>
    </row>
    <row r="22" spans="1:131">
      <c r="A22" s="86" t="s">
        <v>175</v>
      </c>
      <c r="B22" s="200" t="s">
        <v>176</v>
      </c>
      <c r="C22" s="208">
        <v>0.997787577926997</v>
      </c>
      <c r="D22" s="208">
        <v>94.2994065646258</v>
      </c>
      <c r="E22" s="208">
        <v>0.0558744055498209</v>
      </c>
      <c r="F22" s="208">
        <v>0</v>
      </c>
      <c r="G22" s="208">
        <v>0</v>
      </c>
      <c r="H22" s="208">
        <v>1119.09516282345</v>
      </c>
      <c r="I22" s="208">
        <v>43.7796166789004</v>
      </c>
      <c r="J22" s="208">
        <v>0</v>
      </c>
      <c r="K22" s="208">
        <v>0</v>
      </c>
      <c r="L22" s="208">
        <v>0</v>
      </c>
      <c r="M22" s="208">
        <v>0</v>
      </c>
      <c r="N22" s="208">
        <v>521.86160123536</v>
      </c>
      <c r="O22" s="208">
        <v>0</v>
      </c>
      <c r="P22" s="208">
        <v>0</v>
      </c>
      <c r="Q22" s="208">
        <v>0</v>
      </c>
      <c r="R22" s="208">
        <v>0</v>
      </c>
      <c r="S22" s="208">
        <v>10.4481207646</v>
      </c>
      <c r="T22" s="208">
        <v>0</v>
      </c>
      <c r="U22" s="208">
        <v>42.8340836903659</v>
      </c>
      <c r="V22" s="208">
        <v>0</v>
      </c>
      <c r="W22" s="208">
        <v>0</v>
      </c>
      <c r="X22" s="208">
        <v>0</v>
      </c>
      <c r="Y22" s="208">
        <v>0</v>
      </c>
      <c r="Z22" s="208">
        <v>6.19603364408441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0.1485400086917</v>
      </c>
      <c r="AH22" s="208">
        <v>0</v>
      </c>
      <c r="AI22" s="208">
        <v>0</v>
      </c>
      <c r="AJ22" s="208">
        <v>0</v>
      </c>
      <c r="AK22" s="208">
        <v>0</v>
      </c>
      <c r="AL22" s="208">
        <v>16.4861984376696</v>
      </c>
      <c r="AM22" s="208">
        <v>0</v>
      </c>
      <c r="AN22" s="208">
        <v>0</v>
      </c>
      <c r="AO22" s="208">
        <v>0</v>
      </c>
      <c r="AP22" s="208">
        <v>0</v>
      </c>
      <c r="AQ22" s="208">
        <v>12.4820324721761</v>
      </c>
      <c r="AR22" s="208">
        <v>1150.87044399233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247.445316355422</v>
      </c>
      <c r="AZ22" s="208">
        <v>79.230523812578</v>
      </c>
      <c r="BA22" s="208">
        <v>8.26053165127961</v>
      </c>
      <c r="BB22" s="208">
        <v>0</v>
      </c>
      <c r="BC22" s="209">
        <v>3354.49127411501</v>
      </c>
      <c r="BD22" s="210">
        <v>5825.65942950263</v>
      </c>
      <c r="BE22" s="208">
        <v>5868.18483258302</v>
      </c>
      <c r="BF22" s="208">
        <v>11693.8442620856</v>
      </c>
      <c r="BG22" s="208">
        <v>0</v>
      </c>
      <c r="BH22" s="208">
        <v>0</v>
      </c>
      <c r="BI22" s="208">
        <v>6527.60358947534</v>
      </c>
      <c r="BJ22" s="208">
        <v>0</v>
      </c>
      <c r="BK22" s="208">
        <v>-3.86144283150934</v>
      </c>
      <c r="BL22" s="211">
        <v>18217.5864087295</v>
      </c>
      <c r="BM22" s="213">
        <v>21572.0776828445</v>
      </c>
      <c r="BN22" s="212"/>
      <c r="BO22" s="86" t="s">
        <v>52</v>
      </c>
      <c r="BP22" s="87" t="s">
        <v>107</v>
      </c>
      <c r="BQ22" s="208">
        <v>0.528336553919542</v>
      </c>
      <c r="BR22" s="208">
        <v>0.448293463689426</v>
      </c>
      <c r="BS22" s="208">
        <v>0.0155775394864713</v>
      </c>
      <c r="BT22" s="208">
        <v>0</v>
      </c>
      <c r="BU22" s="208">
        <v>0.0101074303739821</v>
      </c>
      <c r="BV22" s="208">
        <v>0.632867008509182</v>
      </c>
      <c r="BW22" s="208">
        <v>0.193064794397802</v>
      </c>
      <c r="BX22" s="208">
        <v>0.168538710009307</v>
      </c>
      <c r="BY22" s="208">
        <v>0</v>
      </c>
      <c r="BZ22" s="208">
        <v>0</v>
      </c>
      <c r="CA22" s="208">
        <v>0</v>
      </c>
      <c r="CB22" s="208">
        <v>0</v>
      </c>
      <c r="CC22" s="208">
        <v>0.513555919554183</v>
      </c>
      <c r="CD22" s="208">
        <v>0.0211931482611025</v>
      </c>
      <c r="CE22" s="208">
        <v>0</v>
      </c>
      <c r="CF22" s="208">
        <v>151.785643117185</v>
      </c>
      <c r="CG22" s="208">
        <v>0.0568709002496282</v>
      </c>
      <c r="CH22" s="208">
        <v>0.276948673786989</v>
      </c>
      <c r="CI22" s="208">
        <v>0.0831947663263727</v>
      </c>
      <c r="CJ22" s="208">
        <v>0.135828802691978</v>
      </c>
      <c r="CK22" s="208">
        <v>0</v>
      </c>
      <c r="CL22" s="208">
        <v>0.00301390075967961</v>
      </c>
      <c r="CM22" s="208">
        <v>0.00096325958752842</v>
      </c>
      <c r="CN22" s="208">
        <v>0.282896334226796</v>
      </c>
      <c r="CO22" s="208">
        <v>0</v>
      </c>
      <c r="CP22" s="208">
        <v>0.00126955893831786</v>
      </c>
      <c r="CQ22" s="208">
        <v>0.00711302558980691</v>
      </c>
      <c r="CR22" s="208">
        <v>0.0213651992196401</v>
      </c>
      <c r="CS22" s="208">
        <v>0.00800279455832058</v>
      </c>
      <c r="CT22" s="208">
        <v>0.000118920370036418</v>
      </c>
      <c r="CU22" s="208">
        <v>0.0185970063224584</v>
      </c>
      <c r="CV22" s="208">
        <v>0.00829145886069325</v>
      </c>
      <c r="CW22" s="208">
        <v>0.0239921114152979</v>
      </c>
      <c r="CX22" s="208">
        <v>0.188148214740919</v>
      </c>
      <c r="CY22" s="208">
        <v>2.19980880333055</v>
      </c>
      <c r="CZ22" s="208">
        <v>5.40046676487571</v>
      </c>
      <c r="DA22" s="208">
        <v>9.27279525437917</v>
      </c>
      <c r="DB22" s="208">
        <v>0.0380721696594223</v>
      </c>
      <c r="DC22" s="208">
        <v>0.101310152489974</v>
      </c>
      <c r="DD22" s="208">
        <v>0.3164031879798</v>
      </c>
      <c r="DE22" s="208">
        <v>0.119422642076709</v>
      </c>
      <c r="DF22" s="208">
        <v>0.181609510145922</v>
      </c>
      <c r="DG22" s="208">
        <v>0.437955776647339</v>
      </c>
      <c r="DH22" s="208">
        <v>0.390434742209508</v>
      </c>
      <c r="DI22" s="208">
        <v>0.603444727524138</v>
      </c>
      <c r="DJ22" s="208">
        <v>0.0920181463053646</v>
      </c>
      <c r="DK22" s="208">
        <v>1.75397103835881</v>
      </c>
      <c r="DL22" s="208">
        <v>1.51568054513279</v>
      </c>
      <c r="DM22" s="208">
        <v>3.1543270856178</v>
      </c>
      <c r="DN22" s="208">
        <v>1.0829958443921</v>
      </c>
      <c r="DO22" s="208">
        <v>0.343981532927991</v>
      </c>
      <c r="DP22" s="208">
        <v>0</v>
      </c>
      <c r="DQ22" s="101">
        <f t="shared" si="0"/>
        <v>182.438490537084</v>
      </c>
      <c r="DR22" s="210">
        <v>0.000825287514868666</v>
      </c>
      <c r="DS22" s="208">
        <v>151.169032701473</v>
      </c>
      <c r="DT22" s="85">
        <f t="shared" si="3"/>
        <v>151.169857988988</v>
      </c>
      <c r="DU22" s="208">
        <v>0</v>
      </c>
      <c r="DV22" s="208">
        <v>0</v>
      </c>
      <c r="DW22" s="208">
        <v>206.454487687254</v>
      </c>
      <c r="DX22" s="208">
        <v>0</v>
      </c>
      <c r="DY22" s="208">
        <v>-0.200674169926087</v>
      </c>
      <c r="DZ22" s="117">
        <f t="shared" si="1"/>
        <v>357.423671506316</v>
      </c>
      <c r="EA22" s="118">
        <f t="shared" si="2"/>
        <v>539.8621620434</v>
      </c>
    </row>
    <row r="23" spans="1:131">
      <c r="A23" s="86" t="s">
        <v>177</v>
      </c>
      <c r="B23" s="200" t="s">
        <v>178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0.0224585770678811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0.0150581833808663</v>
      </c>
      <c r="AR23" s="208">
        <v>1.41414779466336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0.189468652689534</v>
      </c>
      <c r="AZ23" s="208">
        <v>0.0267672125221818</v>
      </c>
      <c r="BA23" s="208">
        <v>0.00965688053457304</v>
      </c>
      <c r="BB23" s="208">
        <v>0</v>
      </c>
      <c r="BC23" s="209">
        <v>1.6775573008584</v>
      </c>
      <c r="BD23" s="210">
        <v>18.2826739891388</v>
      </c>
      <c r="BE23" s="208">
        <v>16.8143892069161</v>
      </c>
      <c r="BF23" s="208">
        <v>35.0970631960549</v>
      </c>
      <c r="BG23" s="208">
        <v>0</v>
      </c>
      <c r="BH23" s="208">
        <v>0</v>
      </c>
      <c r="BI23" s="208">
        <v>101.774607940092</v>
      </c>
      <c r="BJ23" s="208">
        <v>0</v>
      </c>
      <c r="BK23" s="208">
        <v>-0.00536403648117416</v>
      </c>
      <c r="BL23" s="211">
        <v>136.866307099666</v>
      </c>
      <c r="BM23" s="213">
        <v>138.543864400524</v>
      </c>
      <c r="BN23" s="212"/>
      <c r="BO23" s="86" t="s">
        <v>53</v>
      </c>
      <c r="BP23" s="87" t="s">
        <v>108</v>
      </c>
      <c r="BQ23" s="208">
        <v>4831.66571425658</v>
      </c>
      <c r="BR23" s="208">
        <v>934.120911353812</v>
      </c>
      <c r="BS23" s="208">
        <v>50.6211938448927</v>
      </c>
      <c r="BT23" s="208">
        <v>0.000116732132689098</v>
      </c>
      <c r="BU23" s="208">
        <v>0.302675551500613</v>
      </c>
      <c r="BV23" s="208">
        <v>35.1193582176927</v>
      </c>
      <c r="BW23" s="208">
        <v>38.5226706710443</v>
      </c>
      <c r="BX23" s="208">
        <v>2.82101500975726</v>
      </c>
      <c r="BY23" s="208">
        <v>12.1051169699876</v>
      </c>
      <c r="BZ23" s="208">
        <v>138.838042103742</v>
      </c>
      <c r="CA23" s="208">
        <v>4.59649126562409</v>
      </c>
      <c r="CB23" s="208">
        <v>465.968486206766</v>
      </c>
      <c r="CC23" s="208">
        <v>57.8462841760479</v>
      </c>
      <c r="CD23" s="208">
        <v>130.653227457098</v>
      </c>
      <c r="CE23" s="208">
        <v>1.20979032549734</v>
      </c>
      <c r="CF23" s="208">
        <v>0.174655404183269</v>
      </c>
      <c r="CG23" s="208">
        <v>9.06705799805583</v>
      </c>
      <c r="CH23" s="208">
        <v>6185.24474910323</v>
      </c>
      <c r="CI23" s="208">
        <v>590.063742997086</v>
      </c>
      <c r="CJ23" s="208">
        <v>26.6234536633791</v>
      </c>
      <c r="CK23" s="208">
        <v>1594.9804405361</v>
      </c>
      <c r="CL23" s="208">
        <v>91.0028862652688</v>
      </c>
      <c r="CM23" s="208">
        <v>28.6266910952913</v>
      </c>
      <c r="CN23" s="208">
        <v>141.396198785858</v>
      </c>
      <c r="CO23" s="208">
        <v>11.4372980774549</v>
      </c>
      <c r="CP23" s="208">
        <v>67.3935358826309</v>
      </c>
      <c r="CQ23" s="208">
        <v>25.2300386262026</v>
      </c>
      <c r="CR23" s="208">
        <v>7.78934733415844</v>
      </c>
      <c r="CS23" s="208">
        <v>94.8222891233088</v>
      </c>
      <c r="CT23" s="208">
        <v>2.38731488068679</v>
      </c>
      <c r="CU23" s="208">
        <v>242.249353192679</v>
      </c>
      <c r="CV23" s="208">
        <v>0.864871058081295</v>
      </c>
      <c r="CW23" s="208">
        <v>0.819555706535633</v>
      </c>
      <c r="CX23" s="208">
        <v>11.5541922792276</v>
      </c>
      <c r="CY23" s="208">
        <v>1.3715748188737</v>
      </c>
      <c r="CZ23" s="208">
        <v>12.6025169252696</v>
      </c>
      <c r="DA23" s="208">
        <v>1.44777711840868</v>
      </c>
      <c r="DB23" s="208">
        <v>0.0206946979488083</v>
      </c>
      <c r="DC23" s="208">
        <v>0.068648145360758</v>
      </c>
      <c r="DD23" s="208">
        <v>0.372666671490732</v>
      </c>
      <c r="DE23" s="208">
        <v>0.192008459007621</v>
      </c>
      <c r="DF23" s="208">
        <v>1.5476234740775</v>
      </c>
      <c r="DG23" s="208">
        <v>0.342095730989882</v>
      </c>
      <c r="DH23" s="208">
        <v>0.302082867408383</v>
      </c>
      <c r="DI23" s="208">
        <v>0.576934499934805</v>
      </c>
      <c r="DJ23" s="208">
        <v>0.259874714297305</v>
      </c>
      <c r="DK23" s="208">
        <v>3.55646163599249</v>
      </c>
      <c r="DL23" s="208">
        <v>0.415981212084192</v>
      </c>
      <c r="DM23" s="208">
        <v>7.5670429845878</v>
      </c>
      <c r="DN23" s="208">
        <v>17.8585229474669</v>
      </c>
      <c r="DO23" s="208">
        <v>2.40897819418573</v>
      </c>
      <c r="DP23" s="208">
        <v>0</v>
      </c>
      <c r="DQ23" s="101">
        <f t="shared" si="0"/>
        <v>15887.030251249</v>
      </c>
      <c r="DR23" s="210">
        <v>3818.83432911819</v>
      </c>
      <c r="DS23" s="208">
        <v>10002.7823497807</v>
      </c>
      <c r="DT23" s="85">
        <f t="shared" si="3"/>
        <v>13821.6166788989</v>
      </c>
      <c r="DU23" s="208">
        <v>0.0809563058431615</v>
      </c>
      <c r="DV23" s="208">
        <v>0</v>
      </c>
      <c r="DW23" s="208">
        <v>37.4546682420205</v>
      </c>
      <c r="DX23" s="208">
        <v>5.96787211241008</v>
      </c>
      <c r="DY23" s="208">
        <v>-618.930801174163</v>
      </c>
      <c r="DZ23" s="117">
        <f t="shared" si="1"/>
        <v>13246.189374385</v>
      </c>
      <c r="EA23" s="118">
        <f t="shared" si="2"/>
        <v>29133.219625634</v>
      </c>
    </row>
    <row r="24" spans="1:131">
      <c r="A24" s="86" t="s">
        <v>179</v>
      </c>
      <c r="B24" s="200" t="s">
        <v>180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560.025788389342</v>
      </c>
      <c r="I24" s="208">
        <v>6.68424253412244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2.11717864252475</v>
      </c>
      <c r="AR24" s="208">
        <v>15.9286944932817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40.1631589401064</v>
      </c>
      <c r="AZ24" s="208">
        <v>10.1498943843421</v>
      </c>
      <c r="BA24" s="208">
        <v>0.164896807012465</v>
      </c>
      <c r="BB24" s="208">
        <v>0</v>
      </c>
      <c r="BC24" s="209">
        <v>635.233854190732</v>
      </c>
      <c r="BD24" s="210">
        <v>2.12460043390128</v>
      </c>
      <c r="BE24" s="208">
        <v>1227.7775228648</v>
      </c>
      <c r="BF24" s="208">
        <v>1229.9021232987</v>
      </c>
      <c r="BG24" s="208">
        <v>0</v>
      </c>
      <c r="BH24" s="208">
        <v>0</v>
      </c>
      <c r="BI24" s="208">
        <v>1013.68618427679</v>
      </c>
      <c r="BJ24" s="208">
        <v>0</v>
      </c>
      <c r="BK24" s="208">
        <v>-0.739408563281222</v>
      </c>
      <c r="BL24" s="211">
        <v>2242.84889901221</v>
      </c>
      <c r="BM24" s="213">
        <v>2878.08275320294</v>
      </c>
      <c r="BN24" s="212"/>
      <c r="BO24" s="86" t="s">
        <v>54</v>
      </c>
      <c r="BP24" s="87" t="s">
        <v>109</v>
      </c>
      <c r="BQ24" s="208">
        <v>292.708284492169</v>
      </c>
      <c r="BR24" s="208">
        <v>28.862612908184</v>
      </c>
      <c r="BS24" s="208">
        <v>1.11833305514033</v>
      </c>
      <c r="BT24" s="208">
        <v>0.00098949346895777</v>
      </c>
      <c r="BU24" s="208">
        <v>48.164774744227</v>
      </c>
      <c r="BV24" s="208">
        <v>54.015847049742</v>
      </c>
      <c r="BW24" s="208">
        <v>218.807258032035</v>
      </c>
      <c r="BX24" s="208">
        <v>6.61090559386625</v>
      </c>
      <c r="BY24" s="208">
        <v>1.38280692062355</v>
      </c>
      <c r="BZ24" s="208">
        <v>3.79867513713016</v>
      </c>
      <c r="CA24" s="208">
        <v>0.995233263520331</v>
      </c>
      <c r="CB24" s="208">
        <v>27.6815167266597</v>
      </c>
      <c r="CC24" s="208">
        <v>37.6158583886516</v>
      </c>
      <c r="CD24" s="208">
        <v>40.0312936646412</v>
      </c>
      <c r="CE24" s="208">
        <v>19.1519619483515</v>
      </c>
      <c r="CF24" s="208">
        <v>18.1099364422875</v>
      </c>
      <c r="CG24" s="208">
        <v>0.959538087606797</v>
      </c>
      <c r="CH24" s="208">
        <v>110.244402703523</v>
      </c>
      <c r="CI24" s="208">
        <v>136.493147071629</v>
      </c>
      <c r="CJ24" s="208">
        <v>8.95959440549792</v>
      </c>
      <c r="CK24" s="208">
        <v>111.162024630797</v>
      </c>
      <c r="CL24" s="208">
        <v>34.5252195926148</v>
      </c>
      <c r="CM24" s="208">
        <v>10.5567738836984</v>
      </c>
      <c r="CN24" s="208">
        <v>49.6321495471448</v>
      </c>
      <c r="CO24" s="208">
        <v>1.3556965845726</v>
      </c>
      <c r="CP24" s="208">
        <v>2.44232797726284</v>
      </c>
      <c r="CQ24" s="208">
        <v>11.931019882719</v>
      </c>
      <c r="CR24" s="208">
        <v>27.8449506921514</v>
      </c>
      <c r="CS24" s="208">
        <v>8.74014900190699</v>
      </c>
      <c r="CT24" s="208">
        <v>0.47962610887207</v>
      </c>
      <c r="CU24" s="208">
        <v>60.0923538822754</v>
      </c>
      <c r="CV24" s="208">
        <v>10.2700916286982</v>
      </c>
      <c r="CW24" s="208">
        <v>3.21483389046612</v>
      </c>
      <c r="CX24" s="208">
        <v>11.0266538498634</v>
      </c>
      <c r="CY24" s="208">
        <v>462.94728837237</v>
      </c>
      <c r="CZ24" s="208">
        <v>126.717276121077</v>
      </c>
      <c r="DA24" s="208">
        <v>20.5432383473241</v>
      </c>
      <c r="DB24" s="208">
        <v>0.0590147144808721</v>
      </c>
      <c r="DC24" s="208">
        <v>0.0244525527856159</v>
      </c>
      <c r="DD24" s="208">
        <v>4.23786650287442</v>
      </c>
      <c r="DE24" s="208">
        <v>1.04642503149651</v>
      </c>
      <c r="DF24" s="208">
        <v>1.25188640798873</v>
      </c>
      <c r="DG24" s="208">
        <v>0.826351667057919</v>
      </c>
      <c r="DH24" s="208">
        <v>3.79279871525284</v>
      </c>
      <c r="DI24" s="208">
        <v>1.49263476653093</v>
      </c>
      <c r="DJ24" s="208">
        <v>24.6695575305051</v>
      </c>
      <c r="DK24" s="208">
        <v>6.22236889210843</v>
      </c>
      <c r="DL24" s="208">
        <v>30.0961275084467</v>
      </c>
      <c r="DM24" s="208">
        <v>51.1424631266664</v>
      </c>
      <c r="DN24" s="208">
        <v>23.4279999087383</v>
      </c>
      <c r="DO24" s="208">
        <v>19.8456842353106</v>
      </c>
      <c r="DP24" s="208">
        <v>0</v>
      </c>
      <c r="DQ24" s="101">
        <f t="shared" si="0"/>
        <v>2177.33027568301</v>
      </c>
      <c r="DR24" s="210">
        <v>354.553161532822</v>
      </c>
      <c r="DS24" s="208">
        <v>706.360402715831</v>
      </c>
      <c r="DT24" s="85">
        <f t="shared" si="3"/>
        <v>1060.91356424865</v>
      </c>
      <c r="DU24" s="208">
        <v>0.0161144443299504</v>
      </c>
      <c r="DV24" s="208">
        <v>0</v>
      </c>
      <c r="DW24" s="208">
        <v>915.464239423379</v>
      </c>
      <c r="DX24" s="208">
        <v>0.726030422404101</v>
      </c>
      <c r="DY24" s="208">
        <v>-2.6704829103188</v>
      </c>
      <c r="DZ24" s="117">
        <f t="shared" si="1"/>
        <v>1974.44946562845</v>
      </c>
      <c r="EA24" s="118">
        <f t="shared" si="2"/>
        <v>4151.77974131146</v>
      </c>
    </row>
    <row r="25" spans="1:131">
      <c r="A25" s="86" t="s">
        <v>181</v>
      </c>
      <c r="B25" s="200" t="s">
        <v>182</v>
      </c>
      <c r="C25" s="208">
        <v>0</v>
      </c>
      <c r="D25" s="208">
        <v>0</v>
      </c>
      <c r="E25" s="208">
        <v>0</v>
      </c>
      <c r="F25" s="208">
        <v>0</v>
      </c>
      <c r="G25" s="208">
        <v>0</v>
      </c>
      <c r="H25" s="208">
        <v>468.67056208824</v>
      </c>
      <c r="I25" s="208">
        <v>84.0814456036977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0.144068400540093</v>
      </c>
      <c r="V25" s="208">
        <v>0.0227364941245614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0.43734456490459</v>
      </c>
      <c r="AM25" s="208">
        <v>0</v>
      </c>
      <c r="AN25" s="208">
        <v>0</v>
      </c>
      <c r="AO25" s="208">
        <v>0</v>
      </c>
      <c r="AP25" s="208">
        <v>0</v>
      </c>
      <c r="AQ25" s="208">
        <v>2.29464310881322</v>
      </c>
      <c r="AR25" s="208">
        <v>71.9363678744791</v>
      </c>
      <c r="AS25" s="208">
        <v>0</v>
      </c>
      <c r="AT25" s="208">
        <v>0</v>
      </c>
      <c r="AU25" s="208">
        <v>0</v>
      </c>
      <c r="AV25" s="208">
        <v>0</v>
      </c>
      <c r="AW25" s="208">
        <v>0.0359445357500549</v>
      </c>
      <c r="AX25" s="208">
        <v>0</v>
      </c>
      <c r="AY25" s="208">
        <v>19.7695217852691</v>
      </c>
      <c r="AZ25" s="208">
        <v>7.14401582714161</v>
      </c>
      <c r="BA25" s="208">
        <v>1.62361105467794</v>
      </c>
      <c r="BB25" s="208">
        <v>0</v>
      </c>
      <c r="BC25" s="209">
        <v>656.160261337638</v>
      </c>
      <c r="BD25" s="210">
        <v>2.83532108148971</v>
      </c>
      <c r="BE25" s="208">
        <v>2185.31043432911</v>
      </c>
      <c r="BF25" s="208">
        <v>2188.1457554106</v>
      </c>
      <c r="BG25" s="208">
        <v>0</v>
      </c>
      <c r="BH25" s="208">
        <v>0</v>
      </c>
      <c r="BI25" s="208">
        <v>2498.56104809326</v>
      </c>
      <c r="BJ25" s="208">
        <v>0</v>
      </c>
      <c r="BK25" s="208">
        <v>-0.750593989398419</v>
      </c>
      <c r="BL25" s="211">
        <v>4685.95620951446</v>
      </c>
      <c r="BM25" s="213">
        <v>5342.1164708521</v>
      </c>
      <c r="BN25" s="212"/>
      <c r="BO25" s="86" t="s">
        <v>55</v>
      </c>
      <c r="BP25" s="87" t="s">
        <v>110</v>
      </c>
      <c r="BQ25" s="208">
        <v>1.37470296749116</v>
      </c>
      <c r="BR25" s="208">
        <v>5.18635204326358</v>
      </c>
      <c r="BS25" s="208">
        <v>0.0560143734524064</v>
      </c>
      <c r="BT25" s="208">
        <v>0</v>
      </c>
      <c r="BU25" s="208">
        <v>0</v>
      </c>
      <c r="BV25" s="208">
        <v>0</v>
      </c>
      <c r="BW25" s="208">
        <v>0.896691792096742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208">
        <v>0.0758122525967621</v>
      </c>
      <c r="CJ25" s="208">
        <v>1.67329848894321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8">
        <v>0</v>
      </c>
      <c r="CR25" s="208">
        <v>0</v>
      </c>
      <c r="CS25" s="208">
        <v>0</v>
      </c>
      <c r="CT25" s="208">
        <v>0</v>
      </c>
      <c r="CU25" s="208">
        <v>0</v>
      </c>
      <c r="CV25" s="208">
        <v>0</v>
      </c>
      <c r="CW25" s="208">
        <v>0</v>
      </c>
      <c r="CX25" s="208">
        <v>0</v>
      </c>
      <c r="CY25" s="208">
        <v>0</v>
      </c>
      <c r="CZ25" s="208">
        <v>0.238115060840365</v>
      </c>
      <c r="DA25" s="208">
        <v>0</v>
      </c>
      <c r="DB25" s="208">
        <v>0</v>
      </c>
      <c r="DC25" s="208">
        <v>0</v>
      </c>
      <c r="DD25" s="208">
        <v>0</v>
      </c>
      <c r="DE25" s="208">
        <v>0</v>
      </c>
      <c r="DF25" s="208">
        <v>0</v>
      </c>
      <c r="DG25" s="208">
        <v>0</v>
      </c>
      <c r="DH25" s="208">
        <v>0</v>
      </c>
      <c r="DI25" s="208">
        <v>0</v>
      </c>
      <c r="DJ25" s="208">
        <v>0</v>
      </c>
      <c r="DK25" s="208">
        <v>0.0672494363375781</v>
      </c>
      <c r="DL25" s="208">
        <v>0</v>
      </c>
      <c r="DM25" s="208">
        <v>7.90315933390489</v>
      </c>
      <c r="DN25" s="208">
        <v>38.903893468196</v>
      </c>
      <c r="DO25" s="208">
        <v>1.11867704294366</v>
      </c>
      <c r="DP25" s="208">
        <v>0</v>
      </c>
      <c r="DQ25" s="101">
        <f t="shared" si="0"/>
        <v>57.4939662600664</v>
      </c>
      <c r="DR25" s="210">
        <v>3.87728210176047</v>
      </c>
      <c r="DS25" s="208">
        <v>83.4236367122327</v>
      </c>
      <c r="DT25" s="85">
        <f t="shared" si="3"/>
        <v>87.3009188139932</v>
      </c>
      <c r="DU25" s="208">
        <v>17.3219508488478</v>
      </c>
      <c r="DV25" s="208">
        <v>0</v>
      </c>
      <c r="DW25" s="208">
        <v>474.461191869664</v>
      </c>
      <c r="DX25" s="208">
        <v>0</v>
      </c>
      <c r="DY25" s="208">
        <v>-0.0877966550609459</v>
      </c>
      <c r="DZ25" s="117">
        <f t="shared" si="1"/>
        <v>578.996264877444</v>
      </c>
      <c r="EA25" s="118">
        <f t="shared" si="2"/>
        <v>636.49023113751</v>
      </c>
    </row>
    <row r="26" spans="1:131">
      <c r="A26" s="86" t="s">
        <v>183</v>
      </c>
      <c r="B26" s="200" t="s">
        <v>184</v>
      </c>
      <c r="C26" s="208">
        <v>30.1036435158404</v>
      </c>
      <c r="D26" s="208">
        <v>140.087091728413</v>
      </c>
      <c r="E26" s="208">
        <v>0.42614573202678</v>
      </c>
      <c r="F26" s="208">
        <v>0</v>
      </c>
      <c r="G26" s="208">
        <v>0</v>
      </c>
      <c r="H26" s="208">
        <v>745.509476885107</v>
      </c>
      <c r="I26" s="208">
        <v>1945.39493128115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241.379081958109</v>
      </c>
      <c r="T26" s="208">
        <v>0.683573521182598</v>
      </c>
      <c r="U26" s="208">
        <v>30.3879078231934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1.2336547578542</v>
      </c>
      <c r="AH26" s="208">
        <v>0</v>
      </c>
      <c r="AI26" s="208">
        <v>0</v>
      </c>
      <c r="AJ26" s="208">
        <v>0</v>
      </c>
      <c r="AK26" s="208">
        <v>0</v>
      </c>
      <c r="AL26" s="208">
        <v>33.1701625863083</v>
      </c>
      <c r="AM26" s="208">
        <v>0</v>
      </c>
      <c r="AN26" s="208">
        <v>0</v>
      </c>
      <c r="AO26" s="208">
        <v>0</v>
      </c>
      <c r="AP26" s="208">
        <v>0</v>
      </c>
      <c r="AQ26" s="208">
        <v>0.155695462726087</v>
      </c>
      <c r="AR26" s="208">
        <v>195.164653217325</v>
      </c>
      <c r="AS26" s="208">
        <v>0</v>
      </c>
      <c r="AT26" s="208">
        <v>0</v>
      </c>
      <c r="AU26" s="208">
        <v>0</v>
      </c>
      <c r="AV26" s="208">
        <v>0</v>
      </c>
      <c r="AW26" s="208">
        <v>0.0547266886357877</v>
      </c>
      <c r="AX26" s="208">
        <v>0</v>
      </c>
      <c r="AY26" s="208">
        <v>24.075713546749</v>
      </c>
      <c r="AZ26" s="208">
        <v>3.64832358048947</v>
      </c>
      <c r="BA26" s="208">
        <v>0.606127875734208</v>
      </c>
      <c r="BB26" s="208">
        <v>0</v>
      </c>
      <c r="BC26" s="209">
        <v>3392.08091016084</v>
      </c>
      <c r="BD26" s="210">
        <v>3097.22615851225</v>
      </c>
      <c r="BE26" s="208">
        <v>5684.02290204181</v>
      </c>
      <c r="BF26" s="208">
        <v>8781.24906055406</v>
      </c>
      <c r="BG26" s="208">
        <v>0</v>
      </c>
      <c r="BH26" s="208">
        <v>0</v>
      </c>
      <c r="BI26" s="208">
        <v>1370.1707327431</v>
      </c>
      <c r="BJ26" s="208">
        <v>0</v>
      </c>
      <c r="BK26" s="208">
        <v>-3.58238090224464</v>
      </c>
      <c r="BL26" s="211">
        <v>10147.8374123949</v>
      </c>
      <c r="BM26" s="213">
        <v>13539.9183225558</v>
      </c>
      <c r="BN26" s="212"/>
      <c r="BO26" s="86" t="s">
        <v>56</v>
      </c>
      <c r="BP26" s="87" t="s">
        <v>111</v>
      </c>
      <c r="BQ26" s="208">
        <v>17.4780621713144</v>
      </c>
      <c r="BR26" s="208">
        <v>8.5940910998261</v>
      </c>
      <c r="BS26" s="208">
        <v>2.30220769876515</v>
      </c>
      <c r="BT26" s="208">
        <v>3.57269453960076e-5</v>
      </c>
      <c r="BU26" s="208">
        <v>4.75843092850339</v>
      </c>
      <c r="BV26" s="208">
        <v>211.932293231451</v>
      </c>
      <c r="BW26" s="208">
        <v>805.162183900369</v>
      </c>
      <c r="BX26" s="208">
        <v>195.890126035903</v>
      </c>
      <c r="BY26" s="208">
        <v>0.119365954863362</v>
      </c>
      <c r="BZ26" s="208">
        <v>2.39296491820622</v>
      </c>
      <c r="CA26" s="208">
        <v>1.93562925911754</v>
      </c>
      <c r="CB26" s="208">
        <v>162.395105216078</v>
      </c>
      <c r="CC26" s="208">
        <v>14.0694807069487</v>
      </c>
      <c r="CD26" s="208">
        <v>21.2076803320558</v>
      </c>
      <c r="CE26" s="208">
        <v>22.1548661219495</v>
      </c>
      <c r="CF26" s="208">
        <v>6.26596276521013</v>
      </c>
      <c r="CG26" s="208">
        <v>0.297792741660446</v>
      </c>
      <c r="CH26" s="208">
        <v>206.771241305071</v>
      </c>
      <c r="CI26" s="208">
        <v>45.9590440148814</v>
      </c>
      <c r="CJ26" s="208">
        <v>5.93890506837369</v>
      </c>
      <c r="CK26" s="208">
        <v>731.656661792292</v>
      </c>
      <c r="CL26" s="208">
        <v>75.6164694149018</v>
      </c>
      <c r="CM26" s="208">
        <v>15.7179029810371</v>
      </c>
      <c r="CN26" s="208">
        <v>56.7196114574369</v>
      </c>
      <c r="CO26" s="208">
        <v>13.2608301745704</v>
      </c>
      <c r="CP26" s="208">
        <v>31.4932094603319</v>
      </c>
      <c r="CQ26" s="208">
        <v>280.127708685633</v>
      </c>
      <c r="CR26" s="208">
        <v>743.224366264699</v>
      </c>
      <c r="CS26" s="208">
        <v>201.154195406686</v>
      </c>
      <c r="CT26" s="208">
        <v>3.90999259159558</v>
      </c>
      <c r="CU26" s="208">
        <v>249.934789446012</v>
      </c>
      <c r="CV26" s="208">
        <v>24.5883162757185</v>
      </c>
      <c r="CW26" s="208">
        <v>5.66434573370032</v>
      </c>
      <c r="CX26" s="208">
        <v>17.439549399764</v>
      </c>
      <c r="CY26" s="208">
        <v>397.039232195167</v>
      </c>
      <c r="CZ26" s="208">
        <v>453.1644804387</v>
      </c>
      <c r="DA26" s="208">
        <v>654.924601848364</v>
      </c>
      <c r="DB26" s="208">
        <v>0.00480569155815669</v>
      </c>
      <c r="DC26" s="208">
        <v>59.0669978224603</v>
      </c>
      <c r="DD26" s="208">
        <v>6.78699962749234</v>
      </c>
      <c r="DE26" s="208">
        <v>0.293144658888275</v>
      </c>
      <c r="DF26" s="208">
        <v>22.4340981341074</v>
      </c>
      <c r="DG26" s="208">
        <v>0.0847580324809888</v>
      </c>
      <c r="DH26" s="208">
        <v>0.108933344581014</v>
      </c>
      <c r="DI26" s="208">
        <v>1.04383733841104</v>
      </c>
      <c r="DJ26" s="208">
        <v>2.39674064307947</v>
      </c>
      <c r="DK26" s="208">
        <v>9.13991479005559</v>
      </c>
      <c r="DL26" s="208">
        <v>22.0348828188596</v>
      </c>
      <c r="DM26" s="208">
        <v>32.0062455627243</v>
      </c>
      <c r="DN26" s="208">
        <v>25.8845531536676</v>
      </c>
      <c r="DO26" s="208">
        <v>3.79373453576588</v>
      </c>
      <c r="DP26" s="208">
        <v>0</v>
      </c>
      <c r="DQ26" s="101">
        <f t="shared" si="0"/>
        <v>5876.34137891823</v>
      </c>
      <c r="DR26" s="210">
        <v>685.921858482609</v>
      </c>
      <c r="DS26" s="208">
        <v>2908.82013786916</v>
      </c>
      <c r="DT26" s="85">
        <f t="shared" si="3"/>
        <v>3594.74199635177</v>
      </c>
      <c r="DU26" s="208">
        <v>0.0232554324260399</v>
      </c>
      <c r="DV26" s="208">
        <v>0</v>
      </c>
      <c r="DW26" s="208">
        <v>390.916425070437</v>
      </c>
      <c r="DX26" s="208">
        <v>2.04495203166643</v>
      </c>
      <c r="DY26" s="208">
        <v>-7.10789899303264</v>
      </c>
      <c r="DZ26" s="117">
        <f t="shared" si="1"/>
        <v>3980.61872989327</v>
      </c>
      <c r="EA26" s="118">
        <f t="shared" si="2"/>
        <v>9856.9601088115</v>
      </c>
    </row>
    <row r="27" spans="1:131">
      <c r="A27" s="86" t="s">
        <v>185</v>
      </c>
      <c r="B27" s="200" t="s">
        <v>186</v>
      </c>
      <c r="C27" s="208">
        <v>2.75270628168684</v>
      </c>
      <c r="D27" s="208">
        <v>6.15514390912769</v>
      </c>
      <c r="E27" s="208">
        <v>0</v>
      </c>
      <c r="F27" s="208">
        <v>0</v>
      </c>
      <c r="G27" s="208">
        <v>0</v>
      </c>
      <c r="H27" s="208">
        <v>0</v>
      </c>
      <c r="I27" s="208">
        <v>27.3569139160919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8">
        <v>0</v>
      </c>
      <c r="AN27" s="208">
        <v>0</v>
      </c>
      <c r="AO27" s="208">
        <v>0</v>
      </c>
      <c r="AP27" s="208">
        <v>0</v>
      </c>
      <c r="AQ27" s="208">
        <v>0.325491593523391</v>
      </c>
      <c r="AR27" s="208">
        <v>87.3338036280262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53.8243455156996</v>
      </c>
      <c r="AZ27" s="208">
        <v>9.86632307217451</v>
      </c>
      <c r="BA27" s="208">
        <v>1.09895588068076</v>
      </c>
      <c r="BB27" s="208">
        <v>0</v>
      </c>
      <c r="BC27" s="209">
        <v>188.713683797011</v>
      </c>
      <c r="BD27" s="210">
        <v>1039.14108305194</v>
      </c>
      <c r="BE27" s="208">
        <v>7395.50886441424</v>
      </c>
      <c r="BF27" s="208">
        <v>8434.64994746618</v>
      </c>
      <c r="BG27" s="208">
        <v>0</v>
      </c>
      <c r="BH27" s="208">
        <v>0</v>
      </c>
      <c r="BI27" s="208">
        <v>1043.86900169204</v>
      </c>
      <c r="BJ27" s="208">
        <v>0</v>
      </c>
      <c r="BK27" s="208">
        <v>-0.21928031882273</v>
      </c>
      <c r="BL27" s="211">
        <v>9478.2996688394</v>
      </c>
      <c r="BM27" s="213">
        <v>9667.01335263641</v>
      </c>
      <c r="BN27" s="212"/>
      <c r="BO27" s="86" t="s">
        <v>57</v>
      </c>
      <c r="BP27" s="87" t="s">
        <v>112</v>
      </c>
      <c r="BQ27" s="208">
        <v>113.224994685514</v>
      </c>
      <c r="BR27" s="208">
        <v>208.656214909274</v>
      </c>
      <c r="BS27" s="208">
        <v>4.9564625057999</v>
      </c>
      <c r="BT27" s="208">
        <v>2.43264840119641e-5</v>
      </c>
      <c r="BU27" s="208">
        <v>1.05656039675864</v>
      </c>
      <c r="BV27" s="208">
        <v>0.255008158027668</v>
      </c>
      <c r="BW27" s="208">
        <v>74.717819721721</v>
      </c>
      <c r="BX27" s="208">
        <v>117.367003470301</v>
      </c>
      <c r="BY27" s="208">
        <v>0.0653177799341306</v>
      </c>
      <c r="BZ27" s="208">
        <v>0.0202178567806169</v>
      </c>
      <c r="CA27" s="208">
        <v>0.0279887869425796</v>
      </c>
      <c r="CB27" s="208">
        <v>0.090743488656747</v>
      </c>
      <c r="CC27" s="208">
        <v>0.0154678209144476</v>
      </c>
      <c r="CD27" s="208">
        <v>6.10152761726808</v>
      </c>
      <c r="CE27" s="208">
        <v>0.00658729463948157</v>
      </c>
      <c r="CF27" s="208">
        <v>0.0272758574301236</v>
      </c>
      <c r="CG27" s="208">
        <v>0.00188506999008785</v>
      </c>
      <c r="CH27" s="208">
        <v>60.7001686066293</v>
      </c>
      <c r="CI27" s="208">
        <v>13.3925816182738</v>
      </c>
      <c r="CJ27" s="208">
        <v>0.586606222486666</v>
      </c>
      <c r="CK27" s="208">
        <v>34.5064778398089</v>
      </c>
      <c r="CL27" s="208">
        <v>302.858530002001</v>
      </c>
      <c r="CM27" s="208">
        <v>7.90884355213561</v>
      </c>
      <c r="CN27" s="208">
        <v>10.6379342929591</v>
      </c>
      <c r="CO27" s="208">
        <v>0.0624296346732445</v>
      </c>
      <c r="CP27" s="208">
        <v>6.09353616718389</v>
      </c>
      <c r="CQ27" s="208">
        <v>21.1078521070471</v>
      </c>
      <c r="CR27" s="208">
        <v>132.356253741166</v>
      </c>
      <c r="CS27" s="208">
        <v>5.31156528659865</v>
      </c>
      <c r="CT27" s="208">
        <v>0.434955549319267</v>
      </c>
      <c r="CU27" s="208">
        <v>62.7335710556294</v>
      </c>
      <c r="CV27" s="208">
        <v>3.03516484982522</v>
      </c>
      <c r="CW27" s="208">
        <v>80.9268681006636</v>
      </c>
      <c r="CX27" s="208">
        <v>69.481150117604</v>
      </c>
      <c r="CY27" s="208">
        <v>2656.38216077134</v>
      </c>
      <c r="CZ27" s="208">
        <v>7.29874597581478</v>
      </c>
      <c r="DA27" s="208">
        <v>0.229792809737003</v>
      </c>
      <c r="DB27" s="208">
        <v>0.00389330649696238</v>
      </c>
      <c r="DC27" s="208">
        <v>0.0111861595862849</v>
      </c>
      <c r="DD27" s="208">
        <v>1.77036884727692</v>
      </c>
      <c r="DE27" s="208">
        <v>5.46786137908912</v>
      </c>
      <c r="DF27" s="208">
        <v>34.7419567368476</v>
      </c>
      <c r="DG27" s="208">
        <v>0.0565148128020137</v>
      </c>
      <c r="DH27" s="208">
        <v>0.0517344505054576</v>
      </c>
      <c r="DI27" s="208">
        <v>0.10411588186755</v>
      </c>
      <c r="DJ27" s="208">
        <v>71.2647657055287</v>
      </c>
      <c r="DK27" s="208">
        <v>0.382794661480188</v>
      </c>
      <c r="DL27" s="208">
        <v>0.702692402157441</v>
      </c>
      <c r="DM27" s="208">
        <v>29.1609697261385</v>
      </c>
      <c r="DN27" s="208">
        <v>6.77939144027296</v>
      </c>
      <c r="DO27" s="208">
        <v>20.871382581459</v>
      </c>
      <c r="DP27" s="208">
        <v>0</v>
      </c>
      <c r="DQ27" s="101">
        <f t="shared" si="0"/>
        <v>4174.00591613885</v>
      </c>
      <c r="DR27" s="210">
        <v>139.372816042746</v>
      </c>
      <c r="DS27" s="208">
        <v>455.621898299248</v>
      </c>
      <c r="DT27" s="85">
        <f t="shared" si="3"/>
        <v>594.994714341994</v>
      </c>
      <c r="DU27" s="208">
        <v>0.0121905224435151</v>
      </c>
      <c r="DV27" s="208">
        <v>0</v>
      </c>
      <c r="DW27" s="208">
        <v>108.695018235937</v>
      </c>
      <c r="DX27" s="208">
        <v>1.38547460906415</v>
      </c>
      <c r="DY27" s="208">
        <v>-42.6409375334282</v>
      </c>
      <c r="DZ27" s="117">
        <f t="shared" si="1"/>
        <v>662.446460176011</v>
      </c>
      <c r="EA27" s="118">
        <f t="shared" si="2"/>
        <v>4836.45237631486</v>
      </c>
    </row>
    <row r="28" spans="1:131">
      <c r="A28" s="86" t="s">
        <v>187</v>
      </c>
      <c r="B28" s="200" t="s">
        <v>188</v>
      </c>
      <c r="C28" s="208">
        <v>3.55313724267483</v>
      </c>
      <c r="D28" s="208">
        <v>37.9005498077771</v>
      </c>
      <c r="E28" s="208">
        <v>0.251037449508928</v>
      </c>
      <c r="F28" s="208">
        <v>0</v>
      </c>
      <c r="G28" s="208">
        <v>1.2237816629993</v>
      </c>
      <c r="H28" s="208">
        <v>421.489769104135</v>
      </c>
      <c r="I28" s="208">
        <v>1142.07235271169</v>
      </c>
      <c r="J28" s="208">
        <v>185.179907337325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38.1985137167851</v>
      </c>
      <c r="Q28" s="208">
        <v>0</v>
      </c>
      <c r="R28" s="208">
        <v>0</v>
      </c>
      <c r="S28" s="208">
        <v>0</v>
      </c>
      <c r="T28" s="208">
        <v>0</v>
      </c>
      <c r="U28" s="208">
        <v>26.7455687756996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178.235375891445</v>
      </c>
      <c r="AM28" s="208">
        <v>0</v>
      </c>
      <c r="AN28" s="208">
        <v>0</v>
      </c>
      <c r="AO28" s="208">
        <v>0</v>
      </c>
      <c r="AP28" s="208">
        <v>0</v>
      </c>
      <c r="AQ28" s="208">
        <v>0.118734766265832</v>
      </c>
      <c r="AR28" s="208">
        <v>184.123305953925</v>
      </c>
      <c r="AS28" s="208">
        <v>0</v>
      </c>
      <c r="AT28" s="208">
        <v>0</v>
      </c>
      <c r="AU28" s="208">
        <v>0</v>
      </c>
      <c r="AV28" s="208">
        <v>0</v>
      </c>
      <c r="AW28" s="208">
        <v>0.201912250356824</v>
      </c>
      <c r="AX28" s="208">
        <v>0</v>
      </c>
      <c r="AY28" s="208">
        <v>17.1406152141219</v>
      </c>
      <c r="AZ28" s="208">
        <v>3.06136350449562</v>
      </c>
      <c r="BA28" s="208">
        <v>2.8897630052201</v>
      </c>
      <c r="BB28" s="208">
        <v>0</v>
      </c>
      <c r="BC28" s="209">
        <v>2242.38568839442</v>
      </c>
      <c r="BD28" s="210">
        <v>3.87894527109478</v>
      </c>
      <c r="BE28" s="208">
        <v>807.645380072453</v>
      </c>
      <c r="BF28" s="208">
        <v>811.524325343548</v>
      </c>
      <c r="BG28" s="208">
        <v>0</v>
      </c>
      <c r="BH28" s="208">
        <v>0</v>
      </c>
      <c r="BI28" s="208">
        <v>266.378205545039</v>
      </c>
      <c r="BJ28" s="208">
        <v>0</v>
      </c>
      <c r="BK28" s="208">
        <v>-2.85234537044804</v>
      </c>
      <c r="BL28" s="211">
        <v>1075.05018551814</v>
      </c>
      <c r="BM28" s="213">
        <v>3317.43587391256</v>
      </c>
      <c r="BN28" s="212"/>
      <c r="BO28" s="86" t="s">
        <v>58</v>
      </c>
      <c r="BP28" s="87" t="s">
        <v>113</v>
      </c>
      <c r="BQ28" s="208">
        <v>11.3467886664443</v>
      </c>
      <c r="BR28" s="208">
        <v>11.7608356547298</v>
      </c>
      <c r="BS28" s="208">
        <v>0.890522578868854</v>
      </c>
      <c r="BT28" s="208">
        <v>0.00662360249782316</v>
      </c>
      <c r="BU28" s="208">
        <v>1.53567841625728</v>
      </c>
      <c r="BV28" s="208">
        <v>16.7261559141106</v>
      </c>
      <c r="BW28" s="208">
        <v>6.02828898711449</v>
      </c>
      <c r="BX28" s="208">
        <v>0.00990785313783744</v>
      </c>
      <c r="BY28" s="208">
        <v>0.0191772957726109</v>
      </c>
      <c r="BZ28" s="208">
        <v>0.0595324596386792</v>
      </c>
      <c r="CA28" s="208">
        <v>0.00772519379589934</v>
      </c>
      <c r="CB28" s="208">
        <v>0.0264055675947006</v>
      </c>
      <c r="CC28" s="208">
        <v>0.00437145621792369</v>
      </c>
      <c r="CD28" s="208">
        <v>5.4015494784842</v>
      </c>
      <c r="CE28" s="208">
        <v>1.36453450244955</v>
      </c>
      <c r="CF28" s="208">
        <v>0.00714440743294444</v>
      </c>
      <c r="CG28" s="208">
        <v>0.000391074123986635</v>
      </c>
      <c r="CH28" s="208">
        <v>0.61245549423956</v>
      </c>
      <c r="CI28" s="208">
        <v>1.42119018812814</v>
      </c>
      <c r="CJ28" s="208">
        <v>0.0358967106764532</v>
      </c>
      <c r="CK28" s="208">
        <v>58.7085421837705</v>
      </c>
      <c r="CL28" s="208">
        <v>22.9732974095478</v>
      </c>
      <c r="CM28" s="208">
        <v>229.345431221668</v>
      </c>
      <c r="CN28" s="208">
        <v>974.896411062997</v>
      </c>
      <c r="CO28" s="208">
        <v>2.09548332812001</v>
      </c>
      <c r="CP28" s="208">
        <v>128.226347887121</v>
      </c>
      <c r="CQ28" s="208">
        <v>1198.4481779329</v>
      </c>
      <c r="CR28" s="208">
        <v>241.49199404116</v>
      </c>
      <c r="CS28" s="208">
        <v>535.703577076227</v>
      </c>
      <c r="CT28" s="208">
        <v>4.39330127127425</v>
      </c>
      <c r="CU28" s="208">
        <v>149.755639141744</v>
      </c>
      <c r="CV28" s="208">
        <v>60.0206023832931</v>
      </c>
      <c r="CW28" s="208">
        <v>2.82711961646201</v>
      </c>
      <c r="CX28" s="208">
        <v>3.56352693167831</v>
      </c>
      <c r="CY28" s="208">
        <v>334.690894464977</v>
      </c>
      <c r="CZ28" s="208">
        <v>148.377214480826</v>
      </c>
      <c r="DA28" s="208">
        <v>0.118963017942788</v>
      </c>
      <c r="DB28" s="208">
        <v>0.000274464342557316</v>
      </c>
      <c r="DC28" s="208">
        <v>0.00216852911090282</v>
      </c>
      <c r="DD28" s="208">
        <v>0.231989714158934</v>
      </c>
      <c r="DE28" s="208">
        <v>0.00080346547873012</v>
      </c>
      <c r="DF28" s="208">
        <v>0.0283120243347951</v>
      </c>
      <c r="DG28" s="208">
        <v>0.00987246600500904</v>
      </c>
      <c r="DH28" s="208">
        <v>0.115630163580881</v>
      </c>
      <c r="DI28" s="208">
        <v>0.00435269617428343</v>
      </c>
      <c r="DJ28" s="208">
        <v>0.148371208387926</v>
      </c>
      <c r="DK28" s="208">
        <v>0.622977419505395</v>
      </c>
      <c r="DL28" s="208">
        <v>4.81420697766162</v>
      </c>
      <c r="DM28" s="208">
        <v>4.77146908284904</v>
      </c>
      <c r="DN28" s="208">
        <v>0.0339547219711206</v>
      </c>
      <c r="DO28" s="208">
        <v>0.0083285469515517</v>
      </c>
      <c r="DP28" s="208">
        <v>0</v>
      </c>
      <c r="DQ28" s="101">
        <f t="shared" si="0"/>
        <v>4163.69441043394</v>
      </c>
      <c r="DR28" s="210">
        <v>181.35405875396</v>
      </c>
      <c r="DS28" s="208">
        <v>1140.61944007233</v>
      </c>
      <c r="DT28" s="85">
        <f t="shared" si="3"/>
        <v>1321.97349882629</v>
      </c>
      <c r="DU28" s="208">
        <v>0.0039332571850599</v>
      </c>
      <c r="DV28" s="208">
        <v>0</v>
      </c>
      <c r="DW28" s="208">
        <v>5.7042012381413</v>
      </c>
      <c r="DX28" s="208">
        <v>5.60584219208029</v>
      </c>
      <c r="DY28" s="208">
        <v>-45.6911435492906</v>
      </c>
      <c r="DZ28" s="117">
        <f t="shared" si="1"/>
        <v>1287.59633196441</v>
      </c>
      <c r="EA28" s="118">
        <f t="shared" si="2"/>
        <v>5451.29074239834</v>
      </c>
    </row>
    <row r="29" spans="1:131">
      <c r="A29" s="86" t="s">
        <v>189</v>
      </c>
      <c r="B29" s="200" t="s">
        <v>190</v>
      </c>
      <c r="C29" s="208">
        <v>129.824162590339</v>
      </c>
      <c r="D29" s="208">
        <v>1137.2305219845</v>
      </c>
      <c r="E29" s="208">
        <v>18.916726287176</v>
      </c>
      <c r="F29" s="208">
        <v>0</v>
      </c>
      <c r="G29" s="208">
        <v>0</v>
      </c>
      <c r="H29" s="208">
        <v>979.046260348055</v>
      </c>
      <c r="I29" s="208">
        <v>63.6437796401394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0.64486067113919</v>
      </c>
      <c r="AX29" s="208">
        <v>0</v>
      </c>
      <c r="AY29" s="208">
        <v>7.39117657329791</v>
      </c>
      <c r="AZ29" s="208">
        <v>0.601258616132938</v>
      </c>
      <c r="BA29" s="208">
        <v>30.2791337311685</v>
      </c>
      <c r="BB29" s="208">
        <v>0</v>
      </c>
      <c r="BC29" s="209">
        <v>2367.57788044195</v>
      </c>
      <c r="BD29" s="210">
        <v>92.7840205745782</v>
      </c>
      <c r="BE29" s="208">
        <v>313.394223562882</v>
      </c>
      <c r="BF29" s="208">
        <v>406.17824413746</v>
      </c>
      <c r="BG29" s="208">
        <v>0</v>
      </c>
      <c r="BH29" s="208">
        <v>0</v>
      </c>
      <c r="BI29" s="208">
        <v>1415.26063416745</v>
      </c>
      <c r="BJ29" s="208">
        <v>0</v>
      </c>
      <c r="BK29" s="208">
        <v>-2.7158010221363</v>
      </c>
      <c r="BL29" s="211">
        <v>1818.72307728277</v>
      </c>
      <c r="BM29" s="213">
        <v>4186.30095772472</v>
      </c>
      <c r="BN29" s="212"/>
      <c r="BO29" s="86" t="s">
        <v>59</v>
      </c>
      <c r="BP29" s="87" t="s">
        <v>114</v>
      </c>
      <c r="BQ29" s="208">
        <v>64.5044464282217</v>
      </c>
      <c r="BR29" s="208">
        <v>62.0196581159053</v>
      </c>
      <c r="BS29" s="208">
        <v>6.74441142064841</v>
      </c>
      <c r="BT29" s="208">
        <v>0.00604108510338242</v>
      </c>
      <c r="BU29" s="208">
        <v>4.28259007331592</v>
      </c>
      <c r="BV29" s="208">
        <v>398.513106439838</v>
      </c>
      <c r="BW29" s="208">
        <v>383.914783587573</v>
      </c>
      <c r="BX29" s="208">
        <v>535.481184794172</v>
      </c>
      <c r="BY29" s="208">
        <v>11.4092105842528</v>
      </c>
      <c r="BZ29" s="208">
        <v>3.05813121896709</v>
      </c>
      <c r="CA29" s="208">
        <v>3.48188806834047</v>
      </c>
      <c r="CB29" s="208">
        <v>21.0327156870538</v>
      </c>
      <c r="CC29" s="208">
        <v>39.1356294429745</v>
      </c>
      <c r="CD29" s="208">
        <v>7.85088595159828</v>
      </c>
      <c r="CE29" s="208">
        <v>0.946646593662741</v>
      </c>
      <c r="CF29" s="208">
        <v>45.2281379746173</v>
      </c>
      <c r="CG29" s="208">
        <v>0.897114588382064</v>
      </c>
      <c r="CH29" s="208">
        <v>163.623724230136</v>
      </c>
      <c r="CI29" s="208">
        <v>106.097092935482</v>
      </c>
      <c r="CJ29" s="208">
        <v>3.85601707199837</v>
      </c>
      <c r="CK29" s="208">
        <v>17.9012122221683</v>
      </c>
      <c r="CL29" s="208">
        <v>13.0987245099688</v>
      </c>
      <c r="CM29" s="208">
        <v>140.339654368574</v>
      </c>
      <c r="CN29" s="208">
        <v>1124.59544829258</v>
      </c>
      <c r="CO29" s="208">
        <v>42.5923916559809</v>
      </c>
      <c r="CP29" s="208">
        <v>103.113385412604</v>
      </c>
      <c r="CQ29" s="208">
        <v>1083.2870237226</v>
      </c>
      <c r="CR29" s="208">
        <v>467.556496193602</v>
      </c>
      <c r="CS29" s="208">
        <v>219.574151340366</v>
      </c>
      <c r="CT29" s="208">
        <v>17.3720555657921</v>
      </c>
      <c r="CU29" s="208">
        <v>276.675504707464</v>
      </c>
      <c r="CV29" s="208">
        <v>96.6958782342114</v>
      </c>
      <c r="CW29" s="208">
        <v>109.213739590285</v>
      </c>
      <c r="CX29" s="208">
        <v>54.8061767489194</v>
      </c>
      <c r="CY29" s="208">
        <v>1309.98132616988</v>
      </c>
      <c r="CZ29" s="208">
        <v>87.9874682204743</v>
      </c>
      <c r="DA29" s="208">
        <v>4.45930642059089</v>
      </c>
      <c r="DB29" s="208">
        <v>0.032923390862207</v>
      </c>
      <c r="DC29" s="208">
        <v>0.0105730500826879</v>
      </c>
      <c r="DD29" s="208">
        <v>0.686126135197252</v>
      </c>
      <c r="DE29" s="208">
        <v>2.90421125225194</v>
      </c>
      <c r="DF29" s="208">
        <v>77.0106029942203</v>
      </c>
      <c r="DG29" s="208">
        <v>0.743558441861088</v>
      </c>
      <c r="DH29" s="208">
        <v>0.328606567445289</v>
      </c>
      <c r="DI29" s="208">
        <v>0.0813651503898771</v>
      </c>
      <c r="DJ29" s="208">
        <v>13.1271039485392</v>
      </c>
      <c r="DK29" s="208">
        <v>2.07226073974498</v>
      </c>
      <c r="DL29" s="208">
        <v>10.894121897195</v>
      </c>
      <c r="DM29" s="208">
        <v>73.5955085765423</v>
      </c>
      <c r="DN29" s="208">
        <v>0.268671615226064</v>
      </c>
      <c r="DO29" s="208">
        <v>5.51606058385292</v>
      </c>
      <c r="DP29" s="208">
        <v>0</v>
      </c>
      <c r="DQ29" s="101">
        <f t="shared" si="0"/>
        <v>7218.6050540117</v>
      </c>
      <c r="DR29" s="210">
        <v>1432.16814228696</v>
      </c>
      <c r="DS29" s="208">
        <v>4238.53225196455</v>
      </c>
      <c r="DT29" s="85">
        <f t="shared" si="3"/>
        <v>5670.70039425151</v>
      </c>
      <c r="DU29" s="208">
        <v>0.013220408735379</v>
      </c>
      <c r="DV29" s="208">
        <v>0</v>
      </c>
      <c r="DW29" s="208">
        <v>677.992046515056</v>
      </c>
      <c r="DX29" s="208">
        <v>769.441686605142</v>
      </c>
      <c r="DY29" s="208">
        <v>-9.02914308870559</v>
      </c>
      <c r="DZ29" s="117">
        <f t="shared" si="1"/>
        <v>7109.11820469174</v>
      </c>
      <c r="EA29" s="118">
        <f t="shared" si="2"/>
        <v>14327.7232587034</v>
      </c>
    </row>
    <row r="30" spans="1:131">
      <c r="A30" s="86" t="s">
        <v>191</v>
      </c>
      <c r="B30" s="200" t="s">
        <v>192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10.0112252977085</v>
      </c>
      <c r="I30" s="208">
        <v>93.974683482772</v>
      </c>
      <c r="J30" s="208">
        <v>26.028665531702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8">
        <v>0.517040816066017</v>
      </c>
      <c r="AN30" s="208">
        <v>0</v>
      </c>
      <c r="AO30" s="208">
        <v>0</v>
      </c>
      <c r="AP30" s="208">
        <v>0</v>
      </c>
      <c r="AQ30" s="208">
        <v>0.0366278604968808</v>
      </c>
      <c r="AR30" s="208">
        <v>67.3943317921886</v>
      </c>
      <c r="AS30" s="208">
        <v>0</v>
      </c>
      <c r="AT30" s="208">
        <v>0</v>
      </c>
      <c r="AU30" s="208">
        <v>0</v>
      </c>
      <c r="AV30" s="208">
        <v>0</v>
      </c>
      <c r="AW30" s="208">
        <v>0.0622868429464306</v>
      </c>
      <c r="AX30" s="208">
        <v>0</v>
      </c>
      <c r="AY30" s="208">
        <v>42.9808469681795</v>
      </c>
      <c r="AZ30" s="208">
        <v>8.30396972363422</v>
      </c>
      <c r="BA30" s="208">
        <v>0.274062900760517</v>
      </c>
      <c r="BB30" s="208">
        <v>0</v>
      </c>
      <c r="BC30" s="209">
        <v>249.583741216455</v>
      </c>
      <c r="BD30" s="210">
        <v>53.2431560619449</v>
      </c>
      <c r="BE30" s="208">
        <v>526.547924508981</v>
      </c>
      <c r="BF30" s="208">
        <v>579.791080570926</v>
      </c>
      <c r="BG30" s="208">
        <v>0</v>
      </c>
      <c r="BH30" s="208">
        <v>0</v>
      </c>
      <c r="BI30" s="208">
        <v>1004.48418105497</v>
      </c>
      <c r="BJ30" s="208">
        <v>0</v>
      </c>
      <c r="BK30" s="208">
        <v>-0.288504328169797</v>
      </c>
      <c r="BL30" s="211">
        <v>1583.98675729773</v>
      </c>
      <c r="BM30" s="213">
        <v>1833.57049851418</v>
      </c>
      <c r="BN30" s="212"/>
      <c r="BO30" s="86" t="s">
        <v>60</v>
      </c>
      <c r="BP30" s="87" t="s">
        <v>115</v>
      </c>
      <c r="BQ30" s="208">
        <v>5.84136953360434e-5</v>
      </c>
      <c r="BR30" s="208">
        <v>0</v>
      </c>
      <c r="BS30" s="208">
        <v>0</v>
      </c>
      <c r="BT30" s="208">
        <v>1.22323923225593e-5</v>
      </c>
      <c r="BU30" s="208">
        <v>0.000857350716472561</v>
      </c>
      <c r="BV30" s="208">
        <v>1.31659106512365</v>
      </c>
      <c r="BW30" s="208">
        <v>0.0742581894793977</v>
      </c>
      <c r="BX30" s="208">
        <v>0.0062149573572925</v>
      </c>
      <c r="BY30" s="208">
        <v>0.0197899872691819</v>
      </c>
      <c r="BZ30" s="208">
        <v>0.0115038145929591</v>
      </c>
      <c r="CA30" s="208">
        <v>0.0136148717473409</v>
      </c>
      <c r="CB30" s="208">
        <v>0.0299624086844914</v>
      </c>
      <c r="CC30" s="208">
        <v>0.00331825356496026</v>
      </c>
      <c r="CD30" s="208">
        <v>0.00796006361591732</v>
      </c>
      <c r="CE30" s="208">
        <v>16.9712044458258</v>
      </c>
      <c r="CF30" s="208">
        <v>0.0172733115637681</v>
      </c>
      <c r="CG30" s="208">
        <v>0.00226478953791414</v>
      </c>
      <c r="CH30" s="208">
        <v>0.0411742446125922</v>
      </c>
      <c r="CI30" s="208">
        <v>0.00853608658880385</v>
      </c>
      <c r="CJ30" s="208">
        <v>0.00494806826926574</v>
      </c>
      <c r="CK30" s="208">
        <v>0.0311840856199242</v>
      </c>
      <c r="CL30" s="208">
        <v>0.0120575011472303</v>
      </c>
      <c r="CM30" s="208">
        <v>0.0119302876572845</v>
      </c>
      <c r="CN30" s="208">
        <v>0.031326707984255</v>
      </c>
      <c r="CO30" s="208">
        <v>361.598823676405</v>
      </c>
      <c r="CP30" s="208">
        <v>12.9242094218696</v>
      </c>
      <c r="CQ30" s="208">
        <v>58.2775918895995</v>
      </c>
      <c r="CR30" s="208">
        <v>9.81448179818086</v>
      </c>
      <c r="CS30" s="208">
        <v>30.0766965107175</v>
      </c>
      <c r="CT30" s="208">
        <v>0.0391504543573006</v>
      </c>
      <c r="CU30" s="208">
        <v>9.77410939661231</v>
      </c>
      <c r="CV30" s="208">
        <v>19.8775084133521</v>
      </c>
      <c r="CW30" s="208">
        <v>8.3872853327383</v>
      </c>
      <c r="CX30" s="208">
        <v>0.201785066930852</v>
      </c>
      <c r="CY30" s="208">
        <v>10.4382037912776</v>
      </c>
      <c r="CZ30" s="208">
        <v>15.2326644115825</v>
      </c>
      <c r="DA30" s="208">
        <v>0.208327568813282</v>
      </c>
      <c r="DB30" s="208">
        <v>0.00853497876267098</v>
      </c>
      <c r="DC30" s="208">
        <v>0.0150262359681895</v>
      </c>
      <c r="DD30" s="208">
        <v>27.9073942121412</v>
      </c>
      <c r="DE30" s="208">
        <v>0.114614135584555</v>
      </c>
      <c r="DF30" s="208">
        <v>0.603750056709487</v>
      </c>
      <c r="DG30" s="208">
        <v>0.216044475309244</v>
      </c>
      <c r="DH30" s="208">
        <v>52.6784591851289</v>
      </c>
      <c r="DI30" s="208">
        <v>5.0414168674724</v>
      </c>
      <c r="DJ30" s="208">
        <v>0.138805004336663</v>
      </c>
      <c r="DK30" s="208">
        <v>27.2253625610251</v>
      </c>
      <c r="DL30" s="208">
        <v>20.1459583758542</v>
      </c>
      <c r="DM30" s="208">
        <v>33.0126147682675</v>
      </c>
      <c r="DN30" s="208">
        <v>5.80105256741429</v>
      </c>
      <c r="DO30" s="208">
        <v>28.5107126783572</v>
      </c>
      <c r="DP30" s="208">
        <v>0</v>
      </c>
      <c r="DQ30" s="101">
        <f t="shared" si="0"/>
        <v>756.886624971815</v>
      </c>
      <c r="DR30" s="210">
        <v>50.3753972347479</v>
      </c>
      <c r="DS30" s="208">
        <v>635.298979716403</v>
      </c>
      <c r="DT30" s="85">
        <f t="shared" si="3"/>
        <v>685.674376951151</v>
      </c>
      <c r="DU30" s="208">
        <v>0</v>
      </c>
      <c r="DV30" s="208">
        <v>0</v>
      </c>
      <c r="DW30" s="208">
        <v>681.650979708564</v>
      </c>
      <c r="DX30" s="208">
        <v>725.743529710836</v>
      </c>
      <c r="DY30" s="208">
        <v>-1.10276310273354</v>
      </c>
      <c r="DZ30" s="117">
        <f t="shared" si="1"/>
        <v>2091.96612326782</v>
      </c>
      <c r="EA30" s="118">
        <f t="shared" si="2"/>
        <v>2848.85274823963</v>
      </c>
    </row>
    <row r="31" spans="1:131">
      <c r="A31" s="86" t="s">
        <v>193</v>
      </c>
      <c r="B31" s="200" t="s">
        <v>194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2.62734017526058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0.844562738441231</v>
      </c>
      <c r="AM31" s="208">
        <v>0</v>
      </c>
      <c r="AN31" s="208">
        <v>0</v>
      </c>
      <c r="AO31" s="208">
        <v>0.404271597475835</v>
      </c>
      <c r="AP31" s="208">
        <v>0</v>
      </c>
      <c r="AQ31" s="208">
        <v>0.485633742225414</v>
      </c>
      <c r="AR31" s="208">
        <v>23.3359846114412</v>
      </c>
      <c r="AS31" s="208">
        <v>0</v>
      </c>
      <c r="AT31" s="208">
        <v>0</v>
      </c>
      <c r="AU31" s="208">
        <v>1.26654727753031</v>
      </c>
      <c r="AV31" s="208">
        <v>0.113241459138835</v>
      </c>
      <c r="AW31" s="208">
        <v>0.178315595268967</v>
      </c>
      <c r="AX31" s="208">
        <v>0.00277256025262966</v>
      </c>
      <c r="AY31" s="208">
        <v>2.98863561660385</v>
      </c>
      <c r="AZ31" s="208">
        <v>1.2378281613457</v>
      </c>
      <c r="BA31" s="208">
        <v>0.147822170257588</v>
      </c>
      <c r="BB31" s="208">
        <v>0</v>
      </c>
      <c r="BC31" s="209">
        <v>33.6329557052421</v>
      </c>
      <c r="BD31" s="210">
        <v>13.358525947657</v>
      </c>
      <c r="BE31" s="208">
        <v>19.4182562097786</v>
      </c>
      <c r="BF31" s="208">
        <v>32.7767821574356</v>
      </c>
      <c r="BG31" s="208">
        <v>0</v>
      </c>
      <c r="BH31" s="208">
        <v>0</v>
      </c>
      <c r="BI31" s="208">
        <v>197.402763954066</v>
      </c>
      <c r="BJ31" s="208">
        <v>0</v>
      </c>
      <c r="BK31" s="208">
        <v>-0.0517631536965376</v>
      </c>
      <c r="BL31" s="211">
        <v>230.127782957805</v>
      </c>
      <c r="BM31" s="213">
        <v>263.760738663047</v>
      </c>
      <c r="BN31" s="212"/>
      <c r="BO31" s="86" t="s">
        <v>61</v>
      </c>
      <c r="BP31" s="87" t="s">
        <v>116</v>
      </c>
      <c r="BQ31" s="208">
        <v>1.91256433422905</v>
      </c>
      <c r="BR31" s="208">
        <v>4.62721550653747</v>
      </c>
      <c r="BS31" s="208">
        <v>0.345303461858181</v>
      </c>
      <c r="BT31" s="208">
        <v>1.66066829816099e-5</v>
      </c>
      <c r="BU31" s="208">
        <v>0.97051845534881</v>
      </c>
      <c r="BV31" s="208">
        <v>3.51671046476593</v>
      </c>
      <c r="BW31" s="208">
        <v>8.65585543349519</v>
      </c>
      <c r="BX31" s="208">
        <v>1.03963830791858</v>
      </c>
      <c r="BY31" s="208">
        <v>0.483544824240535</v>
      </c>
      <c r="BZ31" s="208">
        <v>0.783622360096677</v>
      </c>
      <c r="CA31" s="208">
        <v>0.113410276277722</v>
      </c>
      <c r="CB31" s="208">
        <v>1.72018434122263</v>
      </c>
      <c r="CC31" s="208">
        <v>1.37975949924722</v>
      </c>
      <c r="CD31" s="208">
        <v>1.73160224869467</v>
      </c>
      <c r="CE31" s="208">
        <v>0.0981410620941756</v>
      </c>
      <c r="CF31" s="208">
        <v>0.343220008160961</v>
      </c>
      <c r="CG31" s="208">
        <v>0.0635341531212123</v>
      </c>
      <c r="CH31" s="208">
        <v>15.8673138483918</v>
      </c>
      <c r="CI31" s="208">
        <v>0.763368580020669</v>
      </c>
      <c r="CJ31" s="208">
        <v>0.114558598430214</v>
      </c>
      <c r="CK31" s="208">
        <v>3.77042936407753</v>
      </c>
      <c r="CL31" s="208">
        <v>4.42837295259197</v>
      </c>
      <c r="CM31" s="208">
        <v>1.38348833727321</v>
      </c>
      <c r="CN31" s="208">
        <v>2.50055116398016</v>
      </c>
      <c r="CO31" s="208">
        <v>44.0536539172885</v>
      </c>
      <c r="CP31" s="208">
        <v>140.577032437557</v>
      </c>
      <c r="CQ31" s="208">
        <v>233.879986214284</v>
      </c>
      <c r="CR31" s="208">
        <v>45.6738325090837</v>
      </c>
      <c r="CS31" s="208">
        <v>45.5363268685995</v>
      </c>
      <c r="CT31" s="208">
        <v>0.798907521143045</v>
      </c>
      <c r="CU31" s="208">
        <v>25.9325303879546</v>
      </c>
      <c r="CV31" s="208">
        <v>33.8405614791534</v>
      </c>
      <c r="CW31" s="208">
        <v>123.412143692066</v>
      </c>
      <c r="CX31" s="208">
        <v>6.55999375349924</v>
      </c>
      <c r="CY31" s="208">
        <v>263.808281820809</v>
      </c>
      <c r="CZ31" s="208">
        <v>29.8230966319874</v>
      </c>
      <c r="DA31" s="208">
        <v>64.8266883590391</v>
      </c>
      <c r="DB31" s="208">
        <v>0.266264147628353</v>
      </c>
      <c r="DC31" s="208">
        <v>0.0442133576827678</v>
      </c>
      <c r="DD31" s="208">
        <v>3.90367112766498</v>
      </c>
      <c r="DE31" s="208">
        <v>0.646644053014045</v>
      </c>
      <c r="DF31" s="208">
        <v>0.970002041583622</v>
      </c>
      <c r="DG31" s="208">
        <v>12.8019386041235</v>
      </c>
      <c r="DH31" s="208">
        <v>0.889289862919113</v>
      </c>
      <c r="DI31" s="208">
        <v>1.78562202460312</v>
      </c>
      <c r="DJ31" s="208">
        <v>8.06570090055781</v>
      </c>
      <c r="DK31" s="208">
        <v>11.5773159112423</v>
      </c>
      <c r="DL31" s="208">
        <v>5.01561681527653</v>
      </c>
      <c r="DM31" s="208">
        <v>7.01583137390377</v>
      </c>
      <c r="DN31" s="208">
        <v>0.365137034976598</v>
      </c>
      <c r="DO31" s="208">
        <v>16.4978722021318</v>
      </c>
      <c r="DP31" s="208">
        <v>0</v>
      </c>
      <c r="DQ31" s="101">
        <f t="shared" si="0"/>
        <v>1185.18107923853</v>
      </c>
      <c r="DR31" s="210">
        <v>198.142891907658</v>
      </c>
      <c r="DS31" s="208">
        <v>661.668430895177</v>
      </c>
      <c r="DT31" s="85">
        <f t="shared" si="3"/>
        <v>859.811322802836</v>
      </c>
      <c r="DU31" s="208">
        <v>0.0196812496001953</v>
      </c>
      <c r="DV31" s="208">
        <v>0</v>
      </c>
      <c r="DW31" s="208">
        <v>210.510540555234</v>
      </c>
      <c r="DX31" s="208">
        <v>708.449391163287</v>
      </c>
      <c r="DY31" s="208">
        <v>-1.53199323670803</v>
      </c>
      <c r="DZ31" s="117">
        <f t="shared" si="1"/>
        <v>1777.25894253425</v>
      </c>
      <c r="EA31" s="118">
        <f t="shared" si="2"/>
        <v>2962.44002177278</v>
      </c>
    </row>
    <row r="32" spans="1:131">
      <c r="A32" s="86" t="s">
        <v>195</v>
      </c>
      <c r="B32" s="200" t="s">
        <v>196</v>
      </c>
      <c r="C32" s="208">
        <v>1.82762959796366</v>
      </c>
      <c r="D32" s="208">
        <v>4.68461692535194</v>
      </c>
      <c r="E32" s="208">
        <v>1.59419402706618</v>
      </c>
      <c r="F32" s="208">
        <v>0</v>
      </c>
      <c r="G32" s="208">
        <v>0</v>
      </c>
      <c r="H32" s="208">
        <v>203.829455523146</v>
      </c>
      <c r="I32" s="208">
        <v>323.427417464063</v>
      </c>
      <c r="J32" s="208">
        <v>17.1834428069633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0.725746379485175</v>
      </c>
      <c r="V32" s="208">
        <v>0.0681379735146201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0.100995471776164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8.91985452206794</v>
      </c>
      <c r="AM32" s="208">
        <v>0.142111960406488</v>
      </c>
      <c r="AN32" s="208">
        <v>0</v>
      </c>
      <c r="AO32" s="208">
        <v>0</v>
      </c>
      <c r="AP32" s="208">
        <v>1.30096403890718</v>
      </c>
      <c r="AQ32" s="208">
        <v>6.80509449248422</v>
      </c>
      <c r="AR32" s="208">
        <v>255.003828078295</v>
      </c>
      <c r="AS32" s="208">
        <v>0.366881826177263</v>
      </c>
      <c r="AT32" s="208">
        <v>0</v>
      </c>
      <c r="AU32" s="208">
        <v>0.102006135093673</v>
      </c>
      <c r="AV32" s="208">
        <v>0</v>
      </c>
      <c r="AW32" s="208">
        <v>1.07369425449897</v>
      </c>
      <c r="AX32" s="208">
        <v>0</v>
      </c>
      <c r="AY32" s="208">
        <v>149.168164233078</v>
      </c>
      <c r="AZ32" s="208">
        <v>50.5227473069505</v>
      </c>
      <c r="BA32" s="208">
        <v>1.59528380007454</v>
      </c>
      <c r="BB32" s="208">
        <v>0</v>
      </c>
      <c r="BC32" s="209">
        <v>1028.44226681736</v>
      </c>
      <c r="BD32" s="210">
        <v>273.622719415648</v>
      </c>
      <c r="BE32" s="208">
        <v>1215.64004182759</v>
      </c>
      <c r="BF32" s="208">
        <v>1489.26276124324</v>
      </c>
      <c r="BG32" s="208">
        <v>0</v>
      </c>
      <c r="BH32" s="208">
        <v>0</v>
      </c>
      <c r="BI32" s="208">
        <v>5739.61932822188</v>
      </c>
      <c r="BJ32" s="208">
        <v>0</v>
      </c>
      <c r="BK32" s="208">
        <v>-1.34130001997718</v>
      </c>
      <c r="BL32" s="211">
        <v>7227.54078944514</v>
      </c>
      <c r="BM32" s="213">
        <v>8255.9830562625</v>
      </c>
      <c r="BN32" s="212"/>
      <c r="BO32" s="86" t="s">
        <v>62</v>
      </c>
      <c r="BP32" s="87" t="s">
        <v>117</v>
      </c>
      <c r="BQ32" s="208">
        <v>2.53816046027852</v>
      </c>
      <c r="BR32" s="208">
        <v>3.03796005505741</v>
      </c>
      <c r="BS32" s="208">
        <v>0.0902941524916751</v>
      </c>
      <c r="BT32" s="208">
        <v>0.0525346526536049</v>
      </c>
      <c r="BU32" s="208">
        <v>4.67181963114054</v>
      </c>
      <c r="BV32" s="208">
        <v>3.1471197738601</v>
      </c>
      <c r="BW32" s="208">
        <v>3.84722314903547</v>
      </c>
      <c r="BX32" s="208">
        <v>0.514618611508717</v>
      </c>
      <c r="BY32" s="208">
        <v>0.997152318599247</v>
      </c>
      <c r="BZ32" s="208">
        <v>0.282655689348513</v>
      </c>
      <c r="CA32" s="208">
        <v>0.402464314701595</v>
      </c>
      <c r="CB32" s="208">
        <v>1.37337281968167</v>
      </c>
      <c r="CC32" s="208">
        <v>4.48891904657965</v>
      </c>
      <c r="CD32" s="208">
        <v>0.633480064298863</v>
      </c>
      <c r="CE32" s="208">
        <v>0.0995068001995525</v>
      </c>
      <c r="CF32" s="208">
        <v>0.372854942215126</v>
      </c>
      <c r="CG32" s="208">
        <v>0.0205921718791504</v>
      </c>
      <c r="CH32" s="208">
        <v>2.21810830041614</v>
      </c>
      <c r="CI32" s="208">
        <v>0.414757570465091</v>
      </c>
      <c r="CJ32" s="208">
        <v>0.0939268532440408</v>
      </c>
      <c r="CK32" s="208">
        <v>8.05371701235977</v>
      </c>
      <c r="CL32" s="208">
        <v>0.563876014856273</v>
      </c>
      <c r="CM32" s="208">
        <v>1.30817401418128</v>
      </c>
      <c r="CN32" s="208">
        <v>4.11204283065954</v>
      </c>
      <c r="CO32" s="208">
        <v>2.28165928768861</v>
      </c>
      <c r="CP32" s="208">
        <v>5.29835703086663</v>
      </c>
      <c r="CQ32" s="208">
        <v>2972.00189904915</v>
      </c>
      <c r="CR32" s="208">
        <v>83.1218284381666</v>
      </c>
      <c r="CS32" s="208">
        <v>1.41618571252704</v>
      </c>
      <c r="CT32" s="208">
        <v>2.33649767810157</v>
      </c>
      <c r="CU32" s="208">
        <v>1.5279685256442</v>
      </c>
      <c r="CV32" s="208">
        <v>153.136169777381</v>
      </c>
      <c r="CW32" s="208">
        <v>0.304883414842042</v>
      </c>
      <c r="CX32" s="208">
        <v>2.60284920823914</v>
      </c>
      <c r="CY32" s="208">
        <v>153.426974481348</v>
      </c>
      <c r="CZ32" s="208">
        <v>26.6618560061408</v>
      </c>
      <c r="DA32" s="208">
        <v>2.94196759538413</v>
      </c>
      <c r="DB32" s="208">
        <v>2.3283568278531</v>
      </c>
      <c r="DC32" s="208">
        <v>0.114526480681931</v>
      </c>
      <c r="DD32" s="208">
        <v>7.7550381454745</v>
      </c>
      <c r="DE32" s="208">
        <v>0.203296325624203</v>
      </c>
      <c r="DF32" s="208">
        <v>1.5516700934725</v>
      </c>
      <c r="DG32" s="208">
        <v>1.38180455372783</v>
      </c>
      <c r="DH32" s="208">
        <v>0.331240366583938</v>
      </c>
      <c r="DI32" s="208">
        <v>0.365353116716002</v>
      </c>
      <c r="DJ32" s="208">
        <v>0.141287720979466</v>
      </c>
      <c r="DK32" s="208">
        <v>1.16710652425576</v>
      </c>
      <c r="DL32" s="208">
        <v>22.5698701807997</v>
      </c>
      <c r="DM32" s="208">
        <v>9.83733811767801</v>
      </c>
      <c r="DN32" s="208">
        <v>1.85857042915318</v>
      </c>
      <c r="DO32" s="208">
        <v>0.532472788569146</v>
      </c>
      <c r="DP32" s="208">
        <v>0</v>
      </c>
      <c r="DQ32" s="101">
        <f t="shared" si="0"/>
        <v>3500.53235912676</v>
      </c>
      <c r="DR32" s="210">
        <v>1553.295581654</v>
      </c>
      <c r="DS32" s="208">
        <v>9558.36329211446</v>
      </c>
      <c r="DT32" s="85">
        <f t="shared" si="3"/>
        <v>11111.6588737685</v>
      </c>
      <c r="DU32" s="208">
        <v>0.203953664167992</v>
      </c>
      <c r="DV32" s="208">
        <v>0</v>
      </c>
      <c r="DW32" s="208">
        <v>359.134127127405</v>
      </c>
      <c r="DX32" s="208">
        <v>10052.217371545</v>
      </c>
      <c r="DY32" s="208">
        <v>-78.1801803513395</v>
      </c>
      <c r="DZ32" s="117">
        <f t="shared" si="1"/>
        <v>21445.0341457537</v>
      </c>
      <c r="EA32" s="118">
        <f t="shared" si="2"/>
        <v>24945.5665048805</v>
      </c>
    </row>
    <row r="33" spans="1:131">
      <c r="A33" s="86" t="s">
        <v>197</v>
      </c>
      <c r="B33" s="200" t="s">
        <v>198</v>
      </c>
      <c r="C33" s="208">
        <v>0.177839103862746</v>
      </c>
      <c r="D33" s="208">
        <v>0.0997698541603593</v>
      </c>
      <c r="E33" s="208">
        <v>0.0105189799786472</v>
      </c>
      <c r="F33" s="208">
        <v>0</v>
      </c>
      <c r="G33" s="208">
        <v>0</v>
      </c>
      <c r="H33" s="208">
        <v>0.62842532322648</v>
      </c>
      <c r="I33" s="208">
        <v>6.14603832441323</v>
      </c>
      <c r="J33" s="208">
        <v>1.44769039207391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0.120032031773051</v>
      </c>
      <c r="T33" s="208">
        <v>0</v>
      </c>
      <c r="U33" s="208">
        <v>0.409825626566993</v>
      </c>
      <c r="V33" s="208">
        <v>0.000431870111883619</v>
      </c>
      <c r="W33" s="208">
        <v>0</v>
      </c>
      <c r="X33" s="208">
        <v>0</v>
      </c>
      <c r="Y33" s="208">
        <v>0</v>
      </c>
      <c r="Z33" s="208">
        <v>0</v>
      </c>
      <c r="AA33" s="208">
        <v>0</v>
      </c>
      <c r="AB33" s="208">
        <v>0</v>
      </c>
      <c r="AC33" s="208">
        <v>0</v>
      </c>
      <c r="AD33" s="208">
        <v>0</v>
      </c>
      <c r="AE33" s="208">
        <v>0</v>
      </c>
      <c r="AF33" s="208">
        <v>0</v>
      </c>
      <c r="AG33" s="208">
        <v>0</v>
      </c>
      <c r="AH33" s="208">
        <v>0</v>
      </c>
      <c r="AI33" s="208">
        <v>0</v>
      </c>
      <c r="AJ33" s="208">
        <v>0</v>
      </c>
      <c r="AK33" s="208">
        <v>0</v>
      </c>
      <c r="AL33" s="208">
        <v>0.00819672782570254</v>
      </c>
      <c r="AM33" s="208">
        <v>0</v>
      </c>
      <c r="AN33" s="208">
        <v>0</v>
      </c>
      <c r="AO33" s="208">
        <v>0</v>
      </c>
      <c r="AP33" s="208">
        <v>0</v>
      </c>
      <c r="AQ33" s="208">
        <v>0.00240895679981158</v>
      </c>
      <c r="AR33" s="208">
        <v>1.12029768635045</v>
      </c>
      <c r="AS33" s="208">
        <v>0</v>
      </c>
      <c r="AT33" s="208">
        <v>0</v>
      </c>
      <c r="AU33" s="208">
        <v>0.0029304255559793</v>
      </c>
      <c r="AV33" s="208">
        <v>0</v>
      </c>
      <c r="AW33" s="208">
        <v>0.00273100515689649</v>
      </c>
      <c r="AX33" s="208">
        <v>0.000308226569144724</v>
      </c>
      <c r="AY33" s="208">
        <v>0.264993579248538</v>
      </c>
      <c r="AZ33" s="208">
        <v>0.0529448279371031</v>
      </c>
      <c r="BA33" s="208">
        <v>0.00672333282154243</v>
      </c>
      <c r="BB33" s="208">
        <v>0</v>
      </c>
      <c r="BC33" s="209">
        <v>10.5021062744325</v>
      </c>
      <c r="BD33" s="210">
        <v>1.28969748693706</v>
      </c>
      <c r="BE33" s="208">
        <v>1.35528013318051</v>
      </c>
      <c r="BF33" s="208">
        <v>2.64497762011757</v>
      </c>
      <c r="BG33" s="208">
        <v>0</v>
      </c>
      <c r="BH33" s="208">
        <v>0</v>
      </c>
      <c r="BI33" s="208">
        <v>71.438687483889</v>
      </c>
      <c r="BJ33" s="208">
        <v>0</v>
      </c>
      <c r="BK33" s="208">
        <v>-0.0206200158357044</v>
      </c>
      <c r="BL33" s="211">
        <v>74.0630450881709</v>
      </c>
      <c r="BM33" s="213">
        <v>84.5651513626033</v>
      </c>
      <c r="BN33" s="212"/>
      <c r="BO33" s="86" t="s">
        <v>63</v>
      </c>
      <c r="BP33" s="87" t="s">
        <v>118</v>
      </c>
      <c r="BQ33" s="208">
        <v>0.0431282229215067</v>
      </c>
      <c r="BR33" s="208">
        <v>0.0332146403364511</v>
      </c>
      <c r="BS33" s="208">
        <v>0.00199834923989971</v>
      </c>
      <c r="BT33" s="208">
        <v>1.53064181450649e-5</v>
      </c>
      <c r="BU33" s="208">
        <v>0.00186098241771027</v>
      </c>
      <c r="BV33" s="208">
        <v>0.13425234625889</v>
      </c>
      <c r="BW33" s="208">
        <v>0.205993717430661</v>
      </c>
      <c r="BX33" s="208">
        <v>0.0172119657526108</v>
      </c>
      <c r="BY33" s="208">
        <v>0.0406093367613814</v>
      </c>
      <c r="BZ33" s="208">
        <v>0.0170332842300084</v>
      </c>
      <c r="CA33" s="208">
        <v>0.0216626384825956</v>
      </c>
      <c r="CB33" s="208">
        <v>0.0584660013214191</v>
      </c>
      <c r="CC33" s="208">
        <v>0.00813565559580141</v>
      </c>
      <c r="CD33" s="208">
        <v>0.0214775060813878</v>
      </c>
      <c r="CE33" s="208">
        <v>0.0042767719822283</v>
      </c>
      <c r="CF33" s="208">
        <v>0.0244348509227977</v>
      </c>
      <c r="CG33" s="208">
        <v>0.00257756925958257</v>
      </c>
      <c r="CH33" s="208">
        <v>0.087665432087882</v>
      </c>
      <c r="CI33" s="208">
        <v>1.21277277525174</v>
      </c>
      <c r="CJ33" s="208">
        <v>0.00671448535571081</v>
      </c>
      <c r="CK33" s="208">
        <v>0.0484407912287163</v>
      </c>
      <c r="CL33" s="208">
        <v>0.0225375542273821</v>
      </c>
      <c r="CM33" s="208">
        <v>0.033628329670516</v>
      </c>
      <c r="CN33" s="208">
        <v>0.0529468709344633</v>
      </c>
      <c r="CO33" s="208">
        <v>0.0126861317548609</v>
      </c>
      <c r="CP33" s="208">
        <v>0.0124547414437647</v>
      </c>
      <c r="CQ33" s="208">
        <v>0.105893846916018</v>
      </c>
      <c r="CR33" s="208">
        <v>438.835175142112</v>
      </c>
      <c r="CS33" s="208">
        <v>2.31310694804796</v>
      </c>
      <c r="CT33" s="208">
        <v>0.0023359550828062</v>
      </c>
      <c r="CU33" s="208">
        <v>0.0729199796537309</v>
      </c>
      <c r="CV33" s="208">
        <v>0.00614208019865131</v>
      </c>
      <c r="CW33" s="208">
        <v>0.0417055427365617</v>
      </c>
      <c r="CX33" s="208">
        <v>0.0237252382522011</v>
      </c>
      <c r="CY33" s="208">
        <v>0.106397686281966</v>
      </c>
      <c r="CZ33" s="208">
        <v>12.5403758731831</v>
      </c>
      <c r="DA33" s="208">
        <v>35.852801588959</v>
      </c>
      <c r="DB33" s="208">
        <v>0.00833736578157409</v>
      </c>
      <c r="DC33" s="208">
        <v>0.0166124057118179</v>
      </c>
      <c r="DD33" s="208">
        <v>0.172462508251253</v>
      </c>
      <c r="DE33" s="208">
        <v>0.104071215302429</v>
      </c>
      <c r="DF33" s="208">
        <v>0.599981312764085</v>
      </c>
      <c r="DG33" s="208">
        <v>0.0927130798535054</v>
      </c>
      <c r="DH33" s="208">
        <v>0.110903054019036</v>
      </c>
      <c r="DI33" s="208">
        <v>0.291587199956504</v>
      </c>
      <c r="DJ33" s="208">
        <v>0.126849099076682</v>
      </c>
      <c r="DK33" s="208">
        <v>1.30916250098418</v>
      </c>
      <c r="DL33" s="208">
        <v>0.166946595515862</v>
      </c>
      <c r="DM33" s="208">
        <v>0.905841417736799</v>
      </c>
      <c r="DN33" s="208">
        <v>0.703581141661341</v>
      </c>
      <c r="DO33" s="208">
        <v>0.251420187003907</v>
      </c>
      <c r="DP33" s="208">
        <v>0</v>
      </c>
      <c r="DQ33" s="101">
        <f t="shared" si="0"/>
        <v>496.887245222411</v>
      </c>
      <c r="DR33" s="210">
        <v>1543.74850388584</v>
      </c>
      <c r="DS33" s="208">
        <v>6646.16503063612</v>
      </c>
      <c r="DT33" s="85">
        <f t="shared" si="3"/>
        <v>8189.91353452196</v>
      </c>
      <c r="DU33" s="208">
        <v>0.00451381001446849</v>
      </c>
      <c r="DV33" s="208">
        <v>0</v>
      </c>
      <c r="DW33" s="208">
        <v>2438.43185794625</v>
      </c>
      <c r="DX33" s="208">
        <v>5761.36430713864</v>
      </c>
      <c r="DY33" s="208">
        <v>-0.681440041032774</v>
      </c>
      <c r="DZ33" s="117">
        <f t="shared" si="1"/>
        <v>16389.0327733758</v>
      </c>
      <c r="EA33" s="118">
        <f t="shared" si="2"/>
        <v>16885.9200185982</v>
      </c>
    </row>
    <row r="34" spans="1:131">
      <c r="A34" s="86" t="s">
        <v>199</v>
      </c>
      <c r="B34" s="200" t="s">
        <v>200</v>
      </c>
      <c r="C34" s="208">
        <v>0</v>
      </c>
      <c r="D34" s="208">
        <v>0</v>
      </c>
      <c r="E34" s="208">
        <v>0</v>
      </c>
      <c r="F34" s="208">
        <v>0</v>
      </c>
      <c r="G34" s="208">
        <v>0</v>
      </c>
      <c r="H34" s="208">
        <v>21.9424287333619</v>
      </c>
      <c r="I34" s="208">
        <v>0.063240086726595</v>
      </c>
      <c r="J34" s="208">
        <v>326.88380349413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  <c r="AL34" s="208">
        <v>0.376500055362025</v>
      </c>
      <c r="AM34" s="208">
        <v>0.310791633777965</v>
      </c>
      <c r="AN34" s="208">
        <v>0</v>
      </c>
      <c r="AO34" s="208">
        <v>0.196206494007542</v>
      </c>
      <c r="AP34" s="208">
        <v>0</v>
      </c>
      <c r="AQ34" s="208">
        <v>7.91663790584718</v>
      </c>
      <c r="AR34" s="208">
        <v>795.666448315515</v>
      </c>
      <c r="AS34" s="208">
        <v>0</v>
      </c>
      <c r="AT34" s="208">
        <v>0</v>
      </c>
      <c r="AU34" s="208">
        <v>2.04183521447044</v>
      </c>
      <c r="AV34" s="208">
        <v>0</v>
      </c>
      <c r="AW34" s="208">
        <v>0.0387203615032213</v>
      </c>
      <c r="AX34" s="208">
        <v>0.00416715323100019</v>
      </c>
      <c r="AY34" s="208">
        <v>6.45736424012658</v>
      </c>
      <c r="AZ34" s="208">
        <v>8.4199321614174</v>
      </c>
      <c r="BA34" s="208">
        <v>0.55237053926709</v>
      </c>
      <c r="BB34" s="208">
        <v>0</v>
      </c>
      <c r="BC34" s="209">
        <v>1170.87044638874</v>
      </c>
      <c r="BD34" s="210">
        <v>48.131271840534</v>
      </c>
      <c r="BE34" s="208">
        <v>1277.1819615792</v>
      </c>
      <c r="BF34" s="208">
        <v>1325.31323341973</v>
      </c>
      <c r="BG34" s="208">
        <v>0</v>
      </c>
      <c r="BH34" s="208">
        <v>0</v>
      </c>
      <c r="BI34" s="208">
        <v>3147.71165214534</v>
      </c>
      <c r="BJ34" s="208">
        <v>0</v>
      </c>
      <c r="BK34" s="208">
        <v>-1.57455831356569</v>
      </c>
      <c r="BL34" s="211">
        <v>4471.45032725151</v>
      </c>
      <c r="BM34" s="213">
        <v>5642.32077364025</v>
      </c>
      <c r="BN34" s="212"/>
      <c r="BO34" s="86" t="s">
        <v>64</v>
      </c>
      <c r="BP34" s="87" t="s">
        <v>119</v>
      </c>
      <c r="BQ34" s="208">
        <v>0.20005648701258</v>
      </c>
      <c r="BR34" s="208">
        <v>0.154267297346863</v>
      </c>
      <c r="BS34" s="208">
        <v>0.00928144737596834</v>
      </c>
      <c r="BT34" s="208">
        <v>1.76895920997577e-5</v>
      </c>
      <c r="BU34" s="208">
        <v>0.00490057425038414</v>
      </c>
      <c r="BV34" s="208">
        <v>0.322515011651499</v>
      </c>
      <c r="BW34" s="208">
        <v>0.394404018682613</v>
      </c>
      <c r="BX34" s="208">
        <v>0.0528098347551485</v>
      </c>
      <c r="BY34" s="208">
        <v>0.102216878541989</v>
      </c>
      <c r="BZ34" s="208">
        <v>0.0288908119206175</v>
      </c>
      <c r="CA34" s="208">
        <v>0.0411760451166708</v>
      </c>
      <c r="CB34" s="208">
        <v>0.140744280510844</v>
      </c>
      <c r="CC34" s="208">
        <v>0.0233002929389711</v>
      </c>
      <c r="CD34" s="208">
        <v>0.0650029149034234</v>
      </c>
      <c r="CE34" s="208">
        <v>0.0101969142048067</v>
      </c>
      <c r="CF34" s="208">
        <v>0.0380803965004675</v>
      </c>
      <c r="CG34" s="208">
        <v>0.00208446366507775</v>
      </c>
      <c r="CH34" s="208">
        <v>0.227416123170302</v>
      </c>
      <c r="CI34" s="208">
        <v>0.0425119622081245</v>
      </c>
      <c r="CJ34" s="208">
        <v>0.00958443929334141</v>
      </c>
      <c r="CK34" s="208">
        <v>0.0888482447845026</v>
      </c>
      <c r="CL34" s="208">
        <v>0.0520385252765327</v>
      </c>
      <c r="CM34" s="208">
        <v>0.104105631760746</v>
      </c>
      <c r="CN34" s="208">
        <v>0.109154355132266</v>
      </c>
      <c r="CO34" s="208">
        <v>0.0454036102480231</v>
      </c>
      <c r="CP34" s="208">
        <v>0.0390405183302275</v>
      </c>
      <c r="CQ34" s="208">
        <v>0.295785110952343</v>
      </c>
      <c r="CR34" s="208">
        <v>2291.25707929772</v>
      </c>
      <c r="CS34" s="208">
        <v>535.430044230533</v>
      </c>
      <c r="CT34" s="208">
        <v>0.145491837834611</v>
      </c>
      <c r="CU34" s="208">
        <v>0.156467777314848</v>
      </c>
      <c r="CV34" s="208">
        <v>0.0225399100481205</v>
      </c>
      <c r="CW34" s="208">
        <v>0.0232954911754271</v>
      </c>
      <c r="CX34" s="208">
        <v>0.0097182085911907</v>
      </c>
      <c r="CY34" s="208">
        <v>0.302329764210664</v>
      </c>
      <c r="CZ34" s="208">
        <v>872.487325650699</v>
      </c>
      <c r="DA34" s="208">
        <v>728.472623569816</v>
      </c>
      <c r="DB34" s="208">
        <v>0.00146292202508323</v>
      </c>
      <c r="DC34" s="208">
        <v>0.0115584741129401</v>
      </c>
      <c r="DD34" s="208">
        <v>0.0214169505881526</v>
      </c>
      <c r="DE34" s="208">
        <v>0.00428255027329414</v>
      </c>
      <c r="DF34" s="208">
        <v>0.150905883030743</v>
      </c>
      <c r="DG34" s="208">
        <v>0.0526212178458012</v>
      </c>
      <c r="DH34" s="208">
        <v>0.0324753220730874</v>
      </c>
      <c r="DI34" s="208">
        <v>0.0232003000554616</v>
      </c>
      <c r="DJ34" s="208">
        <v>0.0126437724673423</v>
      </c>
      <c r="DK34" s="208">
        <v>1.19708689873565</v>
      </c>
      <c r="DL34" s="208">
        <v>4.84493342389321</v>
      </c>
      <c r="DM34" s="208">
        <v>57.1618924891302</v>
      </c>
      <c r="DN34" s="208">
        <v>0.180982018153256</v>
      </c>
      <c r="DO34" s="208">
        <v>0.0443919769644407</v>
      </c>
      <c r="DP34" s="208">
        <v>0</v>
      </c>
      <c r="DQ34" s="101">
        <f t="shared" si="0"/>
        <v>4494.65060381741</v>
      </c>
      <c r="DR34" s="210">
        <v>846.966324950956</v>
      </c>
      <c r="DS34" s="208">
        <v>2700.13491134121</v>
      </c>
      <c r="DT34" s="85">
        <f t="shared" si="3"/>
        <v>3547.10123629217</v>
      </c>
      <c r="DU34" s="208">
        <v>0.0209646488601315</v>
      </c>
      <c r="DV34" s="208">
        <v>0</v>
      </c>
      <c r="DW34" s="208">
        <v>6.88186219685754</v>
      </c>
      <c r="DX34" s="208">
        <v>0.944554621668534</v>
      </c>
      <c r="DY34" s="208">
        <v>-6.65608156354618</v>
      </c>
      <c r="DZ34" s="117">
        <f t="shared" si="1"/>
        <v>3548.29253619601</v>
      </c>
      <c r="EA34" s="118">
        <f t="shared" si="2"/>
        <v>8042.94314001342</v>
      </c>
    </row>
    <row r="35" spans="1:131">
      <c r="A35" s="86" t="s">
        <v>201</v>
      </c>
      <c r="B35" s="200" t="s">
        <v>202</v>
      </c>
      <c r="C35" s="208">
        <v>0</v>
      </c>
      <c r="D35" s="208">
        <v>0</v>
      </c>
      <c r="E35" s="208">
        <v>0</v>
      </c>
      <c r="F35" s="208">
        <v>0</v>
      </c>
      <c r="G35" s="208">
        <v>0</v>
      </c>
      <c r="H35" s="208">
        <v>0</v>
      </c>
      <c r="I35" s="208">
        <v>0</v>
      </c>
      <c r="J35" s="208">
        <v>0</v>
      </c>
      <c r="K35" s="208">
        <v>782.496284101892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8">
        <v>0</v>
      </c>
      <c r="AB35" s="208">
        <v>0</v>
      </c>
      <c r="AC35" s="208">
        <v>0</v>
      </c>
      <c r="AD35" s="208">
        <v>0</v>
      </c>
      <c r="AE35" s="208">
        <v>0</v>
      </c>
      <c r="AF35" s="208">
        <v>0</v>
      </c>
      <c r="AG35" s="208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8">
        <v>0</v>
      </c>
      <c r="AN35" s="208">
        <v>0</v>
      </c>
      <c r="AO35" s="208">
        <v>0</v>
      </c>
      <c r="AP35" s="208">
        <v>0</v>
      </c>
      <c r="AQ35" s="208">
        <v>0</v>
      </c>
      <c r="AR35" s="208">
        <v>0</v>
      </c>
      <c r="AS35" s="208">
        <v>0</v>
      </c>
      <c r="AT35" s="208">
        <v>0</v>
      </c>
      <c r="AU35" s="208">
        <v>0</v>
      </c>
      <c r="AV35" s="208">
        <v>0</v>
      </c>
      <c r="AW35" s="208">
        <v>0</v>
      </c>
      <c r="AX35" s="208">
        <v>0</v>
      </c>
      <c r="AY35" s="208">
        <v>0</v>
      </c>
      <c r="AZ35" s="208">
        <v>0</v>
      </c>
      <c r="BA35" s="208">
        <v>0</v>
      </c>
      <c r="BB35" s="208">
        <v>0</v>
      </c>
      <c r="BC35" s="209">
        <v>782.496284101892</v>
      </c>
      <c r="BD35" s="210">
        <v>6600.64153615176</v>
      </c>
      <c r="BE35" s="208">
        <v>2123.25567040665</v>
      </c>
      <c r="BF35" s="208">
        <v>8723.89720655841</v>
      </c>
      <c r="BG35" s="208">
        <v>0</v>
      </c>
      <c r="BH35" s="208">
        <v>0</v>
      </c>
      <c r="BI35" s="208">
        <v>1135.47049653562</v>
      </c>
      <c r="BJ35" s="208">
        <v>0</v>
      </c>
      <c r="BK35" s="208">
        <v>-0.977731524763745</v>
      </c>
      <c r="BL35" s="211">
        <v>9858.38997156927</v>
      </c>
      <c r="BM35" s="213">
        <v>10640.8862556712</v>
      </c>
      <c r="BN35" s="212"/>
      <c r="BO35" s="86" t="s">
        <v>65</v>
      </c>
      <c r="BP35" s="87" t="s">
        <v>120</v>
      </c>
      <c r="BQ35" s="208">
        <v>0.154703543299415</v>
      </c>
      <c r="BR35" s="208">
        <v>0.119294794541121</v>
      </c>
      <c r="BS35" s="208">
        <v>0.00717733684846254</v>
      </c>
      <c r="BT35" s="208">
        <v>1.36793493588726e-5</v>
      </c>
      <c r="BU35" s="208">
        <v>0.00378961068474939</v>
      </c>
      <c r="BV35" s="208">
        <v>0.249400635864417</v>
      </c>
      <c r="BW35" s="208">
        <v>0.30499235537357</v>
      </c>
      <c r="BX35" s="208">
        <v>0.0408378087593047</v>
      </c>
      <c r="BY35" s="208">
        <v>0.0790442416119064</v>
      </c>
      <c r="BZ35" s="208">
        <v>0.02234124491367</v>
      </c>
      <c r="CA35" s="208">
        <v>0.0318414072631645</v>
      </c>
      <c r="CB35" s="208">
        <v>0.108837454957335</v>
      </c>
      <c r="CC35" s="208">
        <v>0.0180181004445334</v>
      </c>
      <c r="CD35" s="208">
        <v>0.0502667092205692</v>
      </c>
      <c r="CE35" s="208">
        <v>0.00788526671521795</v>
      </c>
      <c r="CF35" s="208">
        <v>0.029447544325311</v>
      </c>
      <c r="CG35" s="208">
        <v>0.00161191431321162</v>
      </c>
      <c r="CH35" s="208">
        <v>0.175860731052673</v>
      </c>
      <c r="CI35" s="208">
        <v>0.0328744710277459</v>
      </c>
      <c r="CJ35" s="208">
        <v>0.00741164028899906</v>
      </c>
      <c r="CK35" s="208">
        <v>0.0687062863561729</v>
      </c>
      <c r="CL35" s="208">
        <v>0.0402413556719585</v>
      </c>
      <c r="CM35" s="208">
        <v>0.0805048131720859</v>
      </c>
      <c r="CN35" s="208">
        <v>0.0844089874699359</v>
      </c>
      <c r="CO35" s="208">
        <v>0.0351105804607731</v>
      </c>
      <c r="CP35" s="208">
        <v>0.0301900058734519</v>
      </c>
      <c r="CQ35" s="208">
        <v>0.228730422106535</v>
      </c>
      <c r="CR35" s="208">
        <v>0.225588879905109</v>
      </c>
      <c r="CS35" s="208">
        <v>0.0856316062833992</v>
      </c>
      <c r="CT35" s="208">
        <v>18.0154545794568</v>
      </c>
      <c r="CU35" s="208">
        <v>0.12099642418128</v>
      </c>
      <c r="CV35" s="208">
        <v>19.7485889639555</v>
      </c>
      <c r="CW35" s="208">
        <v>0.0180143872440997</v>
      </c>
      <c r="CX35" s="208">
        <v>0.00751508399467934</v>
      </c>
      <c r="CY35" s="208">
        <v>0.233791397953146</v>
      </c>
      <c r="CZ35" s="208">
        <v>1.61201606552834</v>
      </c>
      <c r="DA35" s="208">
        <v>1.25050622320339</v>
      </c>
      <c r="DB35" s="208">
        <v>0.00113127659208021</v>
      </c>
      <c r="DC35" s="208">
        <v>0.00893816005223544</v>
      </c>
      <c r="DD35" s="208">
        <v>0.016561713104796</v>
      </c>
      <c r="DE35" s="208">
        <v>0.00331169316991366</v>
      </c>
      <c r="DF35" s="208">
        <v>0.116695415170991</v>
      </c>
      <c r="DG35" s="208">
        <v>0.0406919514335166</v>
      </c>
      <c r="DH35" s="208">
        <v>0.0251131441400368</v>
      </c>
      <c r="DI35" s="208">
        <v>0.0179407760167448</v>
      </c>
      <c r="DJ35" s="208">
        <v>0.00977742052046753</v>
      </c>
      <c r="DK35" s="208">
        <v>0.0680924031200733</v>
      </c>
      <c r="DL35" s="208">
        <v>0.0262438796594793</v>
      </c>
      <c r="DM35" s="208">
        <v>4.70244042648255</v>
      </c>
      <c r="DN35" s="208">
        <v>0.139953269698408</v>
      </c>
      <c r="DO35" s="208">
        <v>0.907235004742509</v>
      </c>
      <c r="DP35" s="208">
        <v>0</v>
      </c>
      <c r="DQ35" s="101">
        <f t="shared" si="0"/>
        <v>49.4157730875752</v>
      </c>
      <c r="DR35" s="210">
        <v>7.58625437633027</v>
      </c>
      <c r="DS35" s="208">
        <v>77.7006732221831</v>
      </c>
      <c r="DT35" s="85">
        <f t="shared" si="3"/>
        <v>85.2869275985134</v>
      </c>
      <c r="DU35" s="208">
        <v>0.0162119484907602</v>
      </c>
      <c r="DV35" s="208">
        <v>0</v>
      </c>
      <c r="DW35" s="208">
        <v>200.965987727254</v>
      </c>
      <c r="DX35" s="208">
        <v>147.004910851118</v>
      </c>
      <c r="DY35" s="208">
        <v>-0.0709621450412124</v>
      </c>
      <c r="DZ35" s="117">
        <f t="shared" si="1"/>
        <v>433.203075980335</v>
      </c>
      <c r="EA35" s="118">
        <f t="shared" si="2"/>
        <v>482.61884906791</v>
      </c>
    </row>
    <row r="36" spans="1:131">
      <c r="A36" s="86" t="s">
        <v>203</v>
      </c>
      <c r="B36" s="200" t="s">
        <v>204</v>
      </c>
      <c r="C36" s="208">
        <v>11.2865845226591</v>
      </c>
      <c r="D36" s="208">
        <v>0.328645093018452</v>
      </c>
      <c r="E36" s="208">
        <v>0.0321626550885951</v>
      </c>
      <c r="F36" s="208">
        <v>0</v>
      </c>
      <c r="G36" s="208">
        <v>3.9980412128846</v>
      </c>
      <c r="H36" s="208">
        <v>0</v>
      </c>
      <c r="I36" s="208">
        <v>12.255309219974</v>
      </c>
      <c r="J36" s="208">
        <v>0</v>
      </c>
      <c r="K36" s="208">
        <v>0</v>
      </c>
      <c r="L36" s="208">
        <v>213.993534252782</v>
      </c>
      <c r="M36" s="208">
        <v>303.26752246363</v>
      </c>
      <c r="N36" s="208">
        <v>541.822635514518</v>
      </c>
      <c r="O36" s="208">
        <v>0</v>
      </c>
      <c r="P36" s="208">
        <v>3.38821826313004</v>
      </c>
      <c r="Q36" s="208">
        <v>0</v>
      </c>
      <c r="R36" s="208">
        <v>0</v>
      </c>
      <c r="S36" s="208">
        <v>0</v>
      </c>
      <c r="T36" s="208">
        <v>0</v>
      </c>
      <c r="U36" s="208">
        <v>1.21045213281848</v>
      </c>
      <c r="V36" s="208">
        <v>1.25665805994015</v>
      </c>
      <c r="W36" s="208">
        <v>49.6097660399463</v>
      </c>
      <c r="X36" s="208">
        <v>0.547437339039151</v>
      </c>
      <c r="Y36" s="208">
        <v>0</v>
      </c>
      <c r="Z36" s="208">
        <v>3.22912419873646</v>
      </c>
      <c r="AA36" s="208">
        <v>0</v>
      </c>
      <c r="AB36" s="208">
        <v>0.187584936584239</v>
      </c>
      <c r="AC36" s="208">
        <v>0.551219093282413</v>
      </c>
      <c r="AD36" s="208">
        <v>0.125353200833014</v>
      </c>
      <c r="AE36" s="208">
        <v>60.4589528444587</v>
      </c>
      <c r="AF36" s="208">
        <v>0.323921698235569</v>
      </c>
      <c r="AG36" s="208">
        <v>150.526148223893</v>
      </c>
      <c r="AH36" s="208">
        <v>0.0113221091437399</v>
      </c>
      <c r="AI36" s="208">
        <v>0.543346390137299</v>
      </c>
      <c r="AJ36" s="208">
        <v>0.284425313310012</v>
      </c>
      <c r="AK36" s="208">
        <v>11.1640235724455</v>
      </c>
      <c r="AL36" s="208">
        <v>0.687148557040798</v>
      </c>
      <c r="AM36" s="208">
        <v>3.02578036906235</v>
      </c>
      <c r="AN36" s="208">
        <v>0.238167400272115</v>
      </c>
      <c r="AO36" s="208">
        <v>0</v>
      </c>
      <c r="AP36" s="208">
        <v>0</v>
      </c>
      <c r="AQ36" s="208">
        <v>6.19609394455262</v>
      </c>
      <c r="AR36" s="208">
        <v>7.66127149262088</v>
      </c>
      <c r="AS36" s="208">
        <v>0</v>
      </c>
      <c r="AT36" s="208">
        <v>0.0368270382375134</v>
      </c>
      <c r="AU36" s="208">
        <v>0</v>
      </c>
      <c r="AV36" s="208">
        <v>0</v>
      </c>
      <c r="AW36" s="208">
        <v>0.130507861928082</v>
      </c>
      <c r="AX36" s="208">
        <v>0.0503349656040494</v>
      </c>
      <c r="AY36" s="208">
        <v>4.5338889053793</v>
      </c>
      <c r="AZ36" s="208">
        <v>0.843119091960553</v>
      </c>
      <c r="BA36" s="208">
        <v>22.7357022228521</v>
      </c>
      <c r="BB36" s="208">
        <v>0</v>
      </c>
      <c r="BC36" s="209">
        <v>1416.5412302</v>
      </c>
      <c r="BD36" s="210">
        <v>63.362229218984</v>
      </c>
      <c r="BE36" s="208">
        <v>394.279914818898</v>
      </c>
      <c r="BF36" s="208">
        <v>457.642144037882</v>
      </c>
      <c r="BG36" s="208">
        <v>0</v>
      </c>
      <c r="BH36" s="208">
        <v>0</v>
      </c>
      <c r="BI36" s="208">
        <v>351.816449546123</v>
      </c>
      <c r="BJ36" s="208">
        <v>0</v>
      </c>
      <c r="BK36" s="208">
        <v>-1.91699064553572</v>
      </c>
      <c r="BL36" s="211">
        <v>807.541602938469</v>
      </c>
      <c r="BM36" s="213">
        <v>2224.08283313847</v>
      </c>
      <c r="BN36" s="212"/>
      <c r="BO36" s="86" t="s">
        <v>66</v>
      </c>
      <c r="BP36" s="87" t="s">
        <v>121</v>
      </c>
      <c r="BQ36" s="208">
        <v>0.242517361619521</v>
      </c>
      <c r="BR36" s="208">
        <v>0.189219156698281</v>
      </c>
      <c r="BS36" s="208">
        <v>0.0569469338305651</v>
      </c>
      <c r="BT36" s="208">
        <v>0.00291601262512214</v>
      </c>
      <c r="BU36" s="208">
        <v>0.013160166811608</v>
      </c>
      <c r="BV36" s="208">
        <v>0.918933809637237</v>
      </c>
      <c r="BW36" s="208">
        <v>1.89128754754496</v>
      </c>
      <c r="BX36" s="208">
        <v>0.36861531782689</v>
      </c>
      <c r="BY36" s="208">
        <v>0.128197998685557</v>
      </c>
      <c r="BZ36" s="208">
        <v>0.172991355663391</v>
      </c>
      <c r="CA36" s="208">
        <v>23.5150412753784</v>
      </c>
      <c r="CB36" s="208">
        <v>36.2808526715329</v>
      </c>
      <c r="CC36" s="208">
        <v>0.317232425355819</v>
      </c>
      <c r="CD36" s="208">
        <v>0.115690415336041</v>
      </c>
      <c r="CE36" s="208">
        <v>0.0128483600953011</v>
      </c>
      <c r="CF36" s="208">
        <v>0.241207883640138</v>
      </c>
      <c r="CG36" s="208">
        <v>0.0103559737886306</v>
      </c>
      <c r="CH36" s="208">
        <v>10.6266463058138</v>
      </c>
      <c r="CI36" s="208">
        <v>0.401495195007958</v>
      </c>
      <c r="CJ36" s="208">
        <v>0.457608840167358</v>
      </c>
      <c r="CK36" s="208">
        <v>0.213155189425707</v>
      </c>
      <c r="CL36" s="208">
        <v>3.88968590432716</v>
      </c>
      <c r="CM36" s="208">
        <v>0.296213310357599</v>
      </c>
      <c r="CN36" s="208">
        <v>0.26962398629151</v>
      </c>
      <c r="CO36" s="208">
        <v>0.851109137514145</v>
      </c>
      <c r="CP36" s="208">
        <v>0.0743090111660112</v>
      </c>
      <c r="CQ36" s="208">
        <v>41.375241150436</v>
      </c>
      <c r="CR36" s="208">
        <v>13.7635805556183</v>
      </c>
      <c r="CS36" s="208">
        <v>51.4008191678837</v>
      </c>
      <c r="CT36" s="208">
        <v>0.0221389678752641</v>
      </c>
      <c r="CU36" s="208">
        <v>392.314512433791</v>
      </c>
      <c r="CV36" s="208">
        <v>1.62824256357289</v>
      </c>
      <c r="CW36" s="208">
        <v>1.11652511990331</v>
      </c>
      <c r="CX36" s="208">
        <v>0.979792395209915</v>
      </c>
      <c r="CY36" s="208">
        <v>10.9309447773564</v>
      </c>
      <c r="CZ36" s="208">
        <v>27.9436783294996</v>
      </c>
      <c r="DA36" s="208">
        <v>6.47851878582979</v>
      </c>
      <c r="DB36" s="208">
        <v>1.35093704750096</v>
      </c>
      <c r="DC36" s="208">
        <v>0.0620705857570237</v>
      </c>
      <c r="DD36" s="208">
        <v>10.1183732928308</v>
      </c>
      <c r="DE36" s="208">
        <v>0.131702346247092</v>
      </c>
      <c r="DF36" s="208">
        <v>0.533557014836224</v>
      </c>
      <c r="DG36" s="208">
        <v>0.108946218402686</v>
      </c>
      <c r="DH36" s="208">
        <v>2.70625132867519</v>
      </c>
      <c r="DI36" s="208">
        <v>4.74710707355353</v>
      </c>
      <c r="DJ36" s="208">
        <v>2.81576354502534</v>
      </c>
      <c r="DK36" s="208">
        <v>19.4109212047505</v>
      </c>
      <c r="DL36" s="208">
        <v>13.5195067767308</v>
      </c>
      <c r="DM36" s="208">
        <v>137.243317276694</v>
      </c>
      <c r="DN36" s="208">
        <v>698.35117976792</v>
      </c>
      <c r="DO36" s="208">
        <v>8.1474636991679</v>
      </c>
      <c r="DP36" s="208">
        <v>0</v>
      </c>
      <c r="DQ36" s="101">
        <f t="shared" si="0"/>
        <v>1528.75895297121</v>
      </c>
      <c r="DR36" s="210">
        <v>917.266313079837</v>
      </c>
      <c r="DS36" s="208">
        <v>3623.30013999551</v>
      </c>
      <c r="DT36" s="85">
        <f t="shared" si="3"/>
        <v>4540.56645307535</v>
      </c>
      <c r="DU36" s="208">
        <v>0.0252853043960114</v>
      </c>
      <c r="DV36" s="208">
        <v>0</v>
      </c>
      <c r="DW36" s="208">
        <v>5671.35409961668</v>
      </c>
      <c r="DX36" s="208">
        <v>1529.77734430695</v>
      </c>
      <c r="DY36" s="208">
        <v>-2.5248199216621</v>
      </c>
      <c r="DZ36" s="117">
        <f t="shared" si="1"/>
        <v>11739.1983623817</v>
      </c>
      <c r="EA36" s="118">
        <f t="shared" si="2"/>
        <v>13267.9573153529</v>
      </c>
    </row>
    <row r="37" spans="1:131">
      <c r="A37" s="86" t="s">
        <v>205</v>
      </c>
      <c r="B37" s="200" t="s">
        <v>206</v>
      </c>
      <c r="C37" s="208">
        <v>0</v>
      </c>
      <c r="D37" s="208">
        <v>0.0109916709533421</v>
      </c>
      <c r="E37" s="208">
        <v>0</v>
      </c>
      <c r="F37" s="208">
        <v>0.00476001609914785</v>
      </c>
      <c r="G37" s="208">
        <v>0.0293604286426248</v>
      </c>
      <c r="H37" s="208">
        <v>0.323812862418803</v>
      </c>
      <c r="I37" s="208">
        <v>0.606227089597916</v>
      </c>
      <c r="J37" s="208">
        <v>0</v>
      </c>
      <c r="K37" s="208">
        <v>0</v>
      </c>
      <c r="L37" s="208">
        <v>0.160984211441417</v>
      </c>
      <c r="M37" s="208">
        <v>36.9841763308752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0.0748447130220601</v>
      </c>
      <c r="V37" s="208">
        <v>0</v>
      </c>
      <c r="W37" s="208">
        <v>0</v>
      </c>
      <c r="X37" s="208">
        <v>0.459699310624933</v>
      </c>
      <c r="Y37" s="208">
        <v>0</v>
      </c>
      <c r="Z37" s="208">
        <v>2.67119630367675</v>
      </c>
      <c r="AA37" s="208">
        <v>0</v>
      </c>
      <c r="AB37" s="208">
        <v>0.00445310511844035</v>
      </c>
      <c r="AC37" s="208">
        <v>0.0740093903695235</v>
      </c>
      <c r="AD37" s="208">
        <v>0</v>
      </c>
      <c r="AE37" s="208">
        <v>0</v>
      </c>
      <c r="AF37" s="208">
        <v>0</v>
      </c>
      <c r="AG37" s="208">
        <v>0</v>
      </c>
      <c r="AH37" s="208">
        <v>0.00886932765061682</v>
      </c>
      <c r="AI37" s="208">
        <v>2.18769122843799</v>
      </c>
      <c r="AJ37" s="208">
        <v>3.0372260227607</v>
      </c>
      <c r="AK37" s="208">
        <v>0.710398595823899</v>
      </c>
      <c r="AL37" s="208">
        <v>9.03483406053379</v>
      </c>
      <c r="AM37" s="208">
        <v>11.05736735878</v>
      </c>
      <c r="AN37" s="208">
        <v>0.129809274234208</v>
      </c>
      <c r="AO37" s="208">
        <v>7.23355987573972</v>
      </c>
      <c r="AP37" s="208">
        <v>5.08157696154984</v>
      </c>
      <c r="AQ37" s="208">
        <v>2.06603772253741</v>
      </c>
      <c r="AR37" s="208">
        <v>8.72594463240304</v>
      </c>
      <c r="AS37" s="208">
        <v>0.642643819627633</v>
      </c>
      <c r="AT37" s="208">
        <v>1.60145597611328</v>
      </c>
      <c r="AU37" s="208">
        <v>15.3975663733829</v>
      </c>
      <c r="AV37" s="208">
        <v>0.915827665021634</v>
      </c>
      <c r="AW37" s="208">
        <v>4.81692173253033</v>
      </c>
      <c r="AX37" s="208">
        <v>8.27187770666602</v>
      </c>
      <c r="AY37" s="208">
        <v>56.6530732156048</v>
      </c>
      <c r="AZ37" s="208">
        <v>2.19854853546693</v>
      </c>
      <c r="BA37" s="208">
        <v>33.8305166867014</v>
      </c>
      <c r="BB37" s="208">
        <v>0</v>
      </c>
      <c r="BC37" s="209">
        <v>215.006262204406</v>
      </c>
      <c r="BD37" s="210">
        <v>64.3325851415795</v>
      </c>
      <c r="BE37" s="208">
        <v>375.227217712497</v>
      </c>
      <c r="BF37" s="208">
        <v>439.559802854077</v>
      </c>
      <c r="BG37" s="208">
        <v>0</v>
      </c>
      <c r="BH37" s="208">
        <v>0</v>
      </c>
      <c r="BI37" s="208">
        <v>2916.79637112094</v>
      </c>
      <c r="BJ37" s="208">
        <v>0</v>
      </c>
      <c r="BK37" s="208">
        <v>-0.268888806987103</v>
      </c>
      <c r="BL37" s="211">
        <v>3356.08728516803</v>
      </c>
      <c r="BM37" s="213">
        <v>3571.09354737244</v>
      </c>
      <c r="BN37" s="212"/>
      <c r="BO37" s="86" t="s">
        <v>67</v>
      </c>
      <c r="BP37" s="87" t="s">
        <v>122</v>
      </c>
      <c r="BQ37" s="208">
        <v>0.0315469496914413</v>
      </c>
      <c r="BR37" s="208">
        <v>0.0243200207301486</v>
      </c>
      <c r="BS37" s="208">
        <v>0.201684785227145</v>
      </c>
      <c r="BT37" s="208">
        <v>2.33983515830365</v>
      </c>
      <c r="BU37" s="208">
        <v>58.3033440011088</v>
      </c>
      <c r="BV37" s="208">
        <v>176.614566084744</v>
      </c>
      <c r="BW37" s="208">
        <v>133.792982807842</v>
      </c>
      <c r="BX37" s="208">
        <v>27.8098062704982</v>
      </c>
      <c r="BY37" s="208">
        <v>5.56067718472632</v>
      </c>
      <c r="BZ37" s="208">
        <v>10.4413203734776</v>
      </c>
      <c r="CA37" s="208">
        <v>51.25478423017</v>
      </c>
      <c r="CB37" s="208">
        <v>41.790967526988</v>
      </c>
      <c r="CC37" s="208">
        <v>17.1100109756876</v>
      </c>
      <c r="CD37" s="208">
        <v>126.06058858305</v>
      </c>
      <c r="CE37" s="208">
        <v>8.92561839513441</v>
      </c>
      <c r="CF37" s="208">
        <v>25.4456439696965</v>
      </c>
      <c r="CG37" s="208">
        <v>3.82180917360935</v>
      </c>
      <c r="CH37" s="208">
        <v>173.884072780731</v>
      </c>
      <c r="CI37" s="208">
        <v>17.3677605281605</v>
      </c>
      <c r="CJ37" s="208">
        <v>8.39475888574659</v>
      </c>
      <c r="CK37" s="208">
        <v>48.1661961017479</v>
      </c>
      <c r="CL37" s="208">
        <v>48.9504797697469</v>
      </c>
      <c r="CM37" s="208">
        <v>33.3263292538328</v>
      </c>
      <c r="CN37" s="208">
        <v>104.112149055517</v>
      </c>
      <c r="CO37" s="208">
        <v>13.4740997306437</v>
      </c>
      <c r="CP37" s="208">
        <v>24.3652565361647</v>
      </c>
      <c r="CQ37" s="208">
        <v>185.180552117685</v>
      </c>
      <c r="CR37" s="208">
        <v>56.9568850395662</v>
      </c>
      <c r="CS37" s="208">
        <v>54.0656899100776</v>
      </c>
      <c r="CT37" s="208">
        <v>11.4872751905001</v>
      </c>
      <c r="CU37" s="208">
        <v>68.3834256680617</v>
      </c>
      <c r="CV37" s="208">
        <v>32.3944146467189</v>
      </c>
      <c r="CW37" s="208">
        <v>23.6322257782226</v>
      </c>
      <c r="CX37" s="208">
        <v>14.4182759311241</v>
      </c>
      <c r="CY37" s="208">
        <v>179.950976992384</v>
      </c>
      <c r="CZ37" s="208">
        <v>428.533266022514</v>
      </c>
      <c r="DA37" s="208">
        <v>506.229363396459</v>
      </c>
      <c r="DB37" s="208">
        <v>6.10341477111142</v>
      </c>
      <c r="DC37" s="208">
        <v>7.54456028742179</v>
      </c>
      <c r="DD37" s="208">
        <v>125.913227508053</v>
      </c>
      <c r="DE37" s="208">
        <v>1.04991091762531</v>
      </c>
      <c r="DF37" s="208">
        <v>26.3107616527656</v>
      </c>
      <c r="DG37" s="208">
        <v>90.2460186705467</v>
      </c>
      <c r="DH37" s="208">
        <v>47.0667910798224</v>
      </c>
      <c r="DI37" s="208">
        <v>8.36138552204278</v>
      </c>
      <c r="DJ37" s="208">
        <v>52.3417331324387</v>
      </c>
      <c r="DK37" s="208">
        <v>71.6859627900536</v>
      </c>
      <c r="DL37" s="208">
        <v>47.9368234561336</v>
      </c>
      <c r="DM37" s="208">
        <v>43.0900674292868</v>
      </c>
      <c r="DN37" s="208">
        <v>26.6000156517796</v>
      </c>
      <c r="DO37" s="208">
        <v>16.6575781764494</v>
      </c>
      <c r="DP37" s="208">
        <v>0</v>
      </c>
      <c r="DQ37" s="101">
        <f t="shared" si="0"/>
        <v>3293.71121087182</v>
      </c>
      <c r="DR37" s="210">
        <v>0.0280242149994577</v>
      </c>
      <c r="DS37" s="208">
        <v>0.669125007651855</v>
      </c>
      <c r="DT37" s="85">
        <f t="shared" si="3"/>
        <v>0.697149222651313</v>
      </c>
      <c r="DU37" s="208">
        <v>0.0033050471723264</v>
      </c>
      <c r="DV37" s="208">
        <v>0</v>
      </c>
      <c r="DW37" s="208">
        <v>8.60985845881316</v>
      </c>
      <c r="DX37" s="208">
        <v>114.910582983725</v>
      </c>
      <c r="DY37" s="208">
        <v>0</v>
      </c>
      <c r="DZ37" s="117">
        <f t="shared" si="1"/>
        <v>124.220895712362</v>
      </c>
      <c r="EA37" s="118">
        <f t="shared" si="2"/>
        <v>3417.93210658418</v>
      </c>
    </row>
    <row r="38" spans="1:132">
      <c r="A38" s="86" t="s">
        <v>207</v>
      </c>
      <c r="B38" s="200" t="s">
        <v>208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0.339212097426435</v>
      </c>
      <c r="I38" s="208">
        <v>1.4154186781267</v>
      </c>
      <c r="J38" s="208">
        <v>0</v>
      </c>
      <c r="K38" s="208">
        <v>0</v>
      </c>
      <c r="L38" s="208">
        <v>0</v>
      </c>
      <c r="M38" s="208">
        <v>0</v>
      </c>
      <c r="N38" s="208">
        <v>1941.20579980145</v>
      </c>
      <c r="O38" s="208">
        <v>0</v>
      </c>
      <c r="P38" s="208">
        <v>3.2232457802357</v>
      </c>
      <c r="Q38" s="208">
        <v>0</v>
      </c>
      <c r="R38" s="208">
        <v>0</v>
      </c>
      <c r="S38" s="208">
        <v>0</v>
      </c>
      <c r="T38" s="208">
        <v>0</v>
      </c>
      <c r="U38" s="208">
        <v>0.051576285275475</v>
      </c>
      <c r="V38" s="208">
        <v>0</v>
      </c>
      <c r="W38" s="208">
        <v>0</v>
      </c>
      <c r="X38" s="208">
        <v>0</v>
      </c>
      <c r="Y38" s="208">
        <v>0</v>
      </c>
      <c r="Z38" s="208">
        <v>3.04485784833154</v>
      </c>
      <c r="AA38" s="208">
        <v>0</v>
      </c>
      <c r="AB38" s="208">
        <v>0</v>
      </c>
      <c r="AC38" s="208">
        <v>0</v>
      </c>
      <c r="AD38" s="208">
        <v>0.100926036611164</v>
      </c>
      <c r="AE38" s="208">
        <v>0.419927927186585</v>
      </c>
      <c r="AF38" s="208">
        <v>0</v>
      </c>
      <c r="AG38" s="208">
        <v>2.45979317468427</v>
      </c>
      <c r="AH38" s="208">
        <v>0</v>
      </c>
      <c r="AI38" s="208">
        <v>5.04481773011809</v>
      </c>
      <c r="AJ38" s="208">
        <v>0</v>
      </c>
      <c r="AK38" s="208">
        <v>0.788734601934354</v>
      </c>
      <c r="AL38" s="208">
        <v>0</v>
      </c>
      <c r="AM38" s="208">
        <v>0</v>
      </c>
      <c r="AN38" s="208">
        <v>0</v>
      </c>
      <c r="AO38" s="208">
        <v>0</v>
      </c>
      <c r="AP38" s="208">
        <v>0</v>
      </c>
      <c r="AQ38" s="208">
        <v>0.022752274229358</v>
      </c>
      <c r="AR38" s="208">
        <v>0</v>
      </c>
      <c r="AS38" s="208">
        <v>0</v>
      </c>
      <c r="AT38" s="208">
        <v>0.584409024769447</v>
      </c>
      <c r="AU38" s="208">
        <v>0</v>
      </c>
      <c r="AV38" s="208">
        <v>0</v>
      </c>
      <c r="AW38" s="208">
        <v>0</v>
      </c>
      <c r="AX38" s="208">
        <v>3.42916340241157</v>
      </c>
      <c r="AY38" s="208">
        <v>1.12259053983955</v>
      </c>
      <c r="AZ38" s="208">
        <v>0</v>
      </c>
      <c r="BA38" s="208">
        <v>0</v>
      </c>
      <c r="BB38" s="208">
        <v>0</v>
      </c>
      <c r="BC38" s="209">
        <v>1963.25322520263</v>
      </c>
      <c r="BD38" s="210">
        <v>2827.56255946286</v>
      </c>
      <c r="BE38" s="208">
        <v>4570.77378990269</v>
      </c>
      <c r="BF38" s="208">
        <v>7398.33634936555</v>
      </c>
      <c r="BG38" s="208">
        <v>0</v>
      </c>
      <c r="BH38" s="208">
        <v>0</v>
      </c>
      <c r="BI38" s="208">
        <v>5059.41779257137</v>
      </c>
      <c r="BJ38" s="208">
        <v>0</v>
      </c>
      <c r="BK38" s="208">
        <v>-1.07502684578159</v>
      </c>
      <c r="BL38" s="211">
        <v>12456.6791150911</v>
      </c>
      <c r="BM38" s="213">
        <v>14419.9323402938</v>
      </c>
      <c r="BN38" s="212"/>
      <c r="BO38" s="86" t="s">
        <v>68</v>
      </c>
      <c r="BP38" s="87" t="s">
        <v>123</v>
      </c>
      <c r="BQ38" s="208">
        <v>527.132070969772</v>
      </c>
      <c r="BR38" s="208">
        <v>281.52264675269</v>
      </c>
      <c r="BS38" s="208">
        <v>18.668989599318</v>
      </c>
      <c r="BT38" s="208">
        <v>0</v>
      </c>
      <c r="BU38" s="208">
        <v>30.4490190062112</v>
      </c>
      <c r="BV38" s="208">
        <v>301.70771914682</v>
      </c>
      <c r="BW38" s="208">
        <v>341.624147261305</v>
      </c>
      <c r="BX38" s="208">
        <v>40.1925220665215</v>
      </c>
      <c r="BY38" s="208">
        <v>26.6205096437842</v>
      </c>
      <c r="BZ38" s="208">
        <v>29.7624361382963</v>
      </c>
      <c r="CA38" s="208">
        <v>7.25505061263086</v>
      </c>
      <c r="CB38" s="208">
        <v>120.469764897722</v>
      </c>
      <c r="CC38" s="208">
        <v>63.2991175862192</v>
      </c>
      <c r="CD38" s="208">
        <v>61.6322194374223</v>
      </c>
      <c r="CE38" s="208">
        <v>6.12299669062117</v>
      </c>
      <c r="CF38" s="208">
        <v>3.10218454846816</v>
      </c>
      <c r="CG38" s="208">
        <v>5.07539029896479</v>
      </c>
      <c r="CH38" s="208">
        <v>262.742812647222</v>
      </c>
      <c r="CI38" s="208">
        <v>17.1513913238538</v>
      </c>
      <c r="CJ38" s="208">
        <v>7.75795944833623</v>
      </c>
      <c r="CK38" s="208">
        <v>162.883586011933</v>
      </c>
      <c r="CL38" s="208">
        <v>88.1803503605679</v>
      </c>
      <c r="CM38" s="208">
        <v>130.875187151732</v>
      </c>
      <c r="CN38" s="208">
        <v>114.161211431245</v>
      </c>
      <c r="CO38" s="208">
        <v>7.38601200941599</v>
      </c>
      <c r="CP38" s="208">
        <v>21.826559619276</v>
      </c>
      <c r="CQ38" s="208">
        <v>107.601335341662</v>
      </c>
      <c r="CR38" s="208">
        <v>55.1055940775035</v>
      </c>
      <c r="CS38" s="208">
        <v>75.2719767256305</v>
      </c>
      <c r="CT38" s="208">
        <v>3.38663810446825</v>
      </c>
      <c r="CU38" s="208">
        <v>85.8111970169269</v>
      </c>
      <c r="CV38" s="208">
        <v>15.3440744074048</v>
      </c>
      <c r="CW38" s="208">
        <v>5717.75422998905</v>
      </c>
      <c r="CX38" s="208">
        <v>144.663977515688</v>
      </c>
      <c r="CY38" s="208">
        <v>17.1562227447805</v>
      </c>
      <c r="CZ38" s="208">
        <v>1350.28487197845</v>
      </c>
      <c r="DA38" s="208">
        <v>56.4804068590611</v>
      </c>
      <c r="DB38" s="208">
        <v>1.48719179389806</v>
      </c>
      <c r="DC38" s="208">
        <v>1.30347739440529</v>
      </c>
      <c r="DD38" s="208">
        <v>46.9743286737266</v>
      </c>
      <c r="DE38" s="208">
        <v>76.9273325001112</v>
      </c>
      <c r="DF38" s="208">
        <v>338.141126274836</v>
      </c>
      <c r="DG38" s="208">
        <v>172.872994030022</v>
      </c>
      <c r="DH38" s="208">
        <v>44.5915282423611</v>
      </c>
      <c r="DI38" s="208">
        <v>82.497993144577</v>
      </c>
      <c r="DJ38" s="208">
        <v>70.2767881977208</v>
      </c>
      <c r="DK38" s="208">
        <v>143.10110565087</v>
      </c>
      <c r="DL38" s="208">
        <v>156.111297975235</v>
      </c>
      <c r="DM38" s="208">
        <v>397.032532228287</v>
      </c>
      <c r="DN38" s="208">
        <v>284.971656480567</v>
      </c>
      <c r="DO38" s="208">
        <v>163.547141273804</v>
      </c>
      <c r="DP38" s="208">
        <v>0</v>
      </c>
      <c r="DQ38" s="101">
        <f t="shared" si="0"/>
        <v>12286.2988732814</v>
      </c>
      <c r="DR38" s="210">
        <v>0</v>
      </c>
      <c r="DS38" s="208">
        <v>3547.07337125197</v>
      </c>
      <c r="DT38" s="85">
        <f t="shared" si="3"/>
        <v>3547.07337125197</v>
      </c>
      <c r="DU38" s="208">
        <v>0</v>
      </c>
      <c r="DV38" s="208">
        <v>0</v>
      </c>
      <c r="DW38" s="208">
        <v>4090.95264072897</v>
      </c>
      <c r="DX38" s="208">
        <v>0</v>
      </c>
      <c r="DY38" s="208">
        <v>0</v>
      </c>
      <c r="DZ38" s="117">
        <f t="shared" si="1"/>
        <v>7638.02601198094</v>
      </c>
      <c r="EA38" s="118">
        <f t="shared" si="2"/>
        <v>19924.3248852623</v>
      </c>
      <c r="EB38" s="95"/>
    </row>
    <row r="39" spans="1:131">
      <c r="A39" s="86" t="s">
        <v>209</v>
      </c>
      <c r="B39" s="200" t="s">
        <v>210</v>
      </c>
      <c r="C39" s="208">
        <v>17.8406290384332</v>
      </c>
      <c r="D39" s="208">
        <v>22.5896738357844</v>
      </c>
      <c r="E39" s="208">
        <v>1.78305253535938</v>
      </c>
      <c r="F39" s="208">
        <v>0</v>
      </c>
      <c r="G39" s="208">
        <v>0.116295110047362</v>
      </c>
      <c r="H39" s="208">
        <v>3.24780393325993</v>
      </c>
      <c r="I39" s="208">
        <v>16.6340365499579</v>
      </c>
      <c r="J39" s="208">
        <v>6.20047851667163</v>
      </c>
      <c r="K39" s="208">
        <v>0</v>
      </c>
      <c r="L39" s="208">
        <v>0.640343549106639</v>
      </c>
      <c r="M39" s="208">
        <v>0</v>
      </c>
      <c r="N39" s="208">
        <v>0</v>
      </c>
      <c r="O39" s="208">
        <v>215.827454358975</v>
      </c>
      <c r="P39" s="208">
        <v>20.6316671303856</v>
      </c>
      <c r="Q39" s="208">
        <v>0</v>
      </c>
      <c r="R39" s="208">
        <v>0</v>
      </c>
      <c r="S39" s="208">
        <v>0</v>
      </c>
      <c r="T39" s="208">
        <v>3.78838704513934</v>
      </c>
      <c r="U39" s="208">
        <v>1.24128182127218</v>
      </c>
      <c r="V39" s="208">
        <v>0</v>
      </c>
      <c r="W39" s="208">
        <v>0</v>
      </c>
      <c r="X39" s="208">
        <v>1.58362965755137</v>
      </c>
      <c r="Y39" s="208">
        <v>0.428530352321724</v>
      </c>
      <c r="Z39" s="208">
        <v>19.6109959868143</v>
      </c>
      <c r="AA39" s="208">
        <v>0</v>
      </c>
      <c r="AB39" s="208">
        <v>0.0792895326225138</v>
      </c>
      <c r="AC39" s="208">
        <v>36.8620537517751</v>
      </c>
      <c r="AD39" s="208">
        <v>14.5535512661427</v>
      </c>
      <c r="AE39" s="208">
        <v>3.94210566101239</v>
      </c>
      <c r="AF39" s="208">
        <v>1.08003661386868</v>
      </c>
      <c r="AG39" s="208">
        <v>777.962836373174</v>
      </c>
      <c r="AH39" s="208">
        <v>0</v>
      </c>
      <c r="AI39" s="208">
        <v>9.79799902455212</v>
      </c>
      <c r="AJ39" s="208">
        <v>0.200744281263847</v>
      </c>
      <c r="AK39" s="208">
        <v>351.937411607899</v>
      </c>
      <c r="AL39" s="208">
        <v>98.1215435800728</v>
      </c>
      <c r="AM39" s="208">
        <v>0</v>
      </c>
      <c r="AN39" s="208">
        <v>0</v>
      </c>
      <c r="AO39" s="208">
        <v>0</v>
      </c>
      <c r="AP39" s="208">
        <v>4.15021750366994</v>
      </c>
      <c r="AQ39" s="208">
        <v>0</v>
      </c>
      <c r="AR39" s="208">
        <v>0</v>
      </c>
      <c r="AS39" s="208">
        <v>0</v>
      </c>
      <c r="AT39" s="208">
        <v>1.09234324277162</v>
      </c>
      <c r="AU39" s="208">
        <v>0</v>
      </c>
      <c r="AV39" s="208">
        <v>8.97463547547904</v>
      </c>
      <c r="AW39" s="208">
        <v>0</v>
      </c>
      <c r="AX39" s="208">
        <v>0.803877433113317</v>
      </c>
      <c r="AY39" s="208">
        <v>4.3154912313774</v>
      </c>
      <c r="AZ39" s="208">
        <v>0</v>
      </c>
      <c r="BA39" s="208">
        <v>7.89192985791149</v>
      </c>
      <c r="BB39" s="208">
        <v>0</v>
      </c>
      <c r="BC39" s="209">
        <v>1653.93032585779</v>
      </c>
      <c r="BD39" s="210">
        <v>577.678960442475</v>
      </c>
      <c r="BE39" s="208">
        <v>366.982617417566</v>
      </c>
      <c r="BF39" s="208">
        <v>944.661577860041</v>
      </c>
      <c r="BG39" s="208">
        <v>0</v>
      </c>
      <c r="BH39" s="208">
        <v>0</v>
      </c>
      <c r="BI39" s="208">
        <v>53.8468259502712</v>
      </c>
      <c r="BJ39" s="208">
        <v>0</v>
      </c>
      <c r="BK39" s="208">
        <v>-2.13082832574004</v>
      </c>
      <c r="BL39" s="211">
        <v>996.377575484572</v>
      </c>
      <c r="BM39" s="213">
        <v>2650.30790134236</v>
      </c>
      <c r="BN39" s="212"/>
      <c r="BO39" s="86" t="s">
        <v>69</v>
      </c>
      <c r="BP39" s="87" t="s">
        <v>124</v>
      </c>
      <c r="BQ39" s="208">
        <v>0</v>
      </c>
      <c r="BR39" s="208">
        <v>0</v>
      </c>
      <c r="BS39" s="208">
        <v>0</v>
      </c>
      <c r="BT39" s="208">
        <v>0</v>
      </c>
      <c r="BU39" s="208">
        <v>0.801883403634666</v>
      </c>
      <c r="BV39" s="208">
        <v>26.431124684311</v>
      </c>
      <c r="BW39" s="208">
        <v>27.3238613755573</v>
      </c>
      <c r="BX39" s="208">
        <v>5.92989548046706</v>
      </c>
      <c r="BY39" s="208">
        <v>0.546556682556791</v>
      </c>
      <c r="BZ39" s="208">
        <v>1.67862752609782</v>
      </c>
      <c r="CA39" s="208">
        <v>4.29493136260443</v>
      </c>
      <c r="CB39" s="208">
        <v>8.72401152227021</v>
      </c>
      <c r="CC39" s="208">
        <v>2.58646247478168</v>
      </c>
      <c r="CD39" s="208">
        <v>3.06206990461797</v>
      </c>
      <c r="CE39" s="208">
        <v>0.813608993323883</v>
      </c>
      <c r="CF39" s="208">
        <v>42.6983846952766</v>
      </c>
      <c r="CG39" s="208">
        <v>0.255021116493899</v>
      </c>
      <c r="CH39" s="208">
        <v>11.9790273992995</v>
      </c>
      <c r="CI39" s="208">
        <v>2.72415843210266</v>
      </c>
      <c r="CJ39" s="208">
        <v>1.78686884083016</v>
      </c>
      <c r="CK39" s="208">
        <v>6.11357397135611</v>
      </c>
      <c r="CL39" s="208">
        <v>2.39217818735253</v>
      </c>
      <c r="CM39" s="208">
        <v>2.00734169094809</v>
      </c>
      <c r="CN39" s="208">
        <v>12.0155136630788</v>
      </c>
      <c r="CO39" s="208">
        <v>1.59197877512639</v>
      </c>
      <c r="CP39" s="208">
        <v>1.38160167057719</v>
      </c>
      <c r="CQ39" s="208">
        <v>12.2503917398892</v>
      </c>
      <c r="CR39" s="208">
        <v>10.7581674465395</v>
      </c>
      <c r="CS39" s="208">
        <v>5.83115933821821</v>
      </c>
      <c r="CT39" s="208">
        <v>0.319116811759806</v>
      </c>
      <c r="CU39" s="208">
        <v>8.91482507036018</v>
      </c>
      <c r="CV39" s="208">
        <v>6.4279770474796</v>
      </c>
      <c r="CW39" s="208">
        <v>2.7334690155742</v>
      </c>
      <c r="CX39" s="208">
        <v>55.3837965186302</v>
      </c>
      <c r="CY39" s="208">
        <v>16.8559441648498</v>
      </c>
      <c r="CZ39" s="208">
        <v>205.197922367767</v>
      </c>
      <c r="DA39" s="208">
        <v>42.2557178205278</v>
      </c>
      <c r="DB39" s="208">
        <v>0.427908571791556</v>
      </c>
      <c r="DC39" s="208">
        <v>0.896386318483542</v>
      </c>
      <c r="DD39" s="208">
        <v>86.1947619149554</v>
      </c>
      <c r="DE39" s="208">
        <v>24.6916151114154</v>
      </c>
      <c r="DF39" s="208">
        <v>109.641485999109</v>
      </c>
      <c r="DG39" s="208">
        <v>1.95211673459192</v>
      </c>
      <c r="DH39" s="208">
        <v>9.98705855460184</v>
      </c>
      <c r="DI39" s="208">
        <v>38.3577394653273</v>
      </c>
      <c r="DJ39" s="208">
        <v>17.7188606529439</v>
      </c>
      <c r="DK39" s="208">
        <v>44.7939787636608</v>
      </c>
      <c r="DL39" s="208">
        <v>336.056248443359</v>
      </c>
      <c r="DM39" s="208">
        <v>981.345087090128</v>
      </c>
      <c r="DN39" s="208">
        <v>331.179279261909</v>
      </c>
      <c r="DO39" s="208">
        <v>183.108622414038</v>
      </c>
      <c r="DP39" s="208">
        <v>0</v>
      </c>
      <c r="DQ39" s="101">
        <f t="shared" si="0"/>
        <v>2700.41831849058</v>
      </c>
      <c r="DR39" s="210">
        <v>1.3641760787923e-5</v>
      </c>
      <c r="DS39" s="208">
        <v>4.79037095381713</v>
      </c>
      <c r="DT39" s="85">
        <f t="shared" si="3"/>
        <v>4.79038459557792</v>
      </c>
      <c r="DU39" s="208">
        <v>0</v>
      </c>
      <c r="DV39" s="208">
        <v>0</v>
      </c>
      <c r="DW39" s="208">
        <v>1908.07508789515</v>
      </c>
      <c r="DX39" s="208">
        <v>0</v>
      </c>
      <c r="DY39" s="208">
        <v>-2.93633478794543</v>
      </c>
      <c r="DZ39" s="117">
        <f t="shared" si="1"/>
        <v>1909.92913770278</v>
      </c>
      <c r="EA39" s="118">
        <f t="shared" si="2"/>
        <v>4610.34745619336</v>
      </c>
    </row>
    <row r="40" spans="1:131">
      <c r="A40" s="86" t="s">
        <v>211</v>
      </c>
      <c r="B40" s="200" t="s">
        <v>212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314.562952180665</v>
      </c>
      <c r="Q40" s="208">
        <v>0</v>
      </c>
      <c r="R40" s="208">
        <v>0</v>
      </c>
      <c r="S40" s="208">
        <v>0</v>
      </c>
      <c r="T40" s="208">
        <v>8.20897493516625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8">
        <v>0</v>
      </c>
      <c r="AN40" s="208">
        <v>0</v>
      </c>
      <c r="AO40" s="208">
        <v>0</v>
      </c>
      <c r="AP40" s="208">
        <v>0</v>
      </c>
      <c r="AQ40" s="208">
        <v>0</v>
      </c>
      <c r="AR40" s="208">
        <v>0</v>
      </c>
      <c r="AS40" s="208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8">
        <v>0</v>
      </c>
      <c r="AZ40" s="208">
        <v>0</v>
      </c>
      <c r="BA40" s="208">
        <v>0</v>
      </c>
      <c r="BB40" s="208">
        <v>0</v>
      </c>
      <c r="BC40" s="209">
        <v>322.771927115831</v>
      </c>
      <c r="BD40" s="210">
        <v>3546.44623722426</v>
      </c>
      <c r="BE40" s="208">
        <v>64.1634782418685</v>
      </c>
      <c r="BF40" s="208">
        <v>3610.60971546613</v>
      </c>
      <c r="BG40" s="208">
        <v>0</v>
      </c>
      <c r="BH40" s="208">
        <v>0</v>
      </c>
      <c r="BI40" s="208">
        <v>0</v>
      </c>
      <c r="BJ40" s="208">
        <v>0</v>
      </c>
      <c r="BK40" s="208">
        <v>-0.443998369073457</v>
      </c>
      <c r="BL40" s="211">
        <v>3610.16571709706</v>
      </c>
      <c r="BM40" s="213">
        <v>3932.93764421289</v>
      </c>
      <c r="BN40" s="212"/>
      <c r="BO40" s="86" t="s">
        <v>70</v>
      </c>
      <c r="BP40" s="87" t="s">
        <v>125</v>
      </c>
      <c r="BQ40" s="208">
        <v>5.72545578465079</v>
      </c>
      <c r="BR40" s="208">
        <v>12.7457492003754</v>
      </c>
      <c r="BS40" s="208">
        <v>0.949888460178406</v>
      </c>
      <c r="BT40" s="208">
        <v>0.00130217442168891</v>
      </c>
      <c r="BU40" s="208">
        <v>0.225528634634685</v>
      </c>
      <c r="BV40" s="208">
        <v>1.3380916315111</v>
      </c>
      <c r="BW40" s="208">
        <v>2.31686444597065</v>
      </c>
      <c r="BX40" s="208">
        <v>0.194175249412863</v>
      </c>
      <c r="BY40" s="208">
        <v>0.607509484958854</v>
      </c>
      <c r="BZ40" s="208">
        <v>0.674079105074749</v>
      </c>
      <c r="CA40" s="208">
        <v>0.424450355491544</v>
      </c>
      <c r="CB40" s="208">
        <v>1.34933199624543</v>
      </c>
      <c r="CC40" s="208">
        <v>0.159646147898751</v>
      </c>
      <c r="CD40" s="208">
        <v>1.75933736632626</v>
      </c>
      <c r="CE40" s="208">
        <v>0.561326058351343</v>
      </c>
      <c r="CF40" s="208">
        <v>1.9059956318885</v>
      </c>
      <c r="CG40" s="208">
        <v>0.595856860927874</v>
      </c>
      <c r="CH40" s="208">
        <v>49.3033919083496</v>
      </c>
      <c r="CI40" s="208">
        <v>0.351260411931432</v>
      </c>
      <c r="CJ40" s="208">
        <v>0.0877291693506879</v>
      </c>
      <c r="CK40" s="208">
        <v>1.14855005177396</v>
      </c>
      <c r="CL40" s="208">
        <v>1.45403289223264</v>
      </c>
      <c r="CM40" s="208">
        <v>34.8516436105382</v>
      </c>
      <c r="CN40" s="208">
        <v>10.1417469973924</v>
      </c>
      <c r="CO40" s="208">
        <v>1.11444032644952</v>
      </c>
      <c r="CP40" s="208">
        <v>0.28834007194339</v>
      </c>
      <c r="CQ40" s="208">
        <v>16.24141645461</v>
      </c>
      <c r="CR40" s="208">
        <v>35.9248576204359</v>
      </c>
      <c r="CS40" s="208">
        <v>3.53594879202784</v>
      </c>
      <c r="CT40" s="208">
        <v>4.2121698584086</v>
      </c>
      <c r="CU40" s="208">
        <v>5.66336437444488</v>
      </c>
      <c r="CV40" s="208">
        <v>0.812943556737574</v>
      </c>
      <c r="CW40" s="208">
        <v>0.613443098905797</v>
      </c>
      <c r="CX40" s="208">
        <v>320.711116300179</v>
      </c>
      <c r="CY40" s="208">
        <v>4839.87969147827</v>
      </c>
      <c r="CZ40" s="208">
        <v>161.938719806316</v>
      </c>
      <c r="DA40" s="208">
        <v>5.86150564024892</v>
      </c>
      <c r="DB40" s="208">
        <v>0.715918085466245</v>
      </c>
      <c r="DC40" s="208">
        <v>1.37782083743129</v>
      </c>
      <c r="DD40" s="208">
        <v>118.879992132284</v>
      </c>
      <c r="DE40" s="208">
        <v>19.4612926158671</v>
      </c>
      <c r="DF40" s="208">
        <v>24.7168840254132</v>
      </c>
      <c r="DG40" s="208">
        <v>89.5361164629809</v>
      </c>
      <c r="DH40" s="208">
        <v>101.631092801706</v>
      </c>
      <c r="DI40" s="208">
        <v>60.0971131620035</v>
      </c>
      <c r="DJ40" s="208">
        <v>56.5568605734201</v>
      </c>
      <c r="DK40" s="208">
        <v>53.8462118512128</v>
      </c>
      <c r="DL40" s="208">
        <v>260.842642062542</v>
      </c>
      <c r="DM40" s="208">
        <v>1411.5234994749</v>
      </c>
      <c r="DN40" s="208">
        <v>72.5897635682343</v>
      </c>
      <c r="DO40" s="208">
        <v>39.2580643312548</v>
      </c>
      <c r="DP40" s="208">
        <v>0</v>
      </c>
      <c r="DQ40" s="101">
        <f t="shared" si="0"/>
        <v>7836.70417299358</v>
      </c>
      <c r="DR40" s="210">
        <v>2.02549200497824</v>
      </c>
      <c r="DS40" s="208">
        <v>2.11912592701886</v>
      </c>
      <c r="DT40" s="85">
        <f t="shared" si="3"/>
        <v>4.1446179319971</v>
      </c>
      <c r="DU40" s="208">
        <v>0</v>
      </c>
      <c r="DV40" s="208">
        <v>0</v>
      </c>
      <c r="DW40" s="208">
        <v>71.7323468604786</v>
      </c>
      <c r="DX40" s="208">
        <v>32823.3435095121</v>
      </c>
      <c r="DY40" s="208">
        <v>-0.000158722012886544</v>
      </c>
      <c r="DZ40" s="117">
        <f t="shared" si="1"/>
        <v>32899.2203155826</v>
      </c>
      <c r="EA40" s="118">
        <f t="shared" si="2"/>
        <v>40735.9244885762</v>
      </c>
    </row>
    <row r="41" spans="1:131">
      <c r="A41" s="86" t="s">
        <v>213</v>
      </c>
      <c r="B41" s="200" t="s">
        <v>214</v>
      </c>
      <c r="C41" s="208">
        <v>14.730192265926</v>
      </c>
      <c r="D41" s="208">
        <v>4.43097609943551</v>
      </c>
      <c r="E41" s="208">
        <v>1.75937160948065</v>
      </c>
      <c r="F41" s="208">
        <v>0.00123300950660052</v>
      </c>
      <c r="G41" s="208">
        <v>0.0453356492450116</v>
      </c>
      <c r="H41" s="208">
        <v>157.103750112282</v>
      </c>
      <c r="I41" s="208">
        <v>190.166543439216</v>
      </c>
      <c r="J41" s="208">
        <v>9.91409529216481</v>
      </c>
      <c r="K41" s="208">
        <v>263.27030508189</v>
      </c>
      <c r="L41" s="208">
        <v>9.35342235656372</v>
      </c>
      <c r="M41" s="208">
        <v>4.94854246226681</v>
      </c>
      <c r="N41" s="208">
        <v>91.6503913415746</v>
      </c>
      <c r="O41" s="208">
        <v>38.9357341122241</v>
      </c>
      <c r="P41" s="208">
        <v>177.492235289764</v>
      </c>
      <c r="Q41" s="208">
        <v>22.8701723396755</v>
      </c>
      <c r="R41" s="208">
        <v>6.58510599665807</v>
      </c>
      <c r="S41" s="208">
        <v>0.286203435217205</v>
      </c>
      <c r="T41" s="208">
        <v>9.65349568604796</v>
      </c>
      <c r="U41" s="208">
        <v>21.5427683644885</v>
      </c>
      <c r="V41" s="208">
        <v>7.97293691874139</v>
      </c>
      <c r="W41" s="208">
        <v>66.6361895693272</v>
      </c>
      <c r="X41" s="208">
        <v>49.896245216921</v>
      </c>
      <c r="Y41" s="208">
        <v>0.683257248676893</v>
      </c>
      <c r="Z41" s="208">
        <v>64.8495872975192</v>
      </c>
      <c r="AA41" s="208">
        <v>12.2987183043831</v>
      </c>
      <c r="AB41" s="208">
        <v>5.20609561443664</v>
      </c>
      <c r="AC41" s="208">
        <v>8.96411242189777</v>
      </c>
      <c r="AD41" s="208">
        <v>17.1249555502781</v>
      </c>
      <c r="AE41" s="208">
        <v>25.613641215926</v>
      </c>
      <c r="AF41" s="208">
        <v>0.240770974026929</v>
      </c>
      <c r="AG41" s="208">
        <v>60.6539961917509</v>
      </c>
      <c r="AH41" s="208">
        <v>0.159511950775608</v>
      </c>
      <c r="AI41" s="208">
        <v>0.888482986142147</v>
      </c>
      <c r="AJ41" s="208">
        <v>1.96522571572064</v>
      </c>
      <c r="AK41" s="208">
        <v>5.580709618837</v>
      </c>
      <c r="AL41" s="208">
        <v>195.258142950806</v>
      </c>
      <c r="AM41" s="208">
        <v>8.13506224958581</v>
      </c>
      <c r="AN41" s="208">
        <v>0.585155912979203</v>
      </c>
      <c r="AO41" s="208">
        <v>0.480835591760757</v>
      </c>
      <c r="AP41" s="208">
        <v>9.06998062426474</v>
      </c>
      <c r="AQ41" s="208">
        <v>3.06902919691681</v>
      </c>
      <c r="AR41" s="208">
        <v>37.955114140861</v>
      </c>
      <c r="AS41" s="208">
        <v>0.412488549438179</v>
      </c>
      <c r="AT41" s="208">
        <v>17.0234575732062</v>
      </c>
      <c r="AU41" s="208">
        <v>30.1833879419309</v>
      </c>
      <c r="AV41" s="208">
        <v>4.47655405340096</v>
      </c>
      <c r="AW41" s="208">
        <v>42.3646650551056</v>
      </c>
      <c r="AX41" s="208">
        <v>38.7210659255522</v>
      </c>
      <c r="AY41" s="208">
        <v>51.0242629798726</v>
      </c>
      <c r="AZ41" s="208">
        <v>49.995020363722</v>
      </c>
      <c r="BA41" s="208">
        <v>13.2776892565292</v>
      </c>
      <c r="BB41" s="208">
        <v>0</v>
      </c>
      <c r="BC41" s="209">
        <v>1855.50622310492</v>
      </c>
      <c r="BD41" s="210">
        <v>77.7410346503922</v>
      </c>
      <c r="BE41" s="208">
        <v>595.804967739509</v>
      </c>
      <c r="BF41" s="208">
        <v>673.546002389901</v>
      </c>
      <c r="BG41" s="208">
        <v>0</v>
      </c>
      <c r="BH41" s="208">
        <v>0</v>
      </c>
      <c r="BI41" s="208">
        <v>589.087641645248</v>
      </c>
      <c r="BJ41" s="208">
        <v>0</v>
      </c>
      <c r="BK41" s="208">
        <v>-2.37793200768682</v>
      </c>
      <c r="BL41" s="211">
        <v>1260.25571202746</v>
      </c>
      <c r="BM41" s="213">
        <v>3115.76193513238</v>
      </c>
      <c r="BN41" s="212"/>
      <c r="BO41" s="86" t="s">
        <v>71</v>
      </c>
      <c r="BP41" s="87" t="s">
        <v>126</v>
      </c>
      <c r="BQ41" s="208">
        <v>1207.47994394344</v>
      </c>
      <c r="BR41" s="208">
        <v>835.109248330498</v>
      </c>
      <c r="BS41" s="208">
        <v>50.1017544917367</v>
      </c>
      <c r="BT41" s="208">
        <v>0.236555934063702</v>
      </c>
      <c r="BU41" s="208">
        <v>28.9267297648659</v>
      </c>
      <c r="BV41" s="208">
        <v>1724.20682383668</v>
      </c>
      <c r="BW41" s="208">
        <v>2126.09063481667</v>
      </c>
      <c r="BX41" s="208">
        <v>284.156037524547</v>
      </c>
      <c r="BY41" s="208">
        <v>527.845273226108</v>
      </c>
      <c r="BZ41" s="208">
        <v>150.040086990813</v>
      </c>
      <c r="CA41" s="208">
        <v>216.44932640001</v>
      </c>
      <c r="CB41" s="208">
        <v>730.660657911772</v>
      </c>
      <c r="CC41" s="208">
        <v>121.558031976526</v>
      </c>
      <c r="CD41" s="208">
        <v>343.104412104529</v>
      </c>
      <c r="CE41" s="208">
        <v>53.2986907027176</v>
      </c>
      <c r="CF41" s="208">
        <v>198.768432516648</v>
      </c>
      <c r="CG41" s="208">
        <v>11.0776777773507</v>
      </c>
      <c r="CH41" s="208">
        <v>1212.91038188412</v>
      </c>
      <c r="CI41" s="208">
        <v>221.670642282045</v>
      </c>
      <c r="CJ41" s="208">
        <v>51.5984534043</v>
      </c>
      <c r="CK41" s="208">
        <v>462.042158074579</v>
      </c>
      <c r="CL41" s="208">
        <v>271.749911929349</v>
      </c>
      <c r="CM41" s="208">
        <v>540.263272652341</v>
      </c>
      <c r="CN41" s="208">
        <v>579.905633696056</v>
      </c>
      <c r="CO41" s="208">
        <v>236.744062370847</v>
      </c>
      <c r="CP41" s="208">
        <v>203.745375457945</v>
      </c>
      <c r="CQ41" s="208">
        <v>1549.81847162159</v>
      </c>
      <c r="CR41" s="208">
        <v>1543.1445671401</v>
      </c>
      <c r="CS41" s="208">
        <v>583.896353142847</v>
      </c>
      <c r="CT41" s="208">
        <v>48.6793304838677</v>
      </c>
      <c r="CU41" s="208">
        <v>814.765943179939</v>
      </c>
      <c r="CV41" s="208">
        <v>119.15952419465</v>
      </c>
      <c r="CW41" s="208">
        <v>128.473541740619</v>
      </c>
      <c r="CX41" s="208">
        <v>52.2731463750622</v>
      </c>
      <c r="CY41" s="208">
        <v>1582.52681566571</v>
      </c>
      <c r="CZ41" s="208">
        <v>2179.81119659465</v>
      </c>
      <c r="DA41" s="208">
        <v>1545.55889715349</v>
      </c>
      <c r="DB41" s="208">
        <v>8.23436445081808</v>
      </c>
      <c r="DC41" s="208">
        <v>60.6583004763192</v>
      </c>
      <c r="DD41" s="208">
        <v>126.746091036741</v>
      </c>
      <c r="DE41" s="208">
        <v>27.8401325216243</v>
      </c>
      <c r="DF41" s="208">
        <v>871.905718289782</v>
      </c>
      <c r="DG41" s="208">
        <v>302.024131788601</v>
      </c>
      <c r="DH41" s="208">
        <v>191.066495812158</v>
      </c>
      <c r="DI41" s="208">
        <v>146.503543457884</v>
      </c>
      <c r="DJ41" s="208">
        <v>74.3154540854646</v>
      </c>
      <c r="DK41" s="208">
        <v>494.467794151056</v>
      </c>
      <c r="DL41" s="208">
        <v>198.628580063065</v>
      </c>
      <c r="DM41" s="208">
        <v>688.082305205622</v>
      </c>
      <c r="DN41" s="208">
        <v>1038.6085174013</v>
      </c>
      <c r="DO41" s="208">
        <v>243.833602813092</v>
      </c>
      <c r="DP41" s="208">
        <v>0</v>
      </c>
      <c r="DQ41" s="101">
        <f t="shared" si="0"/>
        <v>27010.7630288466</v>
      </c>
      <c r="DR41" s="210">
        <v>449.567351139288</v>
      </c>
      <c r="DS41" s="208">
        <v>23020.2241164554</v>
      </c>
      <c r="DT41" s="85">
        <f t="shared" si="3"/>
        <v>23469.7914675947</v>
      </c>
      <c r="DU41" s="208">
        <v>123.25843394936</v>
      </c>
      <c r="DV41" s="208">
        <v>0</v>
      </c>
      <c r="DW41" s="208">
        <v>37677.9476818802</v>
      </c>
      <c r="DX41" s="208">
        <v>4918.03266320393</v>
      </c>
      <c r="DY41" s="208">
        <v>-1.07237235687713</v>
      </c>
      <c r="DZ41" s="117">
        <f t="shared" si="1"/>
        <v>66187.9578742713</v>
      </c>
      <c r="EA41" s="118">
        <f t="shared" si="2"/>
        <v>93198.7209031179</v>
      </c>
    </row>
    <row r="42" spans="1:131">
      <c r="A42" s="86" t="s">
        <v>215</v>
      </c>
      <c r="B42" s="200" t="s">
        <v>216</v>
      </c>
      <c r="C42" s="208">
        <v>0</v>
      </c>
      <c r="D42" s="208">
        <v>0</v>
      </c>
      <c r="E42" s="208">
        <v>0.015365630534518</v>
      </c>
      <c r="F42" s="208">
        <v>0.000315082184371669</v>
      </c>
      <c r="G42" s="208">
        <v>0</v>
      </c>
      <c r="H42" s="208">
        <v>2.56790634141193</v>
      </c>
      <c r="I42" s="208">
        <v>5.30817966007933</v>
      </c>
      <c r="J42" s="208">
        <v>11.1158234615026</v>
      </c>
      <c r="K42" s="208">
        <v>0</v>
      </c>
      <c r="L42" s="208">
        <v>0.193727836262935</v>
      </c>
      <c r="M42" s="208">
        <v>0.170995312287328</v>
      </c>
      <c r="N42" s="208">
        <v>0.92877001936567</v>
      </c>
      <c r="O42" s="208">
        <v>0.844565397835024</v>
      </c>
      <c r="P42" s="208">
        <v>3.05526543053116</v>
      </c>
      <c r="Q42" s="208">
        <v>23.6472273178623</v>
      </c>
      <c r="R42" s="208">
        <v>0.182369882783097</v>
      </c>
      <c r="S42" s="208">
        <v>0.0529857424600156</v>
      </c>
      <c r="T42" s="208">
        <v>0.101668767108195</v>
      </c>
      <c r="U42" s="208">
        <v>0.175275512599134</v>
      </c>
      <c r="V42" s="208">
        <v>0.0959183689200276</v>
      </c>
      <c r="W42" s="208">
        <v>1.05844089437947</v>
      </c>
      <c r="X42" s="208">
        <v>0.324810992647064</v>
      </c>
      <c r="Y42" s="208">
        <v>0.353035314876855</v>
      </c>
      <c r="Z42" s="208">
        <v>1.07402085319569</v>
      </c>
      <c r="AA42" s="208">
        <v>0.877310143650097</v>
      </c>
      <c r="AB42" s="208">
        <v>0.115765803428435</v>
      </c>
      <c r="AC42" s="208">
        <v>1.13493968887579</v>
      </c>
      <c r="AD42" s="208">
        <v>1.27146846735114</v>
      </c>
      <c r="AE42" s="208">
        <v>0.663146384047057</v>
      </c>
      <c r="AF42" s="208">
        <v>0.0311759903445449</v>
      </c>
      <c r="AG42" s="208">
        <v>2.15648667390312</v>
      </c>
      <c r="AH42" s="208">
        <v>0</v>
      </c>
      <c r="AI42" s="208">
        <v>0.424527368652546</v>
      </c>
      <c r="AJ42" s="208">
        <v>0.270679250336416</v>
      </c>
      <c r="AK42" s="208">
        <v>0.886802725348449</v>
      </c>
      <c r="AL42" s="208">
        <v>315.486348004639</v>
      </c>
      <c r="AM42" s="208">
        <v>2.53295115743955</v>
      </c>
      <c r="AN42" s="208">
        <v>0.0160379755601101</v>
      </c>
      <c r="AO42" s="208">
        <v>1.27698428791655</v>
      </c>
      <c r="AP42" s="208">
        <v>1.36317170622931</v>
      </c>
      <c r="AQ42" s="208">
        <v>0.0356686266971869</v>
      </c>
      <c r="AR42" s="208">
        <v>1.97406897389994</v>
      </c>
      <c r="AS42" s="208">
        <v>9.93678082975702</v>
      </c>
      <c r="AT42" s="208">
        <v>40.2201640161269</v>
      </c>
      <c r="AU42" s="208">
        <v>40.1828174282171</v>
      </c>
      <c r="AV42" s="208">
        <v>6.05363004183886</v>
      </c>
      <c r="AW42" s="208">
        <v>201.436024229138</v>
      </c>
      <c r="AX42" s="208">
        <v>27.9848387342994</v>
      </c>
      <c r="AY42" s="208">
        <v>47.3943850531956</v>
      </c>
      <c r="AZ42" s="208">
        <v>1.5575596068</v>
      </c>
      <c r="BA42" s="208">
        <v>14.1050284774978</v>
      </c>
      <c r="BB42" s="208">
        <v>0</v>
      </c>
      <c r="BC42" s="209">
        <v>770.655429464017</v>
      </c>
      <c r="BD42" s="210">
        <v>5.25142563645933</v>
      </c>
      <c r="BE42" s="208">
        <v>59.2025933186229</v>
      </c>
      <c r="BF42" s="208">
        <v>64.4540189550822</v>
      </c>
      <c r="BG42" s="208">
        <v>0</v>
      </c>
      <c r="BH42" s="208">
        <v>0</v>
      </c>
      <c r="BI42" s="208">
        <v>17.3214450102033</v>
      </c>
      <c r="BJ42" s="208">
        <v>0</v>
      </c>
      <c r="BK42" s="208">
        <v>8.68014275797197</v>
      </c>
      <c r="BL42" s="211">
        <v>90.4556067232575</v>
      </c>
      <c r="BM42" s="213">
        <v>861.111036187274</v>
      </c>
      <c r="BN42" s="212"/>
      <c r="BO42" s="86" t="s">
        <v>72</v>
      </c>
      <c r="BP42" s="87" t="s">
        <v>127</v>
      </c>
      <c r="BQ42" s="208">
        <v>496.433814819683</v>
      </c>
      <c r="BR42" s="208">
        <v>243.952723299646</v>
      </c>
      <c r="BS42" s="208">
        <v>68.0740861874353</v>
      </c>
      <c r="BT42" s="208">
        <v>0.166595947296581</v>
      </c>
      <c r="BU42" s="208">
        <v>45.569620096318</v>
      </c>
      <c r="BV42" s="208">
        <v>1592.23062174513</v>
      </c>
      <c r="BW42" s="208">
        <v>3566.83218405423</v>
      </c>
      <c r="BX42" s="208">
        <v>331.960447277611</v>
      </c>
      <c r="BY42" s="208">
        <v>164.821234395138</v>
      </c>
      <c r="BZ42" s="208">
        <v>56.2697013787363</v>
      </c>
      <c r="CA42" s="208">
        <v>64.2965217575507</v>
      </c>
      <c r="CB42" s="208">
        <v>444.480039969342</v>
      </c>
      <c r="CC42" s="208">
        <v>267.031904037935</v>
      </c>
      <c r="CD42" s="208">
        <v>335.148550845539</v>
      </c>
      <c r="CE42" s="208">
        <v>15.1099300894077</v>
      </c>
      <c r="CF42" s="208">
        <v>511.488116579401</v>
      </c>
      <c r="CG42" s="208">
        <v>23.6768680417442</v>
      </c>
      <c r="CH42" s="208">
        <v>1911.80506153996</v>
      </c>
      <c r="CI42" s="208">
        <v>201.571867207286</v>
      </c>
      <c r="CJ42" s="208">
        <v>28.838808013123</v>
      </c>
      <c r="CK42" s="208">
        <v>424.931463849116</v>
      </c>
      <c r="CL42" s="208">
        <v>276.412761679862</v>
      </c>
      <c r="CM42" s="208">
        <v>470.312385338284</v>
      </c>
      <c r="CN42" s="208">
        <v>505.249447347587</v>
      </c>
      <c r="CO42" s="208">
        <v>81.5569681659221</v>
      </c>
      <c r="CP42" s="208">
        <v>95.2378750272938</v>
      </c>
      <c r="CQ42" s="208">
        <v>597.309638631782</v>
      </c>
      <c r="CR42" s="208">
        <v>573.270554710588</v>
      </c>
      <c r="CS42" s="208">
        <v>238.739207890152</v>
      </c>
      <c r="CT42" s="208">
        <v>10.8129686127972</v>
      </c>
      <c r="CU42" s="208">
        <v>429.837021328705</v>
      </c>
      <c r="CV42" s="208">
        <v>38.7204933113365</v>
      </c>
      <c r="CW42" s="208">
        <v>37.7757448930707</v>
      </c>
      <c r="CX42" s="208">
        <v>16.1890171815422</v>
      </c>
      <c r="CY42" s="208">
        <v>302.041419213813</v>
      </c>
      <c r="CZ42" s="208">
        <v>3599.48671672491</v>
      </c>
      <c r="DA42" s="208">
        <v>2607.99206235306</v>
      </c>
      <c r="DB42" s="208">
        <v>113.545026299753</v>
      </c>
      <c r="DC42" s="208">
        <v>23.666979689254</v>
      </c>
      <c r="DD42" s="208">
        <v>308.587439178135</v>
      </c>
      <c r="DE42" s="208">
        <v>11.3488855606311</v>
      </c>
      <c r="DF42" s="208">
        <v>244.564216210541</v>
      </c>
      <c r="DG42" s="208">
        <v>29.9188438737089</v>
      </c>
      <c r="DH42" s="208">
        <v>76.3082912933245</v>
      </c>
      <c r="DI42" s="208">
        <v>77.2973176977749</v>
      </c>
      <c r="DJ42" s="208">
        <v>10.2760069234959</v>
      </c>
      <c r="DK42" s="208">
        <v>305.102529666419</v>
      </c>
      <c r="DL42" s="208">
        <v>76.367100511719</v>
      </c>
      <c r="DM42" s="208">
        <v>728.4066920596</v>
      </c>
      <c r="DN42" s="208">
        <v>264.360545712452</v>
      </c>
      <c r="DO42" s="208">
        <v>259.876608512315</v>
      </c>
      <c r="DP42" s="208">
        <v>0</v>
      </c>
      <c r="DQ42" s="101">
        <f t="shared" si="0"/>
        <v>23205.2609267315</v>
      </c>
      <c r="DR42" s="210">
        <v>80.2306070470616</v>
      </c>
      <c r="DS42" s="208">
        <v>2123.07507913235</v>
      </c>
      <c r="DT42" s="85">
        <f t="shared" si="3"/>
        <v>2203.30568617941</v>
      </c>
      <c r="DU42" s="208">
        <v>2.90767937596161</v>
      </c>
      <c r="DV42" s="208">
        <v>0</v>
      </c>
      <c r="DW42" s="208">
        <v>9911.82631473766</v>
      </c>
      <c r="DX42" s="208">
        <v>275.552266910962</v>
      </c>
      <c r="DY42" s="208">
        <v>0</v>
      </c>
      <c r="DZ42" s="117">
        <f t="shared" si="1"/>
        <v>12393.591947204</v>
      </c>
      <c r="EA42" s="118">
        <f t="shared" si="2"/>
        <v>35598.8528739355</v>
      </c>
    </row>
    <row r="43" spans="1:131">
      <c r="A43" s="86" t="s">
        <v>217</v>
      </c>
      <c r="B43" s="200" t="s">
        <v>218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  <c r="AL43" s="208">
        <v>0</v>
      </c>
      <c r="AM43" s="208">
        <v>0</v>
      </c>
      <c r="AN43" s="208">
        <v>0</v>
      </c>
      <c r="AO43" s="208">
        <v>211.119141319394</v>
      </c>
      <c r="AP43" s="208">
        <v>0</v>
      </c>
      <c r="AQ43" s="208">
        <v>0</v>
      </c>
      <c r="AR43" s="208">
        <v>0</v>
      </c>
      <c r="AS43" s="208">
        <v>0</v>
      </c>
      <c r="AT43" s="208">
        <v>0</v>
      </c>
      <c r="AU43" s="208">
        <v>0</v>
      </c>
      <c r="AV43" s="208">
        <v>0</v>
      </c>
      <c r="AW43" s="208">
        <v>0</v>
      </c>
      <c r="AX43" s="208">
        <v>0</v>
      </c>
      <c r="AY43" s="208">
        <v>9.99868979879586</v>
      </c>
      <c r="AZ43" s="208">
        <v>0</v>
      </c>
      <c r="BA43" s="208">
        <v>0</v>
      </c>
      <c r="BB43" s="208">
        <v>0</v>
      </c>
      <c r="BC43" s="209">
        <v>221.11783111819</v>
      </c>
      <c r="BD43" s="210">
        <v>50.9694753296297</v>
      </c>
      <c r="BE43" s="208">
        <v>63.4573899222305</v>
      </c>
      <c r="BF43" s="208">
        <v>114.42686525186</v>
      </c>
      <c r="BG43" s="208">
        <v>0</v>
      </c>
      <c r="BH43" s="208">
        <v>0</v>
      </c>
      <c r="BI43" s="208">
        <v>0</v>
      </c>
      <c r="BJ43" s="208">
        <v>0</v>
      </c>
      <c r="BK43" s="208">
        <v>-0.361201914173549</v>
      </c>
      <c r="BL43" s="211">
        <v>114.065663337687</v>
      </c>
      <c r="BM43" s="213">
        <v>335.183494455876</v>
      </c>
      <c r="BN43" s="212"/>
      <c r="BO43" s="86" t="s">
        <v>73</v>
      </c>
      <c r="BP43" s="87" t="s">
        <v>128</v>
      </c>
      <c r="BQ43" s="208">
        <v>20.8866573809924</v>
      </c>
      <c r="BR43" s="208">
        <v>10.2372245502954</v>
      </c>
      <c r="BS43" s="208">
        <v>2.87277048044952</v>
      </c>
      <c r="BT43" s="208">
        <v>0.00269949222452066</v>
      </c>
      <c r="BU43" s="208">
        <v>1.87616695553024</v>
      </c>
      <c r="BV43" s="208">
        <v>66.5029529374964</v>
      </c>
      <c r="BW43" s="208">
        <v>148.838593238684</v>
      </c>
      <c r="BX43" s="208">
        <v>13.9133533395046</v>
      </c>
      <c r="BY43" s="208">
        <v>6.91422007102922</v>
      </c>
      <c r="BZ43" s="208">
        <v>2.3580959811325</v>
      </c>
      <c r="CA43" s="208">
        <v>2.34264998001649</v>
      </c>
      <c r="CB43" s="208">
        <v>18.5813538916019</v>
      </c>
      <c r="CC43" s="208">
        <v>6.44118688388358</v>
      </c>
      <c r="CD43" s="208">
        <v>14.1300970610903</v>
      </c>
      <c r="CE43" s="208">
        <v>0.633397964082748</v>
      </c>
      <c r="CF43" s="208">
        <v>21.5973612303566</v>
      </c>
      <c r="CG43" s="208">
        <v>0.942319394944119</v>
      </c>
      <c r="CH43" s="208">
        <v>77.303031262985</v>
      </c>
      <c r="CI43" s="208">
        <v>7.85017365886281</v>
      </c>
      <c r="CJ43" s="208">
        <v>1.02507202442546</v>
      </c>
      <c r="CK43" s="208">
        <v>16.7628583919435</v>
      </c>
      <c r="CL43" s="208">
        <v>10.3088812009241</v>
      </c>
      <c r="CM43" s="208">
        <v>19.7974145017477</v>
      </c>
      <c r="CN43" s="208">
        <v>18.8579736407675</v>
      </c>
      <c r="CO43" s="208">
        <v>3.41569390348164</v>
      </c>
      <c r="CP43" s="208">
        <v>3.84388086263403</v>
      </c>
      <c r="CQ43" s="208">
        <v>21.7520268005994</v>
      </c>
      <c r="CR43" s="208">
        <v>24.0886020793076</v>
      </c>
      <c r="CS43" s="208">
        <v>8.14534354042293</v>
      </c>
      <c r="CT43" s="208">
        <v>0.452527547378052</v>
      </c>
      <c r="CU43" s="208">
        <v>17.9610997266065</v>
      </c>
      <c r="CV43" s="208">
        <v>1.48661231744327</v>
      </c>
      <c r="CW43" s="208">
        <v>1.57900898242833</v>
      </c>
      <c r="CX43" s="208">
        <v>0.651871925354432</v>
      </c>
      <c r="CY43" s="208">
        <v>12.4329729728864</v>
      </c>
      <c r="CZ43" s="208">
        <v>151.212610694948</v>
      </c>
      <c r="DA43" s="208">
        <v>108.580791463064</v>
      </c>
      <c r="DB43" s="208">
        <v>4.79694244222939</v>
      </c>
      <c r="DC43" s="208">
        <v>0.992286542625091</v>
      </c>
      <c r="DD43" s="208">
        <v>12.9225643453627</v>
      </c>
      <c r="DE43" s="208">
        <v>0.402226027409007</v>
      </c>
      <c r="DF43" s="208">
        <v>9.81889066250842</v>
      </c>
      <c r="DG43" s="208">
        <v>1.19405700154301</v>
      </c>
      <c r="DH43" s="208">
        <v>2.25999284545227</v>
      </c>
      <c r="DI43" s="208">
        <v>1.4856300871903</v>
      </c>
      <c r="DJ43" s="208">
        <v>0.317545761419745</v>
      </c>
      <c r="DK43" s="208">
        <v>9.90357498888963</v>
      </c>
      <c r="DL43" s="208">
        <v>2.60223295854386</v>
      </c>
      <c r="DM43" s="208">
        <v>7.38800164117796</v>
      </c>
      <c r="DN43" s="208">
        <v>3.09392181768459</v>
      </c>
      <c r="DO43" s="208">
        <v>2.22171671710029</v>
      </c>
      <c r="DP43" s="208">
        <v>0</v>
      </c>
      <c r="DQ43" s="101">
        <f t="shared" si="0"/>
        <v>905.979132170661</v>
      </c>
      <c r="DR43" s="210">
        <v>0.121912443029541</v>
      </c>
      <c r="DS43" s="208">
        <v>67.8828247993893</v>
      </c>
      <c r="DT43" s="85">
        <f t="shared" si="3"/>
        <v>68.0047372424188</v>
      </c>
      <c r="DU43" s="208">
        <v>0.112891795814668</v>
      </c>
      <c r="DV43" s="208">
        <v>0</v>
      </c>
      <c r="DW43" s="208">
        <v>41.9420715810231</v>
      </c>
      <c r="DX43" s="208">
        <v>11.1957145281904</v>
      </c>
      <c r="DY43" s="208">
        <v>0</v>
      </c>
      <c r="DZ43" s="117">
        <f t="shared" si="1"/>
        <v>121.255415147447</v>
      </c>
      <c r="EA43" s="118">
        <f t="shared" si="2"/>
        <v>1027.23454731811</v>
      </c>
    </row>
    <row r="44" spans="1:131">
      <c r="A44" s="86" t="s">
        <v>219</v>
      </c>
      <c r="B44" s="200" t="s">
        <v>220</v>
      </c>
      <c r="C44" s="208">
        <v>195.298757053609</v>
      </c>
      <c r="D44" s="208">
        <v>119.358695194883</v>
      </c>
      <c r="E44" s="208">
        <v>8.11428457126271</v>
      </c>
      <c r="F44" s="208">
        <v>0</v>
      </c>
      <c r="G44" s="208">
        <v>0.0403974084046998</v>
      </c>
      <c r="H44" s="208">
        <v>27.4104108527196</v>
      </c>
      <c r="I44" s="208">
        <v>2.15109131507172</v>
      </c>
      <c r="J44" s="208">
        <v>4.86593355319943</v>
      </c>
      <c r="K44" s="208">
        <v>0.643305193420606</v>
      </c>
      <c r="L44" s="208">
        <v>0.0668799497919782</v>
      </c>
      <c r="M44" s="208">
        <v>0</v>
      </c>
      <c r="N44" s="208">
        <v>0</v>
      </c>
      <c r="O44" s="208">
        <v>20.4367935249156</v>
      </c>
      <c r="P44" s="208">
        <v>0.873393729723828</v>
      </c>
      <c r="Q44" s="208">
        <v>0</v>
      </c>
      <c r="R44" s="208">
        <v>0.939339489769808</v>
      </c>
      <c r="S44" s="208">
        <v>0</v>
      </c>
      <c r="T44" s="208">
        <v>0.0612454008880016</v>
      </c>
      <c r="U44" s="208">
        <v>0.00267498619704241</v>
      </c>
      <c r="V44" s="208">
        <v>0</v>
      </c>
      <c r="W44" s="208">
        <v>0</v>
      </c>
      <c r="X44" s="208">
        <v>0.0780827594754109</v>
      </c>
      <c r="Y44" s="208">
        <v>0.0825416462291345</v>
      </c>
      <c r="Z44" s="208">
        <v>1.50566837090501</v>
      </c>
      <c r="AA44" s="208">
        <v>0</v>
      </c>
      <c r="AB44" s="208">
        <v>0.0130201336017037</v>
      </c>
      <c r="AC44" s="208">
        <v>0.229558524956348</v>
      </c>
      <c r="AD44" s="208">
        <v>0.684108321984159</v>
      </c>
      <c r="AE44" s="208">
        <v>0.337849467777888</v>
      </c>
      <c r="AF44" s="208">
        <v>0.00308093444034553</v>
      </c>
      <c r="AG44" s="208">
        <v>0.385350843609147</v>
      </c>
      <c r="AH44" s="208">
        <v>0.303068871346256</v>
      </c>
      <c r="AI44" s="208">
        <v>1.15336241919327</v>
      </c>
      <c r="AJ44" s="208">
        <v>8.48597236436437</v>
      </c>
      <c r="AK44" s="208">
        <v>56.497050645617</v>
      </c>
      <c r="AL44" s="208">
        <v>211.392464010714</v>
      </c>
      <c r="AM44" s="208">
        <v>213.863500530978</v>
      </c>
      <c r="AN44" s="208">
        <v>1.45270653240663</v>
      </c>
      <c r="AO44" s="208">
        <v>3.95761322905835</v>
      </c>
      <c r="AP44" s="208">
        <v>7.63154954448212</v>
      </c>
      <c r="AQ44" s="208">
        <v>5.70881203902018</v>
      </c>
      <c r="AR44" s="208">
        <v>7.50855050753242</v>
      </c>
      <c r="AS44" s="208">
        <v>16.9438117613551</v>
      </c>
      <c r="AT44" s="208">
        <v>15.7486577091112</v>
      </c>
      <c r="AU44" s="208">
        <v>44.2567502329876</v>
      </c>
      <c r="AV44" s="208">
        <v>3.59032479144641</v>
      </c>
      <c r="AW44" s="208">
        <v>64.4028644118987</v>
      </c>
      <c r="AX44" s="208">
        <v>54.860923015424</v>
      </c>
      <c r="AY44" s="208">
        <v>118.062330551508</v>
      </c>
      <c r="AZ44" s="208">
        <v>35.1733378428964</v>
      </c>
      <c r="BA44" s="208">
        <v>8.65086009486595</v>
      </c>
      <c r="BB44" s="208">
        <v>0</v>
      </c>
      <c r="BC44" s="209">
        <v>1263.22697433304</v>
      </c>
      <c r="BD44" s="210">
        <v>0</v>
      </c>
      <c r="BE44" s="208">
        <v>0</v>
      </c>
      <c r="BF44" s="208">
        <v>0</v>
      </c>
      <c r="BG44" s="208">
        <v>0</v>
      </c>
      <c r="BH44" s="208">
        <v>0</v>
      </c>
      <c r="BI44" s="208">
        <v>8649.65443934172</v>
      </c>
      <c r="BJ44" s="208">
        <v>0</v>
      </c>
      <c r="BK44" s="208">
        <v>0</v>
      </c>
      <c r="BL44" s="211">
        <v>8649.65443934172</v>
      </c>
      <c r="BM44" s="213">
        <v>9912.88141367476</v>
      </c>
      <c r="BN44" s="212"/>
      <c r="BO44" s="86" t="s">
        <v>74</v>
      </c>
      <c r="BP44" s="87" t="s">
        <v>129</v>
      </c>
      <c r="BQ44" s="208">
        <v>0</v>
      </c>
      <c r="BR44" s="208">
        <v>0</v>
      </c>
      <c r="BS44" s="208">
        <v>0</v>
      </c>
      <c r="BT44" s="208">
        <v>0.0470949199610305</v>
      </c>
      <c r="BU44" s="208">
        <v>0.0907181842638457</v>
      </c>
      <c r="BV44" s="208">
        <v>12.0441277866381</v>
      </c>
      <c r="BW44" s="208">
        <v>15.0871626761508</v>
      </c>
      <c r="BX44" s="208">
        <v>1.63244700133661</v>
      </c>
      <c r="BY44" s="208">
        <v>11.3296756821305</v>
      </c>
      <c r="BZ44" s="208">
        <v>0.429787825533066</v>
      </c>
      <c r="CA44" s="208">
        <v>0.532707877695343</v>
      </c>
      <c r="CB44" s="208">
        <v>7.16181843607508</v>
      </c>
      <c r="CC44" s="208">
        <v>1.69682052927726</v>
      </c>
      <c r="CD44" s="208">
        <v>1.94271569542129</v>
      </c>
      <c r="CE44" s="208">
        <v>0.35119394239864</v>
      </c>
      <c r="CF44" s="208">
        <v>1.77484215915769</v>
      </c>
      <c r="CG44" s="208">
        <v>0.0212987756108722</v>
      </c>
      <c r="CH44" s="208">
        <v>26.7122233882385</v>
      </c>
      <c r="CI44" s="208">
        <v>2.41326779362979</v>
      </c>
      <c r="CJ44" s="208">
        <v>0.979515939046674</v>
      </c>
      <c r="CK44" s="208">
        <v>1.95563173004866</v>
      </c>
      <c r="CL44" s="208">
        <v>2.76555794237054</v>
      </c>
      <c r="CM44" s="208">
        <v>1.65986817604599</v>
      </c>
      <c r="CN44" s="208">
        <v>2.36065302234621</v>
      </c>
      <c r="CO44" s="208">
        <v>2.90932577169255</v>
      </c>
      <c r="CP44" s="208">
        <v>2.37414698367855</v>
      </c>
      <c r="CQ44" s="208">
        <v>15.244734962859</v>
      </c>
      <c r="CR44" s="208">
        <v>8.62705117231218</v>
      </c>
      <c r="CS44" s="208">
        <v>4.04998705619579</v>
      </c>
      <c r="CT44" s="208">
        <v>0.0156698613656756</v>
      </c>
      <c r="CU44" s="208">
        <v>3.23042060294518</v>
      </c>
      <c r="CV44" s="208">
        <v>0.760233201634102</v>
      </c>
      <c r="CW44" s="208">
        <v>6.18132518509978</v>
      </c>
      <c r="CX44" s="208">
        <v>0.849523099125377</v>
      </c>
      <c r="CY44" s="208">
        <v>20.038055112544</v>
      </c>
      <c r="CZ44" s="208">
        <v>128.100418648132</v>
      </c>
      <c r="DA44" s="208">
        <v>6.45182651593625</v>
      </c>
      <c r="DB44" s="208">
        <v>1.10069387953084</v>
      </c>
      <c r="DC44" s="208">
        <v>0.521677078600291</v>
      </c>
      <c r="DD44" s="208">
        <v>16.6044283345755</v>
      </c>
      <c r="DE44" s="208">
        <v>1.00078480510509</v>
      </c>
      <c r="DF44" s="208">
        <v>1.4264616464146</v>
      </c>
      <c r="DG44" s="208">
        <v>1.92692871204541</v>
      </c>
      <c r="DH44" s="208">
        <v>13.9754601383031</v>
      </c>
      <c r="DI44" s="208">
        <v>50.3982241397065</v>
      </c>
      <c r="DJ44" s="208">
        <v>1.10889956858398</v>
      </c>
      <c r="DK44" s="208">
        <v>26.1472918670478</v>
      </c>
      <c r="DL44" s="208">
        <v>5.83258171506903</v>
      </c>
      <c r="DM44" s="208">
        <v>38.4974230394067</v>
      </c>
      <c r="DN44" s="208">
        <v>68.2999008848347</v>
      </c>
      <c r="DO44" s="208">
        <v>165.508779586663</v>
      </c>
      <c r="DP44" s="208">
        <v>0</v>
      </c>
      <c r="DQ44" s="101">
        <f t="shared" si="0"/>
        <v>684.171383052784</v>
      </c>
      <c r="DR44" s="210">
        <v>58.9921711324238</v>
      </c>
      <c r="DS44" s="208">
        <v>695.255983807263</v>
      </c>
      <c r="DT44" s="85">
        <f t="shared" si="3"/>
        <v>754.248154939687</v>
      </c>
      <c r="DU44" s="208">
        <v>0</v>
      </c>
      <c r="DV44" s="208">
        <v>0</v>
      </c>
      <c r="DW44" s="208">
        <v>479.51558692813</v>
      </c>
      <c r="DX44" s="208">
        <v>0</v>
      </c>
      <c r="DY44" s="208">
        <v>0</v>
      </c>
      <c r="DZ44" s="117">
        <f t="shared" si="1"/>
        <v>1233.76374186782</v>
      </c>
      <c r="EA44" s="118">
        <f t="shared" si="2"/>
        <v>1917.9351249206</v>
      </c>
    </row>
    <row r="45" spans="1:131">
      <c r="A45" s="86" t="s">
        <v>221</v>
      </c>
      <c r="B45" s="200" t="s">
        <v>222</v>
      </c>
      <c r="C45" s="208">
        <v>0</v>
      </c>
      <c r="D45" s="208">
        <v>0</v>
      </c>
      <c r="E45" s="208">
        <v>0</v>
      </c>
      <c r="F45" s="208">
        <v>0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343.042426815674</v>
      </c>
      <c r="S45" s="208">
        <v>0</v>
      </c>
      <c r="T45" s="208">
        <v>5.65259951607773</v>
      </c>
      <c r="U45" s="208">
        <v>0</v>
      </c>
      <c r="V45" s="208">
        <v>0</v>
      </c>
      <c r="W45" s="208">
        <v>0</v>
      </c>
      <c r="X45" s="208">
        <v>0</v>
      </c>
      <c r="Y45" s="208">
        <v>0</v>
      </c>
      <c r="Z45" s="208">
        <v>0</v>
      </c>
      <c r="AA45" s="208">
        <v>0</v>
      </c>
      <c r="AB45" s="208">
        <v>0</v>
      </c>
      <c r="AC45" s="208">
        <v>0</v>
      </c>
      <c r="AD45" s="208">
        <v>0</v>
      </c>
      <c r="AE45" s="208">
        <v>0</v>
      </c>
      <c r="AF45" s="208">
        <v>0</v>
      </c>
      <c r="AG45" s="208">
        <v>0</v>
      </c>
      <c r="AH45" s="208">
        <v>0</v>
      </c>
      <c r="AI45" s="208">
        <v>0</v>
      </c>
      <c r="AJ45" s="208">
        <v>0</v>
      </c>
      <c r="AK45" s="208">
        <v>0</v>
      </c>
      <c r="AL45" s="208">
        <v>0</v>
      </c>
      <c r="AM45" s="208">
        <v>0</v>
      </c>
      <c r="AN45" s="208">
        <v>0</v>
      </c>
      <c r="AO45" s="208">
        <v>0</v>
      </c>
      <c r="AP45" s="208">
        <v>0</v>
      </c>
      <c r="AQ45" s="208">
        <v>0</v>
      </c>
      <c r="AR45" s="208">
        <v>0</v>
      </c>
      <c r="AS45" s="208">
        <v>0</v>
      </c>
      <c r="AT45" s="208">
        <v>0</v>
      </c>
      <c r="AU45" s="208">
        <v>0</v>
      </c>
      <c r="AV45" s="208">
        <v>0</v>
      </c>
      <c r="AW45" s="208">
        <v>0</v>
      </c>
      <c r="AX45" s="208">
        <v>0</v>
      </c>
      <c r="AY45" s="208">
        <v>0</v>
      </c>
      <c r="AZ45" s="208">
        <v>0</v>
      </c>
      <c r="BA45" s="208">
        <v>0</v>
      </c>
      <c r="BB45" s="208">
        <v>0</v>
      </c>
      <c r="BC45" s="209">
        <v>348.695026331752</v>
      </c>
      <c r="BD45" s="210">
        <v>0</v>
      </c>
      <c r="BE45" s="208">
        <v>1519.59269689026</v>
      </c>
      <c r="BF45" s="208">
        <v>1519.59269689026</v>
      </c>
      <c r="BG45" s="208">
        <v>0</v>
      </c>
      <c r="BH45" s="208">
        <v>0</v>
      </c>
      <c r="BI45" s="208">
        <v>0</v>
      </c>
      <c r="BJ45" s="208">
        <v>0</v>
      </c>
      <c r="BK45" s="208">
        <v>-0.527137423308902</v>
      </c>
      <c r="BL45" s="211">
        <v>1519.06555946695</v>
      </c>
      <c r="BM45" s="213">
        <v>1867.7605857987</v>
      </c>
      <c r="BN45" s="212"/>
      <c r="BO45" s="86" t="s">
        <v>75</v>
      </c>
      <c r="BP45" s="87" t="s">
        <v>130</v>
      </c>
      <c r="BQ45" s="208">
        <v>101.280415356847</v>
      </c>
      <c r="BR45" s="208">
        <v>5.0886278621682</v>
      </c>
      <c r="BS45" s="208">
        <v>5.28303580138781</v>
      </c>
      <c r="BT45" s="208">
        <v>0.211476231563961</v>
      </c>
      <c r="BU45" s="208">
        <v>1.09383252392864</v>
      </c>
      <c r="BV45" s="208">
        <v>306.894382019021</v>
      </c>
      <c r="BW45" s="208">
        <v>454.010130759698</v>
      </c>
      <c r="BX45" s="208">
        <v>186.762201510305</v>
      </c>
      <c r="BY45" s="208">
        <v>35.6189955850221</v>
      </c>
      <c r="BZ45" s="208">
        <v>7.03874229987113</v>
      </c>
      <c r="CA45" s="208">
        <v>5.53764268587921</v>
      </c>
      <c r="CB45" s="208">
        <v>66.5835445873355</v>
      </c>
      <c r="CC45" s="208">
        <v>22.1994756876768</v>
      </c>
      <c r="CD45" s="208">
        <v>72.1737537928614</v>
      </c>
      <c r="CE45" s="208">
        <v>7.82778747784561</v>
      </c>
      <c r="CF45" s="208">
        <v>72.7734751669322</v>
      </c>
      <c r="CG45" s="208">
        <v>9.54442653086991</v>
      </c>
      <c r="CH45" s="208">
        <v>265.953678119455</v>
      </c>
      <c r="CI45" s="208">
        <v>36.7516418584655</v>
      </c>
      <c r="CJ45" s="208">
        <v>12.6268380084182</v>
      </c>
      <c r="CK45" s="208">
        <v>28.3412579347836</v>
      </c>
      <c r="CL45" s="208">
        <v>22.6446533715477</v>
      </c>
      <c r="CM45" s="208">
        <v>97.8032230330185</v>
      </c>
      <c r="CN45" s="208">
        <v>104.788576559731</v>
      </c>
      <c r="CO45" s="208">
        <v>23.2561749022342</v>
      </c>
      <c r="CP45" s="208">
        <v>27.5661658287229</v>
      </c>
      <c r="CQ45" s="208">
        <v>58.5648289592773</v>
      </c>
      <c r="CR45" s="208">
        <v>323.024606490979</v>
      </c>
      <c r="CS45" s="208">
        <v>56.8824085441401</v>
      </c>
      <c r="CT45" s="208">
        <v>2.73461175060549</v>
      </c>
      <c r="CU45" s="208">
        <v>47.6737953819958</v>
      </c>
      <c r="CV45" s="208">
        <v>4.8677407237975</v>
      </c>
      <c r="CW45" s="208">
        <v>30.036312396542</v>
      </c>
      <c r="CX45" s="208">
        <v>1.67056419655692</v>
      </c>
      <c r="CY45" s="208">
        <v>37.6658443335266</v>
      </c>
      <c r="CZ45" s="208">
        <v>1035.61945596983</v>
      </c>
      <c r="DA45" s="208">
        <v>554.396931569232</v>
      </c>
      <c r="DB45" s="208">
        <v>235.603108506326</v>
      </c>
      <c r="DC45" s="208">
        <v>3.91138692787159</v>
      </c>
      <c r="DD45" s="208">
        <v>112.628490601775</v>
      </c>
      <c r="DE45" s="208">
        <v>3.40671386064265</v>
      </c>
      <c r="DF45" s="208">
        <v>25.1955069640669</v>
      </c>
      <c r="DG45" s="208">
        <v>34.1546021337168</v>
      </c>
      <c r="DH45" s="208">
        <v>14.9487097948675</v>
      </c>
      <c r="DI45" s="208">
        <v>284.471956960356</v>
      </c>
      <c r="DJ45" s="208">
        <v>11.7981418970579</v>
      </c>
      <c r="DK45" s="208">
        <v>83.748537558992</v>
      </c>
      <c r="DL45" s="208">
        <v>61.9266157445968</v>
      </c>
      <c r="DM45" s="208">
        <v>281.382221403624</v>
      </c>
      <c r="DN45" s="208">
        <v>104.434690739385</v>
      </c>
      <c r="DO45" s="208">
        <v>95.7394765222799</v>
      </c>
      <c r="DP45" s="208">
        <v>0</v>
      </c>
      <c r="DQ45" s="101">
        <f t="shared" si="0"/>
        <v>5486.14141542763</v>
      </c>
      <c r="DR45" s="210">
        <v>12.2691389827724</v>
      </c>
      <c r="DS45" s="208">
        <v>77.0694674283006</v>
      </c>
      <c r="DT45" s="85">
        <f t="shared" si="3"/>
        <v>89.338606411073</v>
      </c>
      <c r="DU45" s="208">
        <v>0</v>
      </c>
      <c r="DV45" s="208">
        <v>0</v>
      </c>
      <c r="DW45" s="208">
        <v>1534.12745773063</v>
      </c>
      <c r="DX45" s="208">
        <v>0</v>
      </c>
      <c r="DY45" s="208">
        <v>0</v>
      </c>
      <c r="DZ45" s="117">
        <f t="shared" si="1"/>
        <v>1623.4660641417</v>
      </c>
      <c r="EA45" s="118">
        <f t="shared" si="2"/>
        <v>7109.60747956933</v>
      </c>
    </row>
    <row r="46" spans="1:131">
      <c r="A46" s="86" t="s">
        <v>223</v>
      </c>
      <c r="B46" s="200" t="s">
        <v>224</v>
      </c>
      <c r="C46" s="208">
        <v>0</v>
      </c>
      <c r="D46" s="208">
        <v>0</v>
      </c>
      <c r="E46" s="208">
        <v>0</v>
      </c>
      <c r="F46" s="208">
        <v>0.228808961163329</v>
      </c>
      <c r="G46" s="208">
        <v>4.98496535935187</v>
      </c>
      <c r="H46" s="208">
        <v>6.93441267257116</v>
      </c>
      <c r="I46" s="208">
        <v>2.99191590106236</v>
      </c>
      <c r="J46" s="208">
        <v>1.47929060020704</v>
      </c>
      <c r="K46" s="208">
        <v>0</v>
      </c>
      <c r="L46" s="208">
        <v>0.600210408783407</v>
      </c>
      <c r="M46" s="208">
        <v>0</v>
      </c>
      <c r="N46" s="208">
        <v>0</v>
      </c>
      <c r="O46" s="208">
        <v>1.32900803974038</v>
      </c>
      <c r="P46" s="208">
        <v>24.7622509289065</v>
      </c>
      <c r="Q46" s="208">
        <v>0</v>
      </c>
      <c r="R46" s="208">
        <v>8.87229191956267</v>
      </c>
      <c r="S46" s="208">
        <v>0</v>
      </c>
      <c r="T46" s="208">
        <v>25.9421698808602</v>
      </c>
      <c r="U46" s="208">
        <v>0.268334970284027</v>
      </c>
      <c r="V46" s="208">
        <v>0.00595445447043974</v>
      </c>
      <c r="W46" s="208">
        <v>0.387061417272133</v>
      </c>
      <c r="X46" s="208">
        <v>3.45384016230746</v>
      </c>
      <c r="Y46" s="208">
        <v>6.48980609418691</v>
      </c>
      <c r="Z46" s="208">
        <v>0.647511254531426</v>
      </c>
      <c r="AA46" s="208">
        <v>0</v>
      </c>
      <c r="AB46" s="208">
        <v>0.0185675983176993</v>
      </c>
      <c r="AC46" s="208">
        <v>1.34256175481194</v>
      </c>
      <c r="AD46" s="208">
        <v>0.027403993851871</v>
      </c>
      <c r="AE46" s="208">
        <v>0.030379480352537</v>
      </c>
      <c r="AF46" s="208">
        <v>0.00526898074482428</v>
      </c>
      <c r="AG46" s="208">
        <v>0.0588302190432682</v>
      </c>
      <c r="AH46" s="208">
        <v>0.0780252574227109</v>
      </c>
      <c r="AI46" s="208">
        <v>0.000565924228529339</v>
      </c>
      <c r="AJ46" s="208">
        <v>1.20853817047764</v>
      </c>
      <c r="AK46" s="208">
        <v>13.9232612889388</v>
      </c>
      <c r="AL46" s="208">
        <v>15.5747336117034</v>
      </c>
      <c r="AM46" s="208">
        <v>0.00532256516385937</v>
      </c>
      <c r="AN46" s="208">
        <v>14.9962204638363</v>
      </c>
      <c r="AO46" s="208">
        <v>0</v>
      </c>
      <c r="AP46" s="208">
        <v>6.67321523153999</v>
      </c>
      <c r="AQ46" s="208">
        <v>0</v>
      </c>
      <c r="AR46" s="208">
        <v>0</v>
      </c>
      <c r="AS46" s="208">
        <v>0</v>
      </c>
      <c r="AT46" s="208">
        <v>0</v>
      </c>
      <c r="AU46" s="208">
        <v>0</v>
      </c>
      <c r="AV46" s="208">
        <v>0</v>
      </c>
      <c r="AW46" s="208">
        <v>0.0318107901162597</v>
      </c>
      <c r="AX46" s="208">
        <v>0.228347811713045</v>
      </c>
      <c r="AY46" s="208">
        <v>0</v>
      </c>
      <c r="AZ46" s="208">
        <v>0</v>
      </c>
      <c r="BA46" s="208">
        <v>0</v>
      </c>
      <c r="BB46" s="208">
        <v>0</v>
      </c>
      <c r="BC46" s="209">
        <v>143.580886167524</v>
      </c>
      <c r="BD46" s="210">
        <v>369.286073968723</v>
      </c>
      <c r="BE46" s="208">
        <v>211.836030253584</v>
      </c>
      <c r="BF46" s="208">
        <v>581.122104222307</v>
      </c>
      <c r="BG46" s="208">
        <v>0</v>
      </c>
      <c r="BH46" s="208">
        <v>0</v>
      </c>
      <c r="BI46" s="208">
        <v>0</v>
      </c>
      <c r="BJ46" s="208">
        <v>0</v>
      </c>
      <c r="BK46" s="208">
        <v>-11.5998970352258</v>
      </c>
      <c r="BL46" s="211">
        <v>569.522207187081</v>
      </c>
      <c r="BM46" s="213">
        <v>713.103093354605</v>
      </c>
      <c r="BN46" s="212"/>
      <c r="BO46" s="86" t="s">
        <v>76</v>
      </c>
      <c r="BP46" s="87" t="s">
        <v>131</v>
      </c>
      <c r="BQ46" s="208">
        <v>0.10432799070378</v>
      </c>
      <c r="BR46" s="208">
        <v>0.0804351225870694</v>
      </c>
      <c r="BS46" s="208">
        <v>0.0048393559121792</v>
      </c>
      <c r="BT46" s="208">
        <v>0.0106734014999083</v>
      </c>
      <c r="BU46" s="208">
        <v>0.18152233781487</v>
      </c>
      <c r="BV46" s="208">
        <v>14.1737238271462</v>
      </c>
      <c r="BW46" s="208">
        <v>22.1963845290463</v>
      </c>
      <c r="BX46" s="208">
        <v>2.31139694180062</v>
      </c>
      <c r="BY46" s="208">
        <v>15.8844671469465</v>
      </c>
      <c r="BZ46" s="208">
        <v>0.439356703937808</v>
      </c>
      <c r="CA46" s="208">
        <v>0.409569832865373</v>
      </c>
      <c r="CB46" s="208">
        <v>4.06606589940082</v>
      </c>
      <c r="CC46" s="208">
        <v>0.334583905592053</v>
      </c>
      <c r="CD46" s="208">
        <v>1.87652303606637</v>
      </c>
      <c r="CE46" s="208">
        <v>0.185156927749727</v>
      </c>
      <c r="CF46" s="208">
        <v>1.38941832149934</v>
      </c>
      <c r="CG46" s="208">
        <v>0.0825554346674333</v>
      </c>
      <c r="CH46" s="208">
        <v>12.9827065112892</v>
      </c>
      <c r="CI46" s="208">
        <v>2.6563711933131</v>
      </c>
      <c r="CJ46" s="208">
        <v>1.68718855057073</v>
      </c>
      <c r="CK46" s="208">
        <v>4.64242945841243</v>
      </c>
      <c r="CL46" s="208">
        <v>2.11267140929082</v>
      </c>
      <c r="CM46" s="208">
        <v>3.95441449086918</v>
      </c>
      <c r="CN46" s="208">
        <v>8.36099665133867</v>
      </c>
      <c r="CO46" s="208">
        <v>1.95822828092829</v>
      </c>
      <c r="CP46" s="208">
        <v>1.83884719575642</v>
      </c>
      <c r="CQ46" s="208">
        <v>28.1450921877826</v>
      </c>
      <c r="CR46" s="208">
        <v>6.25522644957291</v>
      </c>
      <c r="CS46" s="208">
        <v>3.26001240595798</v>
      </c>
      <c r="CT46" s="208">
        <v>0.13299845043186</v>
      </c>
      <c r="CU46" s="208">
        <v>6.74227389430913</v>
      </c>
      <c r="CV46" s="208">
        <v>0.699634485476175</v>
      </c>
      <c r="CW46" s="208">
        <v>2.98368760566618</v>
      </c>
      <c r="CX46" s="208">
        <v>0.299732738481048</v>
      </c>
      <c r="CY46" s="208">
        <v>23.92977306911</v>
      </c>
      <c r="CZ46" s="208">
        <v>116.177009887404</v>
      </c>
      <c r="DA46" s="208">
        <v>8.91764202063016</v>
      </c>
      <c r="DB46" s="208">
        <v>0.0514500664967327</v>
      </c>
      <c r="DC46" s="208">
        <v>2.46123332472622</v>
      </c>
      <c r="DD46" s="208">
        <v>7.05066753481876</v>
      </c>
      <c r="DE46" s="208">
        <v>0.0366857686956657</v>
      </c>
      <c r="DF46" s="208">
        <v>1.2750402591525</v>
      </c>
      <c r="DG46" s="208">
        <v>1.28028764802438</v>
      </c>
      <c r="DH46" s="208">
        <v>12.7649764816969</v>
      </c>
      <c r="DI46" s="208">
        <v>26.7959778029322</v>
      </c>
      <c r="DJ46" s="208">
        <v>1.22480189608295</v>
      </c>
      <c r="DK46" s="208">
        <v>16.3580404351664</v>
      </c>
      <c r="DL46" s="208">
        <v>6.66951987158961</v>
      </c>
      <c r="DM46" s="208">
        <v>71.5874394571685</v>
      </c>
      <c r="DN46" s="208">
        <v>13.7763606418194</v>
      </c>
      <c r="DO46" s="208">
        <v>158.505813265651</v>
      </c>
      <c r="DP46" s="208">
        <v>0</v>
      </c>
      <c r="DQ46" s="101">
        <f t="shared" si="0"/>
        <v>621.306232105848</v>
      </c>
      <c r="DR46" s="210">
        <v>73.6147981803715</v>
      </c>
      <c r="DS46" s="208">
        <v>311.074667464151</v>
      </c>
      <c r="DT46" s="85">
        <f t="shared" si="3"/>
        <v>384.689465644522</v>
      </c>
      <c r="DU46" s="208">
        <v>0.0109309888100781</v>
      </c>
      <c r="DV46" s="208">
        <v>0</v>
      </c>
      <c r="DW46" s="208">
        <v>745.209619490075</v>
      </c>
      <c r="DX46" s="208">
        <v>0.492491721127807</v>
      </c>
      <c r="DY46" s="208">
        <v>0</v>
      </c>
      <c r="DZ46" s="117">
        <f t="shared" si="1"/>
        <v>1130.40250784454</v>
      </c>
      <c r="EA46" s="118">
        <f t="shared" si="2"/>
        <v>1751.70873995038</v>
      </c>
    </row>
    <row r="47" spans="1:131">
      <c r="A47" s="86" t="s">
        <v>225</v>
      </c>
      <c r="B47" s="200" t="s">
        <v>226</v>
      </c>
      <c r="C47" s="208">
        <v>1960.27054274998</v>
      </c>
      <c r="D47" s="208">
        <v>413.664333341429</v>
      </c>
      <c r="E47" s="208">
        <v>27.5634988867803</v>
      </c>
      <c r="F47" s="208">
        <v>0.496448597504349</v>
      </c>
      <c r="G47" s="208">
        <v>80.2977367087844</v>
      </c>
      <c r="H47" s="208">
        <v>134.194118296204</v>
      </c>
      <c r="I47" s="208">
        <v>221.949048226945</v>
      </c>
      <c r="J47" s="208">
        <v>31.6161473716741</v>
      </c>
      <c r="K47" s="208">
        <v>15.7125596622621</v>
      </c>
      <c r="L47" s="208">
        <v>12.6711784500097</v>
      </c>
      <c r="M47" s="208">
        <v>7.4311018523091</v>
      </c>
      <c r="N47" s="208">
        <v>16.1775356234733</v>
      </c>
      <c r="O47" s="208">
        <v>15.1564114337148</v>
      </c>
      <c r="P47" s="208">
        <v>42.8701334134996</v>
      </c>
      <c r="Q47" s="208">
        <v>2.35894706451128</v>
      </c>
      <c r="R47" s="208">
        <v>3.34214816297658</v>
      </c>
      <c r="S47" s="208">
        <v>2.87223573335647</v>
      </c>
      <c r="T47" s="208">
        <v>172.837982271959</v>
      </c>
      <c r="U47" s="208">
        <v>2.00637870726682</v>
      </c>
      <c r="V47" s="208">
        <v>0.474965533281068</v>
      </c>
      <c r="W47" s="208">
        <v>24.3977354717593</v>
      </c>
      <c r="X47" s="208">
        <v>37.7755045844552</v>
      </c>
      <c r="Y47" s="208">
        <v>27.0974972996239</v>
      </c>
      <c r="Z47" s="208">
        <v>49.3251257743745</v>
      </c>
      <c r="AA47" s="208">
        <v>3.340571718044</v>
      </c>
      <c r="AB47" s="208">
        <v>3.21796731408199</v>
      </c>
      <c r="AC47" s="208">
        <v>29.1401664313226</v>
      </c>
      <c r="AD47" s="208">
        <v>34.1930159067056</v>
      </c>
      <c r="AE47" s="208">
        <v>11.0122245009017</v>
      </c>
      <c r="AF47" s="208">
        <v>0.684061836842615</v>
      </c>
      <c r="AG47" s="208">
        <v>17.6316605791746</v>
      </c>
      <c r="AH47" s="208">
        <v>9.23731410043575</v>
      </c>
      <c r="AI47" s="208">
        <v>0.0141340891965153</v>
      </c>
      <c r="AJ47" s="208">
        <v>54.080905573711</v>
      </c>
      <c r="AK47" s="208">
        <v>344.280790875275</v>
      </c>
      <c r="AL47" s="208">
        <v>1032.25845672799</v>
      </c>
      <c r="AM47" s="208">
        <v>8461.94781844286</v>
      </c>
      <c r="AN47" s="208">
        <v>27.9872319109081</v>
      </c>
      <c r="AO47" s="208">
        <v>2.69181645243539</v>
      </c>
      <c r="AP47" s="208">
        <v>99.050473688724</v>
      </c>
      <c r="AQ47" s="208">
        <v>1.87415582951916</v>
      </c>
      <c r="AR47" s="208">
        <v>0.136693902187259</v>
      </c>
      <c r="AS47" s="208">
        <v>0.330598958141153</v>
      </c>
      <c r="AT47" s="208">
        <v>0.502973746323761</v>
      </c>
      <c r="AU47" s="208">
        <v>0</v>
      </c>
      <c r="AV47" s="208">
        <v>0.0761977267487865</v>
      </c>
      <c r="AW47" s="208">
        <v>1.03062392397702</v>
      </c>
      <c r="AX47" s="208">
        <v>21.6443121832225</v>
      </c>
      <c r="AY47" s="208">
        <v>42.5647893998019</v>
      </c>
      <c r="AZ47" s="208">
        <v>16.3270286442873</v>
      </c>
      <c r="BA47" s="208">
        <v>14.9207552072731</v>
      </c>
      <c r="BB47" s="208">
        <v>0</v>
      </c>
      <c r="BC47" s="209">
        <v>13532.7360548882</v>
      </c>
      <c r="BD47" s="210">
        <v>0</v>
      </c>
      <c r="BE47" s="208">
        <v>938.348710784203</v>
      </c>
      <c r="BF47" s="208">
        <v>938.348710784203</v>
      </c>
      <c r="BG47" s="208">
        <v>0</v>
      </c>
      <c r="BH47" s="208">
        <v>0</v>
      </c>
      <c r="BI47" s="208">
        <v>577.139626001987</v>
      </c>
      <c r="BJ47" s="208">
        <v>0</v>
      </c>
      <c r="BK47" s="208">
        <v>0</v>
      </c>
      <c r="BL47" s="211">
        <v>1515.48833678619</v>
      </c>
      <c r="BM47" s="213">
        <v>15048.2243916744</v>
      </c>
      <c r="BN47" s="212"/>
      <c r="BO47" s="86" t="s">
        <v>77</v>
      </c>
      <c r="BP47" s="87" t="s">
        <v>132</v>
      </c>
      <c r="BQ47" s="208">
        <v>8.15227686757541e-5</v>
      </c>
      <c r="BR47" s="208">
        <v>0</v>
      </c>
      <c r="BS47" s="208">
        <v>0</v>
      </c>
      <c r="BT47" s="208">
        <v>0.0243234489480562</v>
      </c>
      <c r="BU47" s="208">
        <v>0.0341448247914687</v>
      </c>
      <c r="BV47" s="208">
        <v>0.276965374289995</v>
      </c>
      <c r="BW47" s="208">
        <v>23.8382553322938</v>
      </c>
      <c r="BX47" s="208">
        <v>0.0872137764823156</v>
      </c>
      <c r="BY47" s="208">
        <v>0.0276191147463007</v>
      </c>
      <c r="BZ47" s="208">
        <v>0.345121641094625</v>
      </c>
      <c r="CA47" s="208">
        <v>0.082053241946951</v>
      </c>
      <c r="CB47" s="208">
        <v>0.0418158532532869</v>
      </c>
      <c r="CC47" s="208">
        <v>0.00463098963740503</v>
      </c>
      <c r="CD47" s="208">
        <v>0.129521227321226</v>
      </c>
      <c r="CE47" s="208">
        <v>0.622445664066358</v>
      </c>
      <c r="CF47" s="208">
        <v>0.0241068156153512</v>
      </c>
      <c r="CG47" s="208">
        <v>0.0275722647760999</v>
      </c>
      <c r="CH47" s="208">
        <v>20.8848468948423</v>
      </c>
      <c r="CI47" s="208">
        <v>4.93346853260289</v>
      </c>
      <c r="CJ47" s="208">
        <v>5.18619473928379</v>
      </c>
      <c r="CK47" s="208">
        <v>0.760189949087456</v>
      </c>
      <c r="CL47" s="208">
        <v>0.0168275756426382</v>
      </c>
      <c r="CM47" s="208">
        <v>2.56393689169045</v>
      </c>
      <c r="CN47" s="208">
        <v>2.80759631959932</v>
      </c>
      <c r="CO47" s="208">
        <v>0.0492852468978569</v>
      </c>
      <c r="CP47" s="208">
        <v>0.00601202224735067</v>
      </c>
      <c r="CQ47" s="208">
        <v>7.63300692877299</v>
      </c>
      <c r="CR47" s="208">
        <v>31.9328334015665</v>
      </c>
      <c r="CS47" s="208">
        <v>0.97995371585253</v>
      </c>
      <c r="CT47" s="208">
        <v>0.000502130120482251</v>
      </c>
      <c r="CU47" s="208">
        <v>0.058250346824383</v>
      </c>
      <c r="CV47" s="208">
        <v>2.08504030626412</v>
      </c>
      <c r="CW47" s="208">
        <v>9.7418778348341</v>
      </c>
      <c r="CX47" s="208">
        <v>0.0745892294994191</v>
      </c>
      <c r="CY47" s="208">
        <v>0.0613279720427835</v>
      </c>
      <c r="CZ47" s="208">
        <v>61.3220274850662</v>
      </c>
      <c r="DA47" s="208">
        <v>0.315761182060696</v>
      </c>
      <c r="DB47" s="208">
        <v>0.0119115062883613</v>
      </c>
      <c r="DC47" s="208">
        <v>67.8069088141759</v>
      </c>
      <c r="DD47" s="208">
        <v>3.32197690116835</v>
      </c>
      <c r="DE47" s="208">
        <v>9.9042667273577</v>
      </c>
      <c r="DF47" s="208">
        <v>0.842599940441206</v>
      </c>
      <c r="DG47" s="208">
        <v>1.44766839947169</v>
      </c>
      <c r="DH47" s="208">
        <v>9.90932956294622</v>
      </c>
      <c r="DI47" s="208">
        <v>136.799942298968</v>
      </c>
      <c r="DJ47" s="208">
        <v>3.47170350681078</v>
      </c>
      <c r="DK47" s="208">
        <v>54.5718188026358</v>
      </c>
      <c r="DL47" s="208">
        <v>27.1329691328737</v>
      </c>
      <c r="DM47" s="208">
        <v>841.238107512655</v>
      </c>
      <c r="DN47" s="208">
        <v>471.131568092788</v>
      </c>
      <c r="DO47" s="208">
        <v>503.491083515842</v>
      </c>
      <c r="DP47" s="208">
        <v>0</v>
      </c>
      <c r="DQ47" s="101">
        <f t="shared" si="0"/>
        <v>2308.06125451125</v>
      </c>
      <c r="DR47" s="210">
        <v>182.509650498765</v>
      </c>
      <c r="DS47" s="208">
        <v>1061.26680997206</v>
      </c>
      <c r="DT47" s="85">
        <f t="shared" si="3"/>
        <v>1243.77646047083</v>
      </c>
      <c r="DU47" s="208">
        <v>0</v>
      </c>
      <c r="DV47" s="208">
        <v>0</v>
      </c>
      <c r="DW47" s="208">
        <v>14080.5197417621</v>
      </c>
      <c r="DX47" s="208">
        <v>0</v>
      </c>
      <c r="DY47" s="208">
        <v>0</v>
      </c>
      <c r="DZ47" s="117">
        <f t="shared" si="1"/>
        <v>15324.2962022329</v>
      </c>
      <c r="EA47" s="118">
        <f t="shared" si="2"/>
        <v>17632.3574567442</v>
      </c>
    </row>
    <row r="48" spans="1:131">
      <c r="A48" s="86" t="s">
        <v>227</v>
      </c>
      <c r="B48" s="200" t="s">
        <v>228</v>
      </c>
      <c r="C48" s="208">
        <v>96.2047423754628</v>
      </c>
      <c r="D48" s="208">
        <v>37.8797796112082</v>
      </c>
      <c r="E48" s="208">
        <v>3.30581088775455</v>
      </c>
      <c r="F48" s="208">
        <v>0</v>
      </c>
      <c r="G48" s="208">
        <v>0.440935133842907</v>
      </c>
      <c r="H48" s="208">
        <v>2.49025020651069</v>
      </c>
      <c r="I48" s="208">
        <v>23.6446334631305</v>
      </c>
      <c r="J48" s="208">
        <v>1.49219756552989</v>
      </c>
      <c r="K48" s="208">
        <v>2.04860079609068</v>
      </c>
      <c r="L48" s="208">
        <v>2.56302463833902</v>
      </c>
      <c r="M48" s="208">
        <v>0</v>
      </c>
      <c r="N48" s="208">
        <v>6.141713516991</v>
      </c>
      <c r="O48" s="208">
        <v>0</v>
      </c>
      <c r="P48" s="208">
        <v>33.1616421088757</v>
      </c>
      <c r="Q48" s="208">
        <v>0</v>
      </c>
      <c r="R48" s="208">
        <v>9045.64992744537</v>
      </c>
      <c r="S48" s="208">
        <v>0</v>
      </c>
      <c r="T48" s="208">
        <v>69.9349242426849</v>
      </c>
      <c r="U48" s="208">
        <v>1.59644704162449</v>
      </c>
      <c r="V48" s="208">
        <v>0.0110106362441572</v>
      </c>
      <c r="W48" s="208">
        <v>14.9763951094112</v>
      </c>
      <c r="X48" s="208">
        <v>39.3346139205425</v>
      </c>
      <c r="Y48" s="208">
        <v>29.2811154807273</v>
      </c>
      <c r="Z48" s="208">
        <v>7.68783931125143</v>
      </c>
      <c r="AA48" s="208">
        <v>0.00476535427115939</v>
      </c>
      <c r="AB48" s="208">
        <v>2.07173008247292</v>
      </c>
      <c r="AC48" s="208">
        <v>7.45544587280914</v>
      </c>
      <c r="AD48" s="208">
        <v>1.16820887012043</v>
      </c>
      <c r="AE48" s="208">
        <v>6.00377643389239</v>
      </c>
      <c r="AF48" s="208">
        <v>0.0181584871942173</v>
      </c>
      <c r="AG48" s="208">
        <v>1.93956001771183</v>
      </c>
      <c r="AH48" s="208">
        <v>3.54607522636639</v>
      </c>
      <c r="AI48" s="208">
        <v>3.82605116490062</v>
      </c>
      <c r="AJ48" s="208">
        <v>4.30110348811117</v>
      </c>
      <c r="AK48" s="208">
        <v>50.5201356906028</v>
      </c>
      <c r="AL48" s="208">
        <v>187.14745886631</v>
      </c>
      <c r="AM48" s="208">
        <v>183.50449064171</v>
      </c>
      <c r="AN48" s="208">
        <v>1.60803456875789</v>
      </c>
      <c r="AO48" s="208">
        <v>0</v>
      </c>
      <c r="AP48" s="208">
        <v>2.94386791899262</v>
      </c>
      <c r="AQ48" s="208">
        <v>0.798225581669484</v>
      </c>
      <c r="AR48" s="208">
        <v>35.7216065175887</v>
      </c>
      <c r="AS48" s="208">
        <v>0</v>
      </c>
      <c r="AT48" s="208">
        <v>0.116247669006708</v>
      </c>
      <c r="AU48" s="208">
        <v>0</v>
      </c>
      <c r="AV48" s="208">
        <v>0.0285334575665753</v>
      </c>
      <c r="AW48" s="208">
        <v>5.94830563279551</v>
      </c>
      <c r="AX48" s="208">
        <v>2.24287070106941</v>
      </c>
      <c r="AY48" s="208">
        <v>19.6585443475707</v>
      </c>
      <c r="AZ48" s="208">
        <v>2.16433654413312</v>
      </c>
      <c r="BA48" s="208">
        <v>2.0346668743203</v>
      </c>
      <c r="BB48" s="208">
        <v>0</v>
      </c>
      <c r="BC48" s="209">
        <v>9942.61780350154</v>
      </c>
      <c r="BD48" s="210">
        <v>101.172214890683</v>
      </c>
      <c r="BE48" s="208">
        <v>2948.69154455624</v>
      </c>
      <c r="BF48" s="208">
        <v>3049.86375944692</v>
      </c>
      <c r="BG48" s="208">
        <v>0</v>
      </c>
      <c r="BH48" s="208">
        <v>0</v>
      </c>
      <c r="BI48" s="208">
        <v>819.432169288577</v>
      </c>
      <c r="BJ48" s="208">
        <v>0</v>
      </c>
      <c r="BK48" s="208">
        <v>-11.0001081566498</v>
      </c>
      <c r="BL48" s="211">
        <v>3858.29582057885</v>
      </c>
      <c r="BM48" s="213">
        <v>13800.9136240804</v>
      </c>
      <c r="BN48" s="212"/>
      <c r="BO48" s="86" t="s">
        <v>78</v>
      </c>
      <c r="BP48" s="87" t="s">
        <v>133</v>
      </c>
      <c r="BQ48" s="208">
        <v>0.676067567888818</v>
      </c>
      <c r="BR48" s="208">
        <v>0.52117094723964</v>
      </c>
      <c r="BS48" s="208">
        <v>0.031356099470726</v>
      </c>
      <c r="BT48" s="208">
        <v>0.140945420527834</v>
      </c>
      <c r="BU48" s="208">
        <v>0.781661819841005</v>
      </c>
      <c r="BV48" s="208">
        <v>22.5566318535755</v>
      </c>
      <c r="BW48" s="208">
        <v>39.7465509329974</v>
      </c>
      <c r="BX48" s="208">
        <v>5.37580954998356</v>
      </c>
      <c r="BY48" s="208">
        <v>4.18810079498868</v>
      </c>
      <c r="BZ48" s="208">
        <v>6.42512551628243</v>
      </c>
      <c r="CA48" s="208">
        <v>12.2194414095219</v>
      </c>
      <c r="CB48" s="208">
        <v>21.1418600309588</v>
      </c>
      <c r="CC48" s="208">
        <v>5.24440011742557</v>
      </c>
      <c r="CD48" s="208">
        <v>16.5097439640561</v>
      </c>
      <c r="CE48" s="208">
        <v>10.1762018913036</v>
      </c>
      <c r="CF48" s="208">
        <v>22.1363230590062</v>
      </c>
      <c r="CG48" s="208">
        <v>0.460992044520704</v>
      </c>
      <c r="CH48" s="208">
        <v>18.2783931099477</v>
      </c>
      <c r="CI48" s="208">
        <v>3.26890244424193</v>
      </c>
      <c r="CJ48" s="208">
        <v>0.81588361222786</v>
      </c>
      <c r="CK48" s="208">
        <v>14.5542484043646</v>
      </c>
      <c r="CL48" s="208">
        <v>9.92340817022928</v>
      </c>
      <c r="CM48" s="208">
        <v>5.99847959624225</v>
      </c>
      <c r="CN48" s="208">
        <v>21.0699031164607</v>
      </c>
      <c r="CO48" s="208">
        <v>10.9097583233889</v>
      </c>
      <c r="CP48" s="208">
        <v>9.47892965111709</v>
      </c>
      <c r="CQ48" s="208">
        <v>28.798648534257</v>
      </c>
      <c r="CR48" s="208">
        <v>16.0922526323281</v>
      </c>
      <c r="CS48" s="208">
        <v>32.1930033315978</v>
      </c>
      <c r="CT48" s="208">
        <v>2.93226879079589</v>
      </c>
      <c r="CU48" s="208">
        <v>57.0299805136775</v>
      </c>
      <c r="CV48" s="208">
        <v>9.58730991529055</v>
      </c>
      <c r="CW48" s="208">
        <v>16.095326564457</v>
      </c>
      <c r="CX48" s="208">
        <v>11.2772022772733</v>
      </c>
      <c r="CY48" s="208">
        <v>47.3298306827941</v>
      </c>
      <c r="CZ48" s="208">
        <v>874.793848857149</v>
      </c>
      <c r="DA48" s="208">
        <v>142.99765144337</v>
      </c>
      <c r="DB48" s="208">
        <v>3.87639647510845</v>
      </c>
      <c r="DC48" s="208">
        <v>5.01061309414018</v>
      </c>
      <c r="DD48" s="208">
        <v>37.9585249918504</v>
      </c>
      <c r="DE48" s="208">
        <v>25.587642550455</v>
      </c>
      <c r="DF48" s="208">
        <v>106.764257608666</v>
      </c>
      <c r="DG48" s="208">
        <v>570.20657772621</v>
      </c>
      <c r="DH48" s="208">
        <v>133.06406090276</v>
      </c>
      <c r="DI48" s="208">
        <v>406.200585721984</v>
      </c>
      <c r="DJ48" s="208">
        <v>48.4244973695736</v>
      </c>
      <c r="DK48" s="208">
        <v>496.370288938233</v>
      </c>
      <c r="DL48" s="208">
        <v>137.81378569428</v>
      </c>
      <c r="DM48" s="208">
        <v>426.400786615256</v>
      </c>
      <c r="DN48" s="208">
        <v>236.311654344599</v>
      </c>
      <c r="DO48" s="208">
        <v>104.685963364273</v>
      </c>
      <c r="DP48" s="208">
        <v>0</v>
      </c>
      <c r="DQ48" s="101">
        <f t="shared" si="0"/>
        <v>4240.43324838819</v>
      </c>
      <c r="DR48" s="210">
        <v>24.4057330893354</v>
      </c>
      <c r="DS48" s="208">
        <v>14.3549948731393</v>
      </c>
      <c r="DT48" s="85">
        <f t="shared" si="3"/>
        <v>38.7607279624747</v>
      </c>
      <c r="DU48" s="208">
        <v>0.0708261964323794</v>
      </c>
      <c r="DV48" s="208">
        <v>0</v>
      </c>
      <c r="DW48" s="208">
        <v>5071.4665129841</v>
      </c>
      <c r="DX48" s="208">
        <v>3.19104849414529</v>
      </c>
      <c r="DY48" s="208">
        <v>0</v>
      </c>
      <c r="DZ48" s="117">
        <f t="shared" si="1"/>
        <v>5113.48911563715</v>
      </c>
      <c r="EA48" s="118">
        <f t="shared" si="2"/>
        <v>9353.92236402534</v>
      </c>
    </row>
    <row r="49" spans="1:131">
      <c r="A49" s="86" t="s">
        <v>229</v>
      </c>
      <c r="B49" s="200" t="s">
        <v>230</v>
      </c>
      <c r="C49" s="208">
        <v>0.528341396201494</v>
      </c>
      <c r="D49" s="208">
        <v>0.448297572364725</v>
      </c>
      <c r="E49" s="208">
        <v>0.0155776822569038</v>
      </c>
      <c r="F49" s="208">
        <v>0</v>
      </c>
      <c r="G49" s="208">
        <v>0.0101075230100629</v>
      </c>
      <c r="H49" s="208">
        <v>0.632872808828071</v>
      </c>
      <c r="I49" s="208">
        <v>0.193066563864939</v>
      </c>
      <c r="J49" s="208">
        <v>0.168540254691286</v>
      </c>
      <c r="K49" s="208">
        <v>0</v>
      </c>
      <c r="L49" s="208">
        <v>0</v>
      </c>
      <c r="M49" s="208">
        <v>0</v>
      </c>
      <c r="N49" s="208">
        <v>0</v>
      </c>
      <c r="O49" s="208">
        <v>0.513560626369455</v>
      </c>
      <c r="P49" s="208">
        <v>0.0211933424994125</v>
      </c>
      <c r="Q49" s="208">
        <v>0</v>
      </c>
      <c r="R49" s="208">
        <v>151.787034254851</v>
      </c>
      <c r="S49" s="208">
        <v>0.0568714214797643</v>
      </c>
      <c r="T49" s="208">
        <v>0.276951212062175</v>
      </c>
      <c r="U49" s="208">
        <v>0.0831955288185995</v>
      </c>
      <c r="V49" s="208">
        <v>0.135830047582862</v>
      </c>
      <c r="W49" s="208">
        <v>0</v>
      </c>
      <c r="X49" s="208">
        <v>0.0030139283825218</v>
      </c>
      <c r="Y49" s="208">
        <v>0.00096326841594372</v>
      </c>
      <c r="Z49" s="208">
        <v>0.282898927013162</v>
      </c>
      <c r="AA49" s="208">
        <v>0</v>
      </c>
      <c r="AB49" s="208">
        <v>0.0012695705740116</v>
      </c>
      <c r="AC49" s="208">
        <v>0.00711309078172896</v>
      </c>
      <c r="AD49" s="208">
        <v>0.0213653950348223</v>
      </c>
      <c r="AE49" s="208">
        <v>0.00800286790510564</v>
      </c>
      <c r="AF49" s="208">
        <v>0.000118921459959039</v>
      </c>
      <c r="AG49" s="208">
        <v>0.018597176766747</v>
      </c>
      <c r="AH49" s="208">
        <v>0.00829153485312895</v>
      </c>
      <c r="AI49" s="208">
        <v>0.0239923313065154</v>
      </c>
      <c r="AJ49" s="208">
        <v>0.188149939146883</v>
      </c>
      <c r="AK49" s="208">
        <v>2.19982896490065</v>
      </c>
      <c r="AL49" s="208">
        <v>5.40051626094513</v>
      </c>
      <c r="AM49" s="208">
        <v>9.27288024090675</v>
      </c>
      <c r="AN49" s="208">
        <v>0.0380725185964373</v>
      </c>
      <c r="AO49" s="208">
        <v>0.10131108101237</v>
      </c>
      <c r="AP49" s="208">
        <v>0.316406087861392</v>
      </c>
      <c r="AQ49" s="208">
        <v>0.119423736602727</v>
      </c>
      <c r="AR49" s="208">
        <v>0.1816111746237</v>
      </c>
      <c r="AS49" s="208">
        <v>0.437959790576221</v>
      </c>
      <c r="AT49" s="208">
        <v>0.390438320601144</v>
      </c>
      <c r="AU49" s="208">
        <v>0.60345025818351</v>
      </c>
      <c r="AV49" s="208">
        <v>0.0920189896651621</v>
      </c>
      <c r="AW49" s="208">
        <v>1.75398711376045</v>
      </c>
      <c r="AX49" s="208">
        <v>1.51569443656713</v>
      </c>
      <c r="AY49" s="208">
        <v>3.15435599548785</v>
      </c>
      <c r="AZ49" s="208">
        <v>1.08300577020774</v>
      </c>
      <c r="BA49" s="208">
        <v>0.343984685569156</v>
      </c>
      <c r="BB49" s="208">
        <v>0</v>
      </c>
      <c r="BC49" s="209">
        <v>182.440162612589</v>
      </c>
      <c r="BD49" s="210">
        <v>0.000825295078749698</v>
      </c>
      <c r="BE49" s="208">
        <v>151.170418187814</v>
      </c>
      <c r="BF49" s="208">
        <v>151.171243482893</v>
      </c>
      <c r="BG49" s="208">
        <v>0</v>
      </c>
      <c r="BH49" s="208">
        <v>0</v>
      </c>
      <c r="BI49" s="208">
        <v>206.456379872893</v>
      </c>
      <c r="BJ49" s="208">
        <v>0</v>
      </c>
      <c r="BK49" s="208">
        <v>-0.200676009134266</v>
      </c>
      <c r="BL49" s="211">
        <v>357.426947346651</v>
      </c>
      <c r="BM49" s="213">
        <v>539.86710995924</v>
      </c>
      <c r="BN49" s="212"/>
      <c r="BO49" s="86" t="s">
        <v>79</v>
      </c>
      <c r="BP49" s="87" t="s">
        <v>134</v>
      </c>
      <c r="BQ49" s="208">
        <v>0.821252336411576</v>
      </c>
      <c r="BR49" s="208">
        <v>0.633177945120365</v>
      </c>
      <c r="BS49" s="208">
        <v>0.0382387144513123</v>
      </c>
      <c r="BT49" s="208">
        <v>0.0379338312759884</v>
      </c>
      <c r="BU49" s="208">
        <v>0.0421497610450511</v>
      </c>
      <c r="BV49" s="208">
        <v>15.3850649837848</v>
      </c>
      <c r="BW49" s="208">
        <v>30.9375679381942</v>
      </c>
      <c r="BX49" s="208">
        <v>1.60004212983819</v>
      </c>
      <c r="BY49" s="208">
        <v>11.5961398966463</v>
      </c>
      <c r="BZ49" s="208">
        <v>1.76407487002027</v>
      </c>
      <c r="CA49" s="208">
        <v>1.47880715335927</v>
      </c>
      <c r="CB49" s="208">
        <v>2.95540644832287</v>
      </c>
      <c r="CC49" s="208">
        <v>1.00494193586688</v>
      </c>
      <c r="CD49" s="208">
        <v>19.5892112254103</v>
      </c>
      <c r="CE49" s="208">
        <v>0.377277512250843</v>
      </c>
      <c r="CF49" s="208">
        <v>6.15115321452415</v>
      </c>
      <c r="CG49" s="208">
        <v>0.0219079273893395</v>
      </c>
      <c r="CH49" s="208">
        <v>60.795821013069</v>
      </c>
      <c r="CI49" s="208">
        <v>2.9464563215712</v>
      </c>
      <c r="CJ49" s="208">
        <v>1.76643175527214</v>
      </c>
      <c r="CK49" s="208">
        <v>8.92001191726192</v>
      </c>
      <c r="CL49" s="208">
        <v>3.09082303470985</v>
      </c>
      <c r="CM49" s="208">
        <v>8.79582880615352</v>
      </c>
      <c r="CN49" s="208">
        <v>9.66707363852377</v>
      </c>
      <c r="CO49" s="208">
        <v>2.75876408477528</v>
      </c>
      <c r="CP49" s="208">
        <v>7.35979759967653</v>
      </c>
      <c r="CQ49" s="208">
        <v>13.4959326650776</v>
      </c>
      <c r="CR49" s="208">
        <v>14.8334666418249</v>
      </c>
      <c r="CS49" s="208">
        <v>5.21768968482682</v>
      </c>
      <c r="CT49" s="208">
        <v>1.023467452302</v>
      </c>
      <c r="CU49" s="208">
        <v>17.4130305838026</v>
      </c>
      <c r="CV49" s="208">
        <v>13.4779940862227</v>
      </c>
      <c r="CW49" s="208">
        <v>66.7384545572824</v>
      </c>
      <c r="CX49" s="208">
        <v>25.7924905888485</v>
      </c>
      <c r="CY49" s="208">
        <v>32.7206404760736</v>
      </c>
      <c r="CZ49" s="208">
        <v>887.07858900283</v>
      </c>
      <c r="DA49" s="208">
        <v>116.606721521509</v>
      </c>
      <c r="DB49" s="208">
        <v>0.0578331681117382</v>
      </c>
      <c r="DC49" s="208">
        <v>97.5874630567849</v>
      </c>
      <c r="DD49" s="208">
        <v>150.765232094183</v>
      </c>
      <c r="DE49" s="208">
        <v>5.66512455628243</v>
      </c>
      <c r="DF49" s="208">
        <v>12.5195891270366</v>
      </c>
      <c r="DG49" s="208">
        <v>400.963862938988</v>
      </c>
      <c r="DH49" s="208">
        <v>749.182257101176</v>
      </c>
      <c r="DI49" s="208">
        <v>1131.43017821594</v>
      </c>
      <c r="DJ49" s="208">
        <v>26.9839808902722</v>
      </c>
      <c r="DK49" s="208">
        <v>2172.28572120643</v>
      </c>
      <c r="DL49" s="208">
        <v>97.9935336269039</v>
      </c>
      <c r="DM49" s="208">
        <v>1198.1849578872</v>
      </c>
      <c r="DN49" s="208">
        <v>145.313246891276</v>
      </c>
      <c r="DO49" s="208">
        <v>134.249563316386</v>
      </c>
      <c r="DP49" s="208">
        <v>0</v>
      </c>
      <c r="DQ49" s="101">
        <f t="shared" si="0"/>
        <v>7718.11637733249</v>
      </c>
      <c r="DR49" s="210">
        <v>119.592973108983</v>
      </c>
      <c r="DS49" s="208">
        <v>216.104099302066</v>
      </c>
      <c r="DT49" s="85">
        <f t="shared" si="3"/>
        <v>335.697072411049</v>
      </c>
      <c r="DU49" s="208">
        <v>0.0860477464357291</v>
      </c>
      <c r="DV49" s="208">
        <v>0</v>
      </c>
      <c r="DW49" s="208">
        <v>550.229412124514</v>
      </c>
      <c r="DX49" s="208">
        <v>4712.55828644696</v>
      </c>
      <c r="DY49" s="208">
        <v>0.0812032094858072</v>
      </c>
      <c r="DZ49" s="117">
        <f t="shared" si="1"/>
        <v>5598.65202193844</v>
      </c>
      <c r="EA49" s="118">
        <f t="shared" si="2"/>
        <v>13316.7683992709</v>
      </c>
    </row>
    <row r="50" spans="1:131">
      <c r="A50" s="86" t="s">
        <v>231</v>
      </c>
      <c r="B50" s="200" t="s">
        <v>232</v>
      </c>
      <c r="C50" s="208">
        <v>19.7751749416354</v>
      </c>
      <c r="D50" s="208">
        <v>9.87592580333382</v>
      </c>
      <c r="E50" s="208">
        <v>0.3722871239018</v>
      </c>
      <c r="F50" s="208">
        <v>0</v>
      </c>
      <c r="G50" s="208">
        <v>0.280300864120303</v>
      </c>
      <c r="H50" s="208">
        <v>0.0120637422003617</v>
      </c>
      <c r="I50" s="208">
        <v>9.17450536396797</v>
      </c>
      <c r="J50" s="208">
        <v>1.10922683565625</v>
      </c>
      <c r="K50" s="208">
        <v>0</v>
      </c>
      <c r="L50" s="208">
        <v>0.579892841459934</v>
      </c>
      <c r="M50" s="208">
        <v>0</v>
      </c>
      <c r="N50" s="208">
        <v>5.6848391281803</v>
      </c>
      <c r="O50" s="208">
        <v>0</v>
      </c>
      <c r="P50" s="208">
        <v>15.3432095437828</v>
      </c>
      <c r="Q50" s="208">
        <v>0.0382773617905205</v>
      </c>
      <c r="R50" s="208">
        <v>0</v>
      </c>
      <c r="S50" s="208">
        <v>0.0107069139446207</v>
      </c>
      <c r="T50" s="208">
        <v>336.986888228225</v>
      </c>
      <c r="U50" s="208">
        <v>18.2867896240909</v>
      </c>
      <c r="V50" s="208">
        <v>0.336802654415628</v>
      </c>
      <c r="W50" s="208">
        <v>5.5958686902633</v>
      </c>
      <c r="X50" s="208">
        <v>8.70937392700381</v>
      </c>
      <c r="Y50" s="208">
        <v>3.77592256100183</v>
      </c>
      <c r="Z50" s="208">
        <v>4.41083281661025</v>
      </c>
      <c r="AA50" s="208">
        <v>0</v>
      </c>
      <c r="AB50" s="208">
        <v>0.661729140199171</v>
      </c>
      <c r="AC50" s="208">
        <v>0.247879673520099</v>
      </c>
      <c r="AD50" s="208">
        <v>0.0779647123304658</v>
      </c>
      <c r="AE50" s="208">
        <v>0.107902643748665</v>
      </c>
      <c r="AF50" s="208">
        <v>0.182211006888617</v>
      </c>
      <c r="AG50" s="208">
        <v>3.5269134264044</v>
      </c>
      <c r="AH50" s="208">
        <v>0.703958171700044</v>
      </c>
      <c r="AI50" s="208">
        <v>0.633954805452806</v>
      </c>
      <c r="AJ50" s="208">
        <v>5.29649557706602</v>
      </c>
      <c r="AK50" s="208">
        <v>0</v>
      </c>
      <c r="AL50" s="208">
        <v>3.32529290495557</v>
      </c>
      <c r="AM50" s="208">
        <v>0</v>
      </c>
      <c r="AN50" s="208">
        <v>0</v>
      </c>
      <c r="AO50" s="208">
        <v>0</v>
      </c>
      <c r="AP50" s="208">
        <v>0</v>
      </c>
      <c r="AQ50" s="208">
        <v>0</v>
      </c>
      <c r="AR50" s="208">
        <v>0</v>
      </c>
      <c r="AS50" s="208">
        <v>0</v>
      </c>
      <c r="AT50" s="208">
        <v>0</v>
      </c>
      <c r="AU50" s="208">
        <v>0</v>
      </c>
      <c r="AV50" s="208">
        <v>0</v>
      </c>
      <c r="AW50" s="208">
        <v>0.0466786854493341</v>
      </c>
      <c r="AX50" s="208">
        <v>0</v>
      </c>
      <c r="AY50" s="208">
        <v>1.75985201093774</v>
      </c>
      <c r="AZ50" s="208">
        <v>10.3563313655796</v>
      </c>
      <c r="BA50" s="208">
        <v>1.82628331412597</v>
      </c>
      <c r="BB50" s="208">
        <v>0</v>
      </c>
      <c r="BC50" s="209">
        <v>469.112336403943</v>
      </c>
      <c r="BD50" s="210">
        <v>3.27838822917339</v>
      </c>
      <c r="BE50" s="208">
        <v>73.3435472013028</v>
      </c>
      <c r="BF50" s="208">
        <v>76.6219354304762</v>
      </c>
      <c r="BG50" s="208">
        <v>0</v>
      </c>
      <c r="BH50" s="208">
        <v>0</v>
      </c>
      <c r="BI50" s="208">
        <v>0</v>
      </c>
      <c r="BJ50" s="208">
        <v>0</v>
      </c>
      <c r="BK50" s="208">
        <v>-0.625369671688287</v>
      </c>
      <c r="BL50" s="211">
        <v>75.9965657587879</v>
      </c>
      <c r="BM50" s="213">
        <v>545.108902162731</v>
      </c>
      <c r="BN50" s="212"/>
      <c r="BO50" s="86" t="s">
        <v>80</v>
      </c>
      <c r="BP50" s="87" t="s">
        <v>135</v>
      </c>
      <c r="BQ50" s="208">
        <v>572.481418286046</v>
      </c>
      <c r="BR50" s="208">
        <v>216.416466220408</v>
      </c>
      <c r="BS50" s="208">
        <v>45.3150426660498</v>
      </c>
      <c r="BT50" s="208">
        <v>0.447379090628627</v>
      </c>
      <c r="BU50" s="208">
        <v>18.3822932468215</v>
      </c>
      <c r="BV50" s="208">
        <v>1046.10168260814</v>
      </c>
      <c r="BW50" s="208">
        <v>38.3056638165449</v>
      </c>
      <c r="BX50" s="208">
        <v>94.2779240077898</v>
      </c>
      <c r="BY50" s="208">
        <v>285.084709251593</v>
      </c>
      <c r="BZ50" s="208">
        <v>32.6943353943227</v>
      </c>
      <c r="CA50" s="208">
        <v>31.9468369286762</v>
      </c>
      <c r="CB50" s="208">
        <v>291.020349811396</v>
      </c>
      <c r="CC50" s="208">
        <v>35.6510572773712</v>
      </c>
      <c r="CD50" s="208">
        <v>153.362543992067</v>
      </c>
      <c r="CE50" s="208">
        <v>16.2355759714885</v>
      </c>
      <c r="CF50" s="208">
        <v>299.323641334691</v>
      </c>
      <c r="CG50" s="208">
        <v>10.119647538494</v>
      </c>
      <c r="CH50" s="208">
        <v>455.649705180527</v>
      </c>
      <c r="CI50" s="208">
        <v>62.3535588378701</v>
      </c>
      <c r="CJ50" s="208">
        <v>12.6061937072358</v>
      </c>
      <c r="CK50" s="208">
        <v>159.490799761692</v>
      </c>
      <c r="CL50" s="208">
        <v>84.6340230680027</v>
      </c>
      <c r="CM50" s="208">
        <v>92.9151807644035</v>
      </c>
      <c r="CN50" s="208">
        <v>189.888629687376</v>
      </c>
      <c r="CO50" s="208">
        <v>41.0673680451669</v>
      </c>
      <c r="CP50" s="208">
        <v>43.2758777027261</v>
      </c>
      <c r="CQ50" s="208">
        <v>433.712293398068</v>
      </c>
      <c r="CR50" s="208">
        <v>172.677019945326</v>
      </c>
      <c r="CS50" s="208">
        <v>101.935904579627</v>
      </c>
      <c r="CT50" s="208">
        <v>6.89591105010943</v>
      </c>
      <c r="CU50" s="208">
        <v>181.878976924106</v>
      </c>
      <c r="CV50" s="208">
        <v>72.5590046389604</v>
      </c>
      <c r="CW50" s="208">
        <v>584.985779369061</v>
      </c>
      <c r="CX50" s="208">
        <v>118.21871060239</v>
      </c>
      <c r="CY50" s="208">
        <v>658.365449755656</v>
      </c>
      <c r="CZ50" s="208">
        <v>1776.7939844656</v>
      </c>
      <c r="DA50" s="208">
        <v>689.350079904021</v>
      </c>
      <c r="DB50" s="208">
        <v>42.6565235482838</v>
      </c>
      <c r="DC50" s="208">
        <v>144.119894476048</v>
      </c>
      <c r="DD50" s="208">
        <v>149.326119603781</v>
      </c>
      <c r="DE50" s="208">
        <v>47.6083493664281</v>
      </c>
      <c r="DF50" s="208">
        <v>230.242758366351</v>
      </c>
      <c r="DG50" s="208">
        <v>427.314984355925</v>
      </c>
      <c r="DH50" s="208">
        <v>186.3651331039</v>
      </c>
      <c r="DI50" s="208">
        <v>4726.21532772284</v>
      </c>
      <c r="DJ50" s="208">
        <v>1182.6627119868</v>
      </c>
      <c r="DK50" s="208">
        <v>357.515422547339</v>
      </c>
      <c r="DL50" s="208">
        <v>310.04112812083</v>
      </c>
      <c r="DM50" s="208">
        <v>2366.62051762517</v>
      </c>
      <c r="DN50" s="208">
        <v>692.011995571468</v>
      </c>
      <c r="DO50" s="208">
        <v>132.775386369561</v>
      </c>
      <c r="DP50" s="208">
        <v>0</v>
      </c>
      <c r="DQ50" s="101">
        <f t="shared" si="0"/>
        <v>20121.8972715952</v>
      </c>
      <c r="DR50" s="210">
        <v>171.576025726519</v>
      </c>
      <c r="DS50" s="208">
        <v>0</v>
      </c>
      <c r="DT50" s="85">
        <f t="shared" si="3"/>
        <v>171.576025726519</v>
      </c>
      <c r="DU50" s="208">
        <v>109.654013626369</v>
      </c>
      <c r="DV50" s="208">
        <v>0</v>
      </c>
      <c r="DW50" s="208">
        <v>17195.0369328039</v>
      </c>
      <c r="DX50" s="208">
        <v>0</v>
      </c>
      <c r="DY50" s="208">
        <v>0</v>
      </c>
      <c r="DZ50" s="117">
        <f t="shared" si="1"/>
        <v>17476.2669721568</v>
      </c>
      <c r="EA50" s="118">
        <f t="shared" si="2"/>
        <v>37598.164243752</v>
      </c>
    </row>
    <row r="51" spans="1:131">
      <c r="A51" s="86" t="s">
        <v>233</v>
      </c>
      <c r="B51" s="200" t="s">
        <v>234</v>
      </c>
      <c r="C51" s="208">
        <v>4985.34388774492</v>
      </c>
      <c r="D51" s="208">
        <v>957.096671804752</v>
      </c>
      <c r="E51" s="208">
        <v>52.0314454852156</v>
      </c>
      <c r="F51" s="208">
        <v>0</v>
      </c>
      <c r="G51" s="208">
        <v>0</v>
      </c>
      <c r="H51" s="208">
        <v>0</v>
      </c>
      <c r="I51" s="208">
        <v>0.45724399385873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786.172598299582</v>
      </c>
      <c r="U51" s="208">
        <v>2.76880249002979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8">
        <v>0</v>
      </c>
      <c r="AB51" s="208">
        <v>0</v>
      </c>
      <c r="AC51" s="208">
        <v>0</v>
      </c>
      <c r="AD51" s="208">
        <v>0</v>
      </c>
      <c r="AE51" s="208">
        <v>0</v>
      </c>
      <c r="AF51" s="208">
        <v>0</v>
      </c>
      <c r="AG51" s="208">
        <v>0</v>
      </c>
      <c r="AH51" s="208">
        <v>0</v>
      </c>
      <c r="AI51" s="208">
        <v>0</v>
      </c>
      <c r="AJ51" s="208">
        <v>0</v>
      </c>
      <c r="AK51" s="208">
        <v>0</v>
      </c>
      <c r="AL51" s="208">
        <v>0</v>
      </c>
      <c r="AM51" s="208">
        <v>0</v>
      </c>
      <c r="AN51" s="208">
        <v>0</v>
      </c>
      <c r="AO51" s="208">
        <v>0</v>
      </c>
      <c r="AP51" s="208">
        <v>0</v>
      </c>
      <c r="AQ51" s="208">
        <v>0</v>
      </c>
      <c r="AR51" s="208">
        <v>0</v>
      </c>
      <c r="AS51" s="208">
        <v>0</v>
      </c>
      <c r="AT51" s="208">
        <v>0</v>
      </c>
      <c r="AU51" s="208">
        <v>0</v>
      </c>
      <c r="AV51" s="208">
        <v>0</v>
      </c>
      <c r="AW51" s="208">
        <v>0</v>
      </c>
      <c r="AX51" s="208">
        <v>0</v>
      </c>
      <c r="AY51" s="208">
        <v>0.369827997507204</v>
      </c>
      <c r="AZ51" s="208">
        <v>0</v>
      </c>
      <c r="BA51" s="208">
        <v>0</v>
      </c>
      <c r="BB51" s="208">
        <v>0</v>
      </c>
      <c r="BC51" s="209">
        <v>6784.24047781587</v>
      </c>
      <c r="BD51" s="210">
        <v>136.131857547053</v>
      </c>
      <c r="BE51" s="208">
        <v>5403.27309252955</v>
      </c>
      <c r="BF51" s="208">
        <v>5539.4049500766</v>
      </c>
      <c r="BG51" s="208">
        <v>0</v>
      </c>
      <c r="BH51" s="208">
        <v>0</v>
      </c>
      <c r="BI51" s="208">
        <v>0</v>
      </c>
      <c r="BJ51" s="208">
        <v>0</v>
      </c>
      <c r="BK51" s="208">
        <v>-8.0272516102703</v>
      </c>
      <c r="BL51" s="211">
        <v>5531.37769846633</v>
      </c>
      <c r="BM51" s="213">
        <v>12315.6181762822</v>
      </c>
      <c r="BN51" s="212"/>
      <c r="BO51" s="86" t="s">
        <v>81</v>
      </c>
      <c r="BP51" s="87" t="s">
        <v>136</v>
      </c>
      <c r="BQ51" s="208">
        <v>0.0523393837637312</v>
      </c>
      <c r="BR51" s="208">
        <v>0</v>
      </c>
      <c r="BS51" s="208">
        <v>0</v>
      </c>
      <c r="BT51" s="208">
        <v>0.0109603727762092</v>
      </c>
      <c r="BU51" s="208">
        <v>0.76819670304061</v>
      </c>
      <c r="BV51" s="208">
        <v>61.7838143733873</v>
      </c>
      <c r="BW51" s="208">
        <v>66.5362438449236</v>
      </c>
      <c r="BX51" s="208">
        <v>5.56867762478027</v>
      </c>
      <c r="BY51" s="208">
        <v>17.7320700634041</v>
      </c>
      <c r="BZ51" s="208">
        <v>10.3075582406473</v>
      </c>
      <c r="CA51" s="208">
        <v>12.199091209324</v>
      </c>
      <c r="CB51" s="208">
        <v>26.8466837717028</v>
      </c>
      <c r="CC51" s="208">
        <v>2.97319568232589</v>
      </c>
      <c r="CD51" s="208">
        <v>7.1323141256591</v>
      </c>
      <c r="CE51" s="208">
        <v>1.98404222322753</v>
      </c>
      <c r="CF51" s="208">
        <v>15.477097923793</v>
      </c>
      <c r="CG51" s="208">
        <v>2.02927906010818</v>
      </c>
      <c r="CH51" s="208">
        <v>36.8926255660198</v>
      </c>
      <c r="CI51" s="208">
        <v>7.64843773778797</v>
      </c>
      <c r="CJ51" s="208">
        <v>4.43352954378904</v>
      </c>
      <c r="CK51" s="208">
        <v>27.9413212123075</v>
      </c>
      <c r="CL51" s="208">
        <v>10.803668149156</v>
      </c>
      <c r="CM51" s="208">
        <v>10.6896833099519</v>
      </c>
      <c r="CN51" s="208">
        <v>28.0691125909741</v>
      </c>
      <c r="CO51" s="208">
        <v>2.77444446654809</v>
      </c>
      <c r="CP51" s="208">
        <v>3.85984853939047</v>
      </c>
      <c r="CQ51" s="208">
        <v>40.2368395310276</v>
      </c>
      <c r="CR51" s="208">
        <v>10.1535027139855</v>
      </c>
      <c r="CS51" s="208">
        <v>15.0160229255797</v>
      </c>
      <c r="CT51" s="208">
        <v>0.322378416510595</v>
      </c>
      <c r="CU51" s="208">
        <v>37.3979847144049</v>
      </c>
      <c r="CV51" s="208">
        <v>1.22885791321184</v>
      </c>
      <c r="CW51" s="208">
        <v>34.9751014283564</v>
      </c>
      <c r="CX51" s="208">
        <v>20.6217900470284</v>
      </c>
      <c r="CY51" s="208">
        <v>39.3738867845061</v>
      </c>
      <c r="CZ51" s="208">
        <v>2943.17319002541</v>
      </c>
      <c r="DA51" s="208">
        <v>186.664043593822</v>
      </c>
      <c r="DB51" s="208">
        <v>7.64744511205563</v>
      </c>
      <c r="DC51" s="208">
        <v>13.4636907721565</v>
      </c>
      <c r="DD51" s="208">
        <v>160.006392611116</v>
      </c>
      <c r="DE51" s="208">
        <v>98.328241184394</v>
      </c>
      <c r="DF51" s="208">
        <v>540.967417550007</v>
      </c>
      <c r="DG51" s="208">
        <v>77.5797834668904</v>
      </c>
      <c r="DH51" s="208">
        <v>99.0544100664767</v>
      </c>
      <c r="DI51" s="208">
        <v>273.197494261248</v>
      </c>
      <c r="DJ51" s="208">
        <v>118.325465477668</v>
      </c>
      <c r="DK51" s="208">
        <v>774.230242220118</v>
      </c>
      <c r="DL51" s="208">
        <v>152.178515181578</v>
      </c>
      <c r="DM51" s="208">
        <v>176.601893457463</v>
      </c>
      <c r="DN51" s="208">
        <v>633.552351974453</v>
      </c>
      <c r="DO51" s="208">
        <v>230.558337792479</v>
      </c>
      <c r="DP51" s="208">
        <v>0</v>
      </c>
      <c r="DQ51" s="101">
        <f t="shared" si="0"/>
        <v>7049.36951494074</v>
      </c>
      <c r="DR51" s="210">
        <v>128.6976538918</v>
      </c>
      <c r="DS51" s="208">
        <v>32.3345017785583</v>
      </c>
      <c r="DT51" s="85">
        <f t="shared" si="3"/>
        <v>161.032155670358</v>
      </c>
      <c r="DU51" s="208">
        <v>0</v>
      </c>
      <c r="DV51" s="208">
        <v>0</v>
      </c>
      <c r="DW51" s="208">
        <v>33904.0233493126</v>
      </c>
      <c r="DX51" s="208">
        <v>0</v>
      </c>
      <c r="DY51" s="208">
        <v>0</v>
      </c>
      <c r="DZ51" s="117">
        <f t="shared" si="1"/>
        <v>34065.055504983</v>
      </c>
      <c r="EA51" s="118">
        <f t="shared" si="2"/>
        <v>41114.4250199237</v>
      </c>
    </row>
    <row r="52" spans="1:131">
      <c r="A52" s="86" t="s">
        <v>235</v>
      </c>
      <c r="B52" s="200" t="s">
        <v>236</v>
      </c>
      <c r="C52" s="208">
        <v>0</v>
      </c>
      <c r="D52" s="208">
        <v>0</v>
      </c>
      <c r="E52" s="208">
        <v>0</v>
      </c>
      <c r="F52" s="208">
        <v>0</v>
      </c>
      <c r="G52" s="208">
        <v>0</v>
      </c>
      <c r="H52" s="208">
        <v>33.6385731653997</v>
      </c>
      <c r="I52" s="208">
        <v>26.8078535025281</v>
      </c>
      <c r="J52" s="208">
        <v>1.49792717223087</v>
      </c>
      <c r="K52" s="208">
        <v>0</v>
      </c>
      <c r="L52" s="208">
        <v>26.8369179737518</v>
      </c>
      <c r="M52" s="208">
        <v>4.41572860306046</v>
      </c>
      <c r="N52" s="208">
        <v>137.721074686187</v>
      </c>
      <c r="O52" s="208">
        <v>0</v>
      </c>
      <c r="P52" s="208">
        <v>55.7891116260917</v>
      </c>
      <c r="Q52" s="208">
        <v>0</v>
      </c>
      <c r="R52" s="208">
        <v>0</v>
      </c>
      <c r="S52" s="208">
        <v>9.04468229435938</v>
      </c>
      <c r="T52" s="208">
        <v>4548.976229775</v>
      </c>
      <c r="U52" s="208">
        <v>444.648445871342</v>
      </c>
      <c r="V52" s="208">
        <v>25.1141426328992</v>
      </c>
      <c r="W52" s="208">
        <v>235.045617002604</v>
      </c>
      <c r="X52" s="208">
        <v>0</v>
      </c>
      <c r="Y52" s="208">
        <v>19.5703597075506</v>
      </c>
      <c r="Z52" s="208">
        <v>42.440366279124</v>
      </c>
      <c r="AA52" s="208">
        <v>0</v>
      </c>
      <c r="AB52" s="208">
        <v>2.65668074722981</v>
      </c>
      <c r="AC52" s="208">
        <v>0.631193997345402</v>
      </c>
      <c r="AD52" s="208">
        <v>1.58863674028865</v>
      </c>
      <c r="AE52" s="208">
        <v>0</v>
      </c>
      <c r="AF52" s="208">
        <v>0.00616123973061688</v>
      </c>
      <c r="AG52" s="208">
        <v>25.925506152652</v>
      </c>
      <c r="AH52" s="208">
        <v>0</v>
      </c>
      <c r="AI52" s="208">
        <v>0.0332166625530548</v>
      </c>
      <c r="AJ52" s="208">
        <v>6.18186538302771</v>
      </c>
      <c r="AK52" s="208">
        <v>0</v>
      </c>
      <c r="AL52" s="208">
        <v>2.54577661163994</v>
      </c>
      <c r="AM52" s="208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1.35187516148733</v>
      </c>
      <c r="AX52" s="208">
        <v>0</v>
      </c>
      <c r="AY52" s="208">
        <v>4.66975827618906</v>
      </c>
      <c r="AZ52" s="208">
        <v>5.67328906461936</v>
      </c>
      <c r="BA52" s="208">
        <v>0</v>
      </c>
      <c r="BB52" s="208">
        <v>0</v>
      </c>
      <c r="BC52" s="209">
        <v>5662.81099032889</v>
      </c>
      <c r="BD52" s="210">
        <v>1258.87555995725</v>
      </c>
      <c r="BE52" s="208">
        <v>917.883247533371</v>
      </c>
      <c r="BF52" s="208">
        <v>2176.75880749062</v>
      </c>
      <c r="BG52" s="208">
        <v>0</v>
      </c>
      <c r="BH52" s="208">
        <v>0</v>
      </c>
      <c r="BI52" s="208">
        <v>0</v>
      </c>
      <c r="BJ52" s="208">
        <v>0</v>
      </c>
      <c r="BK52" s="208">
        <v>-321.323346700812</v>
      </c>
      <c r="BL52" s="211">
        <v>1855.43546078981</v>
      </c>
      <c r="BM52" s="213">
        <v>7518.2464511187</v>
      </c>
      <c r="BN52" s="212"/>
      <c r="BO52" s="86" t="s">
        <v>82</v>
      </c>
      <c r="BP52" s="87" t="s">
        <v>137</v>
      </c>
      <c r="BQ52" s="208">
        <v>170.047085923287</v>
      </c>
      <c r="BR52" s="208">
        <v>61.7905076637865</v>
      </c>
      <c r="BS52" s="208">
        <v>2.7338511047123</v>
      </c>
      <c r="BT52" s="208">
        <v>0.260226809042623</v>
      </c>
      <c r="BU52" s="208">
        <v>35.3336545120834</v>
      </c>
      <c r="BV52" s="208">
        <v>558.26126337059</v>
      </c>
      <c r="BW52" s="208">
        <v>806.769951391445</v>
      </c>
      <c r="BX52" s="208">
        <v>506.177574075427</v>
      </c>
      <c r="BY52" s="208">
        <v>840.844455599014</v>
      </c>
      <c r="BZ52" s="208">
        <v>29.1867045503238</v>
      </c>
      <c r="CA52" s="208">
        <v>51.4178233546795</v>
      </c>
      <c r="CB52" s="208">
        <v>548.507376564655</v>
      </c>
      <c r="CC52" s="208">
        <v>42.4717604311033</v>
      </c>
      <c r="CD52" s="208">
        <v>159.785955002151</v>
      </c>
      <c r="CE52" s="208">
        <v>10.6037121640817</v>
      </c>
      <c r="CF52" s="208">
        <v>737.868688964517</v>
      </c>
      <c r="CG52" s="208">
        <v>5.55589806915729</v>
      </c>
      <c r="CH52" s="208">
        <v>728.46952066272</v>
      </c>
      <c r="CI52" s="208">
        <v>97.0046259483201</v>
      </c>
      <c r="CJ52" s="208">
        <v>38.0999006735015</v>
      </c>
      <c r="CK52" s="208">
        <v>247.145978856426</v>
      </c>
      <c r="CL52" s="208">
        <v>176.820584408734</v>
      </c>
      <c r="CM52" s="208">
        <v>102.892739108473</v>
      </c>
      <c r="CN52" s="208">
        <v>336.97119978805</v>
      </c>
      <c r="CO52" s="208">
        <v>85.1401550040843</v>
      </c>
      <c r="CP52" s="208">
        <v>103.647663235641</v>
      </c>
      <c r="CQ52" s="208">
        <v>587.221261437813</v>
      </c>
      <c r="CR52" s="208">
        <v>465.11314507614</v>
      </c>
      <c r="CS52" s="208">
        <v>97.5803097994725</v>
      </c>
      <c r="CT52" s="208">
        <v>13.9017435263274</v>
      </c>
      <c r="CU52" s="208">
        <v>328.097822963884</v>
      </c>
      <c r="CV52" s="208">
        <v>106.3964526252</v>
      </c>
      <c r="CW52" s="208">
        <v>432.789341595522</v>
      </c>
      <c r="CX52" s="208">
        <v>120.802405894983</v>
      </c>
      <c r="CY52" s="208">
        <v>475.117445931727</v>
      </c>
      <c r="CZ52" s="208">
        <v>5722.81299194391</v>
      </c>
      <c r="DA52" s="208">
        <v>554.101275830453</v>
      </c>
      <c r="DB52" s="208">
        <v>40.1118070918041</v>
      </c>
      <c r="DC52" s="208">
        <v>138.472997149727</v>
      </c>
      <c r="DD52" s="208">
        <v>346.210094065993</v>
      </c>
      <c r="DE52" s="208">
        <v>92.0708709901855</v>
      </c>
      <c r="DF52" s="208">
        <v>516.954043298643</v>
      </c>
      <c r="DG52" s="208">
        <v>1165.38745391282</v>
      </c>
      <c r="DH52" s="208">
        <v>1232.90478605956</v>
      </c>
      <c r="DI52" s="208">
        <v>1983.04664161989</v>
      </c>
      <c r="DJ52" s="208">
        <v>582.554420674539</v>
      </c>
      <c r="DK52" s="208">
        <v>1904.955219242</v>
      </c>
      <c r="DL52" s="208">
        <v>631.532112653547</v>
      </c>
      <c r="DM52" s="208">
        <v>1746.55152468378</v>
      </c>
      <c r="DN52" s="208">
        <v>1103.87209695534</v>
      </c>
      <c r="DO52" s="208">
        <v>529.380761234691</v>
      </c>
      <c r="DP52" s="208">
        <v>0</v>
      </c>
      <c r="DQ52" s="101">
        <f t="shared" si="0"/>
        <v>27401.747883494</v>
      </c>
      <c r="DR52" s="210">
        <v>1285.18735426437</v>
      </c>
      <c r="DS52" s="208">
        <v>6.23017382555477</v>
      </c>
      <c r="DT52" s="85">
        <f t="shared" si="3"/>
        <v>1291.41752808992</v>
      </c>
      <c r="DU52" s="208">
        <v>0.0302640229992909</v>
      </c>
      <c r="DV52" s="208">
        <v>0</v>
      </c>
      <c r="DW52" s="208">
        <v>1460.19830906856</v>
      </c>
      <c r="DX52" s="208">
        <v>459.625769476601</v>
      </c>
      <c r="DY52" s="208">
        <v>0</v>
      </c>
      <c r="DZ52" s="117">
        <f t="shared" si="1"/>
        <v>3211.27187065808</v>
      </c>
      <c r="EA52" s="118">
        <f t="shared" si="2"/>
        <v>30613.019754152</v>
      </c>
    </row>
    <row r="53" spans="1:131">
      <c r="A53" s="86" t="s">
        <v>237</v>
      </c>
      <c r="B53" s="200" t="s">
        <v>238</v>
      </c>
      <c r="C53" s="208">
        <v>0</v>
      </c>
      <c r="D53" s="208">
        <v>0</v>
      </c>
      <c r="E53" s="208">
        <v>0</v>
      </c>
      <c r="F53" s="208">
        <v>0</v>
      </c>
      <c r="G53" s="208">
        <v>0</v>
      </c>
      <c r="H53" s="208">
        <v>0.113109311873899</v>
      </c>
      <c r="I53" s="208">
        <v>0.457354912003228</v>
      </c>
      <c r="J53" s="208">
        <v>0</v>
      </c>
      <c r="K53" s="208">
        <v>11.6787724619329</v>
      </c>
      <c r="L53" s="208">
        <v>111.291282637353</v>
      </c>
      <c r="M53" s="208">
        <v>0</v>
      </c>
      <c r="N53" s="208">
        <v>321.971194719773</v>
      </c>
      <c r="O53" s="208">
        <v>57.7484162450292</v>
      </c>
      <c r="P53" s="208">
        <v>59.2571719778855</v>
      </c>
      <c r="Q53" s="208">
        <v>1.12859812384471</v>
      </c>
      <c r="R53" s="208">
        <v>0</v>
      </c>
      <c r="S53" s="208">
        <v>0</v>
      </c>
      <c r="T53" s="208">
        <v>539.639976796954</v>
      </c>
      <c r="U53" s="208">
        <v>124.278663642679</v>
      </c>
      <c r="V53" s="208">
        <v>1.12758964371087</v>
      </c>
      <c r="W53" s="208">
        <v>1353.94165919901</v>
      </c>
      <c r="X53" s="208">
        <v>82.0732584653632</v>
      </c>
      <c r="Y53" s="208">
        <v>4.85916389601902</v>
      </c>
      <c r="Z53" s="208">
        <v>94.0715776216393</v>
      </c>
      <c r="AA53" s="208">
        <v>11.2559029642896</v>
      </c>
      <c r="AB53" s="208">
        <v>63.9144960650061</v>
      </c>
      <c r="AC53" s="208">
        <v>22.1640328827735</v>
      </c>
      <c r="AD53" s="208">
        <v>4.92935451421816</v>
      </c>
      <c r="AE53" s="208">
        <v>94.2597871343497</v>
      </c>
      <c r="AF53" s="208">
        <v>2.16117242625919</v>
      </c>
      <c r="AG53" s="208">
        <v>212.126018953446</v>
      </c>
      <c r="AH53" s="208">
        <v>0</v>
      </c>
      <c r="AI53" s="208">
        <v>0</v>
      </c>
      <c r="AJ53" s="208">
        <v>0</v>
      </c>
      <c r="AK53" s="208">
        <v>0.0424555671251231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0.436835038668659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9">
        <v>3174.92784520121</v>
      </c>
      <c r="BD53" s="210">
        <v>2424.37849419345</v>
      </c>
      <c r="BE53" s="208">
        <v>3777.96916196149</v>
      </c>
      <c r="BF53" s="208">
        <v>6202.34765615494</v>
      </c>
      <c r="BG53" s="208">
        <v>0</v>
      </c>
      <c r="BH53" s="208">
        <v>0</v>
      </c>
      <c r="BI53" s="208">
        <v>0</v>
      </c>
      <c r="BJ53" s="208">
        <v>0</v>
      </c>
      <c r="BK53" s="208">
        <v>-289.233565628167</v>
      </c>
      <c r="BL53" s="211">
        <v>5913.11409052677</v>
      </c>
      <c r="BM53" s="213">
        <v>9088.04193572798</v>
      </c>
      <c r="BN53" s="212"/>
      <c r="BO53" s="86" t="s">
        <v>83</v>
      </c>
      <c r="BP53" s="87" t="s">
        <v>138</v>
      </c>
      <c r="BQ53" s="208">
        <v>18.3486332963028</v>
      </c>
      <c r="BR53" s="208">
        <v>2.36451540162652</v>
      </c>
      <c r="BS53" s="208">
        <v>0.114118873392084</v>
      </c>
      <c r="BT53" s="208">
        <v>0.187562395664949</v>
      </c>
      <c r="BU53" s="208">
        <v>14.5973764133962</v>
      </c>
      <c r="BV53" s="208">
        <v>108.272833594315</v>
      </c>
      <c r="BW53" s="208">
        <v>190.371358442757</v>
      </c>
      <c r="BX53" s="208">
        <v>32.5973553908144</v>
      </c>
      <c r="BY53" s="208">
        <v>131.712687230353</v>
      </c>
      <c r="BZ53" s="208">
        <v>19.076830267537</v>
      </c>
      <c r="CA53" s="208">
        <v>24.0770121254813</v>
      </c>
      <c r="CB53" s="208">
        <v>121.366797633879</v>
      </c>
      <c r="CC53" s="208">
        <v>17.401796771168</v>
      </c>
      <c r="CD53" s="208">
        <v>85.2167949371596</v>
      </c>
      <c r="CE53" s="208">
        <v>9.90782097496335</v>
      </c>
      <c r="CF53" s="208">
        <v>62.8317151835445</v>
      </c>
      <c r="CG53" s="208">
        <v>2.62742030318497</v>
      </c>
      <c r="CH53" s="208">
        <v>160.021759140207</v>
      </c>
      <c r="CI53" s="208">
        <v>46.1226404760304</v>
      </c>
      <c r="CJ53" s="208">
        <v>12.3213327036943</v>
      </c>
      <c r="CK53" s="208">
        <v>110.195026799353</v>
      </c>
      <c r="CL53" s="208">
        <v>51.7438733533924</v>
      </c>
      <c r="CM53" s="208">
        <v>52.5917937791814</v>
      </c>
      <c r="CN53" s="208">
        <v>133.110676188084</v>
      </c>
      <c r="CO53" s="208">
        <v>33.1540745738332</v>
      </c>
      <c r="CP53" s="208">
        <v>35.5093161138127</v>
      </c>
      <c r="CQ53" s="208">
        <v>373.485557398022</v>
      </c>
      <c r="CR53" s="208">
        <v>72.6671470827749</v>
      </c>
      <c r="CS53" s="208">
        <v>55.1552315977069</v>
      </c>
      <c r="CT53" s="208">
        <v>11.0030134313341</v>
      </c>
      <c r="CU53" s="208">
        <v>141.308355221117</v>
      </c>
      <c r="CV53" s="208">
        <v>125.111512132651</v>
      </c>
      <c r="CW53" s="208">
        <v>116.86773435044</v>
      </c>
      <c r="CX53" s="208">
        <v>102.275375479047</v>
      </c>
      <c r="CY53" s="208">
        <v>268.675697197143</v>
      </c>
      <c r="CZ53" s="208">
        <v>1699.11368370981</v>
      </c>
      <c r="DA53" s="208">
        <v>491.541608406074</v>
      </c>
      <c r="DB53" s="208">
        <v>32.0740436855264</v>
      </c>
      <c r="DC53" s="208">
        <v>118.264433703034</v>
      </c>
      <c r="DD53" s="208">
        <v>276.306459277203</v>
      </c>
      <c r="DE53" s="208">
        <v>45.2925434336854</v>
      </c>
      <c r="DF53" s="208">
        <v>447.908102148785</v>
      </c>
      <c r="DG53" s="208">
        <v>443.973774139951</v>
      </c>
      <c r="DH53" s="208">
        <v>289.028189825192</v>
      </c>
      <c r="DI53" s="208">
        <v>1299.38514967977</v>
      </c>
      <c r="DJ53" s="208">
        <v>224.384881684972</v>
      </c>
      <c r="DK53" s="208">
        <v>488.426917548673</v>
      </c>
      <c r="DL53" s="208">
        <v>499.901667967505</v>
      </c>
      <c r="DM53" s="208">
        <v>3358.1684134989</v>
      </c>
      <c r="DN53" s="208">
        <v>988.913924019999</v>
      </c>
      <c r="DO53" s="208">
        <v>417.532050220481</v>
      </c>
      <c r="DP53" s="208">
        <v>0</v>
      </c>
      <c r="DQ53" s="101">
        <f t="shared" si="0"/>
        <v>13862.6085892029</v>
      </c>
      <c r="DR53" s="210">
        <v>233.439535383405</v>
      </c>
      <c r="DS53" s="208">
        <v>76.3449254755977</v>
      </c>
      <c r="DT53" s="85">
        <f t="shared" si="3"/>
        <v>309.784460859003</v>
      </c>
      <c r="DU53" s="208">
        <v>0.0981616525191169</v>
      </c>
      <c r="DV53" s="208">
        <v>1514.34382205421</v>
      </c>
      <c r="DW53" s="208">
        <v>756.027969756302</v>
      </c>
      <c r="DX53" s="208">
        <v>4.58292169105102</v>
      </c>
      <c r="DY53" s="208">
        <v>0</v>
      </c>
      <c r="DZ53" s="117">
        <f t="shared" si="1"/>
        <v>2584.83733601308</v>
      </c>
      <c r="EA53" s="118">
        <f t="shared" si="2"/>
        <v>16447.445925216</v>
      </c>
    </row>
    <row r="54" spans="1:131">
      <c r="A54" s="86" t="s">
        <v>239</v>
      </c>
      <c r="B54" s="200" t="s">
        <v>240</v>
      </c>
      <c r="C54" s="208">
        <v>291.743644735697</v>
      </c>
      <c r="D54" s="208">
        <v>26.2991810018148</v>
      </c>
      <c r="E54" s="208">
        <v>0.993398801114144</v>
      </c>
      <c r="F54" s="208">
        <v>0</v>
      </c>
      <c r="G54" s="208">
        <v>0</v>
      </c>
      <c r="H54" s="208">
        <v>0</v>
      </c>
      <c r="I54" s="208">
        <v>0.0200729868777775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27.0626075947969</v>
      </c>
      <c r="V54" s="208">
        <v>0</v>
      </c>
      <c r="W54" s="208">
        <v>0</v>
      </c>
      <c r="X54" s="208">
        <v>0</v>
      </c>
      <c r="Y54" s="208">
        <v>0</v>
      </c>
      <c r="Z54" s="208">
        <v>1.23277484441787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8">
        <v>0</v>
      </c>
      <c r="AN54" s="208">
        <v>0</v>
      </c>
      <c r="AO54" s="208">
        <v>0</v>
      </c>
      <c r="AP54" s="208">
        <v>0</v>
      </c>
      <c r="AQ54" s="208">
        <v>0.0729629766102588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0.214821355103001</v>
      </c>
      <c r="AX54" s="208">
        <v>3.12036457826091</v>
      </c>
      <c r="AY54" s="208">
        <v>0</v>
      </c>
      <c r="AZ54" s="208">
        <v>0</v>
      </c>
      <c r="BA54" s="208">
        <v>0</v>
      </c>
      <c r="BB54" s="208">
        <v>0</v>
      </c>
      <c r="BC54" s="209">
        <v>350.759828874693</v>
      </c>
      <c r="BD54" s="210">
        <v>1.04454979654411</v>
      </c>
      <c r="BE54" s="208">
        <v>86.7671447071309</v>
      </c>
      <c r="BF54" s="208">
        <v>87.811694503675</v>
      </c>
      <c r="BG54" s="208">
        <v>0</v>
      </c>
      <c r="BH54" s="208">
        <v>0</v>
      </c>
      <c r="BI54" s="208">
        <v>18.5899068705635</v>
      </c>
      <c r="BJ54" s="208">
        <v>0</v>
      </c>
      <c r="BK54" s="208">
        <v>-0.39392973105706</v>
      </c>
      <c r="BL54" s="211">
        <v>106.007671643181</v>
      </c>
      <c r="BM54" s="213">
        <v>456.767500517874</v>
      </c>
      <c r="BN54" s="212"/>
      <c r="BO54" s="86" t="s">
        <v>84</v>
      </c>
      <c r="BP54" s="87" t="s">
        <v>139</v>
      </c>
      <c r="BQ54" s="208">
        <v>0.803839539559607</v>
      </c>
      <c r="BR54" s="208">
        <v>1.14880036199966</v>
      </c>
      <c r="BS54" s="208">
        <v>0.0147569639522738</v>
      </c>
      <c r="BT54" s="208">
        <v>0.00520012910752912</v>
      </c>
      <c r="BU54" s="208">
        <v>0.254512928397777</v>
      </c>
      <c r="BV54" s="208">
        <v>10.3993541326927</v>
      </c>
      <c r="BW54" s="208">
        <v>21.5594533324622</v>
      </c>
      <c r="BX54" s="208">
        <v>4.43290934343584</v>
      </c>
      <c r="BY54" s="208">
        <v>19.1257056402272</v>
      </c>
      <c r="BZ54" s="208">
        <v>0.863099427830074</v>
      </c>
      <c r="CA54" s="208">
        <v>1.63571426130353</v>
      </c>
      <c r="CB54" s="208">
        <v>5.06740621383772</v>
      </c>
      <c r="CC54" s="208">
        <v>5.91572137896844</v>
      </c>
      <c r="CD54" s="208">
        <v>1.5579557174038</v>
      </c>
      <c r="CE54" s="208">
        <v>0.21957881834514</v>
      </c>
      <c r="CF54" s="208">
        <v>9.05458391016444</v>
      </c>
      <c r="CG54" s="208">
        <v>0.143453095515675</v>
      </c>
      <c r="CH54" s="208">
        <v>18.6963335479286</v>
      </c>
      <c r="CI54" s="208">
        <v>2.46099609264669</v>
      </c>
      <c r="CJ54" s="208">
        <v>2.03855734183266</v>
      </c>
      <c r="CK54" s="208">
        <v>3.77553902632582</v>
      </c>
      <c r="CL54" s="208">
        <v>2.64734404275359</v>
      </c>
      <c r="CM54" s="208">
        <v>2.1182901544931</v>
      </c>
      <c r="CN54" s="208">
        <v>5.98573839373633</v>
      </c>
      <c r="CO54" s="208">
        <v>1.17295599620606</v>
      </c>
      <c r="CP54" s="208">
        <v>2.20334596603216</v>
      </c>
      <c r="CQ54" s="208">
        <v>17.932620249335</v>
      </c>
      <c r="CR54" s="208">
        <v>10.312535525732</v>
      </c>
      <c r="CS54" s="208">
        <v>7.08724167848695</v>
      </c>
      <c r="CT54" s="208">
        <v>0.189138198764161</v>
      </c>
      <c r="CU54" s="208">
        <v>3.92884286371989</v>
      </c>
      <c r="CV54" s="208">
        <v>1.69747067300999</v>
      </c>
      <c r="CW54" s="208">
        <v>3.12804241629452</v>
      </c>
      <c r="CX54" s="208">
        <v>12.1816391307539</v>
      </c>
      <c r="CY54" s="208">
        <v>5.44647262440278</v>
      </c>
      <c r="CZ54" s="208">
        <v>98.8379198246888</v>
      </c>
      <c r="DA54" s="208">
        <v>14.6225698986302</v>
      </c>
      <c r="DB54" s="208">
        <v>0.194322159528559</v>
      </c>
      <c r="DC54" s="208">
        <v>1.74537457176541</v>
      </c>
      <c r="DD54" s="208">
        <v>22.0107244416525</v>
      </c>
      <c r="DE54" s="208">
        <v>6.62192520485492</v>
      </c>
      <c r="DF54" s="208">
        <v>31.1358511238708</v>
      </c>
      <c r="DG54" s="208">
        <v>5.0915181508253</v>
      </c>
      <c r="DH54" s="208">
        <v>16.519723589812</v>
      </c>
      <c r="DI54" s="208">
        <v>30.4024229190634</v>
      </c>
      <c r="DJ54" s="208">
        <v>5.7534109589879</v>
      </c>
      <c r="DK54" s="208">
        <v>64.248327831267</v>
      </c>
      <c r="DL54" s="208">
        <v>73.3224160051592</v>
      </c>
      <c r="DM54" s="208">
        <v>249.981912505388</v>
      </c>
      <c r="DN54" s="208">
        <v>135.736209841131</v>
      </c>
      <c r="DO54" s="208">
        <v>56.9029266253948</v>
      </c>
      <c r="DP54" s="208">
        <v>0</v>
      </c>
      <c r="DQ54" s="101">
        <f t="shared" si="0"/>
        <v>998.332704769678</v>
      </c>
      <c r="DR54" s="210">
        <v>9.76406284699686</v>
      </c>
      <c r="DS54" s="208">
        <v>44.7150071558536</v>
      </c>
      <c r="DT54" s="85">
        <f t="shared" si="3"/>
        <v>54.4790700028505</v>
      </c>
      <c r="DU54" s="208">
        <v>79652.4321669274</v>
      </c>
      <c r="DV54" s="208">
        <v>26.3535359571774</v>
      </c>
      <c r="DW54" s="208">
        <v>1194.18489163679</v>
      </c>
      <c r="DX54" s="208">
        <v>1118.74540731593</v>
      </c>
      <c r="DY54" s="208">
        <v>-0.362665465956587</v>
      </c>
      <c r="DZ54" s="117">
        <f t="shared" si="1"/>
        <v>82045.8324063742</v>
      </c>
      <c r="EA54" s="118">
        <f t="shared" si="2"/>
        <v>83044.1651111439</v>
      </c>
    </row>
    <row r="55" spans="1:131">
      <c r="A55" s="86" t="s">
        <v>241</v>
      </c>
      <c r="B55" s="200" t="s">
        <v>242</v>
      </c>
      <c r="C55" s="208">
        <v>0.732461389761707</v>
      </c>
      <c r="D55" s="208">
        <v>1.70643759528593</v>
      </c>
      <c r="E55" s="208">
        <v>0.117800084117632</v>
      </c>
      <c r="F55" s="208">
        <v>0</v>
      </c>
      <c r="G55" s="208">
        <v>0</v>
      </c>
      <c r="H55" s="208">
        <v>0.596513981947171</v>
      </c>
      <c r="I55" s="208">
        <v>1.49899547600176</v>
      </c>
      <c r="J55" s="208">
        <v>0</v>
      </c>
      <c r="K55" s="208">
        <v>0</v>
      </c>
      <c r="L55" s="208">
        <v>0.845801272981033</v>
      </c>
      <c r="M55" s="208">
        <v>0.695333941929221</v>
      </c>
      <c r="N55" s="208">
        <v>10.9423473546943</v>
      </c>
      <c r="O55" s="208">
        <v>13.6138819710236</v>
      </c>
      <c r="P55" s="208">
        <v>26.3421128850929</v>
      </c>
      <c r="Q55" s="208">
        <v>14.1805573949689</v>
      </c>
      <c r="R55" s="208">
        <v>0</v>
      </c>
      <c r="S55" s="208">
        <v>0</v>
      </c>
      <c r="T55" s="208">
        <v>0</v>
      </c>
      <c r="U55" s="208">
        <v>4.5349187285453</v>
      </c>
      <c r="V55" s="208">
        <v>0.00896902170661062</v>
      </c>
      <c r="W55" s="208">
        <v>51.0104634905191</v>
      </c>
      <c r="X55" s="208">
        <v>20.3169649997997</v>
      </c>
      <c r="Y55" s="208">
        <v>0</v>
      </c>
      <c r="Z55" s="208">
        <v>24.0494165483745</v>
      </c>
      <c r="AA55" s="208">
        <v>0.985285860985893</v>
      </c>
      <c r="AB55" s="208">
        <v>0.233349016390062</v>
      </c>
      <c r="AC55" s="208">
        <v>3.0903428149137</v>
      </c>
      <c r="AD55" s="208">
        <v>24.4321679913111</v>
      </c>
      <c r="AE55" s="208">
        <v>7.4976996799569</v>
      </c>
      <c r="AF55" s="208">
        <v>0.455565735971067</v>
      </c>
      <c r="AG55" s="208">
        <v>27.7096569685844</v>
      </c>
      <c r="AH55" s="208">
        <v>6.74044210142938</v>
      </c>
      <c r="AI55" s="208">
        <v>2.80441154460731</v>
      </c>
      <c r="AJ55" s="208">
        <v>4.54542955759714</v>
      </c>
      <c r="AK55" s="208">
        <v>451.592317854712</v>
      </c>
      <c r="AL55" s="208">
        <v>49.1472124955941</v>
      </c>
      <c r="AM55" s="208">
        <v>12.4499367909588</v>
      </c>
      <c r="AN55" s="208">
        <v>0</v>
      </c>
      <c r="AO55" s="208">
        <v>0</v>
      </c>
      <c r="AP55" s="208">
        <v>0</v>
      </c>
      <c r="AQ55" s="208">
        <v>0.261693304734583</v>
      </c>
      <c r="AR55" s="208">
        <v>0</v>
      </c>
      <c r="AS55" s="208">
        <v>0</v>
      </c>
      <c r="AT55" s="208">
        <v>3.39987844513001</v>
      </c>
      <c r="AU55" s="208">
        <v>0</v>
      </c>
      <c r="AV55" s="208">
        <v>24.265041007301</v>
      </c>
      <c r="AW55" s="208">
        <v>0.0717019347554536</v>
      </c>
      <c r="AX55" s="208">
        <v>3.77553465315621</v>
      </c>
      <c r="AY55" s="208">
        <v>8.2389210152464</v>
      </c>
      <c r="AZ55" s="208">
        <v>0</v>
      </c>
      <c r="BA55" s="208">
        <v>2.17309910202345</v>
      </c>
      <c r="BB55" s="208">
        <v>0</v>
      </c>
      <c r="BC55" s="209">
        <v>805.062664012108</v>
      </c>
      <c r="BD55" s="210">
        <v>10.8706571214128</v>
      </c>
      <c r="BE55" s="208">
        <v>95.4566720266236</v>
      </c>
      <c r="BF55" s="208">
        <v>106.327329148036</v>
      </c>
      <c r="BG55" s="208">
        <v>0</v>
      </c>
      <c r="BH55" s="208">
        <v>0</v>
      </c>
      <c r="BI55" s="208">
        <v>11.1737445197974</v>
      </c>
      <c r="BJ55" s="208">
        <v>0</v>
      </c>
      <c r="BK55" s="208">
        <v>-1.02676364113208</v>
      </c>
      <c r="BL55" s="211">
        <v>116.474310026702</v>
      </c>
      <c r="BM55" s="213">
        <v>921.53697403881</v>
      </c>
      <c r="BN55" s="212"/>
      <c r="BO55" s="86" t="s">
        <v>85</v>
      </c>
      <c r="BP55" s="87" t="s">
        <v>140</v>
      </c>
      <c r="BQ55" s="208">
        <v>0</v>
      </c>
      <c r="BR55" s="208">
        <v>0</v>
      </c>
      <c r="BS55" s="208">
        <v>0</v>
      </c>
      <c r="BT55" s="208">
        <v>0.0176343719691603</v>
      </c>
      <c r="BU55" s="208">
        <v>0.0558694365722409</v>
      </c>
      <c r="BV55" s="208">
        <v>0.37695486176585</v>
      </c>
      <c r="BW55" s="208">
        <v>4.45990875949939</v>
      </c>
      <c r="BX55" s="208">
        <v>0</v>
      </c>
      <c r="BY55" s="208">
        <v>0</v>
      </c>
      <c r="BZ55" s="208">
        <v>0.0499595510676087</v>
      </c>
      <c r="CA55" s="208">
        <v>0</v>
      </c>
      <c r="CB55" s="208">
        <v>0</v>
      </c>
      <c r="CC55" s="208">
        <v>0</v>
      </c>
      <c r="CD55" s="208">
        <v>3.81321844576729</v>
      </c>
      <c r="CE55" s="208">
        <v>0</v>
      </c>
      <c r="CF55" s="208">
        <v>1.65366670790471</v>
      </c>
      <c r="CG55" s="208">
        <v>0</v>
      </c>
      <c r="CH55" s="208">
        <v>4.59675629226118</v>
      </c>
      <c r="CI55" s="208">
        <v>0.974942513947984</v>
      </c>
      <c r="CJ55" s="208">
        <v>0</v>
      </c>
      <c r="CK55" s="208">
        <v>0.188187653941003</v>
      </c>
      <c r="CL55" s="208">
        <v>0</v>
      </c>
      <c r="CM55" s="208">
        <v>22.3668184472419</v>
      </c>
      <c r="CN55" s="208">
        <v>15.1271386260312</v>
      </c>
      <c r="CO55" s="208">
        <v>0.0928184836168397</v>
      </c>
      <c r="CP55" s="208">
        <v>0</v>
      </c>
      <c r="CQ55" s="208">
        <v>7.35823527431418</v>
      </c>
      <c r="CR55" s="208">
        <v>23.4830752079727</v>
      </c>
      <c r="CS55" s="208">
        <v>0.314583296344326</v>
      </c>
      <c r="CT55" s="208">
        <v>0</v>
      </c>
      <c r="CU55" s="208">
        <v>0</v>
      </c>
      <c r="CV55" s="208">
        <v>0.412090447337186</v>
      </c>
      <c r="CW55" s="208">
        <v>7.44196580279324</v>
      </c>
      <c r="CX55" s="208">
        <v>0.0644774693675402</v>
      </c>
      <c r="CY55" s="208">
        <v>0.180005350257382</v>
      </c>
      <c r="CZ55" s="208">
        <v>158.869406001198</v>
      </c>
      <c r="DA55" s="208">
        <v>193.225922704884</v>
      </c>
      <c r="DB55" s="208">
        <v>4.22170008030857</v>
      </c>
      <c r="DC55" s="208">
        <v>1.7721663753437</v>
      </c>
      <c r="DD55" s="208">
        <v>37.8552782755256</v>
      </c>
      <c r="DE55" s="208">
        <v>0.0498983634016614</v>
      </c>
      <c r="DF55" s="208">
        <v>0</v>
      </c>
      <c r="DG55" s="208">
        <v>2.99800704827514</v>
      </c>
      <c r="DH55" s="208">
        <v>0</v>
      </c>
      <c r="DI55" s="208">
        <v>203.829696835795</v>
      </c>
      <c r="DJ55" s="208">
        <v>0</v>
      </c>
      <c r="DK55" s="208">
        <v>260.870066363568</v>
      </c>
      <c r="DL55" s="208">
        <v>167.7883114546</v>
      </c>
      <c r="DM55" s="208">
        <v>112.657871448536</v>
      </c>
      <c r="DN55" s="208">
        <v>4218.51833679301</v>
      </c>
      <c r="DO55" s="208">
        <v>57.8255732721682</v>
      </c>
      <c r="DP55" s="208">
        <v>0</v>
      </c>
      <c r="DQ55" s="101">
        <f t="shared" si="0"/>
        <v>5513.51054201658</v>
      </c>
      <c r="DR55" s="210">
        <v>17.0220774703036</v>
      </c>
      <c r="DS55" s="208">
        <v>0</v>
      </c>
      <c r="DT55" s="85">
        <f t="shared" si="3"/>
        <v>17.0220774703036</v>
      </c>
      <c r="DU55" s="208">
        <v>4326.62505993682</v>
      </c>
      <c r="DV55" s="208">
        <v>424.614455346139</v>
      </c>
      <c r="DW55" s="208">
        <v>34472.8820729031</v>
      </c>
      <c r="DX55" s="208">
        <v>0</v>
      </c>
      <c r="DY55" s="208">
        <v>0</v>
      </c>
      <c r="DZ55" s="117">
        <f t="shared" si="1"/>
        <v>39241.1436656564</v>
      </c>
      <c r="EA55" s="118">
        <f t="shared" si="2"/>
        <v>44754.6542076729</v>
      </c>
    </row>
    <row r="56" spans="1:131">
      <c r="A56" s="86" t="s">
        <v>243</v>
      </c>
      <c r="B56" s="200" t="s">
        <v>244</v>
      </c>
      <c r="C56" s="208">
        <v>0.0784052630285838</v>
      </c>
      <c r="D56" s="208">
        <v>0.738416995926971</v>
      </c>
      <c r="E56" s="208">
        <v>0</v>
      </c>
      <c r="F56" s="208">
        <v>0</v>
      </c>
      <c r="G56" s="208">
        <v>48.1610079255472</v>
      </c>
      <c r="H56" s="208">
        <v>51.8337667745546</v>
      </c>
      <c r="I56" s="208">
        <v>214.022555572674</v>
      </c>
      <c r="J56" s="208">
        <v>6.12747191571472</v>
      </c>
      <c r="K56" s="208">
        <v>1.30423807790954</v>
      </c>
      <c r="L56" s="208">
        <v>2.63908643325765</v>
      </c>
      <c r="M56" s="208">
        <v>0</v>
      </c>
      <c r="N56" s="208">
        <v>16.566002904895</v>
      </c>
      <c r="O56" s="208">
        <v>23.5569636515347</v>
      </c>
      <c r="P56" s="208">
        <v>13.1606877055385</v>
      </c>
      <c r="Q56" s="208">
        <v>4.95530620105829</v>
      </c>
      <c r="R56" s="208">
        <v>17.4302259859556</v>
      </c>
      <c r="S56" s="208">
        <v>0.953052125901726</v>
      </c>
      <c r="T56" s="208">
        <v>106.383280780791</v>
      </c>
      <c r="U56" s="208">
        <v>95.8836009312564</v>
      </c>
      <c r="V56" s="208">
        <v>8.89111263120606</v>
      </c>
      <c r="W56" s="208">
        <v>59.2477459030193</v>
      </c>
      <c r="X56" s="208">
        <v>13.4407716588934</v>
      </c>
      <c r="Y56" s="208">
        <v>10.1430306357593</v>
      </c>
      <c r="Z56" s="208">
        <v>11.34381915149</v>
      </c>
      <c r="AA56" s="208">
        <v>0.0588609264287469</v>
      </c>
      <c r="AB56" s="208">
        <v>2.14838179921434</v>
      </c>
      <c r="AC56" s="208">
        <v>7.98554390466402</v>
      </c>
      <c r="AD56" s="208">
        <v>2.77880205855276</v>
      </c>
      <c r="AE56" s="208">
        <v>0.613774395406643</v>
      </c>
      <c r="AF56" s="208">
        <v>0.0106597211973712</v>
      </c>
      <c r="AG56" s="208">
        <v>32.0773883363495</v>
      </c>
      <c r="AH56" s="208">
        <v>3.51232426090757</v>
      </c>
      <c r="AI56" s="208">
        <v>0.258347522230261</v>
      </c>
      <c r="AJ56" s="208">
        <v>5.94210518259224</v>
      </c>
      <c r="AK56" s="208">
        <v>10.2893105423686</v>
      </c>
      <c r="AL56" s="208">
        <v>54.7234668791531</v>
      </c>
      <c r="AM56" s="208">
        <v>0.0165286316062552</v>
      </c>
      <c r="AN56" s="208">
        <v>0</v>
      </c>
      <c r="AO56" s="208">
        <v>0</v>
      </c>
      <c r="AP56" s="208">
        <v>1.86093356640984</v>
      </c>
      <c r="AQ56" s="208">
        <v>0</v>
      </c>
      <c r="AR56" s="208">
        <v>0</v>
      </c>
      <c r="AS56" s="208">
        <v>0.0127196641043202</v>
      </c>
      <c r="AT56" s="208">
        <v>0.0206892765065928</v>
      </c>
      <c r="AU56" s="208">
        <v>1.20764374025693</v>
      </c>
      <c r="AV56" s="208">
        <v>0.394797907409231</v>
      </c>
      <c r="AW56" s="208">
        <v>0.534108424900532</v>
      </c>
      <c r="AX56" s="208">
        <v>1.76152273478305</v>
      </c>
      <c r="AY56" s="208">
        <v>34.5967327016497</v>
      </c>
      <c r="AZ56" s="208">
        <v>0</v>
      </c>
      <c r="BA56" s="208">
        <v>0.406190144648985</v>
      </c>
      <c r="BB56" s="208">
        <v>0</v>
      </c>
      <c r="BC56" s="209">
        <v>868.071381547253</v>
      </c>
      <c r="BD56" s="210">
        <v>291.21664392639</v>
      </c>
      <c r="BE56" s="208">
        <v>398.431578118783</v>
      </c>
      <c r="BF56" s="208">
        <v>689.648222045173</v>
      </c>
      <c r="BG56" s="208">
        <v>0</v>
      </c>
      <c r="BH56" s="208">
        <v>0</v>
      </c>
      <c r="BI56" s="208">
        <v>38.5543993226419</v>
      </c>
      <c r="BJ56" s="208">
        <v>0</v>
      </c>
      <c r="BK56" s="208">
        <v>-1.02794683838777</v>
      </c>
      <c r="BL56" s="211">
        <v>727.174674529427</v>
      </c>
      <c r="BM56" s="213">
        <v>1595.24605607668</v>
      </c>
      <c r="BN56" s="212"/>
      <c r="BO56" s="86" t="s">
        <v>86</v>
      </c>
      <c r="BP56" s="87" t="s">
        <v>141</v>
      </c>
      <c r="BQ56" s="208">
        <v>7.58652791061981</v>
      </c>
      <c r="BR56" s="208">
        <v>2.13364348200903</v>
      </c>
      <c r="BS56" s="208">
        <v>2.11699664958824</v>
      </c>
      <c r="BT56" s="208">
        <v>0.00748843078952598</v>
      </c>
      <c r="BU56" s="208">
        <v>1.7239384115059</v>
      </c>
      <c r="BV56" s="208">
        <v>24.1512041623963</v>
      </c>
      <c r="BW56" s="208">
        <v>28.6981879166302</v>
      </c>
      <c r="BX56" s="208">
        <v>12.4917767459984</v>
      </c>
      <c r="BY56" s="208">
        <v>16.6588296107475</v>
      </c>
      <c r="BZ56" s="208">
        <v>2.17854583360874</v>
      </c>
      <c r="CA56" s="208">
        <v>3.86608496420376</v>
      </c>
      <c r="CB56" s="208">
        <v>18.1306284221461</v>
      </c>
      <c r="CC56" s="208">
        <v>6.36747511048691</v>
      </c>
      <c r="CD56" s="208">
        <v>7.08003148987989</v>
      </c>
      <c r="CE56" s="208">
        <v>1.87694556952094</v>
      </c>
      <c r="CF56" s="208">
        <v>13.2861737581322</v>
      </c>
      <c r="CG56" s="208">
        <v>0.622625725887323</v>
      </c>
      <c r="CH56" s="208">
        <v>33.2106818888798</v>
      </c>
      <c r="CI56" s="208">
        <v>4.17563924043428</v>
      </c>
      <c r="CJ56" s="208">
        <v>2.13441050740412</v>
      </c>
      <c r="CK56" s="208">
        <v>15.4031735868004</v>
      </c>
      <c r="CL56" s="208">
        <v>9.98867909991627</v>
      </c>
      <c r="CM56" s="208">
        <v>6.78114996124197</v>
      </c>
      <c r="CN56" s="208">
        <v>28.0289492160552</v>
      </c>
      <c r="CO56" s="208">
        <v>6.16929146886687</v>
      </c>
      <c r="CP56" s="208">
        <v>3.43877007496552</v>
      </c>
      <c r="CQ56" s="208">
        <v>39.6852011801752</v>
      </c>
      <c r="CR56" s="208">
        <v>25.4183372891712</v>
      </c>
      <c r="CS56" s="208">
        <v>12.7018982101529</v>
      </c>
      <c r="CT56" s="208">
        <v>0.356605527179834</v>
      </c>
      <c r="CU56" s="208">
        <v>18.6782833198903</v>
      </c>
      <c r="CV56" s="208">
        <v>0.16764952787171</v>
      </c>
      <c r="CW56" s="208">
        <v>16.4802342110759</v>
      </c>
      <c r="CX56" s="208">
        <v>0.0505661658333013</v>
      </c>
      <c r="CY56" s="208">
        <v>6.10948062043641</v>
      </c>
      <c r="CZ56" s="208">
        <v>238.785012849033</v>
      </c>
      <c r="DA56" s="208">
        <v>37.3230910411471</v>
      </c>
      <c r="DB56" s="208">
        <v>0.127555740847866</v>
      </c>
      <c r="DC56" s="208">
        <v>0.586256453067496</v>
      </c>
      <c r="DD56" s="208">
        <v>94.3843728029135</v>
      </c>
      <c r="DE56" s="208">
        <v>7.34168838908691</v>
      </c>
      <c r="DF56" s="208">
        <v>12.726573470058</v>
      </c>
      <c r="DG56" s="208">
        <v>92.8345638703012</v>
      </c>
      <c r="DH56" s="208">
        <v>91.3690616040137</v>
      </c>
      <c r="DI56" s="208">
        <v>96.7412263494642</v>
      </c>
      <c r="DJ56" s="208">
        <v>4.88077450905853</v>
      </c>
      <c r="DK56" s="208">
        <v>43.138186660496</v>
      </c>
      <c r="DL56" s="208">
        <v>55.8979170253457</v>
      </c>
      <c r="DM56" s="208">
        <v>150.488633932212</v>
      </c>
      <c r="DN56" s="208">
        <v>335.237228226786</v>
      </c>
      <c r="DO56" s="208">
        <v>175.2309656906</v>
      </c>
      <c r="DP56" s="208">
        <v>0</v>
      </c>
      <c r="DQ56" s="101">
        <f t="shared" si="0"/>
        <v>1815.04921390493</v>
      </c>
      <c r="DR56" s="210">
        <v>9.71656431416402</v>
      </c>
      <c r="DS56" s="208">
        <v>93.3277490456673</v>
      </c>
      <c r="DT56" s="85">
        <f t="shared" si="3"/>
        <v>103.044313359831</v>
      </c>
      <c r="DU56" s="208">
        <v>0.103616756619887</v>
      </c>
      <c r="DV56" s="208">
        <v>2913.26926851751</v>
      </c>
      <c r="DW56" s="208">
        <v>6995.14397537307</v>
      </c>
      <c r="DX56" s="208">
        <v>4.66841524513871</v>
      </c>
      <c r="DY56" s="208">
        <v>0</v>
      </c>
      <c r="DZ56" s="117">
        <f t="shared" si="1"/>
        <v>10016.2295892522</v>
      </c>
      <c r="EA56" s="118">
        <f t="shared" si="2"/>
        <v>11831.2788031571</v>
      </c>
    </row>
    <row r="57" spans="1:131">
      <c r="A57" s="86" t="s">
        <v>245</v>
      </c>
      <c r="B57" s="200" t="s">
        <v>246</v>
      </c>
      <c r="C57" s="208">
        <v>0</v>
      </c>
      <c r="D57" s="208">
        <v>0</v>
      </c>
      <c r="E57" s="208">
        <v>0</v>
      </c>
      <c r="F57" s="208">
        <v>0.000975896391848925</v>
      </c>
      <c r="G57" s="208">
        <v>0</v>
      </c>
      <c r="H57" s="208">
        <v>1.33766563745029</v>
      </c>
      <c r="I57" s="208">
        <v>2.96247596865231</v>
      </c>
      <c r="J57" s="208">
        <v>0.442841481835084</v>
      </c>
      <c r="K57" s="208">
        <v>0</v>
      </c>
      <c r="L57" s="208">
        <v>0.291580553807685</v>
      </c>
      <c r="M57" s="208">
        <v>0.268249419358693</v>
      </c>
      <c r="N57" s="208">
        <v>0.0649835975082623</v>
      </c>
      <c r="O57" s="208">
        <v>0.427103032620451</v>
      </c>
      <c r="P57" s="208">
        <v>0.478528685839826</v>
      </c>
      <c r="Q57" s="208">
        <v>0.00826051027952082</v>
      </c>
      <c r="R57" s="208">
        <v>0.650440019533143</v>
      </c>
      <c r="S57" s="208">
        <v>0.00488374199164789</v>
      </c>
      <c r="T57" s="208">
        <v>3.68631887780592</v>
      </c>
      <c r="U57" s="208">
        <v>8.97934306422939</v>
      </c>
      <c r="V57" s="208">
        <v>0.0521456884165712</v>
      </c>
      <c r="W57" s="208">
        <v>0.835522173828993</v>
      </c>
      <c r="X57" s="208">
        <v>0.727483603421287</v>
      </c>
      <c r="Y57" s="208">
        <v>0.33372261803797</v>
      </c>
      <c r="Z57" s="208">
        <v>12.9222376796929</v>
      </c>
      <c r="AA57" s="208">
        <v>0.27665038364515</v>
      </c>
      <c r="AB57" s="208">
        <v>0.0305887287272618</v>
      </c>
      <c r="AC57" s="208">
        <v>0.627778403427979</v>
      </c>
      <c r="AD57" s="208">
        <v>0.409748530474521</v>
      </c>
      <c r="AE57" s="208">
        <v>0.543558337804935</v>
      </c>
      <c r="AF57" s="208">
        <v>0.00626854671056942</v>
      </c>
      <c r="AG57" s="208">
        <v>0.185039866723284</v>
      </c>
      <c r="AH57" s="208">
        <v>0</v>
      </c>
      <c r="AI57" s="208">
        <v>0.134168781023696</v>
      </c>
      <c r="AJ57" s="208">
        <v>0.531649223945214</v>
      </c>
      <c r="AK57" s="208">
        <v>0.833274678156112</v>
      </c>
      <c r="AL57" s="208">
        <v>22.554347502752</v>
      </c>
      <c r="AM57" s="208">
        <v>7.85487627020497</v>
      </c>
      <c r="AN57" s="208">
        <v>0.0578902417701895</v>
      </c>
      <c r="AO57" s="208">
        <v>0.0155681498616845</v>
      </c>
      <c r="AP57" s="208">
        <v>2.3604708311237</v>
      </c>
      <c r="AQ57" s="208">
        <v>0.708476974628517</v>
      </c>
      <c r="AR57" s="208">
        <v>1.13589283865281</v>
      </c>
      <c r="AS57" s="208">
        <v>0.773184786727482</v>
      </c>
      <c r="AT57" s="208">
        <v>0.347268888448852</v>
      </c>
      <c r="AU57" s="208">
        <v>0.267158152173594</v>
      </c>
      <c r="AV57" s="208">
        <v>0</v>
      </c>
      <c r="AW57" s="208">
        <v>5.33405430505335</v>
      </c>
      <c r="AX57" s="208">
        <v>21.4126195021869</v>
      </c>
      <c r="AY57" s="208">
        <v>8.215190246146</v>
      </c>
      <c r="AZ57" s="208">
        <v>23.2888883655062</v>
      </c>
      <c r="BA57" s="208">
        <v>17.2322731654556</v>
      </c>
      <c r="BB57" s="208">
        <v>0</v>
      </c>
      <c r="BC57" s="209">
        <v>149.611647952032</v>
      </c>
      <c r="BD57" s="210">
        <v>51.3845179256174</v>
      </c>
      <c r="BE57" s="208">
        <v>122.46763531235</v>
      </c>
      <c r="BF57" s="208">
        <v>173.852153237967</v>
      </c>
      <c r="BG57" s="208">
        <v>0</v>
      </c>
      <c r="BH57" s="208">
        <v>0</v>
      </c>
      <c r="BI57" s="208">
        <v>841.856456170732</v>
      </c>
      <c r="BJ57" s="208">
        <v>0</v>
      </c>
      <c r="BK57" s="208">
        <v>-0.221842699741887</v>
      </c>
      <c r="BL57" s="211">
        <v>1015.48676670896</v>
      </c>
      <c r="BM57" s="213">
        <v>1165.09841466099</v>
      </c>
      <c r="BN57" s="212"/>
      <c r="BO57" s="89" t="s">
        <v>87</v>
      </c>
      <c r="BP57" s="90" t="s">
        <v>142</v>
      </c>
      <c r="BQ57" s="214">
        <v>0</v>
      </c>
      <c r="BR57" s="214">
        <v>0</v>
      </c>
      <c r="BS57" s="214">
        <v>0</v>
      </c>
      <c r="BT57" s="214">
        <v>0</v>
      </c>
      <c r="BU57" s="214">
        <v>0</v>
      </c>
      <c r="BV57" s="214">
        <v>0</v>
      </c>
      <c r="BW57" s="214">
        <v>0</v>
      </c>
      <c r="BX57" s="214">
        <v>0</v>
      </c>
      <c r="BY57" s="214">
        <v>0</v>
      </c>
      <c r="BZ57" s="214">
        <v>0</v>
      </c>
      <c r="CA57" s="214">
        <v>0</v>
      </c>
      <c r="CB57" s="214">
        <v>0</v>
      </c>
      <c r="CC57" s="214">
        <v>0</v>
      </c>
      <c r="CD57" s="214">
        <v>0</v>
      </c>
      <c r="CE57" s="214">
        <v>0</v>
      </c>
      <c r="CF57" s="214">
        <v>0</v>
      </c>
      <c r="CG57" s="214">
        <v>0</v>
      </c>
      <c r="CH57" s="214">
        <v>0</v>
      </c>
      <c r="CI57" s="214">
        <v>0</v>
      </c>
      <c r="CJ57" s="214">
        <v>0</v>
      </c>
      <c r="CK57" s="214">
        <v>0</v>
      </c>
      <c r="CL57" s="214">
        <v>0</v>
      </c>
      <c r="CM57" s="214">
        <v>0</v>
      </c>
      <c r="CN57" s="214">
        <v>0</v>
      </c>
      <c r="CO57" s="214">
        <v>0</v>
      </c>
      <c r="CP57" s="214">
        <v>0</v>
      </c>
      <c r="CQ57" s="214">
        <v>0</v>
      </c>
      <c r="CR57" s="214">
        <v>0</v>
      </c>
      <c r="CS57" s="214">
        <v>0</v>
      </c>
      <c r="CT57" s="214">
        <v>0</v>
      </c>
      <c r="CU57" s="214">
        <v>0</v>
      </c>
      <c r="CV57" s="214">
        <v>0</v>
      </c>
      <c r="CW57" s="214">
        <v>0</v>
      </c>
      <c r="CX57" s="214">
        <v>0</v>
      </c>
      <c r="CY57" s="214">
        <v>0</v>
      </c>
      <c r="CZ57" s="214">
        <v>0</v>
      </c>
      <c r="DA57" s="214">
        <v>0</v>
      </c>
      <c r="DB57" s="214">
        <v>0</v>
      </c>
      <c r="DC57" s="214">
        <v>0</v>
      </c>
      <c r="DD57" s="214">
        <v>0</v>
      </c>
      <c r="DE57" s="214">
        <v>0</v>
      </c>
      <c r="DF57" s="214">
        <v>0</v>
      </c>
      <c r="DG57" s="214">
        <v>0</v>
      </c>
      <c r="DH57" s="214">
        <v>0</v>
      </c>
      <c r="DI57" s="214">
        <v>0</v>
      </c>
      <c r="DJ57" s="214">
        <v>0</v>
      </c>
      <c r="DK57" s="214">
        <v>0</v>
      </c>
      <c r="DL57" s="214">
        <v>0</v>
      </c>
      <c r="DM57" s="214">
        <v>0</v>
      </c>
      <c r="DN57" s="214">
        <v>0</v>
      </c>
      <c r="DO57" s="214">
        <v>0</v>
      </c>
      <c r="DP57" s="214">
        <v>0</v>
      </c>
      <c r="DQ57" s="101">
        <f t="shared" si="0"/>
        <v>0</v>
      </c>
      <c r="DR57" s="218">
        <v>0</v>
      </c>
      <c r="DS57" s="214">
        <v>0</v>
      </c>
      <c r="DT57" s="85">
        <f t="shared" si="3"/>
        <v>0</v>
      </c>
      <c r="DU57" s="214">
        <v>0</v>
      </c>
      <c r="DV57" s="214">
        <v>0</v>
      </c>
      <c r="DW57" s="214">
        <v>4638</v>
      </c>
      <c r="DX57" s="214">
        <v>0</v>
      </c>
      <c r="DY57" s="214">
        <v>0</v>
      </c>
      <c r="DZ57" s="117">
        <f t="shared" si="1"/>
        <v>4638</v>
      </c>
      <c r="EA57" s="118">
        <f t="shared" si="2"/>
        <v>4638</v>
      </c>
    </row>
    <row r="58" ht="15.75" spans="1:131">
      <c r="A58" s="86" t="s">
        <v>247</v>
      </c>
      <c r="B58" s="200" t="s">
        <v>248</v>
      </c>
      <c r="C58" s="208">
        <v>2.59723655694981</v>
      </c>
      <c r="D58" s="208">
        <v>9.79861354963002</v>
      </c>
      <c r="E58" s="208">
        <v>0.105828373027182</v>
      </c>
      <c r="F58" s="208">
        <v>0</v>
      </c>
      <c r="G58" s="208">
        <v>0</v>
      </c>
      <c r="H58" s="208">
        <v>0</v>
      </c>
      <c r="I58" s="208">
        <v>1.69412648246536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</v>
      </c>
      <c r="U58" s="208">
        <v>0.143232653573427</v>
      </c>
      <c r="V58" s="208">
        <v>3.16137529993375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0.449872558217853</v>
      </c>
      <c r="AM58" s="208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0.127054861028624</v>
      </c>
      <c r="AX58" s="208">
        <v>0</v>
      </c>
      <c r="AY58" s="208">
        <v>14.9314978019416</v>
      </c>
      <c r="AZ58" s="208">
        <v>73.5014157332349</v>
      </c>
      <c r="BA58" s="208">
        <v>2.11352487050805</v>
      </c>
      <c r="BB58" s="208">
        <v>0</v>
      </c>
      <c r="BC58" s="209">
        <v>108.623778740511</v>
      </c>
      <c r="BD58" s="210">
        <v>7.32537795759448</v>
      </c>
      <c r="BE58" s="208">
        <v>157.612898281682</v>
      </c>
      <c r="BF58" s="208">
        <v>164.938276239276</v>
      </c>
      <c r="BG58" s="208">
        <v>32.7264907738002</v>
      </c>
      <c r="BH58" s="208">
        <v>0</v>
      </c>
      <c r="BI58" s="208">
        <v>896.403064166508</v>
      </c>
      <c r="BJ58" s="208">
        <v>0</v>
      </c>
      <c r="BK58" s="208">
        <v>-0.165874874423494</v>
      </c>
      <c r="BL58" s="211">
        <v>1093.90195630516</v>
      </c>
      <c r="BM58" s="213">
        <v>1202.52573504567</v>
      </c>
      <c r="BN58" s="212"/>
      <c r="BO58" s="215" t="s">
        <v>90</v>
      </c>
      <c r="BP58" s="216"/>
      <c r="BQ58" s="217">
        <f t="shared" ref="BQ58:EA58" si="4">SUM(BQ6:BQ57)</f>
        <v>11661.7170283211</v>
      </c>
      <c r="BR58" s="217">
        <f t="shared" si="4"/>
        <v>6264.87251220369</v>
      </c>
      <c r="BS58" s="217">
        <f t="shared" si="4"/>
        <v>616.910876685766</v>
      </c>
      <c r="BT58" s="217">
        <f t="shared" si="4"/>
        <v>4.95789134053806</v>
      </c>
      <c r="BU58" s="217">
        <f t="shared" si="4"/>
        <v>403.693261628489</v>
      </c>
      <c r="BV58" s="217">
        <f t="shared" si="4"/>
        <v>21610.2498125254</v>
      </c>
      <c r="BW58" s="217">
        <f t="shared" si="4"/>
        <v>26648.4509035351</v>
      </c>
      <c r="BX58" s="217">
        <f t="shared" si="4"/>
        <v>3167.48371131898</v>
      </c>
      <c r="BY58" s="217">
        <f t="shared" si="4"/>
        <v>5891.45485127889</v>
      </c>
      <c r="BZ58" s="217">
        <f t="shared" si="4"/>
        <v>834.669395424693</v>
      </c>
      <c r="CA58" s="217">
        <f t="shared" si="4"/>
        <v>881.017807363448</v>
      </c>
      <c r="CB58" s="217">
        <f t="shared" si="4"/>
        <v>6321.89004579318</v>
      </c>
      <c r="CC58" s="217">
        <f t="shared" si="4"/>
        <v>1229.58582117586</v>
      </c>
      <c r="CD58" s="217">
        <f t="shared" si="4"/>
        <v>2469.28203854356</v>
      </c>
      <c r="CE58" s="217">
        <f t="shared" si="4"/>
        <v>256.9570988537</v>
      </c>
      <c r="CF58" s="217">
        <f t="shared" si="4"/>
        <v>11705.1043162331</v>
      </c>
      <c r="CG58" s="217">
        <f t="shared" si="4"/>
        <v>451.734002881069</v>
      </c>
      <c r="CH58" s="217">
        <f t="shared" si="4"/>
        <v>12937.2360500909</v>
      </c>
      <c r="CI58" s="217">
        <f t="shared" si="4"/>
        <v>1772.41513257513</v>
      </c>
      <c r="CJ58" s="217">
        <f t="shared" si="4"/>
        <v>252.975128934116</v>
      </c>
      <c r="CK58" s="217">
        <f t="shared" si="4"/>
        <v>4555.67911538305</v>
      </c>
      <c r="CL58" s="217">
        <f t="shared" si="4"/>
        <v>1953.89384535133</v>
      </c>
      <c r="CM58" s="217">
        <f t="shared" si="4"/>
        <v>2508.19960106525</v>
      </c>
      <c r="CN58" s="217">
        <f t="shared" si="4"/>
        <v>4761.0271682066</v>
      </c>
      <c r="CO58" s="217">
        <f t="shared" si="4"/>
        <v>1054.61568368679</v>
      </c>
      <c r="CP58" s="217">
        <f t="shared" si="4"/>
        <v>1102.30298588976</v>
      </c>
      <c r="CQ58" s="217">
        <f t="shared" si="4"/>
        <v>10166.3816092045</v>
      </c>
      <c r="CR58" s="217">
        <f t="shared" si="4"/>
        <v>8063.43972636183</v>
      </c>
      <c r="CS58" s="217">
        <f t="shared" si="4"/>
        <v>3212.30043848831</v>
      </c>
      <c r="CT58" s="217">
        <f t="shared" si="4"/>
        <v>171.981672897342</v>
      </c>
      <c r="CU58" s="217">
        <f t="shared" si="4"/>
        <v>4771.12515256603</v>
      </c>
      <c r="CV58" s="217">
        <f t="shared" si="4"/>
        <v>991.395132851524</v>
      </c>
      <c r="CW58" s="217">
        <f t="shared" si="4"/>
        <v>7602.10778419742</v>
      </c>
      <c r="CX58" s="217">
        <f t="shared" si="4"/>
        <v>1282.79961558587</v>
      </c>
      <c r="CY58" s="217">
        <f t="shared" si="4"/>
        <v>15603.4060657853</v>
      </c>
      <c r="CZ58" s="217">
        <f t="shared" si="4"/>
        <v>29192.015091259</v>
      </c>
      <c r="DA58" s="217">
        <f t="shared" si="4"/>
        <v>18296.8514103495</v>
      </c>
      <c r="DB58" s="217">
        <f t="shared" si="4"/>
        <v>554.273352589547</v>
      </c>
      <c r="DC58" s="217">
        <f t="shared" si="4"/>
        <v>979.489193609889</v>
      </c>
      <c r="DD58" s="217">
        <f t="shared" si="4"/>
        <v>2448.03338225011</v>
      </c>
      <c r="DE58" s="217">
        <f t="shared" si="4"/>
        <v>579.52028679624</v>
      </c>
      <c r="DF58" s="217">
        <f t="shared" si="4"/>
        <v>6811.96604540718</v>
      </c>
      <c r="DG58" s="217">
        <f t="shared" si="4"/>
        <v>3966.64497015437</v>
      </c>
      <c r="DH58" s="217">
        <f t="shared" si="4"/>
        <v>3463.41609755466</v>
      </c>
      <c r="DI58" s="217">
        <f t="shared" si="4"/>
        <v>11217.9770967591</v>
      </c>
      <c r="DJ58" s="217">
        <f t="shared" si="4"/>
        <v>2650.19566112371</v>
      </c>
      <c r="DK58" s="217">
        <f t="shared" si="4"/>
        <v>8282.07834374508</v>
      </c>
      <c r="DL58" s="217">
        <f t="shared" si="4"/>
        <v>3608.28008737179</v>
      </c>
      <c r="DM58" s="217">
        <f t="shared" si="4"/>
        <v>16768.3010639431</v>
      </c>
      <c r="DN58" s="217">
        <f t="shared" si="4"/>
        <v>12304.119683703</v>
      </c>
      <c r="DO58" s="217">
        <f t="shared" si="4"/>
        <v>3957.63990686831</v>
      </c>
      <c r="DP58" s="217">
        <f t="shared" si="4"/>
        <v>0</v>
      </c>
      <c r="DQ58" s="217">
        <f t="shared" si="4"/>
        <v>308264.114957712</v>
      </c>
      <c r="DR58" s="217">
        <f t="shared" si="4"/>
        <v>56639.4155666634</v>
      </c>
      <c r="DS58" s="217">
        <f t="shared" si="4"/>
        <v>123692.770191299</v>
      </c>
      <c r="DT58" s="217">
        <f t="shared" si="4"/>
        <v>180332.185757963</v>
      </c>
      <c r="DU58" s="217">
        <f t="shared" si="4"/>
        <v>84234.7848726355</v>
      </c>
      <c r="DV58" s="217">
        <f t="shared" si="4"/>
        <v>4878.58108187504</v>
      </c>
      <c r="DW58" s="217">
        <f t="shared" si="4"/>
        <v>237736.4305424</v>
      </c>
      <c r="DX58" s="217">
        <f t="shared" si="4"/>
        <v>65994.4790194817</v>
      </c>
      <c r="DY58" s="217">
        <f t="shared" si="4"/>
        <v>-881.8620309687</v>
      </c>
      <c r="DZ58" s="217">
        <f t="shared" si="4"/>
        <v>572294.599243387</v>
      </c>
      <c r="EA58" s="217">
        <f t="shared" si="4"/>
        <v>880558.714201099</v>
      </c>
    </row>
    <row r="59" spans="1:131">
      <c r="A59" s="86" t="s">
        <v>249</v>
      </c>
      <c r="B59" s="200" t="s">
        <v>250</v>
      </c>
      <c r="C59" s="208">
        <v>0</v>
      </c>
      <c r="D59" s="208">
        <v>0</v>
      </c>
      <c r="E59" s="208">
        <v>0</v>
      </c>
      <c r="F59" s="208">
        <v>0</v>
      </c>
      <c r="G59" s="208">
        <v>1.58522316307214</v>
      </c>
      <c r="H59" s="208">
        <v>0</v>
      </c>
      <c r="I59" s="208">
        <v>0.0979203974119347</v>
      </c>
      <c r="J59" s="208">
        <v>0</v>
      </c>
      <c r="K59" s="208">
        <v>0</v>
      </c>
      <c r="L59" s="208">
        <v>0.740844593193681</v>
      </c>
      <c r="M59" s="208">
        <v>0</v>
      </c>
      <c r="N59" s="208">
        <v>105.450157275206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0.170494333837425</v>
      </c>
      <c r="V59" s="208">
        <v>0.0127593089662046</v>
      </c>
      <c r="W59" s="208">
        <v>186.521207063742</v>
      </c>
      <c r="X59" s="208">
        <v>3.21333782076887</v>
      </c>
      <c r="Y59" s="208">
        <v>8.93015936498853</v>
      </c>
      <c r="Z59" s="208">
        <v>0.675363883116718</v>
      </c>
      <c r="AA59" s="208">
        <v>0</v>
      </c>
      <c r="AB59" s="208">
        <v>1.72315537118322</v>
      </c>
      <c r="AC59" s="208">
        <v>181.383521802506</v>
      </c>
      <c r="AD59" s="208">
        <v>628.52177723851</v>
      </c>
      <c r="AE59" s="208">
        <v>90.958073516075</v>
      </c>
      <c r="AF59" s="208">
        <v>3.01008752179726</v>
      </c>
      <c r="AG59" s="208">
        <v>5.08598745382137</v>
      </c>
      <c r="AH59" s="208">
        <v>13.272281173616</v>
      </c>
      <c r="AI59" s="208">
        <v>0</v>
      </c>
      <c r="AJ59" s="208">
        <v>0.592157269007124</v>
      </c>
      <c r="AK59" s="208">
        <v>0.923879071556245</v>
      </c>
      <c r="AL59" s="208">
        <v>48.5081433350881</v>
      </c>
      <c r="AM59" s="208">
        <v>650.630031535371</v>
      </c>
      <c r="AN59" s="208">
        <v>0</v>
      </c>
      <c r="AO59" s="208">
        <v>58.7313090446935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0.153001836328636</v>
      </c>
      <c r="AX59" s="208">
        <v>13.9864220104822</v>
      </c>
      <c r="AY59" s="208">
        <v>0.811750371915938</v>
      </c>
      <c r="AZ59" s="208">
        <v>0.548570900357032</v>
      </c>
      <c r="BA59" s="208">
        <v>0.870994108376593</v>
      </c>
      <c r="BB59" s="208">
        <v>0</v>
      </c>
      <c r="BC59" s="209">
        <v>2007.10861076499</v>
      </c>
      <c r="BD59" s="210">
        <v>429.286203142094</v>
      </c>
      <c r="BE59" s="208">
        <v>988.544279029964</v>
      </c>
      <c r="BF59" s="208">
        <v>1417.83048217206</v>
      </c>
      <c r="BG59" s="208">
        <v>0</v>
      </c>
      <c r="BH59" s="208">
        <v>0</v>
      </c>
      <c r="BI59" s="208">
        <v>72.4303626016134</v>
      </c>
      <c r="BJ59" s="208">
        <v>0</v>
      </c>
      <c r="BK59" s="208">
        <v>-2.40470512342505</v>
      </c>
      <c r="BL59" s="211">
        <v>1487.85613965025</v>
      </c>
      <c r="BM59" s="213">
        <v>3494.96475041523</v>
      </c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</row>
    <row r="60" spans="1:65">
      <c r="A60" s="86" t="s">
        <v>251</v>
      </c>
      <c r="B60" s="200" t="s">
        <v>252</v>
      </c>
      <c r="C60" s="208">
        <v>17.2559735412961</v>
      </c>
      <c r="D60" s="208">
        <v>8.42256583946882</v>
      </c>
      <c r="E60" s="208">
        <v>2.29191207808923</v>
      </c>
      <c r="F60" s="208">
        <v>0</v>
      </c>
      <c r="G60" s="208">
        <v>3.16661850573305</v>
      </c>
      <c r="H60" s="208">
        <v>211.553701429626</v>
      </c>
      <c r="I60" s="208">
        <v>804.604324756689</v>
      </c>
      <c r="J60" s="208">
        <v>195.829667752341</v>
      </c>
      <c r="K60" s="208">
        <v>0</v>
      </c>
      <c r="L60" s="208">
        <v>1.61659653158483</v>
      </c>
      <c r="M60" s="208">
        <v>1.88583993940685</v>
      </c>
      <c r="N60" s="208">
        <v>56.779770931123</v>
      </c>
      <c r="O60" s="208">
        <v>14.0415190084073</v>
      </c>
      <c r="P60" s="208">
        <v>21.1331693243348</v>
      </c>
      <c r="Q60" s="208">
        <v>22.1428859051536</v>
      </c>
      <c r="R60" s="208">
        <v>6.21850187904782</v>
      </c>
      <c r="S60" s="208">
        <v>0.294796158091822</v>
      </c>
      <c r="T60" s="208">
        <v>206.506534030393</v>
      </c>
      <c r="U60" s="208">
        <v>45.7388131298539</v>
      </c>
      <c r="V60" s="208">
        <v>5.91401887826707</v>
      </c>
      <c r="W60" s="208">
        <v>545.025599242771</v>
      </c>
      <c r="X60" s="208">
        <v>72.3417488461407</v>
      </c>
      <c r="Y60" s="208">
        <v>6.66858531476028</v>
      </c>
      <c r="Z60" s="208">
        <v>55.9129047908461</v>
      </c>
      <c r="AA60" s="208">
        <v>13.2090494206807</v>
      </c>
      <c r="AB60" s="208">
        <v>29.724161910817</v>
      </c>
      <c r="AC60" s="208">
        <v>97.9843826035822</v>
      </c>
      <c r="AD60" s="208">
        <v>114.354604786129</v>
      </c>
      <c r="AE60" s="208">
        <v>110.068134686631</v>
      </c>
      <c r="AF60" s="208">
        <v>0.888917244259825</v>
      </c>
      <c r="AG60" s="208">
        <v>244.662625082172</v>
      </c>
      <c r="AH60" s="208">
        <v>11.2598129748672</v>
      </c>
      <c r="AI60" s="208">
        <v>5.62669076652784</v>
      </c>
      <c r="AJ60" s="208">
        <v>16.8290034698346</v>
      </c>
      <c r="AK60" s="208">
        <v>395.727420219392</v>
      </c>
      <c r="AL60" s="208">
        <v>403.236149109106</v>
      </c>
      <c r="AM60" s="208">
        <v>3.91136411258644</v>
      </c>
      <c r="AN60" s="208">
        <v>0</v>
      </c>
      <c r="AO60" s="208">
        <v>0.318326834849913</v>
      </c>
      <c r="AP60" s="208">
        <v>6.70731806114828</v>
      </c>
      <c r="AQ60" s="208">
        <v>0.255195764667292</v>
      </c>
      <c r="AR60" s="208">
        <v>22.0842673934628</v>
      </c>
      <c r="AS60" s="208">
        <v>0</v>
      </c>
      <c r="AT60" s="208">
        <v>0.0395044281828323</v>
      </c>
      <c r="AU60" s="208">
        <v>0.925943561247928</v>
      </c>
      <c r="AV60" s="208">
        <v>2.34281128769496</v>
      </c>
      <c r="AW60" s="208">
        <v>8.62809412998973</v>
      </c>
      <c r="AX60" s="208">
        <v>7.95369381588239</v>
      </c>
      <c r="AY60" s="208">
        <v>31.000460008323</v>
      </c>
      <c r="AZ60" s="208">
        <v>24.9215657019305</v>
      </c>
      <c r="BA60" s="208">
        <v>2.79572746094414</v>
      </c>
      <c r="BB60" s="208">
        <v>0</v>
      </c>
      <c r="BC60" s="209">
        <v>3860.80127264833</v>
      </c>
      <c r="BD60" s="210">
        <v>256.318639296102</v>
      </c>
      <c r="BE60" s="208">
        <v>1914.37953699418</v>
      </c>
      <c r="BF60" s="208">
        <v>2170.69817629028</v>
      </c>
      <c r="BG60" s="208">
        <v>0</v>
      </c>
      <c r="BH60" s="208">
        <v>0</v>
      </c>
      <c r="BI60" s="208">
        <v>308.755361024606</v>
      </c>
      <c r="BJ60" s="208">
        <v>0</v>
      </c>
      <c r="BK60" s="208">
        <v>-4.70241964442326</v>
      </c>
      <c r="BL60" s="211">
        <v>2474.75111767046</v>
      </c>
      <c r="BM60" s="213">
        <v>6335.5523903188</v>
      </c>
    </row>
    <row r="61" spans="1:121">
      <c r="A61" s="86" t="s">
        <v>253</v>
      </c>
      <c r="B61" s="200" t="s">
        <v>254</v>
      </c>
      <c r="C61" s="208">
        <v>2.14643964616024</v>
      </c>
      <c r="D61" s="208">
        <v>5.23848460500908</v>
      </c>
      <c r="E61" s="208">
        <v>0.530128028807215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176.947845448164</v>
      </c>
      <c r="Y61" s="208">
        <v>0</v>
      </c>
      <c r="Z61" s="208">
        <v>0</v>
      </c>
      <c r="AA61" s="208">
        <v>0</v>
      </c>
      <c r="AB61" s="208">
        <v>0</v>
      </c>
      <c r="AC61" s="208">
        <v>0</v>
      </c>
      <c r="AD61" s="208">
        <v>0</v>
      </c>
      <c r="AE61" s="208">
        <v>0</v>
      </c>
      <c r="AF61" s="208">
        <v>0</v>
      </c>
      <c r="AG61" s="208">
        <v>0</v>
      </c>
      <c r="AH61" s="208">
        <v>0</v>
      </c>
      <c r="AI61" s="208">
        <v>11.3817220060964</v>
      </c>
      <c r="AJ61" s="208">
        <v>4.5176457685344</v>
      </c>
      <c r="AK61" s="208">
        <v>304.427655153397</v>
      </c>
      <c r="AL61" s="208">
        <v>0</v>
      </c>
      <c r="AM61" s="208">
        <v>0</v>
      </c>
      <c r="AN61" s="208">
        <v>0</v>
      </c>
      <c r="AO61" s="208">
        <v>0</v>
      </c>
      <c r="AP61" s="208">
        <v>0</v>
      </c>
      <c r="AQ61" s="208">
        <v>0</v>
      </c>
      <c r="AR61" s="208">
        <v>0</v>
      </c>
      <c r="AS61" s="208">
        <v>0</v>
      </c>
      <c r="AT61" s="208">
        <v>0</v>
      </c>
      <c r="AU61" s="208">
        <v>0</v>
      </c>
      <c r="AV61" s="208">
        <v>12.2916562449482</v>
      </c>
      <c r="AW61" s="208">
        <v>0</v>
      </c>
      <c r="AX61" s="208">
        <v>0</v>
      </c>
      <c r="AY61" s="208">
        <v>3.21365099223751</v>
      </c>
      <c r="AZ61" s="208">
        <v>0</v>
      </c>
      <c r="BA61" s="208">
        <v>0</v>
      </c>
      <c r="BB61" s="208">
        <v>0</v>
      </c>
      <c r="BC61" s="209">
        <v>520.695227893354</v>
      </c>
      <c r="BD61" s="210">
        <v>0.00483776009323076</v>
      </c>
      <c r="BE61" s="208">
        <v>5.37172668712601</v>
      </c>
      <c r="BF61" s="208">
        <v>5.37656444721924</v>
      </c>
      <c r="BG61" s="208">
        <v>0</v>
      </c>
      <c r="BH61" s="208">
        <v>0</v>
      </c>
      <c r="BI61" s="208">
        <v>0</v>
      </c>
      <c r="BJ61" s="208">
        <v>0</v>
      </c>
      <c r="BK61" s="208">
        <v>-0.694765907263427</v>
      </c>
      <c r="BL61" s="211">
        <v>4.68179853995581</v>
      </c>
      <c r="BM61" s="213">
        <v>525.37702643331</v>
      </c>
      <c r="DQ61" s="48"/>
    </row>
    <row r="62" spans="1:65">
      <c r="A62" s="86" t="s">
        <v>255</v>
      </c>
      <c r="B62" s="200" t="s">
        <v>256</v>
      </c>
      <c r="C62" s="208">
        <v>20.0832963089177</v>
      </c>
      <c r="D62" s="208">
        <v>22.6053771974892</v>
      </c>
      <c r="E62" s="208">
        <v>2.61547003210938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8">
        <v>0</v>
      </c>
      <c r="X62" s="208">
        <v>1.82203317296181</v>
      </c>
      <c r="Y62" s="208">
        <v>0</v>
      </c>
      <c r="Z62" s="208">
        <v>0</v>
      </c>
      <c r="AA62" s="208">
        <v>0</v>
      </c>
      <c r="AB62" s="208">
        <v>0</v>
      </c>
      <c r="AC62" s="208">
        <v>0</v>
      </c>
      <c r="AD62" s="208">
        <v>0</v>
      </c>
      <c r="AE62" s="208">
        <v>0</v>
      </c>
      <c r="AF62" s="208">
        <v>0</v>
      </c>
      <c r="AG62" s="208">
        <v>0</v>
      </c>
      <c r="AH62" s="208">
        <v>0</v>
      </c>
      <c r="AI62" s="208">
        <v>65.7741503068957</v>
      </c>
      <c r="AJ62" s="208">
        <v>62.138291424049</v>
      </c>
      <c r="AK62" s="208">
        <v>1442.96526501696</v>
      </c>
      <c r="AL62" s="208">
        <v>0</v>
      </c>
      <c r="AM62" s="208">
        <v>0</v>
      </c>
      <c r="AN62" s="208">
        <v>0</v>
      </c>
      <c r="AO62" s="208">
        <v>0</v>
      </c>
      <c r="AP62" s="208">
        <v>1.70320336582076</v>
      </c>
      <c r="AQ62" s="208">
        <v>0</v>
      </c>
      <c r="AR62" s="208">
        <v>0</v>
      </c>
      <c r="AS62" s="208">
        <v>0</v>
      </c>
      <c r="AT62" s="208">
        <v>0</v>
      </c>
      <c r="AU62" s="208">
        <v>0</v>
      </c>
      <c r="AV62" s="208">
        <v>41.0810034665807</v>
      </c>
      <c r="AW62" s="208">
        <v>0</v>
      </c>
      <c r="AX62" s="208">
        <v>0</v>
      </c>
      <c r="AY62" s="208">
        <v>5.34543832262239</v>
      </c>
      <c r="AZ62" s="208">
        <v>0</v>
      </c>
      <c r="BA62" s="208">
        <v>18.8730410118566</v>
      </c>
      <c r="BB62" s="208">
        <v>0</v>
      </c>
      <c r="BC62" s="209">
        <v>1685.00656962626</v>
      </c>
      <c r="BD62" s="210">
        <v>2.99772536606906</v>
      </c>
      <c r="BE62" s="208">
        <v>76.2966376226178</v>
      </c>
      <c r="BF62" s="208">
        <v>79.2943629886869</v>
      </c>
      <c r="BG62" s="208">
        <v>0</v>
      </c>
      <c r="BH62" s="208">
        <v>0</v>
      </c>
      <c r="BI62" s="208">
        <v>0</v>
      </c>
      <c r="BJ62" s="208">
        <v>0</v>
      </c>
      <c r="BK62" s="208">
        <v>-2.14374602165259</v>
      </c>
      <c r="BL62" s="211">
        <v>77.1506169670343</v>
      </c>
      <c r="BM62" s="213">
        <v>1762.1571865933</v>
      </c>
    </row>
    <row r="63" spans="1:65">
      <c r="A63" s="86" t="s">
        <v>257</v>
      </c>
      <c r="B63" s="200" t="s">
        <v>258</v>
      </c>
      <c r="C63" s="208">
        <v>90.8787829408029</v>
      </c>
      <c r="D63" s="208">
        <v>180.722313201266</v>
      </c>
      <c r="E63" s="208">
        <v>1.80546746956071</v>
      </c>
      <c r="F63" s="208">
        <v>0</v>
      </c>
      <c r="G63" s="208">
        <v>1.05270622451318</v>
      </c>
      <c r="H63" s="208">
        <v>0.0469819831498537</v>
      </c>
      <c r="I63" s="208">
        <v>74.466415422425</v>
      </c>
      <c r="J63" s="208">
        <v>117.33444879855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6.06136434507362</v>
      </c>
      <c r="Q63" s="208">
        <v>0</v>
      </c>
      <c r="R63" s="208">
        <v>0</v>
      </c>
      <c r="S63" s="208">
        <v>0</v>
      </c>
      <c r="T63" s="208">
        <v>60.5556955150463</v>
      </c>
      <c r="U63" s="208">
        <v>13.3653252147742</v>
      </c>
      <c r="V63" s="208">
        <v>0.579562714365737</v>
      </c>
      <c r="W63" s="208">
        <v>34.4439746411114</v>
      </c>
      <c r="X63" s="208">
        <v>124.054796811217</v>
      </c>
      <c r="Y63" s="208">
        <v>7.84470252728233</v>
      </c>
      <c r="Z63" s="208">
        <v>10.5644874153351</v>
      </c>
      <c r="AA63" s="208">
        <v>0.0347054531637007</v>
      </c>
      <c r="AB63" s="208">
        <v>6.06847799818976</v>
      </c>
      <c r="AC63" s="208">
        <v>20.5718737376397</v>
      </c>
      <c r="AD63" s="208">
        <v>132.165677561826</v>
      </c>
      <c r="AE63" s="208">
        <v>5.24212122176394</v>
      </c>
      <c r="AF63" s="208">
        <v>0.428961414564787</v>
      </c>
      <c r="AG63" s="208">
        <v>62.6301854040331</v>
      </c>
      <c r="AH63" s="208">
        <v>2.99581800787922</v>
      </c>
      <c r="AI63" s="208">
        <v>3.74583472861761</v>
      </c>
      <c r="AJ63" s="208">
        <v>2.81217440677593</v>
      </c>
      <c r="AK63" s="208">
        <v>908.767435914488</v>
      </c>
      <c r="AL63" s="208">
        <v>6.09664936859942</v>
      </c>
      <c r="AM63" s="208">
        <v>0</v>
      </c>
      <c r="AN63" s="208">
        <v>0</v>
      </c>
      <c r="AO63" s="208">
        <v>0</v>
      </c>
      <c r="AP63" s="208">
        <v>0</v>
      </c>
      <c r="AQ63" s="208">
        <v>5.43272922475448</v>
      </c>
      <c r="AR63" s="208">
        <v>34.4747999328806</v>
      </c>
      <c r="AS63" s="208">
        <v>0</v>
      </c>
      <c r="AT63" s="208">
        <v>0</v>
      </c>
      <c r="AU63" s="208">
        <v>0</v>
      </c>
      <c r="AV63" s="208">
        <v>17.8455120806541</v>
      </c>
      <c r="AW63" s="208">
        <v>0.0747896464465354</v>
      </c>
      <c r="AX63" s="208">
        <v>0.627625166062843</v>
      </c>
      <c r="AY63" s="208">
        <v>20.4721079993773</v>
      </c>
      <c r="AZ63" s="208">
        <v>6.46404082122055</v>
      </c>
      <c r="BA63" s="208">
        <v>1.89605123713438</v>
      </c>
      <c r="BB63" s="208">
        <v>0</v>
      </c>
      <c r="BC63" s="209">
        <v>1962.62459655055</v>
      </c>
      <c r="BD63" s="210">
        <v>136.114813451239</v>
      </c>
      <c r="BE63" s="208">
        <v>370.476174917554</v>
      </c>
      <c r="BF63" s="208">
        <v>506.590988368793</v>
      </c>
      <c r="BG63" s="208">
        <v>0</v>
      </c>
      <c r="BH63" s="208">
        <v>0</v>
      </c>
      <c r="BI63" s="208">
        <v>102.641565026503</v>
      </c>
      <c r="BJ63" s="208">
        <v>0</v>
      </c>
      <c r="BK63" s="208">
        <v>-39.8017763438934</v>
      </c>
      <c r="BL63" s="211">
        <v>569.430777051403</v>
      </c>
      <c r="BM63" s="213">
        <v>2532.05537360195</v>
      </c>
    </row>
    <row r="64" spans="1:65">
      <c r="A64" s="86" t="s">
        <v>259</v>
      </c>
      <c r="B64" s="200" t="s">
        <v>260</v>
      </c>
      <c r="C64" s="208">
        <v>11.3092553111179</v>
      </c>
      <c r="D64" s="208">
        <v>11.7318929827224</v>
      </c>
      <c r="E64" s="208">
        <v>0.888781251369269</v>
      </c>
      <c r="F64" s="208">
        <v>0.00662028368644257</v>
      </c>
      <c r="G64" s="208">
        <v>1.53475900095918</v>
      </c>
      <c r="H64" s="208">
        <v>11.3594177908184</v>
      </c>
      <c r="I64" s="208">
        <v>1.25970617776905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3.96494462144523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0.00643209293784754</v>
      </c>
      <c r="W64" s="208">
        <v>57.9814232139328</v>
      </c>
      <c r="X64" s="208">
        <v>22.3068408234783</v>
      </c>
      <c r="Y64" s="208">
        <v>152.440834233998</v>
      </c>
      <c r="Z64" s="208">
        <v>938.293981415802</v>
      </c>
      <c r="AA64" s="208">
        <v>1.62295677718287</v>
      </c>
      <c r="AB64" s="208">
        <v>38.939463924218</v>
      </c>
      <c r="AC64" s="208">
        <v>711.493511455853</v>
      </c>
      <c r="AD64" s="208">
        <v>233.126159310805</v>
      </c>
      <c r="AE64" s="208">
        <v>281.166372162478</v>
      </c>
      <c r="AF64" s="208">
        <v>3.778750979803</v>
      </c>
      <c r="AG64" s="208">
        <v>100.08229433886</v>
      </c>
      <c r="AH64" s="208">
        <v>12.158283902634</v>
      </c>
      <c r="AI64" s="208">
        <v>2.81474567154753</v>
      </c>
      <c r="AJ64" s="208">
        <v>2.5946688107109</v>
      </c>
      <c r="AK64" s="208">
        <v>304.749868226101</v>
      </c>
      <c r="AL64" s="208">
        <v>64.7878757609558</v>
      </c>
      <c r="AM64" s="208">
        <v>0.0564837386632882</v>
      </c>
      <c r="AN64" s="208">
        <v>0</v>
      </c>
      <c r="AO64" s="208">
        <v>0</v>
      </c>
      <c r="AP64" s="208">
        <v>0.227971598933397</v>
      </c>
      <c r="AQ64" s="208">
        <v>0</v>
      </c>
      <c r="AR64" s="208">
        <v>0</v>
      </c>
      <c r="AS64" s="208">
        <v>0</v>
      </c>
      <c r="AT64" s="208">
        <v>0.10953734539283</v>
      </c>
      <c r="AU64" s="208">
        <v>0</v>
      </c>
      <c r="AV64" s="208">
        <v>0</v>
      </c>
      <c r="AW64" s="208">
        <v>0.596946525548347</v>
      </c>
      <c r="AX64" s="208">
        <v>4.80783982640319</v>
      </c>
      <c r="AY64" s="208">
        <v>4.64163135909843</v>
      </c>
      <c r="AZ64" s="208">
        <v>0</v>
      </c>
      <c r="BA64" s="208">
        <v>0</v>
      </c>
      <c r="BB64" s="208">
        <v>0</v>
      </c>
      <c r="BC64" s="209">
        <v>2980.84025091523</v>
      </c>
      <c r="BD64" s="210">
        <v>161.621251960279</v>
      </c>
      <c r="BE64" s="208">
        <v>947.478533242916</v>
      </c>
      <c r="BF64" s="208">
        <v>1109.0997852032</v>
      </c>
      <c r="BG64" s="208">
        <v>0</v>
      </c>
      <c r="BH64" s="208">
        <v>0</v>
      </c>
      <c r="BI64" s="208">
        <v>4.41306900344609</v>
      </c>
      <c r="BJ64" s="208">
        <v>5.42863072161181</v>
      </c>
      <c r="BK64" s="208">
        <v>-24.9334837730277</v>
      </c>
      <c r="BL64" s="211">
        <v>1094.00800115523</v>
      </c>
      <c r="BM64" s="213">
        <v>4074.84825207045</v>
      </c>
    </row>
    <row r="65" spans="1:65">
      <c r="A65" s="86" t="s">
        <v>261</v>
      </c>
      <c r="B65" s="200" t="s">
        <v>262</v>
      </c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8">
        <v>0</v>
      </c>
      <c r="X65" s="208">
        <v>0.0675432388444403</v>
      </c>
      <c r="Y65" s="208">
        <v>3.34473920397965</v>
      </c>
      <c r="Z65" s="208">
        <v>0</v>
      </c>
      <c r="AA65" s="208">
        <v>0</v>
      </c>
      <c r="AB65" s="208">
        <v>0</v>
      </c>
      <c r="AC65" s="208">
        <v>0.0256449171570332</v>
      </c>
      <c r="AD65" s="208">
        <v>0.0486960571268193</v>
      </c>
      <c r="AE65" s="208">
        <v>0</v>
      </c>
      <c r="AF65" s="208">
        <v>0</v>
      </c>
      <c r="AG65" s="208">
        <v>0</v>
      </c>
      <c r="AH65" s="208">
        <v>0</v>
      </c>
      <c r="AI65" s="208">
        <v>0</v>
      </c>
      <c r="AJ65" s="208">
        <v>0</v>
      </c>
      <c r="AK65" s="208">
        <v>0</v>
      </c>
      <c r="AL65" s="208">
        <v>0</v>
      </c>
      <c r="AM65" s="208">
        <v>0</v>
      </c>
      <c r="AN65" s="208">
        <v>0</v>
      </c>
      <c r="AO65" s="208">
        <v>0</v>
      </c>
      <c r="AP65" s="208">
        <v>0</v>
      </c>
      <c r="AQ65" s="208">
        <v>0</v>
      </c>
      <c r="AR65" s="208">
        <v>0</v>
      </c>
      <c r="AS65" s="208">
        <v>0</v>
      </c>
      <c r="AT65" s="208">
        <v>0</v>
      </c>
      <c r="AU65" s="208">
        <v>0</v>
      </c>
      <c r="AV65" s="208">
        <v>0</v>
      </c>
      <c r="AW65" s="208">
        <v>0.00355690775744752</v>
      </c>
      <c r="AX65" s="208">
        <v>0</v>
      </c>
      <c r="AY65" s="208">
        <v>0</v>
      </c>
      <c r="AZ65" s="208">
        <v>0</v>
      </c>
      <c r="BA65" s="208">
        <v>0</v>
      </c>
      <c r="BB65" s="208">
        <v>0</v>
      </c>
      <c r="BC65" s="209">
        <v>3.49018032486539</v>
      </c>
      <c r="BD65" s="210">
        <v>0.000365058562859975</v>
      </c>
      <c r="BE65" s="208">
        <v>0.0897847820127255</v>
      </c>
      <c r="BF65" s="208">
        <v>0.0901498405755855</v>
      </c>
      <c r="BG65" s="208">
        <v>0</v>
      </c>
      <c r="BH65" s="208">
        <v>0</v>
      </c>
      <c r="BI65" s="208">
        <v>0</v>
      </c>
      <c r="BJ65" s="208">
        <v>0</v>
      </c>
      <c r="BK65" s="208">
        <v>-0.144743586775315</v>
      </c>
      <c r="BL65" s="211">
        <v>-0.0545937461997295</v>
      </c>
      <c r="BM65" s="213">
        <v>3.43558657866566</v>
      </c>
    </row>
    <row r="66" spans="1:65">
      <c r="A66" s="86" t="s">
        <v>263</v>
      </c>
      <c r="B66" s="200" t="s">
        <v>264</v>
      </c>
      <c r="C66" s="208">
        <v>0</v>
      </c>
      <c r="D66" s="208">
        <v>0</v>
      </c>
      <c r="E66" s="208">
        <v>0</v>
      </c>
      <c r="F66" s="208">
        <v>0</v>
      </c>
      <c r="G66" s="208">
        <v>0</v>
      </c>
      <c r="H66" s="208">
        <v>5.30622986029526</v>
      </c>
      <c r="I66" s="208">
        <v>4.69458717742956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1.4244094139481</v>
      </c>
      <c r="Q66" s="208">
        <v>1.36262142075049</v>
      </c>
      <c r="R66" s="208">
        <v>0</v>
      </c>
      <c r="S66" s="208">
        <v>0</v>
      </c>
      <c r="T66" s="208">
        <v>0.569789093937521</v>
      </c>
      <c r="U66" s="208">
        <v>1.41321435786637</v>
      </c>
      <c r="V66" s="208">
        <v>0.0276664447776935</v>
      </c>
      <c r="W66" s="208">
        <v>0.710449814083668</v>
      </c>
      <c r="X66" s="208">
        <v>0.589150202380163</v>
      </c>
      <c r="Y66" s="208">
        <v>48.0146523652228</v>
      </c>
      <c r="Z66" s="208">
        <v>36.5819507851603</v>
      </c>
      <c r="AA66" s="208">
        <v>0.464008207633265</v>
      </c>
      <c r="AB66" s="208">
        <v>27.9466297070071</v>
      </c>
      <c r="AC66" s="208">
        <v>14.1668548545251</v>
      </c>
      <c r="AD66" s="208">
        <v>8.26240749250308</v>
      </c>
      <c r="AE66" s="208">
        <v>29.8366898650701</v>
      </c>
      <c r="AF66" s="208">
        <v>0.58132953738944</v>
      </c>
      <c r="AG66" s="208">
        <v>49.6439892904943</v>
      </c>
      <c r="AH66" s="208">
        <v>1.1145899231048</v>
      </c>
      <c r="AI66" s="208">
        <v>0.0080033895736079</v>
      </c>
      <c r="AJ66" s="208">
        <v>0.967034851041819</v>
      </c>
      <c r="AK66" s="208">
        <v>14.2830531569352</v>
      </c>
      <c r="AL66" s="208">
        <v>0.316454015492866</v>
      </c>
      <c r="AM66" s="208">
        <v>0.00831814328281455</v>
      </c>
      <c r="AN66" s="208">
        <v>0</v>
      </c>
      <c r="AO66" s="208">
        <v>0</v>
      </c>
      <c r="AP66" s="208">
        <v>0</v>
      </c>
      <c r="AQ66" s="208">
        <v>0</v>
      </c>
      <c r="AR66" s="208">
        <v>0</v>
      </c>
      <c r="AS66" s="208">
        <v>0</v>
      </c>
      <c r="AT66" s="208">
        <v>0</v>
      </c>
      <c r="AU66" s="208">
        <v>0</v>
      </c>
      <c r="AV66" s="208">
        <v>0.145999062341731</v>
      </c>
      <c r="AW66" s="208">
        <v>0.00595376754897581</v>
      </c>
      <c r="AX66" s="208">
        <v>0</v>
      </c>
      <c r="AY66" s="208">
        <v>0.107475070330112</v>
      </c>
      <c r="AZ66" s="208">
        <v>0</v>
      </c>
      <c r="BA66" s="208">
        <v>0</v>
      </c>
      <c r="BB66" s="208">
        <v>0</v>
      </c>
      <c r="BC66" s="209">
        <v>248.553511270126</v>
      </c>
      <c r="BD66" s="210">
        <v>13.0027263477126</v>
      </c>
      <c r="BE66" s="208">
        <v>162.955508893656</v>
      </c>
      <c r="BF66" s="208">
        <v>175.958235241369</v>
      </c>
      <c r="BG66" s="208">
        <v>0</v>
      </c>
      <c r="BH66" s="208">
        <v>0</v>
      </c>
      <c r="BI66" s="208">
        <v>0</v>
      </c>
      <c r="BJ66" s="208">
        <v>0</v>
      </c>
      <c r="BK66" s="208">
        <v>-1.98954470791752</v>
      </c>
      <c r="BL66" s="211">
        <v>173.968690533451</v>
      </c>
      <c r="BM66" s="213">
        <v>422.522201803577</v>
      </c>
    </row>
    <row r="67" spans="1:65">
      <c r="A67" s="86" t="s">
        <v>265</v>
      </c>
      <c r="B67" s="200" t="s">
        <v>266</v>
      </c>
      <c r="C67" s="208">
        <v>0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0.0541121449781707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8">
        <v>0</v>
      </c>
      <c r="X67" s="208">
        <v>0</v>
      </c>
      <c r="Y67" s="208">
        <v>25.5256737665495</v>
      </c>
      <c r="Z67" s="208">
        <v>0</v>
      </c>
      <c r="AA67" s="208">
        <v>0</v>
      </c>
      <c r="AB67" s="208">
        <v>61.3329297163692</v>
      </c>
      <c r="AC67" s="208">
        <v>472.706673340292</v>
      </c>
      <c r="AD67" s="208">
        <v>0</v>
      </c>
      <c r="AE67" s="208">
        <v>224.679739561335</v>
      </c>
      <c r="AF67" s="208">
        <v>0.0314799305923838</v>
      </c>
      <c r="AG67" s="208">
        <v>0</v>
      </c>
      <c r="AH67" s="208">
        <v>46.7434997596508</v>
      </c>
      <c r="AI67" s="208">
        <v>0</v>
      </c>
      <c r="AJ67" s="208">
        <v>0</v>
      </c>
      <c r="AK67" s="208">
        <v>15.6012518496768</v>
      </c>
      <c r="AL67" s="208">
        <v>83.2015517180452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9">
        <v>929.876911787489</v>
      </c>
      <c r="BD67" s="210">
        <v>6.72073491026902</v>
      </c>
      <c r="BE67" s="208">
        <v>29.3054264997055</v>
      </c>
      <c r="BF67" s="208">
        <v>36.0261614099745</v>
      </c>
      <c r="BG67" s="208">
        <v>0</v>
      </c>
      <c r="BH67" s="208">
        <v>0</v>
      </c>
      <c r="BI67" s="208">
        <v>0</v>
      </c>
      <c r="BJ67" s="208">
        <v>0</v>
      </c>
      <c r="BK67" s="208">
        <v>-18.6233714815701</v>
      </c>
      <c r="BL67" s="211">
        <v>17.4027899284044</v>
      </c>
      <c r="BM67" s="213">
        <v>947.279701715893</v>
      </c>
    </row>
    <row r="68" spans="1:65">
      <c r="A68" s="86" t="s">
        <v>267</v>
      </c>
      <c r="B68" s="200" t="s">
        <v>268</v>
      </c>
      <c r="C68" s="208">
        <v>64.8979882500309</v>
      </c>
      <c r="D68" s="208">
        <v>62.421326320065</v>
      </c>
      <c r="E68" s="208">
        <v>6.79301721927506</v>
      </c>
      <c r="F68" s="208">
        <v>0.00603003906599693</v>
      </c>
      <c r="G68" s="208">
        <v>4.31058673458636</v>
      </c>
      <c r="H68" s="208">
        <v>401.513537018937</v>
      </c>
      <c r="I68" s="208">
        <v>386.750366954403</v>
      </c>
      <c r="J68" s="208">
        <v>539.773819884494</v>
      </c>
      <c r="K68" s="208">
        <v>11.4320761625167</v>
      </c>
      <c r="L68" s="208">
        <v>3.06194540663731</v>
      </c>
      <c r="M68" s="208">
        <v>3.48085204320358</v>
      </c>
      <c r="N68" s="208">
        <v>21.1066219155785</v>
      </c>
      <c r="O68" s="208">
        <v>39.4322484126215</v>
      </c>
      <c r="P68" s="208">
        <v>7.87125783965218</v>
      </c>
      <c r="Q68" s="208">
        <v>0.947326995353829</v>
      </c>
      <c r="R68" s="208">
        <v>45.5656426931495</v>
      </c>
      <c r="S68" s="208">
        <v>0.902540659679919</v>
      </c>
      <c r="T68" s="208">
        <v>164.792434483188</v>
      </c>
      <c r="U68" s="208">
        <v>106.925627661298</v>
      </c>
      <c r="V68" s="208">
        <v>3.87999702507497</v>
      </c>
      <c r="W68" s="208">
        <v>17.9755881656085</v>
      </c>
      <c r="X68" s="208">
        <v>13.1687922410051</v>
      </c>
      <c r="Y68" s="208">
        <v>141.404755567754</v>
      </c>
      <c r="Z68" s="208">
        <v>1133.60480857807</v>
      </c>
      <c r="AA68" s="208">
        <v>42.9052856752233</v>
      </c>
      <c r="AB68" s="208">
        <v>103.916192469596</v>
      </c>
      <c r="AC68" s="208">
        <v>1090.29618964086</v>
      </c>
      <c r="AD68" s="208">
        <v>471.069596601616</v>
      </c>
      <c r="AE68" s="208">
        <v>221.274262119948</v>
      </c>
      <c r="AF68" s="208">
        <v>17.5043020378865</v>
      </c>
      <c r="AG68" s="208">
        <v>278.802838445412</v>
      </c>
      <c r="AH68" s="208">
        <v>97.3486892813694</v>
      </c>
      <c r="AI68" s="208">
        <v>110.072887807826</v>
      </c>
      <c r="AJ68" s="208">
        <v>55.2354316922361</v>
      </c>
      <c r="AK68" s="208">
        <v>1320.22084751321</v>
      </c>
      <c r="AL68" s="208">
        <v>87.7113641900541</v>
      </c>
      <c r="AM68" s="208">
        <v>4.26582571653813</v>
      </c>
      <c r="AN68" s="208">
        <v>0.0281436899106919</v>
      </c>
      <c r="AO68" s="208">
        <v>0</v>
      </c>
      <c r="AP68" s="208">
        <v>0.631440990340738</v>
      </c>
      <c r="AQ68" s="208">
        <v>2.9006389361432</v>
      </c>
      <c r="AR68" s="208">
        <v>77.4040197614718</v>
      </c>
      <c r="AS68" s="208">
        <v>0.69621007071234</v>
      </c>
      <c r="AT68" s="208">
        <v>0.286259872970232</v>
      </c>
      <c r="AU68" s="208">
        <v>0</v>
      </c>
      <c r="AV68" s="208">
        <v>13.1960584587885</v>
      </c>
      <c r="AW68" s="208">
        <v>1.84249124795821</v>
      </c>
      <c r="AX68" s="208">
        <v>10.9016990798895</v>
      </c>
      <c r="AY68" s="208">
        <v>74.0627229111325</v>
      </c>
      <c r="AZ68" s="208">
        <v>0</v>
      </c>
      <c r="BA68" s="208">
        <v>5.4756616712587</v>
      </c>
      <c r="BB68" s="208">
        <v>0</v>
      </c>
      <c r="BC68" s="209">
        <v>7270.0682481536</v>
      </c>
      <c r="BD68" s="210">
        <v>1442.86413823187</v>
      </c>
      <c r="BE68" s="208">
        <v>4265.60985691541</v>
      </c>
      <c r="BF68" s="208">
        <v>5708.47399514728</v>
      </c>
      <c r="BG68" s="208">
        <v>0</v>
      </c>
      <c r="BH68" s="208">
        <v>0</v>
      </c>
      <c r="BI68" s="208">
        <v>677.356574692159</v>
      </c>
      <c r="BJ68" s="208">
        <v>771.368611269069</v>
      </c>
      <c r="BK68" s="208">
        <v>-9.09924781871821</v>
      </c>
      <c r="BL68" s="211">
        <v>7148.09993328979</v>
      </c>
      <c r="BM68" s="213">
        <v>14418.1681814434</v>
      </c>
    </row>
    <row r="69" spans="1:65">
      <c r="A69" s="86" t="s">
        <v>269</v>
      </c>
      <c r="B69" s="200" t="s">
        <v>270</v>
      </c>
      <c r="C69" s="208">
        <v>0</v>
      </c>
      <c r="D69" s="208">
        <v>0</v>
      </c>
      <c r="E69" s="208">
        <v>0</v>
      </c>
      <c r="F69" s="208">
        <v>0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8">
        <v>0</v>
      </c>
      <c r="X69" s="208">
        <v>0</v>
      </c>
      <c r="Y69" s="208">
        <v>0</v>
      </c>
      <c r="Z69" s="208">
        <v>0</v>
      </c>
      <c r="AA69" s="208">
        <v>4.82564085045618</v>
      </c>
      <c r="AB69" s="208">
        <v>0</v>
      </c>
      <c r="AC69" s="208">
        <v>0.324452377135293</v>
      </c>
      <c r="AD69" s="208">
        <v>0</v>
      </c>
      <c r="AE69" s="208">
        <v>0.0219823374554683</v>
      </c>
      <c r="AF69" s="208">
        <v>5.48823280095121e-5</v>
      </c>
      <c r="AG69" s="208">
        <v>0</v>
      </c>
      <c r="AH69" s="208">
        <v>0.580698979948901</v>
      </c>
      <c r="AI69" s="208">
        <v>0.155819750051484</v>
      </c>
      <c r="AJ69" s="208">
        <v>0.133835384304703</v>
      </c>
      <c r="AK69" s="208">
        <v>0</v>
      </c>
      <c r="AL69" s="208">
        <v>2.42510330755449</v>
      </c>
      <c r="AM69" s="208">
        <v>0</v>
      </c>
      <c r="AN69" s="208">
        <v>0</v>
      </c>
      <c r="AO69" s="208">
        <v>0</v>
      </c>
      <c r="AP69" s="208">
        <v>0.309985148107938</v>
      </c>
      <c r="AQ69" s="208">
        <v>0.00560649477408124</v>
      </c>
      <c r="AR69" s="208">
        <v>0</v>
      </c>
      <c r="AS69" s="208">
        <v>0.0327830311396583</v>
      </c>
      <c r="AT69" s="208">
        <v>16.8734766807117</v>
      </c>
      <c r="AU69" s="208">
        <v>2.71917962798978</v>
      </c>
      <c r="AV69" s="208">
        <v>0.00776067110097845</v>
      </c>
      <c r="AW69" s="208">
        <v>5.83022208900992</v>
      </c>
      <c r="AX69" s="208">
        <v>2.39007979859106</v>
      </c>
      <c r="AY69" s="208">
        <v>19.4515640077705</v>
      </c>
      <c r="AZ69" s="208">
        <v>4.30248797344665</v>
      </c>
      <c r="BA69" s="208">
        <v>3.03456858918371</v>
      </c>
      <c r="BB69" s="208">
        <v>0</v>
      </c>
      <c r="BC69" s="209">
        <v>63.4253019810605</v>
      </c>
      <c r="BD69" s="210">
        <v>2.51515890100777</v>
      </c>
      <c r="BE69" s="208">
        <v>31.1910811792187</v>
      </c>
      <c r="BF69" s="208">
        <v>33.7062400802265</v>
      </c>
      <c r="BG69" s="208">
        <v>0</v>
      </c>
      <c r="BH69" s="208">
        <v>0</v>
      </c>
      <c r="BI69" s="208">
        <v>75.9377876797593</v>
      </c>
      <c r="BJ69" s="208">
        <v>146.443114738975</v>
      </c>
      <c r="BK69" s="208">
        <v>-0.133437983934286</v>
      </c>
      <c r="BL69" s="211">
        <v>255.953704515026</v>
      </c>
      <c r="BM69" s="213">
        <v>319.379006496087</v>
      </c>
    </row>
    <row r="70" spans="1:65">
      <c r="A70" s="86" t="s">
        <v>271</v>
      </c>
      <c r="B70" s="200" t="s">
        <v>272</v>
      </c>
      <c r="C70" s="208">
        <v>0</v>
      </c>
      <c r="D70" s="208">
        <v>0</v>
      </c>
      <c r="E70" s="208">
        <v>0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12.277621992047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8">
        <v>0</v>
      </c>
      <c r="X70" s="208">
        <v>0</v>
      </c>
      <c r="Y70" s="208">
        <v>0</v>
      </c>
      <c r="Z70" s="208">
        <v>0</v>
      </c>
      <c r="AA70" s="208">
        <v>295.534307025082</v>
      </c>
      <c r="AB70" s="208">
        <v>12.385145273124</v>
      </c>
      <c r="AC70" s="208">
        <v>29.3139235482973</v>
      </c>
      <c r="AD70" s="208">
        <v>3.2318227195298</v>
      </c>
      <c r="AE70" s="208">
        <v>30.0408263294343</v>
      </c>
      <c r="AF70" s="208">
        <v>0.000126727028272907</v>
      </c>
      <c r="AG70" s="208">
        <v>8.11849733791253</v>
      </c>
      <c r="AH70" s="208">
        <v>15.8361455960314</v>
      </c>
      <c r="AI70" s="208">
        <v>8.11839376075237</v>
      </c>
      <c r="AJ70" s="208">
        <v>0</v>
      </c>
      <c r="AK70" s="208">
        <v>0</v>
      </c>
      <c r="AL70" s="208">
        <v>6.88565837875608</v>
      </c>
      <c r="AM70" s="208">
        <v>0</v>
      </c>
      <c r="AN70" s="208">
        <v>0</v>
      </c>
      <c r="AO70" s="208">
        <v>0</v>
      </c>
      <c r="AP70" s="208">
        <v>27.207990630778</v>
      </c>
      <c r="AQ70" s="208">
        <v>0</v>
      </c>
      <c r="AR70" s="208">
        <v>0</v>
      </c>
      <c r="AS70" s="208">
        <v>0</v>
      </c>
      <c r="AT70" s="208">
        <v>37.4350696472935</v>
      </c>
      <c r="AU70" s="208">
        <v>0</v>
      </c>
      <c r="AV70" s="208">
        <v>0</v>
      </c>
      <c r="AW70" s="208">
        <v>0.222699100439662</v>
      </c>
      <c r="AX70" s="208">
        <v>0</v>
      </c>
      <c r="AY70" s="208">
        <v>7.30945345209042</v>
      </c>
      <c r="AZ70" s="208">
        <v>0</v>
      </c>
      <c r="BA70" s="208">
        <v>16.0137400646206</v>
      </c>
      <c r="BB70" s="208">
        <v>0</v>
      </c>
      <c r="BC70" s="209">
        <v>509.931421583217</v>
      </c>
      <c r="BD70" s="210">
        <v>7.66235421580943</v>
      </c>
      <c r="BE70" s="208">
        <v>276.512680320134</v>
      </c>
      <c r="BF70" s="208">
        <v>284.175034535943</v>
      </c>
      <c r="BG70" s="208">
        <v>0</v>
      </c>
      <c r="BH70" s="208">
        <v>0</v>
      </c>
      <c r="BI70" s="208">
        <v>0</v>
      </c>
      <c r="BJ70" s="208">
        <v>0</v>
      </c>
      <c r="BK70" s="208">
        <v>-0.664391658678808</v>
      </c>
      <c r="BL70" s="211">
        <v>283.510642877265</v>
      </c>
      <c r="BM70" s="213">
        <v>793.442064460482</v>
      </c>
    </row>
    <row r="71" spans="1:65">
      <c r="A71" s="86" t="s">
        <v>273</v>
      </c>
      <c r="B71" s="200" t="s">
        <v>274</v>
      </c>
      <c r="C71" s="208">
        <v>0</v>
      </c>
      <c r="D71" s="208">
        <v>0</v>
      </c>
      <c r="E71" s="208">
        <v>0</v>
      </c>
      <c r="F71" s="208">
        <v>0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8">
        <v>0</v>
      </c>
      <c r="X71" s="208">
        <v>0</v>
      </c>
      <c r="Y71" s="208">
        <v>0</v>
      </c>
      <c r="Z71" s="208">
        <v>0</v>
      </c>
      <c r="AA71" s="208">
        <v>13.8746118579074</v>
      </c>
      <c r="AB71" s="208">
        <v>0.0284084272127083</v>
      </c>
      <c r="AC71" s="208">
        <v>0</v>
      </c>
      <c r="AD71" s="208">
        <v>0.500748760713375</v>
      </c>
      <c r="AE71" s="208">
        <v>0</v>
      </c>
      <c r="AF71" s="208">
        <v>0.000418531392323141</v>
      </c>
      <c r="AG71" s="208">
        <v>0.131823646632796</v>
      </c>
      <c r="AH71" s="208">
        <v>0</v>
      </c>
      <c r="AI71" s="208">
        <v>0</v>
      </c>
      <c r="AJ71" s="208">
        <v>0</v>
      </c>
      <c r="AK71" s="208">
        <v>0.0907605595345564</v>
      </c>
      <c r="AL71" s="208">
        <v>0.584784429037309</v>
      </c>
      <c r="AM71" s="208">
        <v>0</v>
      </c>
      <c r="AN71" s="208">
        <v>0</v>
      </c>
      <c r="AO71" s="208">
        <v>0</v>
      </c>
      <c r="AP71" s="208">
        <v>0</v>
      </c>
      <c r="AQ71" s="208">
        <v>0</v>
      </c>
      <c r="AR71" s="208">
        <v>0</v>
      </c>
      <c r="AS71" s="208">
        <v>0.10095949071474</v>
      </c>
      <c r="AT71" s="208">
        <v>0.010432724302471</v>
      </c>
      <c r="AU71" s="208">
        <v>2.37245695286396</v>
      </c>
      <c r="AV71" s="208">
        <v>0</v>
      </c>
      <c r="AW71" s="208">
        <v>0.763811230997289</v>
      </c>
      <c r="AX71" s="208">
        <v>17.8981820055815</v>
      </c>
      <c r="AY71" s="208">
        <v>0.593112603049286</v>
      </c>
      <c r="AZ71" s="208">
        <v>0</v>
      </c>
      <c r="BA71" s="208">
        <v>8.75119478567022</v>
      </c>
      <c r="BB71" s="208">
        <v>0</v>
      </c>
      <c r="BC71" s="209">
        <v>45.7017060056099</v>
      </c>
      <c r="BD71" s="210">
        <v>9.05436822903409</v>
      </c>
      <c r="BE71" s="208">
        <v>142.40257378013</v>
      </c>
      <c r="BF71" s="208">
        <v>151.456942009164</v>
      </c>
      <c r="BG71" s="208">
        <v>0</v>
      </c>
      <c r="BH71" s="208">
        <v>0</v>
      </c>
      <c r="BI71" s="208">
        <v>584.168404461564</v>
      </c>
      <c r="BJ71" s="208">
        <v>196.325433350275</v>
      </c>
      <c r="BK71" s="208">
        <v>-0.135819061103192</v>
      </c>
      <c r="BL71" s="211">
        <v>931.8149607599</v>
      </c>
      <c r="BM71" s="213">
        <v>977.51666676551</v>
      </c>
    </row>
    <row r="72" spans="1:65">
      <c r="A72" s="86" t="s">
        <v>275</v>
      </c>
      <c r="B72" s="200" t="s">
        <v>276</v>
      </c>
      <c r="C72" s="208">
        <v>0</v>
      </c>
      <c r="D72" s="208">
        <v>0</v>
      </c>
      <c r="E72" s="208">
        <v>0</v>
      </c>
      <c r="F72" s="208">
        <v>0</v>
      </c>
      <c r="G72" s="208">
        <v>0</v>
      </c>
      <c r="H72" s="208">
        <v>1.2476368541647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4.69136815109449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8">
        <v>0</v>
      </c>
      <c r="X72" s="208">
        <v>0</v>
      </c>
      <c r="Y72" s="208">
        <v>0</v>
      </c>
      <c r="Z72" s="208">
        <v>0</v>
      </c>
      <c r="AA72" s="208">
        <v>47.9913937521033</v>
      </c>
      <c r="AB72" s="208">
        <v>0.506347913522783</v>
      </c>
      <c r="AC72" s="208">
        <v>28.6366827044585</v>
      </c>
      <c r="AD72" s="208">
        <v>6.07057843797506</v>
      </c>
      <c r="AE72" s="208">
        <v>0</v>
      </c>
      <c r="AF72" s="208">
        <v>0.0381976887726311</v>
      </c>
      <c r="AG72" s="208">
        <v>1.48205015822833</v>
      </c>
      <c r="AH72" s="208">
        <v>3.53513135481234</v>
      </c>
      <c r="AI72" s="208">
        <v>0.0943876223320707</v>
      </c>
      <c r="AJ72" s="208">
        <v>0.0624134386099256</v>
      </c>
      <c r="AK72" s="208">
        <v>10.3034997600887</v>
      </c>
      <c r="AL72" s="208">
        <v>2.36908878163749</v>
      </c>
      <c r="AM72" s="208">
        <v>0</v>
      </c>
      <c r="AN72" s="208">
        <v>0</v>
      </c>
      <c r="AO72" s="208">
        <v>0</v>
      </c>
      <c r="AP72" s="208">
        <v>0.251326204873456</v>
      </c>
      <c r="AQ72" s="208">
        <v>0</v>
      </c>
      <c r="AR72" s="208">
        <v>0</v>
      </c>
      <c r="AS72" s="208">
        <v>0</v>
      </c>
      <c r="AT72" s="208">
        <v>0.45259732946644</v>
      </c>
      <c r="AU72" s="208">
        <v>0</v>
      </c>
      <c r="AV72" s="208">
        <v>0</v>
      </c>
      <c r="AW72" s="208">
        <v>20.3059697000369</v>
      </c>
      <c r="AX72" s="208">
        <v>0</v>
      </c>
      <c r="AY72" s="208">
        <v>8.00175144608916</v>
      </c>
      <c r="AZ72" s="208">
        <v>1.35338728940231</v>
      </c>
      <c r="BA72" s="208">
        <v>0.850206286707279</v>
      </c>
      <c r="BB72" s="208">
        <v>0</v>
      </c>
      <c r="BC72" s="209">
        <v>138.244014874376</v>
      </c>
      <c r="BD72" s="210">
        <v>31.3283605460238</v>
      </c>
      <c r="BE72" s="208">
        <v>189.230096681598</v>
      </c>
      <c r="BF72" s="208">
        <v>220.558457227622</v>
      </c>
      <c r="BG72" s="208">
        <v>0</v>
      </c>
      <c r="BH72" s="208">
        <v>0</v>
      </c>
      <c r="BI72" s="208">
        <v>24.7578191259641</v>
      </c>
      <c r="BJ72" s="208">
        <v>402.100378059888</v>
      </c>
      <c r="BK72" s="208">
        <v>-0.186541331974936</v>
      </c>
      <c r="BL72" s="211">
        <v>647.230113081499</v>
      </c>
      <c r="BM72" s="213">
        <v>785.474127955875</v>
      </c>
    </row>
    <row r="73" spans="1:65">
      <c r="A73" s="86" t="s">
        <v>277</v>
      </c>
      <c r="B73" s="200" t="s">
        <v>278</v>
      </c>
      <c r="C73" s="208">
        <v>1.72475476578355</v>
      </c>
      <c r="D73" s="208">
        <v>4.48239203706334</v>
      </c>
      <c r="E73" s="208">
        <v>0.336590199657787</v>
      </c>
      <c r="F73" s="208">
        <v>0</v>
      </c>
      <c r="G73" s="208">
        <v>0.965917881036806</v>
      </c>
      <c r="H73" s="208">
        <v>3.21393895227978</v>
      </c>
      <c r="I73" s="208">
        <v>8.28559576509815</v>
      </c>
      <c r="J73" s="208">
        <v>0.990061348814924</v>
      </c>
      <c r="K73" s="208">
        <v>0.387585387316052</v>
      </c>
      <c r="L73" s="208">
        <v>0.756500165761083</v>
      </c>
      <c r="M73" s="208">
        <v>0.0747549175881125</v>
      </c>
      <c r="N73" s="208">
        <v>1.58805604596644</v>
      </c>
      <c r="O73" s="208">
        <v>1.35788558739928</v>
      </c>
      <c r="P73" s="208">
        <v>1.67057863692374</v>
      </c>
      <c r="Q73" s="208">
        <v>0.0885683754751201</v>
      </c>
      <c r="R73" s="208">
        <v>0.307470790828475</v>
      </c>
      <c r="S73" s="208">
        <v>0.0615772946997507</v>
      </c>
      <c r="T73" s="208">
        <v>15.6538195269231</v>
      </c>
      <c r="U73" s="208">
        <v>0.71433680019161</v>
      </c>
      <c r="V73" s="208">
        <v>0.105560892660436</v>
      </c>
      <c r="W73" s="208">
        <v>3.68702016920814</v>
      </c>
      <c r="X73" s="208">
        <v>4.37952008548094</v>
      </c>
      <c r="Y73" s="208">
        <v>1.28575577150791</v>
      </c>
      <c r="Z73" s="208">
        <v>2.39288008238982</v>
      </c>
      <c r="AA73" s="208">
        <v>44.0110297936028</v>
      </c>
      <c r="AB73" s="208">
        <v>140.245789691545</v>
      </c>
      <c r="AC73" s="208">
        <v>233.503168382204</v>
      </c>
      <c r="AD73" s="208">
        <v>45.3389375888878</v>
      </c>
      <c r="AE73" s="208">
        <v>45.4323703936644</v>
      </c>
      <c r="AF73" s="208">
        <v>0.789886968814804</v>
      </c>
      <c r="AG73" s="208">
        <v>25.7856411459613</v>
      </c>
      <c r="AH73" s="208">
        <v>33.8194014016065</v>
      </c>
      <c r="AI73" s="208">
        <v>123.390274288031</v>
      </c>
      <c r="AJ73" s="208">
        <v>6.55087046742724</v>
      </c>
      <c r="AK73" s="208">
        <v>263.524459869357</v>
      </c>
      <c r="AL73" s="208">
        <v>29.4661603212738</v>
      </c>
      <c r="AM73" s="208">
        <v>64.5556766285502</v>
      </c>
      <c r="AN73" s="208">
        <v>0.264890781744031</v>
      </c>
      <c r="AO73" s="208">
        <v>0.0333624621809223</v>
      </c>
      <c r="AP73" s="208">
        <v>3.88356526502866</v>
      </c>
      <c r="AQ73" s="208">
        <v>0.642623668918112</v>
      </c>
      <c r="AR73" s="208">
        <v>0.828334209707172</v>
      </c>
      <c r="AS73" s="208">
        <v>12.7525387153107</v>
      </c>
      <c r="AT73" s="208">
        <v>0.858802592474882</v>
      </c>
      <c r="AU73" s="208">
        <v>1.76384198434405</v>
      </c>
      <c r="AV73" s="208">
        <v>8.05383114573969</v>
      </c>
      <c r="AW73" s="208">
        <v>11.4925748046243</v>
      </c>
      <c r="AX73" s="208">
        <v>4.9837568358083</v>
      </c>
      <c r="AY73" s="208">
        <v>6.90393303037228</v>
      </c>
      <c r="AZ73" s="208">
        <v>0.19523424785217</v>
      </c>
      <c r="BA73" s="208">
        <v>14.5601646144798</v>
      </c>
      <c r="BB73" s="208">
        <v>0</v>
      </c>
      <c r="BC73" s="209">
        <v>1178.14224277957</v>
      </c>
      <c r="BD73" s="210">
        <v>193.291500602044</v>
      </c>
      <c r="BE73" s="208">
        <v>634.551085220427</v>
      </c>
      <c r="BF73" s="208">
        <v>827.842585822471</v>
      </c>
      <c r="BG73" s="208">
        <v>0</v>
      </c>
      <c r="BH73" s="208">
        <v>0</v>
      </c>
      <c r="BI73" s="208">
        <v>65.354689864871</v>
      </c>
      <c r="BJ73" s="208">
        <v>696.007570535169</v>
      </c>
      <c r="BK73" s="208">
        <v>-1.52704626590986</v>
      </c>
      <c r="BL73" s="211">
        <v>1587.6777999566</v>
      </c>
      <c r="BM73" s="213">
        <v>2765.82004273617</v>
      </c>
    </row>
    <row r="74" spans="1:65">
      <c r="A74" s="86" t="s">
        <v>279</v>
      </c>
      <c r="B74" s="200" t="s">
        <v>280</v>
      </c>
      <c r="C74" s="208">
        <v>0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0.00912228528926283</v>
      </c>
      <c r="V74" s="208">
        <v>0</v>
      </c>
      <c r="W74" s="208">
        <v>0</v>
      </c>
      <c r="X74" s="208">
        <v>0</v>
      </c>
      <c r="Y74" s="208">
        <v>0</v>
      </c>
      <c r="Z74" s="208">
        <v>0.00519886168152149</v>
      </c>
      <c r="AA74" s="208">
        <v>0</v>
      </c>
      <c r="AB74" s="208">
        <v>0.29459218291813</v>
      </c>
      <c r="AC74" s="208">
        <v>0.0991398878647646</v>
      </c>
      <c r="AD74" s="208">
        <v>0.0610307973872307</v>
      </c>
      <c r="AE74" s="208">
        <v>0</v>
      </c>
      <c r="AF74" s="208">
        <v>0.000309812096114642</v>
      </c>
      <c r="AG74" s="208">
        <v>0</v>
      </c>
      <c r="AH74" s="208">
        <v>0</v>
      </c>
      <c r="AI74" s="208">
        <v>0</v>
      </c>
      <c r="AJ74" s="208">
        <v>0</v>
      </c>
      <c r="AK74" s="208">
        <v>0</v>
      </c>
      <c r="AL74" s="208">
        <v>0</v>
      </c>
      <c r="AM74" s="208">
        <v>0</v>
      </c>
      <c r="AN74" s="208">
        <v>0</v>
      </c>
      <c r="AO74" s="208">
        <v>0</v>
      </c>
      <c r="AP74" s="208">
        <v>0</v>
      </c>
      <c r="AQ74" s="208">
        <v>0</v>
      </c>
      <c r="AR74" s="208">
        <v>0</v>
      </c>
      <c r="AS74" s="208">
        <v>0</v>
      </c>
      <c r="AT74" s="208">
        <v>0</v>
      </c>
      <c r="AU74" s="208">
        <v>0</v>
      </c>
      <c r="AV74" s="208">
        <v>0</v>
      </c>
      <c r="AW74" s="208">
        <v>0.00207716388170624</v>
      </c>
      <c r="AX74" s="208">
        <v>0</v>
      </c>
      <c r="AY74" s="208">
        <v>0</v>
      </c>
      <c r="AZ74" s="208">
        <v>0</v>
      </c>
      <c r="BA74" s="208">
        <v>1.89603316778875</v>
      </c>
      <c r="BB74" s="208">
        <v>0</v>
      </c>
      <c r="BC74" s="209">
        <v>2.36750415890748</v>
      </c>
      <c r="BD74" s="210">
        <v>4.80645475462607</v>
      </c>
      <c r="BE74" s="208">
        <v>23.1634062202241</v>
      </c>
      <c r="BF74" s="208">
        <v>27.9698609748502</v>
      </c>
      <c r="BG74" s="208">
        <v>0</v>
      </c>
      <c r="BH74" s="208">
        <v>0</v>
      </c>
      <c r="BI74" s="208">
        <v>138.695277536282</v>
      </c>
      <c r="BJ74" s="208">
        <v>11.5550890928513</v>
      </c>
      <c r="BK74" s="208">
        <v>-0.00494697079817021</v>
      </c>
      <c r="BL74" s="211">
        <v>178.215280633185</v>
      </c>
      <c r="BM74" s="213">
        <v>180.582784792093</v>
      </c>
    </row>
    <row r="75" spans="1:65">
      <c r="A75" s="86" t="s">
        <v>281</v>
      </c>
      <c r="B75" s="200" t="s">
        <v>282</v>
      </c>
      <c r="C75" s="208">
        <v>0</v>
      </c>
      <c r="D75" s="208">
        <v>0</v>
      </c>
      <c r="E75" s="208">
        <v>0</v>
      </c>
      <c r="F75" s="208">
        <v>0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8">
        <v>0</v>
      </c>
      <c r="X75" s="208">
        <v>0</v>
      </c>
      <c r="Y75" s="208">
        <v>0</v>
      </c>
      <c r="Z75" s="208">
        <v>0</v>
      </c>
      <c r="AA75" s="208">
        <v>0</v>
      </c>
      <c r="AB75" s="208">
        <v>0</v>
      </c>
      <c r="AC75" s="208">
        <v>1355.71479004394</v>
      </c>
      <c r="AD75" s="208">
        <v>0</v>
      </c>
      <c r="AE75" s="208">
        <v>0</v>
      </c>
      <c r="AF75" s="208">
        <v>0</v>
      </c>
      <c r="AG75" s="208">
        <v>0</v>
      </c>
      <c r="AH75" s="208">
        <v>32.5011862647937</v>
      </c>
      <c r="AI75" s="208">
        <v>0</v>
      </c>
      <c r="AJ75" s="208">
        <v>0</v>
      </c>
      <c r="AK75" s="208">
        <v>0</v>
      </c>
      <c r="AL75" s="208">
        <v>0</v>
      </c>
      <c r="AM75" s="208">
        <v>0</v>
      </c>
      <c r="AN75" s="208">
        <v>0</v>
      </c>
      <c r="AO75" s="208">
        <v>0</v>
      </c>
      <c r="AP75" s="208">
        <v>0</v>
      </c>
      <c r="AQ75" s="208">
        <v>0</v>
      </c>
      <c r="AR75" s="208">
        <v>0</v>
      </c>
      <c r="AS75" s="208">
        <v>0</v>
      </c>
      <c r="AT75" s="208">
        <v>0</v>
      </c>
      <c r="AU75" s="208">
        <v>0</v>
      </c>
      <c r="AV75" s="208">
        <v>0</v>
      </c>
      <c r="AW75" s="208">
        <v>0</v>
      </c>
      <c r="AX75" s="208">
        <v>0</v>
      </c>
      <c r="AY75" s="208">
        <v>0</v>
      </c>
      <c r="AZ75" s="208">
        <v>0</v>
      </c>
      <c r="BA75" s="208">
        <v>0</v>
      </c>
      <c r="BB75" s="208">
        <v>0</v>
      </c>
      <c r="BC75" s="209">
        <v>1388.21597630873</v>
      </c>
      <c r="BD75" s="210">
        <v>614.258625679317</v>
      </c>
      <c r="BE75" s="208">
        <v>4583.3025319935</v>
      </c>
      <c r="BF75" s="208">
        <v>5197.56115767282</v>
      </c>
      <c r="BG75" s="208">
        <v>0</v>
      </c>
      <c r="BH75" s="208">
        <v>0</v>
      </c>
      <c r="BI75" s="208">
        <v>19.4041395149987</v>
      </c>
      <c r="BJ75" s="208">
        <v>6209.93554151439</v>
      </c>
      <c r="BK75" s="208">
        <v>-75.3663676812549</v>
      </c>
      <c r="BL75" s="211">
        <v>11351.534471021</v>
      </c>
      <c r="BM75" s="213">
        <v>12739.7504473297</v>
      </c>
    </row>
    <row r="76" spans="1:65">
      <c r="A76" s="86" t="s">
        <v>283</v>
      </c>
      <c r="B76" s="200" t="s">
        <v>284</v>
      </c>
      <c r="C76" s="208">
        <v>0</v>
      </c>
      <c r="D76" s="208">
        <v>0</v>
      </c>
      <c r="E76" s="208">
        <v>0</v>
      </c>
      <c r="F76" s="208">
        <v>0.00486025110960901</v>
      </c>
      <c r="G76" s="208">
        <v>1.20514262193511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0.0173593279457226</v>
      </c>
      <c r="Z76" s="208">
        <v>0</v>
      </c>
      <c r="AA76" s="208">
        <v>0</v>
      </c>
      <c r="AB76" s="208">
        <v>0</v>
      </c>
      <c r="AC76" s="208">
        <v>15.3557848256369</v>
      </c>
      <c r="AD76" s="208">
        <v>0</v>
      </c>
      <c r="AE76" s="208">
        <v>0</v>
      </c>
      <c r="AF76" s="208">
        <v>0</v>
      </c>
      <c r="AG76" s="208">
        <v>0</v>
      </c>
      <c r="AH76" s="208">
        <v>2.52370108660476</v>
      </c>
      <c r="AI76" s="208">
        <v>0</v>
      </c>
      <c r="AJ76" s="208">
        <v>0</v>
      </c>
      <c r="AK76" s="208">
        <v>0</v>
      </c>
      <c r="AL76" s="208">
        <v>0</v>
      </c>
      <c r="AM76" s="208">
        <v>0</v>
      </c>
      <c r="AN76" s="208">
        <v>0</v>
      </c>
      <c r="AO76" s="208">
        <v>0</v>
      </c>
      <c r="AP76" s="208">
        <v>0</v>
      </c>
      <c r="AQ76" s="208">
        <v>0</v>
      </c>
      <c r="AR76" s="208">
        <v>0</v>
      </c>
      <c r="AS76" s="208">
        <v>0</v>
      </c>
      <c r="AT76" s="208">
        <v>0</v>
      </c>
      <c r="AU76" s="208">
        <v>0</v>
      </c>
      <c r="AV76" s="208">
        <v>0</v>
      </c>
      <c r="AW76" s="208">
        <v>0.0306581049863814</v>
      </c>
      <c r="AX76" s="208">
        <v>0</v>
      </c>
      <c r="AY76" s="208">
        <v>0</v>
      </c>
      <c r="AZ76" s="208">
        <v>0</v>
      </c>
      <c r="BA76" s="208">
        <v>0</v>
      </c>
      <c r="BB76" s="208">
        <v>0</v>
      </c>
      <c r="BC76" s="209">
        <v>19.1375062182185</v>
      </c>
      <c r="BD76" s="210">
        <v>95.9263637303163</v>
      </c>
      <c r="BE76" s="208">
        <v>299.279085191726</v>
      </c>
      <c r="BF76" s="208">
        <v>395.205448922042</v>
      </c>
      <c r="BG76" s="208">
        <v>0</v>
      </c>
      <c r="BH76" s="208">
        <v>0</v>
      </c>
      <c r="BI76" s="208">
        <v>0</v>
      </c>
      <c r="BJ76" s="208">
        <v>29.2181180153948</v>
      </c>
      <c r="BK76" s="208">
        <v>-0.0336091452564778</v>
      </c>
      <c r="BL76" s="211">
        <v>424.389957792181</v>
      </c>
      <c r="BM76" s="213">
        <v>443.527464010399</v>
      </c>
    </row>
    <row r="77" spans="1:65">
      <c r="A77" s="86" t="s">
        <v>285</v>
      </c>
      <c r="B77" s="200" t="s">
        <v>286</v>
      </c>
      <c r="C77" s="208">
        <v>0.594667743313858</v>
      </c>
      <c r="D77" s="208">
        <v>1.54433496044647</v>
      </c>
      <c r="E77" s="208">
        <v>0</v>
      </c>
      <c r="F77" s="208">
        <v>0.0477448513148366</v>
      </c>
      <c r="G77" s="208">
        <v>3.44052043787509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4.28162779941488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8">
        <v>7.21849889185944</v>
      </c>
      <c r="X77" s="208">
        <v>0.0562126854826991</v>
      </c>
      <c r="Y77" s="208">
        <v>0.277745130729613</v>
      </c>
      <c r="Z77" s="208">
        <v>3.05998441766084</v>
      </c>
      <c r="AA77" s="208">
        <v>1.84808889089546</v>
      </c>
      <c r="AB77" s="208">
        <v>4.9408560117242</v>
      </c>
      <c r="AC77" s="208">
        <v>1608.90362284886</v>
      </c>
      <c r="AD77" s="208">
        <v>80.6560653761653</v>
      </c>
      <c r="AE77" s="208">
        <v>0.33814824929141</v>
      </c>
      <c r="AF77" s="208">
        <v>2.25663867879675</v>
      </c>
      <c r="AG77" s="208">
        <v>0</v>
      </c>
      <c r="AH77" s="208">
        <v>118.532849782755</v>
      </c>
      <c r="AI77" s="208">
        <v>0.0731892035586614</v>
      </c>
      <c r="AJ77" s="208">
        <v>2.51678414555739</v>
      </c>
      <c r="AK77" s="208">
        <v>151.180363562391</v>
      </c>
      <c r="AL77" s="208">
        <v>22.6130148156012</v>
      </c>
      <c r="AM77" s="208">
        <v>0.105160624775484</v>
      </c>
      <c r="AN77" s="208">
        <v>2.32371289236906</v>
      </c>
      <c r="AO77" s="208">
        <v>0</v>
      </c>
      <c r="AP77" s="208">
        <v>7.55698483902856</v>
      </c>
      <c r="AQ77" s="208">
        <v>0.147122171296004</v>
      </c>
      <c r="AR77" s="208">
        <v>0</v>
      </c>
      <c r="AS77" s="208">
        <v>0.861888518864313</v>
      </c>
      <c r="AT77" s="208">
        <v>0</v>
      </c>
      <c r="AU77" s="208">
        <v>0.0978899568904961</v>
      </c>
      <c r="AV77" s="208">
        <v>0</v>
      </c>
      <c r="AW77" s="208">
        <v>0.161074422919651</v>
      </c>
      <c r="AX77" s="208">
        <v>22.3196407753384</v>
      </c>
      <c r="AY77" s="208">
        <v>8.69074424468786</v>
      </c>
      <c r="AZ77" s="208">
        <v>0</v>
      </c>
      <c r="BA77" s="208">
        <v>0.0652847060470865</v>
      </c>
      <c r="BB77" s="208">
        <v>0</v>
      </c>
      <c r="BC77" s="209">
        <v>2056.71046163591</v>
      </c>
      <c r="BD77" s="210">
        <v>848.517990879285</v>
      </c>
      <c r="BE77" s="208">
        <v>4669.10271187743</v>
      </c>
      <c r="BF77" s="208">
        <v>5517.62070275672</v>
      </c>
      <c r="BG77" s="208">
        <v>0</v>
      </c>
      <c r="BH77" s="208">
        <v>0</v>
      </c>
      <c r="BI77" s="208">
        <v>273.16552709211</v>
      </c>
      <c r="BJ77" s="208">
        <v>3837.03451723224</v>
      </c>
      <c r="BK77" s="208">
        <v>-2.9791090184853</v>
      </c>
      <c r="BL77" s="211">
        <v>9624.84163806258</v>
      </c>
      <c r="BM77" s="213">
        <v>11681.5520996985</v>
      </c>
    </row>
    <row r="78" spans="1:65">
      <c r="A78" s="86" t="s">
        <v>287</v>
      </c>
      <c r="B78" s="200" t="s">
        <v>288</v>
      </c>
      <c r="C78" s="208">
        <v>0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8">
        <v>0</v>
      </c>
      <c r="AB78" s="208">
        <v>0</v>
      </c>
      <c r="AC78" s="208">
        <v>0</v>
      </c>
      <c r="AD78" s="208">
        <v>54.1942434888857</v>
      </c>
      <c r="AE78" s="208">
        <v>0</v>
      </c>
      <c r="AF78" s="208">
        <v>0</v>
      </c>
      <c r="AG78" s="208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2.84378155677324</v>
      </c>
      <c r="AM78" s="208">
        <v>0</v>
      </c>
      <c r="AN78" s="208">
        <v>0</v>
      </c>
      <c r="AO78" s="208">
        <v>0</v>
      </c>
      <c r="AP78" s="208">
        <v>0</v>
      </c>
      <c r="AQ78" s="208">
        <v>0</v>
      </c>
      <c r="AR78" s="208">
        <v>0</v>
      </c>
      <c r="AS78" s="208">
        <v>0</v>
      </c>
      <c r="AT78" s="208">
        <v>0</v>
      </c>
      <c r="AU78" s="208">
        <v>0</v>
      </c>
      <c r="AV78" s="208">
        <v>0</v>
      </c>
      <c r="AW78" s="208">
        <v>0.478014054073895</v>
      </c>
      <c r="AX78" s="208">
        <v>0</v>
      </c>
      <c r="AY78" s="208">
        <v>0.694917540030939</v>
      </c>
      <c r="AZ78" s="208">
        <v>0</v>
      </c>
      <c r="BA78" s="208">
        <v>0</v>
      </c>
      <c r="BB78" s="208">
        <v>0</v>
      </c>
      <c r="BC78" s="209">
        <v>58.2109566397638</v>
      </c>
      <c r="BD78" s="210">
        <v>703.408062740431</v>
      </c>
      <c r="BE78" s="208">
        <v>3997.92959389912</v>
      </c>
      <c r="BF78" s="208">
        <v>4701.33765663955</v>
      </c>
      <c r="BG78" s="208">
        <v>0</v>
      </c>
      <c r="BH78" s="208">
        <v>0</v>
      </c>
      <c r="BI78" s="208">
        <v>2429.28844505806</v>
      </c>
      <c r="BJ78" s="208">
        <v>1464.61852254428</v>
      </c>
      <c r="BK78" s="208">
        <v>-0.0763371941933949</v>
      </c>
      <c r="BL78" s="211">
        <v>8595.1682870477</v>
      </c>
      <c r="BM78" s="213">
        <v>8653.37924368746</v>
      </c>
    </row>
    <row r="79" spans="1:65">
      <c r="A79" s="86" t="s">
        <v>289</v>
      </c>
      <c r="B79" s="200" t="s">
        <v>290</v>
      </c>
      <c r="C79" s="208">
        <v>0</v>
      </c>
      <c r="D79" s="208">
        <v>0</v>
      </c>
      <c r="E79" s="208">
        <v>0</v>
      </c>
      <c r="F79" s="208">
        <v>0</v>
      </c>
      <c r="G79" s="208">
        <v>0</v>
      </c>
      <c r="H79" s="208">
        <v>0</v>
      </c>
      <c r="I79" s="208">
        <v>0.0512778172317966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1.19559627268134</v>
      </c>
      <c r="V79" s="208">
        <v>0</v>
      </c>
      <c r="W79" s="208">
        <v>0</v>
      </c>
      <c r="X79" s="208">
        <v>0</v>
      </c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208">
        <v>384.567470776774</v>
      </c>
      <c r="AE79" s="208">
        <v>2.27351273667378</v>
      </c>
      <c r="AF79" s="208">
        <v>0</v>
      </c>
      <c r="AG79" s="208">
        <v>0</v>
      </c>
      <c r="AH79" s="208">
        <v>0</v>
      </c>
      <c r="AI79" s="208">
        <v>0</v>
      </c>
      <c r="AJ79" s="208">
        <v>0</v>
      </c>
      <c r="AK79" s="208">
        <v>0</v>
      </c>
      <c r="AL79" s="208">
        <v>6.52725904885826</v>
      </c>
      <c r="AM79" s="208">
        <v>35.594830254406</v>
      </c>
      <c r="AN79" s="208">
        <v>0</v>
      </c>
      <c r="AO79" s="208">
        <v>0</v>
      </c>
      <c r="AP79" s="208">
        <v>0</v>
      </c>
      <c r="AQ79" s="208">
        <v>0</v>
      </c>
      <c r="AR79" s="208">
        <v>0</v>
      </c>
      <c r="AS79" s="208">
        <v>0</v>
      </c>
      <c r="AT79" s="208">
        <v>0</v>
      </c>
      <c r="AU79" s="208">
        <v>0</v>
      </c>
      <c r="AV79" s="208">
        <v>0</v>
      </c>
      <c r="AW79" s="208">
        <v>0</v>
      </c>
      <c r="AX79" s="208">
        <v>0</v>
      </c>
      <c r="AY79" s="208">
        <v>0</v>
      </c>
      <c r="AZ79" s="208">
        <v>0</v>
      </c>
      <c r="BA79" s="208">
        <v>0</v>
      </c>
      <c r="BB79" s="208">
        <v>0</v>
      </c>
      <c r="BC79" s="209">
        <v>430.209946906625</v>
      </c>
      <c r="BD79" s="210">
        <v>840.195127594308</v>
      </c>
      <c r="BE79" s="208">
        <v>2647.29469789159</v>
      </c>
      <c r="BF79" s="208">
        <v>3487.4898254859</v>
      </c>
      <c r="BG79" s="208">
        <v>0</v>
      </c>
      <c r="BH79" s="208">
        <v>0</v>
      </c>
      <c r="BI79" s="208">
        <v>1.35995230056029</v>
      </c>
      <c r="BJ79" s="208">
        <v>4296.54241652753</v>
      </c>
      <c r="BK79" s="208">
        <v>-0.605102846839379</v>
      </c>
      <c r="BL79" s="211">
        <v>7784.78709146715</v>
      </c>
      <c r="BM79" s="213">
        <v>8214.99703837377</v>
      </c>
    </row>
    <row r="80" spans="1:65">
      <c r="A80" s="86" t="s">
        <v>291</v>
      </c>
      <c r="B80" s="200" t="s">
        <v>292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2323.08273313158</v>
      </c>
      <c r="AE80" s="208">
        <v>542.824028055698</v>
      </c>
      <c r="AF80" s="208">
        <v>0.138122667811843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884.333310222656</v>
      </c>
      <c r="AM80" s="208">
        <v>738.392455890528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1.12458019131823</v>
      </c>
      <c r="AX80" s="208">
        <v>4.87844193021062</v>
      </c>
      <c r="AY80" s="208">
        <v>57.842387207696</v>
      </c>
      <c r="AZ80" s="208">
        <v>0</v>
      </c>
      <c r="BA80" s="208">
        <v>0</v>
      </c>
      <c r="BB80" s="208">
        <v>0</v>
      </c>
      <c r="BC80" s="209">
        <v>4552.6160592975</v>
      </c>
      <c r="BD80" s="210">
        <v>858.791531122602</v>
      </c>
      <c r="BE80" s="208">
        <v>2733.71767696208</v>
      </c>
      <c r="BF80" s="208">
        <v>3592.50920808468</v>
      </c>
      <c r="BG80" s="208">
        <v>0</v>
      </c>
      <c r="BH80" s="208">
        <v>0</v>
      </c>
      <c r="BI80" s="208">
        <v>0</v>
      </c>
      <c r="BJ80" s="208">
        <v>0</v>
      </c>
      <c r="BK80" s="208">
        <v>-6.74939413873628</v>
      </c>
      <c r="BL80" s="211">
        <v>3585.75981394595</v>
      </c>
      <c r="BM80" s="213">
        <v>8138.37587324344</v>
      </c>
    </row>
    <row r="81" spans="1:65">
      <c r="A81" s="86" t="s">
        <v>293</v>
      </c>
      <c r="B81" s="200" t="s">
        <v>294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18.0082793200181</v>
      </c>
      <c r="AG81" s="208">
        <v>0</v>
      </c>
      <c r="AH81" s="208">
        <v>19.7311588670755</v>
      </c>
      <c r="AI81" s="208">
        <v>0</v>
      </c>
      <c r="AJ81" s="208">
        <v>0</v>
      </c>
      <c r="AK81" s="208">
        <v>0</v>
      </c>
      <c r="AL81" s="208">
        <v>1.31799850052001</v>
      </c>
      <c r="AM81" s="208">
        <v>1.02726693177985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4.61026689998472</v>
      </c>
      <c r="AZ81" s="208">
        <v>0</v>
      </c>
      <c r="BA81" s="208">
        <v>0.872906719601557</v>
      </c>
      <c r="BB81" s="208">
        <v>0</v>
      </c>
      <c r="BC81" s="209">
        <v>45.5678772389797</v>
      </c>
      <c r="BD81" s="210">
        <v>7.54923899037789</v>
      </c>
      <c r="BE81" s="208">
        <v>74.4437122022022</v>
      </c>
      <c r="BF81" s="208">
        <v>81.9929511925801</v>
      </c>
      <c r="BG81" s="208">
        <v>0</v>
      </c>
      <c r="BH81" s="208">
        <v>0</v>
      </c>
      <c r="BI81" s="208">
        <v>195.644248441263</v>
      </c>
      <c r="BJ81" s="208">
        <v>146.274487414248</v>
      </c>
      <c r="BK81" s="208">
        <v>-0.0709621450412124</v>
      </c>
      <c r="BL81" s="211">
        <v>423.84072490305</v>
      </c>
      <c r="BM81" s="213">
        <v>469.40860214203</v>
      </c>
    </row>
    <row r="82" spans="1:65">
      <c r="A82" s="86" t="s">
        <v>295</v>
      </c>
      <c r="B82" s="200" t="s">
        <v>296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50.2824646613717</v>
      </c>
      <c r="AF82" s="208">
        <v>0.000106616422533264</v>
      </c>
      <c r="AG82" s="208">
        <v>357.500996531371</v>
      </c>
      <c r="AH82" s="208">
        <v>0</v>
      </c>
      <c r="AI82" s="208">
        <v>0</v>
      </c>
      <c r="AJ82" s="208">
        <v>0</v>
      </c>
      <c r="AK82" s="208">
        <v>0.0593016908385955</v>
      </c>
      <c r="AL82" s="208">
        <v>12.3305137540621</v>
      </c>
      <c r="AM82" s="208">
        <v>0</v>
      </c>
      <c r="AN82" s="208">
        <v>0</v>
      </c>
      <c r="AO82" s="208">
        <v>0</v>
      </c>
      <c r="AP82" s="208">
        <v>3.58894136079475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18.2682424018972</v>
      </c>
      <c r="AZ82" s="208">
        <v>2.89222060928622</v>
      </c>
      <c r="BA82" s="208">
        <v>0.172465614794112</v>
      </c>
      <c r="BB82" s="208">
        <v>0</v>
      </c>
      <c r="BC82" s="209">
        <v>445.095253240838</v>
      </c>
      <c r="BD82" s="210">
        <v>664.886636035036</v>
      </c>
      <c r="BE82" s="208">
        <v>2657.20236586513</v>
      </c>
      <c r="BF82" s="208">
        <v>3322.08900190017</v>
      </c>
      <c r="BG82" s="208">
        <v>0</v>
      </c>
      <c r="BH82" s="208">
        <v>0</v>
      </c>
      <c r="BI82" s="208">
        <v>3969.11932945709</v>
      </c>
      <c r="BJ82" s="208">
        <v>1034.94873559796</v>
      </c>
      <c r="BK82" s="208">
        <v>-0.745991603273526</v>
      </c>
      <c r="BL82" s="211">
        <v>8325.41107535194</v>
      </c>
      <c r="BM82" s="213">
        <v>8770.50632859278</v>
      </c>
    </row>
    <row r="83" spans="1:65">
      <c r="A83" s="86" t="s">
        <v>297</v>
      </c>
      <c r="B83" s="200" t="s">
        <v>298</v>
      </c>
      <c r="C83" s="208">
        <v>0</v>
      </c>
      <c r="D83" s="208">
        <v>0</v>
      </c>
      <c r="E83" s="208">
        <v>0.0459627921617756</v>
      </c>
      <c r="F83" s="208">
        <v>0.00280682241786594</v>
      </c>
      <c r="G83" s="208">
        <v>0</v>
      </c>
      <c r="H83" s="208">
        <v>0.515180994603631</v>
      </c>
      <c r="I83" s="208">
        <v>1.40357439425991</v>
      </c>
      <c r="J83" s="208">
        <v>0.30477165887006</v>
      </c>
      <c r="K83" s="208">
        <v>0</v>
      </c>
      <c r="L83" s="208">
        <v>0.135910689015518</v>
      </c>
      <c r="M83" s="208">
        <v>23.5697586934076</v>
      </c>
      <c r="N83" s="208">
        <v>36.269484681379</v>
      </c>
      <c r="O83" s="208">
        <v>0.280833014161827</v>
      </c>
      <c r="P83" s="208">
        <v>0.0354761455850991</v>
      </c>
      <c r="Q83" s="208">
        <v>0</v>
      </c>
      <c r="R83" s="208">
        <v>0.191866660434644</v>
      </c>
      <c r="S83" s="208">
        <v>0.00731287457228689</v>
      </c>
      <c r="T83" s="208">
        <v>10.3896369016313</v>
      </c>
      <c r="U83" s="208">
        <v>0.349700667368989</v>
      </c>
      <c r="V83" s="208">
        <v>0.446863287939465</v>
      </c>
      <c r="W83" s="208">
        <v>0.0838710795738889</v>
      </c>
      <c r="X83" s="208">
        <v>3.84137585467751</v>
      </c>
      <c r="Y83" s="208">
        <v>0.167888849143635</v>
      </c>
      <c r="Z83" s="208">
        <v>0.124504346363802</v>
      </c>
      <c r="AA83" s="208">
        <v>0.795436109263921</v>
      </c>
      <c r="AB83" s="208">
        <v>0.0161211273128507</v>
      </c>
      <c r="AC83" s="208">
        <v>37.8899821833502</v>
      </c>
      <c r="AD83" s="208">
        <v>13.3047902095504</v>
      </c>
      <c r="AE83" s="208">
        <v>1.02582584477013</v>
      </c>
      <c r="AF83" s="208">
        <v>0.00616485512938988</v>
      </c>
      <c r="AG83" s="208">
        <v>35.0676345689722</v>
      </c>
      <c r="AH83" s="208">
        <v>1.36452716543607</v>
      </c>
      <c r="AI83" s="208">
        <v>1.08353841309898</v>
      </c>
      <c r="AJ83" s="208">
        <v>0.961604391486577</v>
      </c>
      <c r="AK83" s="208">
        <v>10.2337287174583</v>
      </c>
      <c r="AL83" s="208">
        <v>14.3683462822804</v>
      </c>
      <c r="AM83" s="208">
        <v>6.10630213547169</v>
      </c>
      <c r="AN83" s="208">
        <v>1.34846553122946</v>
      </c>
      <c r="AO83" s="208">
        <v>0.044602037345336</v>
      </c>
      <c r="AP83" s="208">
        <v>6.47634445898937</v>
      </c>
      <c r="AQ83" s="208">
        <v>0.099436186293253</v>
      </c>
      <c r="AR83" s="208">
        <v>0.20253059516035</v>
      </c>
      <c r="AS83" s="208">
        <v>0.0223157741036738</v>
      </c>
      <c r="AT83" s="208">
        <v>2.65175087779174</v>
      </c>
      <c r="AU83" s="208">
        <v>4.66452618085767</v>
      </c>
      <c r="AV83" s="208">
        <v>2.7804285176388</v>
      </c>
      <c r="AW83" s="208">
        <v>19.1774673811267</v>
      </c>
      <c r="AX83" s="208">
        <v>13.4522485747341</v>
      </c>
      <c r="AY83" s="208">
        <v>119.325108925166</v>
      </c>
      <c r="AZ83" s="208">
        <v>698.259881582381</v>
      </c>
      <c r="BA83" s="208">
        <v>7.89364835128933</v>
      </c>
      <c r="BB83" s="208">
        <v>0</v>
      </c>
      <c r="BC83" s="209">
        <v>1076.78953738526</v>
      </c>
      <c r="BD83" s="210">
        <v>252.248815435465</v>
      </c>
      <c r="BE83" s="208">
        <v>958.016455455884</v>
      </c>
      <c r="BF83" s="208">
        <v>1210.26527089135</v>
      </c>
      <c r="BG83" s="208">
        <v>0</v>
      </c>
      <c r="BH83" s="208">
        <v>0</v>
      </c>
      <c r="BI83" s="208">
        <v>1702.74734791258</v>
      </c>
      <c r="BJ83" s="208">
        <v>488.924939477635</v>
      </c>
      <c r="BK83" s="208">
        <v>-1.78149142685837</v>
      </c>
      <c r="BL83" s="211">
        <v>3400.15606685471</v>
      </c>
      <c r="BM83" s="213">
        <v>4476.94560423996</v>
      </c>
    </row>
    <row r="84" spans="1:65">
      <c r="A84" s="86" t="s">
        <v>299</v>
      </c>
      <c r="B84" s="200" t="s">
        <v>122</v>
      </c>
      <c r="C84" s="208">
        <v>0</v>
      </c>
      <c r="D84" s="208">
        <v>0</v>
      </c>
      <c r="E84" s="208">
        <v>0.212896444477463</v>
      </c>
      <c r="F84" s="208">
        <v>2.48795172492112</v>
      </c>
      <c r="G84" s="208">
        <v>61.9932389403947</v>
      </c>
      <c r="H84" s="208">
        <v>187.730493493297</v>
      </c>
      <c r="I84" s="208">
        <v>142.185269558751</v>
      </c>
      <c r="J84" s="208">
        <v>29.5604891352216</v>
      </c>
      <c r="K84" s="208">
        <v>5.89255683958809</v>
      </c>
      <c r="L84" s="208">
        <v>11.0957129155786</v>
      </c>
      <c r="M84" s="208">
        <v>54.4904609533877</v>
      </c>
      <c r="N84" s="208">
        <v>44.4083762333154</v>
      </c>
      <c r="O84" s="208">
        <v>18.1887376572709</v>
      </c>
      <c r="P84" s="208">
        <v>134.028649887755</v>
      </c>
      <c r="Q84" s="208">
        <v>9.48860252861069</v>
      </c>
      <c r="R84" s="208">
        <v>27.0474580990893</v>
      </c>
      <c r="S84" s="208">
        <v>4.0630529850865</v>
      </c>
      <c r="T84" s="208">
        <v>184.847301130813</v>
      </c>
      <c r="U84" s="208">
        <v>18.4587924101503</v>
      </c>
      <c r="V84" s="208">
        <v>8.92382562226084</v>
      </c>
      <c r="W84" s="208">
        <v>51.1956975820944</v>
      </c>
      <c r="X84" s="208">
        <v>52.0386995812018</v>
      </c>
      <c r="Y84" s="208">
        <v>35.4167661193185</v>
      </c>
      <c r="Z84" s="208">
        <v>110.679838672567</v>
      </c>
      <c r="AA84" s="208">
        <v>14.318986452879</v>
      </c>
      <c r="AB84" s="208">
        <v>25.9004821914122</v>
      </c>
      <c r="AC84" s="208">
        <v>196.84686863008</v>
      </c>
      <c r="AD84" s="208">
        <v>60.5118760543226</v>
      </c>
      <c r="AE84" s="208">
        <v>57.4671720397204</v>
      </c>
      <c r="AF84" s="208">
        <v>12.2128579972758</v>
      </c>
      <c r="AG84" s="208">
        <v>72.6798277038011</v>
      </c>
      <c r="AH84" s="208">
        <v>34.4411308196585</v>
      </c>
      <c r="AI84" s="208">
        <v>25.1184224170921</v>
      </c>
      <c r="AJ84" s="208">
        <v>15.3258952544831</v>
      </c>
      <c r="AK84" s="208">
        <v>191.285288383443</v>
      </c>
      <c r="AL84" s="208">
        <v>455.099529039252</v>
      </c>
      <c r="AM84" s="208">
        <v>538.195833387208</v>
      </c>
      <c r="AN84" s="208">
        <v>6.48824744076088</v>
      </c>
      <c r="AO84" s="208">
        <v>8.01794716205895</v>
      </c>
      <c r="AP84" s="208">
        <v>133.85340163584</v>
      </c>
      <c r="AQ84" s="208">
        <v>1.09902060019201</v>
      </c>
      <c r="AR84" s="208">
        <v>27.859520616248</v>
      </c>
      <c r="AS84" s="208">
        <v>95.9370238574455</v>
      </c>
      <c r="AT84" s="208">
        <v>50.0241136487911</v>
      </c>
      <c r="AU84" s="208">
        <v>8.84058485945834</v>
      </c>
      <c r="AV84" s="208">
        <v>55.6330455240042</v>
      </c>
      <c r="AW84" s="208">
        <v>76.0782322656703</v>
      </c>
      <c r="AX84" s="208">
        <v>50.939989520239</v>
      </c>
      <c r="AY84" s="208">
        <v>45.7679896937237</v>
      </c>
      <c r="AZ84" s="208">
        <v>28.1463794980762</v>
      </c>
      <c r="BA84" s="208">
        <v>17.6656231447076</v>
      </c>
      <c r="BB84" s="208">
        <v>0</v>
      </c>
      <c r="BC84" s="209">
        <v>3500.19015835299</v>
      </c>
      <c r="BD84" s="210">
        <v>0</v>
      </c>
      <c r="BE84" s="208">
        <v>0</v>
      </c>
      <c r="BF84" s="208">
        <v>0</v>
      </c>
      <c r="BG84" s="208">
        <v>0</v>
      </c>
      <c r="BH84" s="208">
        <v>0</v>
      </c>
      <c r="BI84" s="208">
        <v>6.98493683705153</v>
      </c>
      <c r="BJ84" s="208">
        <v>122.02657101051</v>
      </c>
      <c r="BK84" s="208">
        <v>0</v>
      </c>
      <c r="BL84" s="211">
        <v>129.011507847562</v>
      </c>
      <c r="BM84" s="213">
        <v>3629.20166620056</v>
      </c>
    </row>
    <row r="85" spans="1:65">
      <c r="A85" s="86" t="s">
        <v>300</v>
      </c>
      <c r="B85" s="200" t="s">
        <v>301</v>
      </c>
      <c r="C85" s="208">
        <v>527.132070969772</v>
      </c>
      <c r="D85" s="208">
        <v>281.52264675269</v>
      </c>
      <c r="E85" s="208">
        <v>18.668989599318</v>
      </c>
      <c r="F85" s="208">
        <v>0</v>
      </c>
      <c r="G85" s="208">
        <v>30.4490190062112</v>
      </c>
      <c r="H85" s="208">
        <v>301.70771914682</v>
      </c>
      <c r="I85" s="208">
        <v>341.624147261305</v>
      </c>
      <c r="J85" s="208">
        <v>40.1925220665215</v>
      </c>
      <c r="K85" s="208">
        <v>26.6205096437842</v>
      </c>
      <c r="L85" s="208">
        <v>29.7624361382963</v>
      </c>
      <c r="M85" s="208">
        <v>7.25505061263086</v>
      </c>
      <c r="N85" s="208">
        <v>120.469764897722</v>
      </c>
      <c r="O85" s="208">
        <v>63.2991175862192</v>
      </c>
      <c r="P85" s="208">
        <v>61.6322194374223</v>
      </c>
      <c r="Q85" s="208">
        <v>6.12299669062117</v>
      </c>
      <c r="R85" s="208">
        <v>3.10218454846816</v>
      </c>
      <c r="S85" s="208">
        <v>5.07539029896479</v>
      </c>
      <c r="T85" s="208">
        <v>262.742812647222</v>
      </c>
      <c r="U85" s="208">
        <v>17.1513913238538</v>
      </c>
      <c r="V85" s="208">
        <v>7.75795944833623</v>
      </c>
      <c r="W85" s="208">
        <v>162.883586011933</v>
      </c>
      <c r="X85" s="208">
        <v>88.1803503605679</v>
      </c>
      <c r="Y85" s="208">
        <v>130.875187151732</v>
      </c>
      <c r="Z85" s="208">
        <v>114.161211431245</v>
      </c>
      <c r="AA85" s="208">
        <v>7.38601200941599</v>
      </c>
      <c r="AB85" s="208">
        <v>21.826559619276</v>
      </c>
      <c r="AC85" s="208">
        <v>107.601335341662</v>
      </c>
      <c r="AD85" s="208">
        <v>55.1055940775035</v>
      </c>
      <c r="AE85" s="208">
        <v>75.2719767256305</v>
      </c>
      <c r="AF85" s="208">
        <v>3.38663810446825</v>
      </c>
      <c r="AG85" s="208">
        <v>85.8111970169269</v>
      </c>
      <c r="AH85" s="208">
        <v>15.3440744074048</v>
      </c>
      <c r="AI85" s="208">
        <v>5717.75422998905</v>
      </c>
      <c r="AJ85" s="208">
        <v>144.663977515688</v>
      </c>
      <c r="AK85" s="208">
        <v>17.1562227447805</v>
      </c>
      <c r="AL85" s="208">
        <v>1350.28487197845</v>
      </c>
      <c r="AM85" s="208">
        <v>56.4804068590611</v>
      </c>
      <c r="AN85" s="208">
        <v>1.48719179389806</v>
      </c>
      <c r="AO85" s="208">
        <v>1.30347739440529</v>
      </c>
      <c r="AP85" s="208">
        <v>46.9743286737266</v>
      </c>
      <c r="AQ85" s="208">
        <v>76.9273325001112</v>
      </c>
      <c r="AR85" s="208">
        <v>338.141126274836</v>
      </c>
      <c r="AS85" s="208">
        <v>172.872994030022</v>
      </c>
      <c r="AT85" s="208">
        <v>44.5915282423611</v>
      </c>
      <c r="AU85" s="208">
        <v>82.497993144577</v>
      </c>
      <c r="AV85" s="208">
        <v>70.2767881977208</v>
      </c>
      <c r="AW85" s="208">
        <v>143.10110565087</v>
      </c>
      <c r="AX85" s="208">
        <v>156.111297975235</v>
      </c>
      <c r="AY85" s="208">
        <v>397.032532228287</v>
      </c>
      <c r="AZ85" s="208">
        <v>284.971656480567</v>
      </c>
      <c r="BA85" s="208">
        <v>163.547141273804</v>
      </c>
      <c r="BB85" s="208">
        <v>0</v>
      </c>
      <c r="BC85" s="209">
        <v>12286.2988732814</v>
      </c>
      <c r="BD85" s="210">
        <v>0</v>
      </c>
      <c r="BE85" s="208">
        <v>3547.07337125197</v>
      </c>
      <c r="BF85" s="208">
        <v>3547.07337125197</v>
      </c>
      <c r="BG85" s="208">
        <v>0</v>
      </c>
      <c r="BH85" s="208">
        <v>0</v>
      </c>
      <c r="BI85" s="208">
        <v>4090.95264072897</v>
      </c>
      <c r="BJ85" s="208">
        <v>0</v>
      </c>
      <c r="BK85" s="208">
        <v>0</v>
      </c>
      <c r="BL85" s="211">
        <v>7638.02601198094</v>
      </c>
      <c r="BM85" s="213">
        <v>19924.3248852623</v>
      </c>
    </row>
    <row r="86" spans="1:65">
      <c r="A86" s="86" t="s">
        <v>302</v>
      </c>
      <c r="B86" s="200" t="s">
        <v>303</v>
      </c>
      <c r="C86" s="208">
        <v>0</v>
      </c>
      <c r="D86" s="208">
        <v>0</v>
      </c>
      <c r="E86" s="208">
        <v>0</v>
      </c>
      <c r="F86" s="208">
        <v>0</v>
      </c>
      <c r="G86" s="208">
        <v>0.965654330907184</v>
      </c>
      <c r="H86" s="208">
        <v>31.8292284220675</v>
      </c>
      <c r="I86" s="208">
        <v>32.9042912658104</v>
      </c>
      <c r="J86" s="208">
        <v>7.14097489308906</v>
      </c>
      <c r="K86" s="208">
        <v>0.658181507691715</v>
      </c>
      <c r="L86" s="208">
        <v>2.02145839807763</v>
      </c>
      <c r="M86" s="208">
        <v>5.17209740524522</v>
      </c>
      <c r="N86" s="208">
        <v>10.5057411977596</v>
      </c>
      <c r="O86" s="208">
        <v>3.11470305929882</v>
      </c>
      <c r="P86" s="208">
        <v>3.68744514667876</v>
      </c>
      <c r="Q86" s="208">
        <v>0.979774671114389</v>
      </c>
      <c r="R86" s="208">
        <v>51.4187971927648</v>
      </c>
      <c r="S86" s="208">
        <v>0.307104804138476</v>
      </c>
      <c r="T86" s="208">
        <v>14.4255382213391</v>
      </c>
      <c r="U86" s="208">
        <v>3.28052105345199</v>
      </c>
      <c r="V86" s="208">
        <v>2.15180614424697</v>
      </c>
      <c r="W86" s="208">
        <v>7.36216656436889</v>
      </c>
      <c r="X86" s="208">
        <v>2.88073953949931</v>
      </c>
      <c r="Y86" s="208">
        <v>2.41730679134706</v>
      </c>
      <c r="Z86" s="208">
        <v>14.4694761785002</v>
      </c>
      <c r="AA86" s="208">
        <v>1.91711312635359</v>
      </c>
      <c r="AB86" s="208">
        <v>1.66377010764185</v>
      </c>
      <c r="AC86" s="208">
        <v>14.7523240726942</v>
      </c>
      <c r="AD86" s="208">
        <v>12.9553385695317</v>
      </c>
      <c r="AE86" s="208">
        <v>7.02207358780266</v>
      </c>
      <c r="AF86" s="208">
        <v>0.384290945472097</v>
      </c>
      <c r="AG86" s="208">
        <v>10.7355251392574</v>
      </c>
      <c r="AH86" s="208">
        <v>7.74078107457455</v>
      </c>
      <c r="AI86" s="208">
        <v>3.29173316385583</v>
      </c>
      <c r="AJ86" s="208">
        <v>66.694986737328</v>
      </c>
      <c r="AK86" s="208">
        <v>20.2984815629538</v>
      </c>
      <c r="AL86" s="208">
        <v>247.106077429016</v>
      </c>
      <c r="AM86" s="208">
        <v>50.8857232036876</v>
      </c>
      <c r="AN86" s="208">
        <v>0.51530155594925</v>
      </c>
      <c r="AO86" s="208">
        <v>1.07945784472669</v>
      </c>
      <c r="AP86" s="208">
        <v>103.798563191877</v>
      </c>
      <c r="AQ86" s="208">
        <v>29.7344538636873</v>
      </c>
      <c r="AR86" s="208">
        <v>132.03387839459</v>
      </c>
      <c r="AS86" s="208">
        <v>2.35080308515015</v>
      </c>
      <c r="AT86" s="208">
        <v>12.0267439163371</v>
      </c>
      <c r="AU86" s="208">
        <v>46.1916496470827</v>
      </c>
      <c r="AV86" s="208">
        <v>21.3376339386761</v>
      </c>
      <c r="AW86" s="208">
        <v>53.9423803954926</v>
      </c>
      <c r="AX86" s="208">
        <v>404.689971468218</v>
      </c>
      <c r="AY86" s="208">
        <v>1181.76798418291</v>
      </c>
      <c r="AZ86" s="208">
        <v>398.816965005655</v>
      </c>
      <c r="BA86" s="208">
        <v>220.50541694603</v>
      </c>
      <c r="BB86" s="208">
        <v>0</v>
      </c>
      <c r="BC86" s="209">
        <v>3251.93242894395</v>
      </c>
      <c r="BD86" s="210">
        <v>1.64278563770592e-5</v>
      </c>
      <c r="BE86" s="208">
        <v>5.76872203270215</v>
      </c>
      <c r="BF86" s="208">
        <v>5.76873846055853</v>
      </c>
      <c r="BG86" s="208">
        <v>0</v>
      </c>
      <c r="BH86" s="208">
        <v>0</v>
      </c>
      <c r="BI86" s="208">
        <v>2297.76668773845</v>
      </c>
      <c r="BJ86" s="208">
        <v>0</v>
      </c>
      <c r="BK86" s="208">
        <v>-3.53603078966423</v>
      </c>
      <c r="BL86" s="211">
        <v>2299.99939540934</v>
      </c>
      <c r="BM86" s="213">
        <v>5551.93182435329</v>
      </c>
    </row>
    <row r="87" spans="1:65">
      <c r="A87" s="86" t="s">
        <v>304</v>
      </c>
      <c r="B87" s="200" t="s">
        <v>305</v>
      </c>
      <c r="C87" s="208">
        <v>2.5799519984452</v>
      </c>
      <c r="D87" s="208">
        <v>6.00158459644078</v>
      </c>
      <c r="E87" s="208">
        <v>0.514394002964023</v>
      </c>
      <c r="F87" s="208">
        <v>0</v>
      </c>
      <c r="G87" s="208">
        <v>0.0679014742789043</v>
      </c>
      <c r="H87" s="208">
        <v>0</v>
      </c>
      <c r="I87" s="208">
        <v>0.459715669189036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0.91906302322069</v>
      </c>
      <c r="Q87" s="208">
        <v>0</v>
      </c>
      <c r="R87" s="208">
        <v>0</v>
      </c>
      <c r="S87" s="208">
        <v>0.560064621009267</v>
      </c>
      <c r="T87" s="208">
        <v>48.3712236076976</v>
      </c>
      <c r="U87" s="208">
        <v>0</v>
      </c>
      <c r="V87" s="208">
        <v>0</v>
      </c>
      <c r="W87" s="208">
        <v>0</v>
      </c>
      <c r="X87" s="208">
        <v>0.405353668273564</v>
      </c>
      <c r="Y87" s="208">
        <v>2.06456902860623</v>
      </c>
      <c r="Z87" s="208">
        <v>7.63082107594229</v>
      </c>
      <c r="AA87" s="208">
        <v>0.965684372001385</v>
      </c>
      <c r="AB87" s="208">
        <v>0.0325971595268433</v>
      </c>
      <c r="AC87" s="208">
        <v>11.8440134470446</v>
      </c>
      <c r="AD87" s="208">
        <v>35.8582608336424</v>
      </c>
      <c r="AE87" s="208">
        <v>2.53063690398348</v>
      </c>
      <c r="AF87" s="208">
        <v>4.20058574334371</v>
      </c>
      <c r="AG87" s="208">
        <v>3.9327005264889</v>
      </c>
      <c r="AH87" s="208">
        <v>0</v>
      </c>
      <c r="AI87" s="208">
        <v>0</v>
      </c>
      <c r="AJ87" s="208">
        <v>0</v>
      </c>
      <c r="AK87" s="208">
        <v>2031.9460847376</v>
      </c>
      <c r="AL87" s="208">
        <v>123.724363580502</v>
      </c>
      <c r="AM87" s="208">
        <v>1.63329698969459</v>
      </c>
      <c r="AN87" s="208">
        <v>0.355421711471332</v>
      </c>
      <c r="AO87" s="208">
        <v>0.297816104146753</v>
      </c>
      <c r="AP87" s="208">
        <v>39.2657518268649</v>
      </c>
      <c r="AQ87" s="208">
        <v>17.650276014562</v>
      </c>
      <c r="AR87" s="208">
        <v>0</v>
      </c>
      <c r="AS87" s="208">
        <v>0.118748448316346</v>
      </c>
      <c r="AT87" s="208">
        <v>100.958607427232</v>
      </c>
      <c r="AU87" s="208">
        <v>28.9951906030095</v>
      </c>
      <c r="AV87" s="208">
        <v>32.6644464649561</v>
      </c>
      <c r="AW87" s="208">
        <v>19.8873024936395</v>
      </c>
      <c r="AX87" s="208">
        <v>251.804153635374</v>
      </c>
      <c r="AY87" s="208">
        <v>678.235977898221</v>
      </c>
      <c r="AZ87" s="208">
        <v>63.8393975804154</v>
      </c>
      <c r="BA87" s="208">
        <v>26.5152344641884</v>
      </c>
      <c r="BB87" s="208">
        <v>0</v>
      </c>
      <c r="BC87" s="209">
        <v>3546.83119173229</v>
      </c>
      <c r="BD87" s="210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21219.2446821781</v>
      </c>
      <c r="BK87" s="208">
        <v>0</v>
      </c>
      <c r="BL87" s="211">
        <v>21219.2446821781</v>
      </c>
      <c r="BM87" s="213">
        <v>24766.0758739104</v>
      </c>
    </row>
    <row r="88" spans="1:65">
      <c r="A88" s="86" t="s">
        <v>306</v>
      </c>
      <c r="B88" s="200" t="s">
        <v>307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8">
        <v>0</v>
      </c>
      <c r="X88" s="208">
        <v>0</v>
      </c>
      <c r="Y88" s="208">
        <v>5.73951363177242</v>
      </c>
      <c r="Z88" s="208">
        <v>0</v>
      </c>
      <c r="AA88" s="208">
        <v>0</v>
      </c>
      <c r="AB88" s="208">
        <v>0</v>
      </c>
      <c r="AC88" s="208">
        <v>0</v>
      </c>
      <c r="AD88" s="208">
        <v>0</v>
      </c>
      <c r="AE88" s="208">
        <v>0</v>
      </c>
      <c r="AF88" s="208">
        <v>0</v>
      </c>
      <c r="AG88" s="208">
        <v>0</v>
      </c>
      <c r="AH88" s="208">
        <v>0</v>
      </c>
      <c r="AI88" s="208">
        <v>0</v>
      </c>
      <c r="AJ88" s="208">
        <v>320.048394187092</v>
      </c>
      <c r="AK88" s="208">
        <v>391.858303206336</v>
      </c>
      <c r="AL88" s="208">
        <v>0</v>
      </c>
      <c r="AM88" s="208">
        <v>1.58953722881561</v>
      </c>
      <c r="AN88" s="208">
        <v>0</v>
      </c>
      <c r="AO88" s="208">
        <v>0</v>
      </c>
      <c r="AP88" s="208">
        <v>39.1432306305419</v>
      </c>
      <c r="AQ88" s="208">
        <v>0</v>
      </c>
      <c r="AR88" s="208">
        <v>0</v>
      </c>
      <c r="AS88" s="208">
        <v>28.7364420453969</v>
      </c>
      <c r="AT88" s="208">
        <v>0</v>
      </c>
      <c r="AU88" s="208">
        <v>0</v>
      </c>
      <c r="AV88" s="208">
        <v>0</v>
      </c>
      <c r="AW88" s="208">
        <v>0</v>
      </c>
      <c r="AX88" s="208">
        <v>0</v>
      </c>
      <c r="AY88" s="208">
        <v>624.160479816384</v>
      </c>
      <c r="AZ88" s="208">
        <v>0</v>
      </c>
      <c r="BA88" s="208">
        <v>5.56333675447491</v>
      </c>
      <c r="BB88" s="208">
        <v>0</v>
      </c>
      <c r="BC88" s="209">
        <v>1416.83923750081</v>
      </c>
      <c r="BD88" s="210">
        <v>0</v>
      </c>
      <c r="BE88" s="208">
        <v>0</v>
      </c>
      <c r="BF88" s="208">
        <v>0</v>
      </c>
      <c r="BG88" s="208">
        <v>0</v>
      </c>
      <c r="BH88" s="208">
        <v>0</v>
      </c>
      <c r="BI88" s="208">
        <v>0</v>
      </c>
      <c r="BJ88" s="208">
        <v>4613.53011031741</v>
      </c>
      <c r="BK88" s="208">
        <v>0</v>
      </c>
      <c r="BL88" s="211">
        <v>4613.53011031741</v>
      </c>
      <c r="BM88" s="213">
        <v>6030.36934781822</v>
      </c>
    </row>
    <row r="89" spans="1:65">
      <c r="A89" s="86" t="s">
        <v>308</v>
      </c>
      <c r="B89" s="200" t="s">
        <v>309</v>
      </c>
      <c r="C89" s="208">
        <v>3.18349430614172</v>
      </c>
      <c r="D89" s="208">
        <v>7.48023583701607</v>
      </c>
      <c r="E89" s="208">
        <v>0.485434702465695</v>
      </c>
      <c r="F89" s="208">
        <v>0</v>
      </c>
      <c r="G89" s="208">
        <v>0.067454238498229</v>
      </c>
      <c r="H89" s="208">
        <v>0</v>
      </c>
      <c r="I89" s="208">
        <v>0.0398883943901219</v>
      </c>
      <c r="J89" s="208">
        <v>0</v>
      </c>
      <c r="K89" s="208">
        <v>0</v>
      </c>
      <c r="L89" s="208">
        <v>0.475388187973487</v>
      </c>
      <c r="M89" s="208">
        <v>0</v>
      </c>
      <c r="N89" s="208">
        <v>0</v>
      </c>
      <c r="O89" s="208">
        <v>0</v>
      </c>
      <c r="P89" s="208">
        <v>0.352766298485445</v>
      </c>
      <c r="Q89" s="208">
        <v>0.472231903372749</v>
      </c>
      <c r="R89" s="208">
        <v>1.47519393748978</v>
      </c>
      <c r="S89" s="208">
        <v>0</v>
      </c>
      <c r="T89" s="208">
        <v>0</v>
      </c>
      <c r="U89" s="208">
        <v>0.0385307194553631</v>
      </c>
      <c r="V89" s="208">
        <v>0</v>
      </c>
      <c r="W89" s="208">
        <v>0</v>
      </c>
      <c r="X89" s="208">
        <v>0.699763496985822</v>
      </c>
      <c r="Y89" s="208">
        <v>29.2501358603235</v>
      </c>
      <c r="Z89" s="208">
        <v>1.54595657414124</v>
      </c>
      <c r="AA89" s="208">
        <v>0</v>
      </c>
      <c r="AB89" s="208">
        <v>0.0307620080035161</v>
      </c>
      <c r="AC89" s="208">
        <v>2.32716479427835</v>
      </c>
      <c r="AD89" s="208">
        <v>0</v>
      </c>
      <c r="AE89" s="208">
        <v>0.457325804414875</v>
      </c>
      <c r="AF89" s="208">
        <v>0</v>
      </c>
      <c r="AG89" s="208">
        <v>0.330457229692962</v>
      </c>
      <c r="AH89" s="208">
        <v>0</v>
      </c>
      <c r="AI89" s="208">
        <v>0</v>
      </c>
      <c r="AJ89" s="208">
        <v>0</v>
      </c>
      <c r="AK89" s="208">
        <v>2685.85376067754</v>
      </c>
      <c r="AL89" s="208">
        <v>1.43730881239876</v>
      </c>
      <c r="AM89" s="208">
        <v>0.0173969964450149</v>
      </c>
      <c r="AN89" s="208">
        <v>0</v>
      </c>
      <c r="AO89" s="208">
        <v>0</v>
      </c>
      <c r="AP89" s="208">
        <v>42.6862971774653</v>
      </c>
      <c r="AQ89" s="208">
        <v>0.907949618733781</v>
      </c>
      <c r="AR89" s="208">
        <v>19.6100066089908</v>
      </c>
      <c r="AS89" s="208">
        <v>63.1984057784534</v>
      </c>
      <c r="AT89" s="208">
        <v>0</v>
      </c>
      <c r="AU89" s="208">
        <v>30.4935594010671</v>
      </c>
      <c r="AV89" s="208">
        <v>25.1766364381078</v>
      </c>
      <c r="AW89" s="208">
        <v>27.1093693537132</v>
      </c>
      <c r="AX89" s="208">
        <v>10.957609884596</v>
      </c>
      <c r="AY89" s="208">
        <v>123.945216632887</v>
      </c>
      <c r="AZ89" s="208">
        <v>0</v>
      </c>
      <c r="BA89" s="208">
        <v>4.99622972216958</v>
      </c>
      <c r="BB89" s="208">
        <v>0</v>
      </c>
      <c r="BC89" s="209">
        <v>3085.1019313957</v>
      </c>
      <c r="BD89" s="210">
        <v>0</v>
      </c>
      <c r="BE89" s="208">
        <v>0</v>
      </c>
      <c r="BF89" s="208">
        <v>0</v>
      </c>
      <c r="BG89" s="208">
        <v>0</v>
      </c>
      <c r="BH89" s="208">
        <v>0</v>
      </c>
      <c r="BI89" s="208">
        <v>0</v>
      </c>
      <c r="BJ89" s="208">
        <v>7994.05156513526</v>
      </c>
      <c r="BK89" s="208">
        <v>0</v>
      </c>
      <c r="BL89" s="211">
        <v>7994.05156513526</v>
      </c>
      <c r="BM89" s="213">
        <v>11079.153496531</v>
      </c>
    </row>
    <row r="90" spans="1:65">
      <c r="A90" s="86" t="s">
        <v>310</v>
      </c>
      <c r="B90" s="200" t="s">
        <v>311</v>
      </c>
      <c r="C90" s="208">
        <v>1048.79013552572</v>
      </c>
      <c r="D90" s="208">
        <v>808.741681450344</v>
      </c>
      <c r="E90" s="208">
        <v>48.6577096133082</v>
      </c>
      <c r="F90" s="208">
        <v>0.0927371562539382</v>
      </c>
      <c r="G90" s="208">
        <v>25.6911135897885</v>
      </c>
      <c r="H90" s="208">
        <v>1690.77527967281</v>
      </c>
      <c r="I90" s="208">
        <v>2067.65124382103</v>
      </c>
      <c r="J90" s="208">
        <v>276.853975479737</v>
      </c>
      <c r="K90" s="208">
        <v>535.868921322843</v>
      </c>
      <c r="L90" s="208">
        <v>151.459215355347</v>
      </c>
      <c r="M90" s="208">
        <v>215.864182077789</v>
      </c>
      <c r="N90" s="208">
        <v>737.847671103794</v>
      </c>
      <c r="O90" s="208">
        <v>122.151087196267</v>
      </c>
      <c r="P90" s="208">
        <v>340.775832611923</v>
      </c>
      <c r="Q90" s="208">
        <v>53.4570170180528</v>
      </c>
      <c r="R90" s="208">
        <v>199.635337014026</v>
      </c>
      <c r="S90" s="208">
        <v>10.9277382725303</v>
      </c>
      <c r="T90" s="208">
        <v>1192.22220784831</v>
      </c>
      <c r="U90" s="208">
        <v>222.867687379313</v>
      </c>
      <c r="V90" s="208">
        <v>50.2461356565233</v>
      </c>
      <c r="W90" s="208">
        <v>465.784259637136</v>
      </c>
      <c r="X90" s="208">
        <v>272.810408661737</v>
      </c>
      <c r="Y90" s="208">
        <v>545.770653447885</v>
      </c>
      <c r="Z90" s="208">
        <v>572.238434363758</v>
      </c>
      <c r="AA90" s="208">
        <v>238.027065537679</v>
      </c>
      <c r="AB90" s="208">
        <v>204.668746922358</v>
      </c>
      <c r="AC90" s="208">
        <v>1550.64457661246</v>
      </c>
      <c r="AD90" s="208">
        <v>1529.34694889868</v>
      </c>
      <c r="AE90" s="208">
        <v>580.527000505949</v>
      </c>
      <c r="AF90" s="208">
        <v>48.6436261165878</v>
      </c>
      <c r="AG90" s="208">
        <v>820.277631712733</v>
      </c>
      <c r="AH90" s="208">
        <v>118.16480268705</v>
      </c>
      <c r="AI90" s="208">
        <v>122.125914094843</v>
      </c>
      <c r="AJ90" s="208">
        <v>50.9474171901319</v>
      </c>
      <c r="AK90" s="208">
        <v>1584.95472511233</v>
      </c>
      <c r="AL90" s="208">
        <v>1993.24925128071</v>
      </c>
      <c r="AM90" s="208">
        <v>1513.41825606167</v>
      </c>
      <c r="AN90" s="208">
        <v>7.66932485850418</v>
      </c>
      <c r="AO90" s="208">
        <v>60.5949540172559</v>
      </c>
      <c r="AP90" s="208">
        <v>112.27772138418</v>
      </c>
      <c r="AQ90" s="208">
        <v>22.4511414180808</v>
      </c>
      <c r="AR90" s="208">
        <v>791.119567672349</v>
      </c>
      <c r="AS90" s="208">
        <v>275.865156987166</v>
      </c>
      <c r="AT90" s="208">
        <v>170.250902367055</v>
      </c>
      <c r="AU90" s="208">
        <v>121.626877502227</v>
      </c>
      <c r="AV90" s="208">
        <v>66.2845981032672</v>
      </c>
      <c r="AW90" s="208">
        <v>461.622527664781</v>
      </c>
      <c r="AX90" s="208">
        <v>177.916559102432</v>
      </c>
      <c r="AY90" s="208">
        <v>624.876995612457</v>
      </c>
      <c r="AZ90" s="208">
        <v>948.792804377976</v>
      </c>
      <c r="BA90" s="208">
        <v>232.723608376982</v>
      </c>
      <c r="BB90" s="208">
        <v>0</v>
      </c>
      <c r="BC90" s="209">
        <v>26086.2493674541</v>
      </c>
      <c r="BD90" s="210">
        <v>250.940416887545</v>
      </c>
      <c r="BE90" s="208">
        <v>22080.0927806591</v>
      </c>
      <c r="BF90" s="208">
        <v>22331.0331975466</v>
      </c>
      <c r="BG90" s="208">
        <v>109.906543134909</v>
      </c>
      <c r="BH90" s="208">
        <v>0</v>
      </c>
      <c r="BI90" s="208">
        <v>36077.9562507148</v>
      </c>
      <c r="BJ90" s="208">
        <v>4951.79928661296</v>
      </c>
      <c r="BK90" s="208">
        <v>0</v>
      </c>
      <c r="BL90" s="211">
        <v>63470.6952780093</v>
      </c>
      <c r="BM90" s="213">
        <v>89556.9446454634</v>
      </c>
    </row>
    <row r="91" spans="1:65">
      <c r="A91" s="86" t="s">
        <v>312</v>
      </c>
      <c r="B91" s="200" t="s">
        <v>313</v>
      </c>
      <c r="C91" s="208">
        <v>515.061737375717</v>
      </c>
      <c r="D91" s="208">
        <v>252.448372499226</v>
      </c>
      <c r="E91" s="208">
        <v>70.8420752900624</v>
      </c>
      <c r="F91" s="208">
        <v>0.0665690603255246</v>
      </c>
      <c r="G91" s="208">
        <v>46.2659866581484</v>
      </c>
      <c r="H91" s="208">
        <v>1639.95252355573</v>
      </c>
      <c r="I91" s="208">
        <v>3670.33666630824</v>
      </c>
      <c r="J91" s="208">
        <v>343.101139308628</v>
      </c>
      <c r="K91" s="208">
        <v>170.503596502867</v>
      </c>
      <c r="L91" s="208">
        <v>58.1502818180039</v>
      </c>
      <c r="M91" s="208">
        <v>57.7693858218088</v>
      </c>
      <c r="N91" s="208">
        <v>458.21331023082</v>
      </c>
      <c r="O91" s="208">
        <v>158.838671342112</v>
      </c>
      <c r="P91" s="208">
        <v>348.446005927009</v>
      </c>
      <c r="Q91" s="208">
        <v>15.6194957326006</v>
      </c>
      <c r="R91" s="208">
        <v>532.587584270981</v>
      </c>
      <c r="S91" s="208">
        <v>23.2374503909103</v>
      </c>
      <c r="T91" s="208">
        <v>1906.28078301108</v>
      </c>
      <c r="U91" s="208">
        <v>193.584067075976</v>
      </c>
      <c r="V91" s="208">
        <v>25.2781174222879</v>
      </c>
      <c r="W91" s="208">
        <v>413.369492745866</v>
      </c>
      <c r="X91" s="208">
        <v>254.215414409959</v>
      </c>
      <c r="Y91" s="208">
        <v>488.201176608418</v>
      </c>
      <c r="Z91" s="208">
        <v>465.034710419408</v>
      </c>
      <c r="AA91" s="208">
        <v>84.2304828474811</v>
      </c>
      <c r="AB91" s="208">
        <v>94.7895069689452</v>
      </c>
      <c r="AC91" s="208">
        <v>536.401613288087</v>
      </c>
      <c r="AD91" s="208">
        <v>594.021197916109</v>
      </c>
      <c r="AE91" s="208">
        <v>200.86291065751</v>
      </c>
      <c r="AF91" s="208">
        <v>11.1592592587372</v>
      </c>
      <c r="AG91" s="208">
        <v>442.91793854881</v>
      </c>
      <c r="AH91" s="208">
        <v>36.6596295931622</v>
      </c>
      <c r="AI91" s="208">
        <v>38.9381170469871</v>
      </c>
      <c r="AJ91" s="208">
        <v>16.0750607574506</v>
      </c>
      <c r="AK91" s="208">
        <v>306.595188657991</v>
      </c>
      <c r="AL91" s="208">
        <v>3728.87956923805</v>
      </c>
      <c r="AM91" s="208">
        <v>2677.58550717121</v>
      </c>
      <c r="AN91" s="208">
        <v>118.291857970267</v>
      </c>
      <c r="AO91" s="208">
        <v>24.4696325168876</v>
      </c>
      <c r="AP91" s="208">
        <v>318.668436105489</v>
      </c>
      <c r="AQ91" s="208">
        <v>9.91883156390302</v>
      </c>
      <c r="AR91" s="208">
        <v>242.132323592196</v>
      </c>
      <c r="AS91" s="208">
        <v>29.4452607960174</v>
      </c>
      <c r="AT91" s="208">
        <v>55.7310736803031</v>
      </c>
      <c r="AU91" s="208">
        <v>36.6354079471915</v>
      </c>
      <c r="AV91" s="208">
        <v>7.83062931467387</v>
      </c>
      <c r="AW91" s="208">
        <v>244.220625970062</v>
      </c>
      <c r="AX91" s="208">
        <v>64.1706618840638</v>
      </c>
      <c r="AY91" s="208">
        <v>182.186976672615</v>
      </c>
      <c r="AZ91" s="208">
        <v>76.2956330279758</v>
      </c>
      <c r="BA91" s="208">
        <v>54.7871902809934</v>
      </c>
      <c r="BB91" s="208">
        <v>0</v>
      </c>
      <c r="BC91" s="209">
        <v>22341.3051370594</v>
      </c>
      <c r="BD91" s="210">
        <v>3.00634197081515</v>
      </c>
      <c r="BE91" s="208">
        <v>1673.97995004041</v>
      </c>
      <c r="BF91" s="208">
        <v>1676.98629201123</v>
      </c>
      <c r="BG91" s="208">
        <v>2.78389420705885</v>
      </c>
      <c r="BH91" s="208">
        <v>0</v>
      </c>
      <c r="BI91" s="208">
        <v>1034.28499178225</v>
      </c>
      <c r="BJ91" s="208">
        <v>276.084586962202</v>
      </c>
      <c r="BK91" s="208">
        <v>0</v>
      </c>
      <c r="BL91" s="211">
        <v>2990.13976496274</v>
      </c>
      <c r="BM91" s="213">
        <v>25331.4449020221</v>
      </c>
    </row>
    <row r="92" spans="1:65">
      <c r="A92" s="86" t="s">
        <v>314</v>
      </c>
      <c r="B92" s="200" t="s">
        <v>315</v>
      </c>
      <c r="C92" s="208">
        <v>0</v>
      </c>
      <c r="D92" s="208">
        <v>0</v>
      </c>
      <c r="E92" s="208">
        <v>0</v>
      </c>
      <c r="F92" s="208">
        <v>0.106980412673473</v>
      </c>
      <c r="G92" s="208">
        <v>1.17035150191999</v>
      </c>
      <c r="H92" s="208">
        <v>15.5218341019814</v>
      </c>
      <c r="I92" s="208">
        <v>42.3723445735945</v>
      </c>
      <c r="J92" s="208">
        <v>2.24654794678531</v>
      </c>
      <c r="K92" s="208">
        <v>0</v>
      </c>
      <c r="L92" s="208">
        <v>0.110736116295208</v>
      </c>
      <c r="M92" s="208">
        <v>8.71821985906504</v>
      </c>
      <c r="N92" s="208">
        <v>3.279230882648</v>
      </c>
      <c r="O92" s="208">
        <v>119.382079360344</v>
      </c>
      <c r="P92" s="208">
        <v>0.0704338129957186</v>
      </c>
      <c r="Q92" s="208">
        <v>0</v>
      </c>
      <c r="R92" s="208">
        <v>0</v>
      </c>
      <c r="S92" s="208">
        <v>1.40856455743593</v>
      </c>
      <c r="T92" s="208">
        <v>83.6165656129574</v>
      </c>
      <c r="U92" s="208">
        <v>15.9976456970122</v>
      </c>
      <c r="V92" s="208">
        <v>4.65392792792418</v>
      </c>
      <c r="W92" s="208">
        <v>28.393900409997</v>
      </c>
      <c r="X92" s="208">
        <v>33.2713944864064</v>
      </c>
      <c r="Y92" s="208">
        <v>0.716532517436349</v>
      </c>
      <c r="Z92" s="208">
        <v>60.2526381113826</v>
      </c>
      <c r="AA92" s="208">
        <v>0.226965456233203</v>
      </c>
      <c r="AB92" s="208">
        <v>4.00300301443372</v>
      </c>
      <c r="AC92" s="208">
        <v>82.62087629633</v>
      </c>
      <c r="AD92" s="208">
        <v>0</v>
      </c>
      <c r="AE92" s="208">
        <v>46.6694627013335</v>
      </c>
      <c r="AF92" s="208">
        <v>7.2697009047304e-5</v>
      </c>
      <c r="AG92" s="208">
        <v>3.07904581086588</v>
      </c>
      <c r="AH92" s="208">
        <v>3.43204219037806</v>
      </c>
      <c r="AI92" s="208">
        <v>0</v>
      </c>
      <c r="AJ92" s="208">
        <v>0.590367872082615</v>
      </c>
      <c r="AK92" s="208">
        <v>4.48172854916024</v>
      </c>
      <c r="AL92" s="208">
        <v>4.80000086589407</v>
      </c>
      <c r="AM92" s="208">
        <v>36.4417976208001</v>
      </c>
      <c r="AN92" s="208">
        <v>0</v>
      </c>
      <c r="AO92" s="208">
        <v>0</v>
      </c>
      <c r="AP92" s="208">
        <v>1.98020326575496</v>
      </c>
      <c r="AQ92" s="208">
        <v>1.41136761322081</v>
      </c>
      <c r="AR92" s="208">
        <v>8.52961543256648</v>
      </c>
      <c r="AS92" s="208">
        <v>0.764962909052573</v>
      </c>
      <c r="AT92" s="208">
        <v>23.0034557597351</v>
      </c>
      <c r="AU92" s="208">
        <v>42.4727769524302</v>
      </c>
      <c r="AV92" s="208">
        <v>2.19264753269481</v>
      </c>
      <c r="AW92" s="208">
        <v>69.3067210747683</v>
      </c>
      <c r="AX92" s="208">
        <v>14.3509235594198</v>
      </c>
      <c r="AY92" s="208">
        <v>575.713084736705</v>
      </c>
      <c r="AZ92" s="208">
        <v>194.518055203948</v>
      </c>
      <c r="BA92" s="208">
        <v>214.837809788325</v>
      </c>
      <c r="BB92" s="208">
        <v>0</v>
      </c>
      <c r="BC92" s="209">
        <v>1756.716914792</v>
      </c>
      <c r="BD92" s="210">
        <v>79.5896670726721</v>
      </c>
      <c r="BE92" s="208">
        <v>489.903623303307</v>
      </c>
      <c r="BF92" s="208">
        <v>569.493290375979</v>
      </c>
      <c r="BG92" s="208">
        <v>0</v>
      </c>
      <c r="BH92" s="208">
        <v>0</v>
      </c>
      <c r="BI92" s="208">
        <v>9202.66289072232</v>
      </c>
      <c r="BJ92" s="208">
        <v>0</v>
      </c>
      <c r="BK92" s="208">
        <v>0</v>
      </c>
      <c r="BL92" s="211">
        <v>9772.1561810983</v>
      </c>
      <c r="BM92" s="213">
        <v>11528.8730958903</v>
      </c>
    </row>
    <row r="93" spans="1:65">
      <c r="A93" s="86" t="s">
        <v>316</v>
      </c>
      <c r="B93" s="200" t="s">
        <v>129</v>
      </c>
      <c r="C93" s="208">
        <v>0</v>
      </c>
      <c r="D93" s="208">
        <v>0</v>
      </c>
      <c r="E93" s="208">
        <v>0</v>
      </c>
      <c r="F93" s="208">
        <v>0.0470949199610305</v>
      </c>
      <c r="G93" s="208">
        <v>0.0907181842638457</v>
      </c>
      <c r="H93" s="208">
        <v>12.0441277866381</v>
      </c>
      <c r="I93" s="208">
        <v>15.0871626761508</v>
      </c>
      <c r="J93" s="208">
        <v>1.63244700133661</v>
      </c>
      <c r="K93" s="208">
        <v>11.3296756821305</v>
      </c>
      <c r="L93" s="208">
        <v>0.429787825533066</v>
      </c>
      <c r="M93" s="208">
        <v>0.532707877695343</v>
      </c>
      <c r="N93" s="208">
        <v>7.16181843607508</v>
      </c>
      <c r="O93" s="208">
        <v>1.69682052927726</v>
      </c>
      <c r="P93" s="208">
        <v>1.94271569542129</v>
      </c>
      <c r="Q93" s="208">
        <v>0.35119394239864</v>
      </c>
      <c r="R93" s="208">
        <v>1.77484215915769</v>
      </c>
      <c r="S93" s="208">
        <v>0.0212987756108722</v>
      </c>
      <c r="T93" s="208">
        <v>26.7122233882385</v>
      </c>
      <c r="U93" s="208">
        <v>2.41326779362979</v>
      </c>
      <c r="V93" s="208">
        <v>0.979515939046674</v>
      </c>
      <c r="W93" s="208">
        <v>1.95563173004866</v>
      </c>
      <c r="X93" s="208">
        <v>2.76555794237054</v>
      </c>
      <c r="Y93" s="208">
        <v>1.65986817604599</v>
      </c>
      <c r="Z93" s="208">
        <v>2.36065302234621</v>
      </c>
      <c r="AA93" s="208">
        <v>2.90932577169255</v>
      </c>
      <c r="AB93" s="208">
        <v>2.37414698367855</v>
      </c>
      <c r="AC93" s="208">
        <v>15.244734962859</v>
      </c>
      <c r="AD93" s="208">
        <v>8.62705117231218</v>
      </c>
      <c r="AE93" s="208">
        <v>4.04998705619579</v>
      </c>
      <c r="AF93" s="208">
        <v>0.0156698613656756</v>
      </c>
      <c r="AG93" s="208">
        <v>3.23042060294518</v>
      </c>
      <c r="AH93" s="208">
        <v>0.760233201634102</v>
      </c>
      <c r="AI93" s="208">
        <v>6.18132518509978</v>
      </c>
      <c r="AJ93" s="208">
        <v>0.849523099125377</v>
      </c>
      <c r="AK93" s="208">
        <v>20.038055112544</v>
      </c>
      <c r="AL93" s="208">
        <v>128.100418648132</v>
      </c>
      <c r="AM93" s="208">
        <v>6.45182651593625</v>
      </c>
      <c r="AN93" s="208">
        <v>1.10069387953084</v>
      </c>
      <c r="AO93" s="208">
        <v>0.521677078600291</v>
      </c>
      <c r="AP93" s="208">
        <v>16.6044283345755</v>
      </c>
      <c r="AQ93" s="208">
        <v>1.00078480510509</v>
      </c>
      <c r="AR93" s="208">
        <v>1.4264616464146</v>
      </c>
      <c r="AS93" s="208">
        <v>1.92692871204541</v>
      </c>
      <c r="AT93" s="208">
        <v>13.9754601383031</v>
      </c>
      <c r="AU93" s="208">
        <v>50.3982241397065</v>
      </c>
      <c r="AV93" s="208">
        <v>1.10889956858398</v>
      </c>
      <c r="AW93" s="208">
        <v>26.1472918670478</v>
      </c>
      <c r="AX93" s="208">
        <v>5.83258171506903</v>
      </c>
      <c r="AY93" s="208">
        <v>38.4974230394067</v>
      </c>
      <c r="AZ93" s="208">
        <v>68.2999008848347</v>
      </c>
      <c r="BA93" s="208">
        <v>165.508779586663</v>
      </c>
      <c r="BB93" s="208">
        <v>0</v>
      </c>
      <c r="BC93" s="209">
        <v>684.171383052783</v>
      </c>
      <c r="BD93" s="210">
        <v>58.9921711324238</v>
      </c>
      <c r="BE93" s="208">
        <v>695.255983807263</v>
      </c>
      <c r="BF93" s="208">
        <v>754.248154939687</v>
      </c>
      <c r="BG93" s="208">
        <v>0</v>
      </c>
      <c r="BH93" s="208">
        <v>0</v>
      </c>
      <c r="BI93" s="208">
        <v>479.51558692813</v>
      </c>
      <c r="BJ93" s="208">
        <v>0</v>
      </c>
      <c r="BK93" s="208">
        <v>0</v>
      </c>
      <c r="BL93" s="211">
        <v>1233.76374186782</v>
      </c>
      <c r="BM93" s="213">
        <v>1917.9351249206</v>
      </c>
    </row>
    <row r="94" spans="1:65">
      <c r="A94" s="86" t="s">
        <v>317</v>
      </c>
      <c r="B94" s="200" t="s">
        <v>318</v>
      </c>
      <c r="C94" s="208">
        <v>101.280383360057</v>
      </c>
      <c r="D94" s="208">
        <v>5.0886278621682</v>
      </c>
      <c r="E94" s="208">
        <v>5.28303580138781</v>
      </c>
      <c r="F94" s="208">
        <v>0.208880362861615</v>
      </c>
      <c r="G94" s="208">
        <v>0.942314954144397</v>
      </c>
      <c r="H94" s="208">
        <v>292.306501447843</v>
      </c>
      <c r="I94" s="208">
        <v>418.031600748906</v>
      </c>
      <c r="J94" s="208">
        <v>183.535335528578</v>
      </c>
      <c r="K94" s="208">
        <v>31.6489833982058</v>
      </c>
      <c r="L94" s="208">
        <v>3.4365264436017</v>
      </c>
      <c r="M94" s="208">
        <v>0.137717663101456</v>
      </c>
      <c r="N94" s="208">
        <v>21.0138661330375</v>
      </c>
      <c r="O94" s="208">
        <v>19.1644847774534</v>
      </c>
      <c r="P94" s="208">
        <v>59.8216997874806</v>
      </c>
      <c r="Q94" s="208">
        <v>5.23963141911857</v>
      </c>
      <c r="R94" s="208">
        <v>67.2116367289008</v>
      </c>
      <c r="S94" s="208">
        <v>9.15653021162284</v>
      </c>
      <c r="T94" s="208">
        <v>248.483836915498</v>
      </c>
      <c r="U94" s="208">
        <v>20.780334889652</v>
      </c>
      <c r="V94" s="208">
        <v>9.4887074658489</v>
      </c>
      <c r="W94" s="208">
        <v>15.7577999915778</v>
      </c>
      <c r="X94" s="208">
        <v>13.4212406427196</v>
      </c>
      <c r="Y94" s="208">
        <v>96.3383258872765</v>
      </c>
      <c r="Z94" s="208">
        <v>91.1376479012673</v>
      </c>
      <c r="AA94" s="208">
        <v>13.3404649111899</v>
      </c>
      <c r="AB94" s="208">
        <v>24.9127820569893</v>
      </c>
      <c r="AC94" s="208">
        <v>42.315860863817</v>
      </c>
      <c r="AD94" s="208">
        <v>302.332732249352</v>
      </c>
      <c r="AE94" s="208">
        <v>41.1311662470492</v>
      </c>
      <c r="AF94" s="208">
        <v>1.50515048086548</v>
      </c>
      <c r="AG94" s="208">
        <v>12.8535357955564</v>
      </c>
      <c r="AH94" s="208">
        <v>4.23643951872571</v>
      </c>
      <c r="AI94" s="208">
        <v>2.70250039573837</v>
      </c>
      <c r="AJ94" s="208">
        <v>0.744120840215486</v>
      </c>
      <c r="AK94" s="208">
        <v>18.8910794943639</v>
      </c>
      <c r="AL94" s="208">
        <v>548.936096004186</v>
      </c>
      <c r="AM94" s="208">
        <v>528.863080766539</v>
      </c>
      <c r="AN94" s="208">
        <v>235.134532821534</v>
      </c>
      <c r="AO94" s="208">
        <v>2.85662101897475</v>
      </c>
      <c r="AP94" s="208">
        <v>60.2148520489856</v>
      </c>
      <c r="AQ94" s="208">
        <v>0.0442071154675217</v>
      </c>
      <c r="AR94" s="208">
        <v>0.925642275346789</v>
      </c>
      <c r="AS94" s="208">
        <v>14.9596002477812</v>
      </c>
      <c r="AT94" s="208">
        <v>1.35913278318093</v>
      </c>
      <c r="AU94" s="208">
        <v>7.13366792304758</v>
      </c>
      <c r="AV94" s="208">
        <v>0.771594344283568</v>
      </c>
      <c r="AW94" s="208">
        <v>24.3381736375474</v>
      </c>
      <c r="AX94" s="208">
        <v>12.2785124407426</v>
      </c>
      <c r="AY94" s="208">
        <v>93.1931952022695</v>
      </c>
      <c r="AZ94" s="208">
        <v>0</v>
      </c>
      <c r="BA94" s="208">
        <v>53.5913203742613</v>
      </c>
      <c r="BB94" s="208">
        <v>0</v>
      </c>
      <c r="BC94" s="209">
        <v>3768.48171218032</v>
      </c>
      <c r="BD94" s="210">
        <v>12.1904618665675</v>
      </c>
      <c r="BE94" s="208">
        <v>77.0497002819935</v>
      </c>
      <c r="BF94" s="208">
        <v>89.240162148561</v>
      </c>
      <c r="BG94" s="208">
        <v>0</v>
      </c>
      <c r="BH94" s="208">
        <v>0</v>
      </c>
      <c r="BI94" s="208">
        <v>1368.03692194922</v>
      </c>
      <c r="BJ94" s="208">
        <v>0</v>
      </c>
      <c r="BK94" s="208">
        <v>0</v>
      </c>
      <c r="BL94" s="211">
        <v>1457.27708409778</v>
      </c>
      <c r="BM94" s="213">
        <v>5225.7587962781</v>
      </c>
    </row>
    <row r="95" spans="1:65">
      <c r="A95" s="86" t="s">
        <v>319</v>
      </c>
      <c r="B95" s="200" t="s">
        <v>320</v>
      </c>
      <c r="C95" s="208">
        <v>0</v>
      </c>
      <c r="D95" s="208">
        <v>0</v>
      </c>
      <c r="E95" s="208">
        <v>0</v>
      </c>
      <c r="F95" s="208">
        <v>0.00258916826534166</v>
      </c>
      <c r="G95" s="208">
        <v>0.151047945828827</v>
      </c>
      <c r="H95" s="208">
        <v>14.5501100897746</v>
      </c>
      <c r="I95" s="208">
        <v>35.9378542126677</v>
      </c>
      <c r="J95" s="208">
        <v>3.22346166561613</v>
      </c>
      <c r="K95" s="208">
        <v>3.95917198814333</v>
      </c>
      <c r="L95" s="208">
        <v>3.59591450629945</v>
      </c>
      <c r="M95" s="208">
        <v>5.39246731638105</v>
      </c>
      <c r="N95" s="208">
        <v>45.5532661919533</v>
      </c>
      <c r="O95" s="208">
        <v>3.03317329774078</v>
      </c>
      <c r="P95" s="208">
        <v>12.3476937867575</v>
      </c>
      <c r="Q95" s="208">
        <v>2.58694314834498</v>
      </c>
      <c r="R95" s="208">
        <v>5.5523767781251</v>
      </c>
      <c r="S95" s="208">
        <v>0.386655754096139</v>
      </c>
      <c r="T95" s="208">
        <v>17.4472875263957</v>
      </c>
      <c r="U95" s="208">
        <v>15.9666312268207</v>
      </c>
      <c r="V95" s="208">
        <v>3.1354201798815</v>
      </c>
      <c r="W95" s="208">
        <v>12.5663764929271</v>
      </c>
      <c r="X95" s="208">
        <v>9.216808090525</v>
      </c>
      <c r="Y95" s="208">
        <v>1.45836219012676</v>
      </c>
      <c r="Z95" s="208">
        <v>13.6337690851044</v>
      </c>
      <c r="AA95" s="208">
        <v>9.91401388172841</v>
      </c>
      <c r="AB95" s="208">
        <v>2.65102411914566</v>
      </c>
      <c r="AC95" s="208">
        <v>16.2243699897158</v>
      </c>
      <c r="AD95" s="208">
        <v>20.6856670708761</v>
      </c>
      <c r="AE95" s="208">
        <v>15.7420625075227</v>
      </c>
      <c r="AF95" s="208">
        <v>1.22926418919215</v>
      </c>
      <c r="AG95" s="208">
        <v>34.79739696618</v>
      </c>
      <c r="AH95" s="208">
        <v>0.630549963740553</v>
      </c>
      <c r="AI95" s="208">
        <v>27.3124305689271</v>
      </c>
      <c r="AJ95" s="208">
        <v>0.913836576630855</v>
      </c>
      <c r="AK95" s="208">
        <v>18.7506942848651</v>
      </c>
      <c r="AL95" s="208">
        <v>484.884101221754</v>
      </c>
      <c r="AM95" s="208">
        <v>25.419736922564</v>
      </c>
      <c r="AN95" s="208">
        <v>0.463900549624275</v>
      </c>
      <c r="AO95" s="208">
        <v>1.04653511112085</v>
      </c>
      <c r="AP95" s="208">
        <v>52.3158213730332</v>
      </c>
      <c r="AQ95" s="208">
        <v>3.30239545158161</v>
      </c>
      <c r="AR95" s="208">
        <v>23.9391534823649</v>
      </c>
      <c r="AS95" s="208">
        <v>19.1475748081731</v>
      </c>
      <c r="AT95" s="208">
        <v>13.5290217871293</v>
      </c>
      <c r="AU95" s="208">
        <v>277.171274407648</v>
      </c>
      <c r="AV95" s="208">
        <v>10.9542112970939</v>
      </c>
      <c r="AW95" s="208">
        <v>58.9370514647335</v>
      </c>
      <c r="AX95" s="208">
        <v>49.5550715634862</v>
      </c>
      <c r="AY95" s="208">
        <v>188.081063645135</v>
      </c>
      <c r="AZ95" s="208">
        <v>104.047379312091</v>
      </c>
      <c r="BA95" s="208">
        <v>42.0072082395994</v>
      </c>
      <c r="BB95" s="208">
        <v>0</v>
      </c>
      <c r="BC95" s="209">
        <v>1713.35019139743</v>
      </c>
      <c r="BD95" s="210">
        <v>0</v>
      </c>
      <c r="BE95" s="208">
        <v>0</v>
      </c>
      <c r="BF95" s="208">
        <v>0</v>
      </c>
      <c r="BG95" s="208">
        <v>0</v>
      </c>
      <c r="BH95" s="208">
        <v>0</v>
      </c>
      <c r="BI95" s="208">
        <v>162.418118979851</v>
      </c>
      <c r="BJ95" s="208">
        <v>0</v>
      </c>
      <c r="BK95" s="208">
        <v>0</v>
      </c>
      <c r="BL95" s="211">
        <v>162.418118979851</v>
      </c>
      <c r="BM95" s="213">
        <v>1875.76831037728</v>
      </c>
    </row>
    <row r="96" spans="1:65">
      <c r="A96" s="86" t="s">
        <v>321</v>
      </c>
      <c r="B96" s="200" t="s">
        <v>322</v>
      </c>
      <c r="C96" s="208">
        <v>0</v>
      </c>
      <c r="D96" s="208">
        <v>0</v>
      </c>
      <c r="E96" s="208">
        <v>0</v>
      </c>
      <c r="F96" s="208">
        <v>0.0107838705227189</v>
      </c>
      <c r="G96" s="208">
        <v>0.180768773397949</v>
      </c>
      <c r="H96" s="208">
        <v>14.1459626099544</v>
      </c>
      <c r="I96" s="208">
        <v>22.2219886401904</v>
      </c>
      <c r="J96" s="208">
        <v>2.30835359806684</v>
      </c>
      <c r="K96" s="208">
        <v>16.0083388393659</v>
      </c>
      <c r="L96" s="208">
        <v>0.425556267218468</v>
      </c>
      <c r="M96" s="208">
        <v>0.388274016224153</v>
      </c>
      <c r="N96" s="208">
        <v>4.02943346316854</v>
      </c>
      <c r="O96" s="208">
        <v>0.325117672395124</v>
      </c>
      <c r="P96" s="208">
        <v>1.86145496210833</v>
      </c>
      <c r="Q96" s="208">
        <v>0.181221011645715</v>
      </c>
      <c r="R96" s="208">
        <v>1.37994795993425</v>
      </c>
      <c r="S96" s="208">
        <v>0.0816933865857445</v>
      </c>
      <c r="T96" s="208">
        <v>13.000125536794</v>
      </c>
      <c r="U96" s="208">
        <v>2.66201981357651</v>
      </c>
      <c r="V96" s="208">
        <v>1.70011311799585</v>
      </c>
      <c r="W96" s="208">
        <v>4.6394601762906</v>
      </c>
      <c r="X96" s="208">
        <v>2.10587651849685</v>
      </c>
      <c r="Y96" s="208">
        <v>3.94153981960182</v>
      </c>
      <c r="Z96" s="208">
        <v>8.3903627798763</v>
      </c>
      <c r="AA96" s="208">
        <v>1.95598916071827</v>
      </c>
      <c r="AB96" s="208">
        <v>1.83819612998299</v>
      </c>
      <c r="AC96" s="208">
        <v>28.3009679309392</v>
      </c>
      <c r="AD96" s="208">
        <v>6.17024654049337</v>
      </c>
      <c r="AE96" s="208">
        <v>3.23406067490745</v>
      </c>
      <c r="AF96" s="208">
        <v>0.129531362346574</v>
      </c>
      <c r="AG96" s="208">
        <v>6.72462042871491</v>
      </c>
      <c r="AH96" s="208">
        <v>0.695417817252589</v>
      </c>
      <c r="AI96" s="208">
        <v>2.99357894977839</v>
      </c>
      <c r="AJ96" s="208">
        <v>0.290770943583532</v>
      </c>
      <c r="AK96" s="208">
        <v>24.0336553319919</v>
      </c>
      <c r="AL96" s="208">
        <v>116.2795403317</v>
      </c>
      <c r="AM96" s="208">
        <v>8.8025534390866</v>
      </c>
      <c r="AN96" s="208">
        <v>0.0485640566257199</v>
      </c>
      <c r="AO96" s="208">
        <v>2.47888567981546</v>
      </c>
      <c r="AP96" s="208">
        <v>7.06436127300079</v>
      </c>
      <c r="AQ96" s="208">
        <v>0</v>
      </c>
      <c r="AR96" s="208">
        <v>1.01847734223039</v>
      </c>
      <c r="AS96" s="208">
        <v>1.23987114828684</v>
      </c>
      <c r="AT96" s="208">
        <v>12.8606595859105</v>
      </c>
      <c r="AU96" s="208">
        <v>26.9974208201985</v>
      </c>
      <c r="AV96" s="208">
        <v>1.19038609070034</v>
      </c>
      <c r="AW96" s="208">
        <v>16.2267318271381</v>
      </c>
      <c r="AX96" s="208">
        <v>6.67496750597422</v>
      </c>
      <c r="AY96" s="208">
        <v>72.2915352735726</v>
      </c>
      <c r="AZ96" s="208">
        <v>13.6159840797691</v>
      </c>
      <c r="BA96" s="208">
        <v>160.237455152584</v>
      </c>
      <c r="BB96" s="208">
        <v>0</v>
      </c>
      <c r="BC96" s="209">
        <v>623.382821710713</v>
      </c>
      <c r="BD96" s="210">
        <v>74.3969882816671</v>
      </c>
      <c r="BE96" s="208">
        <v>312.446491863871</v>
      </c>
      <c r="BF96" s="208">
        <v>386.843480145538</v>
      </c>
      <c r="BG96" s="208">
        <v>0</v>
      </c>
      <c r="BH96" s="208">
        <v>0</v>
      </c>
      <c r="BI96" s="208">
        <v>748.086131360666</v>
      </c>
      <c r="BJ96" s="208">
        <v>0</v>
      </c>
      <c r="BK96" s="208">
        <v>0</v>
      </c>
      <c r="BL96" s="211">
        <v>1134.9296115062</v>
      </c>
      <c r="BM96" s="213">
        <v>1758.31243321692</v>
      </c>
    </row>
    <row r="97" spans="1:65">
      <c r="A97" s="86" t="s">
        <v>323</v>
      </c>
      <c r="B97" s="200" t="s">
        <v>324</v>
      </c>
      <c r="C97" s="208">
        <v>0</v>
      </c>
      <c r="D97" s="208">
        <v>0</v>
      </c>
      <c r="E97" s="208">
        <v>0</v>
      </c>
      <c r="F97" s="208">
        <v>0.0243063772924466</v>
      </c>
      <c r="G97" s="208">
        <v>0.0329482970982471</v>
      </c>
      <c r="H97" s="208">
        <v>0.180732150952779</v>
      </c>
      <c r="I97" s="208">
        <v>23.7346198206491</v>
      </c>
      <c r="J97" s="208">
        <v>0.0785401165117641</v>
      </c>
      <c r="K97" s="208">
        <v>0</v>
      </c>
      <c r="L97" s="208">
        <v>0.329066796240941</v>
      </c>
      <c r="M97" s="208">
        <v>0.0630521834858598</v>
      </c>
      <c r="N97" s="208">
        <v>0</v>
      </c>
      <c r="O97" s="208">
        <v>0</v>
      </c>
      <c r="P97" s="208">
        <v>0.118412078669158</v>
      </c>
      <c r="Q97" s="208">
        <v>0.619355359909602</v>
      </c>
      <c r="R97" s="208">
        <v>0</v>
      </c>
      <c r="S97" s="208">
        <v>0.0244115006344634</v>
      </c>
      <c r="T97" s="208">
        <v>20.8273836852364</v>
      </c>
      <c r="U97" s="208">
        <v>4.92155548022071</v>
      </c>
      <c r="V97" s="208">
        <v>5.17928916307282</v>
      </c>
      <c r="W97" s="208">
        <v>0.716669110631113</v>
      </c>
      <c r="X97" s="208">
        <v>0</v>
      </c>
      <c r="Y97" s="208">
        <v>2.54728685653474</v>
      </c>
      <c r="Z97" s="208">
        <v>2.7638764358686</v>
      </c>
      <c r="AA97" s="208">
        <v>0.0449638281461356</v>
      </c>
      <c r="AB97" s="208">
        <v>0</v>
      </c>
      <c r="AC97" s="208">
        <v>7.57033483893451</v>
      </c>
      <c r="AD97" s="208">
        <v>31.9170185104945</v>
      </c>
      <c r="AE97" s="208">
        <v>0.95656506135637</v>
      </c>
      <c r="AF97" s="208">
        <v>0</v>
      </c>
      <c r="AG97" s="208">
        <v>0</v>
      </c>
      <c r="AH97" s="208">
        <v>2.08312626195962</v>
      </c>
      <c r="AI97" s="208">
        <v>9.68740132215627</v>
      </c>
      <c r="AJ97" s="208">
        <v>0.0424691451806423</v>
      </c>
      <c r="AK97" s="208">
        <v>0</v>
      </c>
      <c r="AL97" s="208">
        <v>56.7378002762356</v>
      </c>
      <c r="AM97" s="208">
        <v>0.0250170320211422</v>
      </c>
      <c r="AN97" s="208">
        <v>0</v>
      </c>
      <c r="AO97" s="208">
        <v>67.7859380409376</v>
      </c>
      <c r="AP97" s="208">
        <v>3.07275417072197</v>
      </c>
      <c r="AQ97" s="208">
        <v>9.75111264177361</v>
      </c>
      <c r="AR97" s="208">
        <v>0</v>
      </c>
      <c r="AS97" s="208">
        <v>1.32683169321553</v>
      </c>
      <c r="AT97" s="208">
        <v>9.7550444113553</v>
      </c>
      <c r="AU97" s="208">
        <v>136.3744153912</v>
      </c>
      <c r="AV97" s="208">
        <v>3.28740214793098</v>
      </c>
      <c r="AW97" s="208">
        <v>53.3658933904604</v>
      </c>
      <c r="AX97" s="208">
        <v>26.8959389464548</v>
      </c>
      <c r="AY97" s="208">
        <v>840.963035964755</v>
      </c>
      <c r="AZ97" s="208">
        <v>470.144759725553</v>
      </c>
      <c r="BA97" s="208">
        <v>503.13197049833</v>
      </c>
      <c r="BB97" s="208">
        <v>0</v>
      </c>
      <c r="BC97" s="209">
        <v>2297.08129871218</v>
      </c>
      <c r="BD97" s="210">
        <v>182.309193628377</v>
      </c>
      <c r="BE97" s="208">
        <v>1061.21644640415</v>
      </c>
      <c r="BF97" s="208">
        <v>1243.52564003253</v>
      </c>
      <c r="BG97" s="208">
        <v>0</v>
      </c>
      <c r="BH97" s="208">
        <v>0</v>
      </c>
      <c r="BI97" s="208">
        <v>14071.1630035603</v>
      </c>
      <c r="BJ97" s="208">
        <v>0</v>
      </c>
      <c r="BK97" s="208">
        <v>0</v>
      </c>
      <c r="BL97" s="211">
        <v>15314.6886435928</v>
      </c>
      <c r="BM97" s="213">
        <v>17611.769942305</v>
      </c>
    </row>
    <row r="98" spans="1:65">
      <c r="A98" s="86" t="s">
        <v>325</v>
      </c>
      <c r="B98" s="200" t="s">
        <v>326</v>
      </c>
      <c r="C98" s="208">
        <v>0</v>
      </c>
      <c r="D98" s="208">
        <v>0</v>
      </c>
      <c r="E98" s="208">
        <v>0</v>
      </c>
      <c r="F98" s="208">
        <v>0.140842915803009</v>
      </c>
      <c r="G98" s="208">
        <v>0.762110115251346</v>
      </c>
      <c r="H98" s="208">
        <v>21.2261167831586</v>
      </c>
      <c r="I98" s="208">
        <v>38.1546353428659</v>
      </c>
      <c r="J98" s="208">
        <v>5.1756822275747</v>
      </c>
      <c r="K98" s="208">
        <v>3.77362418695548</v>
      </c>
      <c r="L98" s="208">
        <v>6.28732482572788</v>
      </c>
      <c r="M98" s="208">
        <v>12.0327602094509</v>
      </c>
      <c r="N98" s="208">
        <v>20.561679033285</v>
      </c>
      <c r="O98" s="208">
        <v>5.15408850782344</v>
      </c>
      <c r="P98" s="208">
        <v>16.262326177195</v>
      </c>
      <c r="Q98" s="208">
        <v>10.1340157174454</v>
      </c>
      <c r="R98" s="208">
        <v>21.947316633802</v>
      </c>
      <c r="S98" s="208">
        <v>0.446036261384286</v>
      </c>
      <c r="T98" s="208">
        <v>17.3662263609248</v>
      </c>
      <c r="U98" s="208">
        <v>3.09545450247901</v>
      </c>
      <c r="V98" s="208">
        <v>0.766214180297736</v>
      </c>
      <c r="W98" s="208">
        <v>14.1451222327121</v>
      </c>
      <c r="X98" s="208">
        <v>9.70547138746473</v>
      </c>
      <c r="Y98" s="208">
        <v>5.60508573530683</v>
      </c>
      <c r="Z98" s="208">
        <v>20.5916771744691</v>
      </c>
      <c r="AA98" s="208">
        <v>10.7455487645604</v>
      </c>
      <c r="AB98" s="208">
        <v>9.3319841083688</v>
      </c>
      <c r="AC98" s="208">
        <v>27.6424648758464</v>
      </c>
      <c r="AD98" s="208">
        <v>15.067111526604</v>
      </c>
      <c r="AE98" s="208">
        <v>31.7603400149218</v>
      </c>
      <c r="AF98" s="208">
        <v>2.8996645675277</v>
      </c>
      <c r="AG98" s="208">
        <v>56.3555322583248</v>
      </c>
      <c r="AH98" s="208">
        <v>9.5063696595904</v>
      </c>
      <c r="AI98" s="208">
        <v>15.8802313198506</v>
      </c>
      <c r="AJ98" s="208">
        <v>11.1639505401093</v>
      </c>
      <c r="AK98" s="208">
        <v>46.154902120652</v>
      </c>
      <c r="AL98" s="208">
        <v>862.031676399876</v>
      </c>
      <c r="AM98" s="208">
        <v>141.294425811158</v>
      </c>
      <c r="AN98" s="208">
        <v>3.84163096762004</v>
      </c>
      <c r="AO98" s="208">
        <v>4.91905916456382</v>
      </c>
      <c r="AP98" s="208">
        <v>37.2621837005392</v>
      </c>
      <c r="AQ98" s="208">
        <v>25.1897176756409</v>
      </c>
      <c r="AR98" s="208">
        <v>104.144797865772</v>
      </c>
      <c r="AS98" s="208">
        <v>569.726261353475</v>
      </c>
      <c r="AT98" s="208">
        <v>132.568058720836</v>
      </c>
      <c r="AU98" s="208">
        <v>405.056801126112</v>
      </c>
      <c r="AV98" s="208">
        <v>47.9203408089836</v>
      </c>
      <c r="AW98" s="208">
        <v>493.053494543528</v>
      </c>
      <c r="AX98" s="208">
        <v>137.105672159645</v>
      </c>
      <c r="AY98" s="208">
        <v>425.309396539779</v>
      </c>
      <c r="AZ98" s="208">
        <v>233.229527168069</v>
      </c>
      <c r="BA98" s="208">
        <v>103.636868205719</v>
      </c>
      <c r="BB98" s="208">
        <v>0</v>
      </c>
      <c r="BC98" s="209">
        <v>4196.13182247905</v>
      </c>
      <c r="BD98" s="210">
        <v>23.7421311736063</v>
      </c>
      <c r="BE98" s="208">
        <v>0</v>
      </c>
      <c r="BF98" s="208">
        <v>23.7421311736063</v>
      </c>
      <c r="BG98" s="208">
        <v>0</v>
      </c>
      <c r="BH98" s="208">
        <v>0</v>
      </c>
      <c r="BI98" s="208">
        <v>5024.79031383993</v>
      </c>
      <c r="BJ98" s="208">
        <v>0</v>
      </c>
      <c r="BK98" s="208">
        <v>0</v>
      </c>
      <c r="BL98" s="211">
        <v>5048.53244501354</v>
      </c>
      <c r="BM98" s="213">
        <v>9244.66426749259</v>
      </c>
    </row>
    <row r="99" spans="1:65">
      <c r="A99" s="86" t="s">
        <v>327</v>
      </c>
      <c r="B99" s="200" t="s">
        <v>328</v>
      </c>
      <c r="C99" s="208">
        <v>0</v>
      </c>
      <c r="D99" s="208">
        <v>0</v>
      </c>
      <c r="E99" s="208">
        <v>0</v>
      </c>
      <c r="F99" s="208">
        <v>0</v>
      </c>
      <c r="G99" s="208">
        <v>0</v>
      </c>
      <c r="H99" s="208">
        <v>0</v>
      </c>
      <c r="I99" s="208">
        <v>0</v>
      </c>
      <c r="J99" s="208">
        <v>0</v>
      </c>
      <c r="K99" s="208">
        <v>0</v>
      </c>
      <c r="L99" s="208">
        <v>0</v>
      </c>
      <c r="M99" s="208">
        <v>0</v>
      </c>
      <c r="N99" s="208">
        <v>0</v>
      </c>
      <c r="O99" s="208">
        <v>0</v>
      </c>
      <c r="P99" s="208">
        <v>0</v>
      </c>
      <c r="Q99" s="208">
        <v>0</v>
      </c>
      <c r="R99" s="208">
        <v>0</v>
      </c>
      <c r="S99" s="208">
        <v>0</v>
      </c>
      <c r="T99" s="208">
        <v>33.114231535751</v>
      </c>
      <c r="U99" s="208">
        <v>0</v>
      </c>
      <c r="V99" s="208">
        <v>0</v>
      </c>
      <c r="W99" s="208">
        <v>0</v>
      </c>
      <c r="X99" s="208">
        <v>0</v>
      </c>
      <c r="Y99" s="208">
        <v>0</v>
      </c>
      <c r="Z99" s="208">
        <v>0</v>
      </c>
      <c r="AA99" s="208">
        <v>0</v>
      </c>
      <c r="AB99" s="208">
        <v>0</v>
      </c>
      <c r="AC99" s="208">
        <v>0</v>
      </c>
      <c r="AD99" s="208">
        <v>0</v>
      </c>
      <c r="AE99" s="208">
        <v>0.138464182285043</v>
      </c>
      <c r="AF99" s="208">
        <v>0</v>
      </c>
      <c r="AG99" s="208">
        <v>0</v>
      </c>
      <c r="AH99" s="208">
        <v>0.231965226936381</v>
      </c>
      <c r="AI99" s="208">
        <v>2.2682176052566</v>
      </c>
      <c r="AJ99" s="208">
        <v>0.184119642380178</v>
      </c>
      <c r="AK99" s="208">
        <v>0</v>
      </c>
      <c r="AL99" s="208">
        <v>6.64426236095304</v>
      </c>
      <c r="AM99" s="208">
        <v>0</v>
      </c>
      <c r="AN99" s="208">
        <v>0</v>
      </c>
      <c r="AO99" s="208">
        <v>0</v>
      </c>
      <c r="AP99" s="208">
        <v>0</v>
      </c>
      <c r="AQ99" s="208">
        <v>1.42996794486677</v>
      </c>
      <c r="AR99" s="208">
        <v>0</v>
      </c>
      <c r="AS99" s="208">
        <v>2.16905031221855</v>
      </c>
      <c r="AT99" s="208">
        <v>0.449624946100035</v>
      </c>
      <c r="AU99" s="208">
        <v>45.6371231295128</v>
      </c>
      <c r="AV99" s="208">
        <v>1.41085732735564</v>
      </c>
      <c r="AW99" s="208">
        <v>140.741903498063</v>
      </c>
      <c r="AX99" s="208">
        <v>0.746033002055146</v>
      </c>
      <c r="AY99" s="208">
        <v>154.067114970049</v>
      </c>
      <c r="AZ99" s="208">
        <v>94.2445488305328</v>
      </c>
      <c r="BA99" s="208">
        <v>5.10609492574995</v>
      </c>
      <c r="BB99" s="208">
        <v>0</v>
      </c>
      <c r="BC99" s="209">
        <v>488.583579440066</v>
      </c>
      <c r="BD99" s="210">
        <v>0.358044242908198</v>
      </c>
      <c r="BE99" s="208">
        <v>195.984513709316</v>
      </c>
      <c r="BF99" s="208">
        <v>196.342557952224</v>
      </c>
      <c r="BG99" s="208">
        <v>0</v>
      </c>
      <c r="BH99" s="208">
        <v>0</v>
      </c>
      <c r="BI99" s="208">
        <v>318.202789205246</v>
      </c>
      <c r="BJ99" s="208">
        <v>0</v>
      </c>
      <c r="BK99" s="208">
        <v>0</v>
      </c>
      <c r="BL99" s="211">
        <v>514.54534715747</v>
      </c>
      <c r="BM99" s="213">
        <v>1003.12892659754</v>
      </c>
    </row>
    <row r="100" spans="1:65">
      <c r="A100" s="86" t="s">
        <v>329</v>
      </c>
      <c r="B100" s="200" t="s">
        <v>330</v>
      </c>
      <c r="C100" s="208">
        <v>0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8">
        <v>0</v>
      </c>
      <c r="L100" s="208">
        <v>0</v>
      </c>
      <c r="M100" s="208">
        <v>0</v>
      </c>
      <c r="N100" s="208">
        <v>0</v>
      </c>
      <c r="O100" s="208">
        <v>0</v>
      </c>
      <c r="P100" s="208">
        <v>0</v>
      </c>
      <c r="Q100" s="208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8">
        <v>0</v>
      </c>
      <c r="X100" s="208">
        <v>0</v>
      </c>
      <c r="Y100" s="208">
        <v>0</v>
      </c>
      <c r="Z100" s="208">
        <v>0</v>
      </c>
      <c r="AA100" s="208">
        <v>0</v>
      </c>
      <c r="AB100" s="208">
        <v>0</v>
      </c>
      <c r="AC100" s="208">
        <v>0</v>
      </c>
      <c r="AD100" s="208">
        <v>0</v>
      </c>
      <c r="AE100" s="208">
        <v>0</v>
      </c>
      <c r="AF100" s="208">
        <v>0</v>
      </c>
      <c r="AG100" s="208">
        <v>0</v>
      </c>
      <c r="AH100" s="208">
        <v>0</v>
      </c>
      <c r="AI100" s="208">
        <v>0</v>
      </c>
      <c r="AJ100" s="208">
        <v>0</v>
      </c>
      <c r="AK100" s="208">
        <v>0</v>
      </c>
      <c r="AL100" s="208">
        <v>0</v>
      </c>
      <c r="AM100" s="208">
        <v>0.332260040903232</v>
      </c>
      <c r="AN100" s="208">
        <v>0</v>
      </c>
      <c r="AO100" s="208">
        <v>0</v>
      </c>
      <c r="AP100" s="208">
        <v>0</v>
      </c>
      <c r="AQ100" s="208">
        <v>0.0744342624459802</v>
      </c>
      <c r="AR100" s="208">
        <v>0</v>
      </c>
      <c r="AS100" s="208">
        <v>271.144443908634</v>
      </c>
      <c r="AT100" s="208">
        <v>39.2550740245146</v>
      </c>
      <c r="AU100" s="208">
        <v>0.0276315554285564</v>
      </c>
      <c r="AV100" s="208">
        <v>0</v>
      </c>
      <c r="AW100" s="208">
        <v>699.2020928974</v>
      </c>
      <c r="AX100" s="208">
        <v>0.0591640057088603</v>
      </c>
      <c r="AY100" s="208">
        <v>0</v>
      </c>
      <c r="AZ100" s="208">
        <v>0</v>
      </c>
      <c r="BA100" s="208">
        <v>2.58579174579067</v>
      </c>
      <c r="BB100" s="208">
        <v>0</v>
      </c>
      <c r="BC100" s="209">
        <v>1012.68089244083</v>
      </c>
      <c r="BD100" s="210">
        <v>1.02419550892568</v>
      </c>
      <c r="BE100" s="208">
        <v>9.39072793666606</v>
      </c>
      <c r="BF100" s="208">
        <v>10.4149234455917</v>
      </c>
      <c r="BG100" s="208">
        <v>0</v>
      </c>
      <c r="BH100" s="208">
        <v>0</v>
      </c>
      <c r="BI100" s="208">
        <v>109.342359079808</v>
      </c>
      <c r="BJ100" s="208">
        <v>0</v>
      </c>
      <c r="BK100" s="208">
        <v>0</v>
      </c>
      <c r="BL100" s="211">
        <v>119.7572825254</v>
      </c>
      <c r="BM100" s="213">
        <v>1132.43817496623</v>
      </c>
    </row>
    <row r="101" spans="1:65">
      <c r="A101" s="86" t="s">
        <v>331</v>
      </c>
      <c r="B101" s="200" t="s">
        <v>332</v>
      </c>
      <c r="C101" s="208">
        <v>0</v>
      </c>
      <c r="D101" s="208">
        <v>0</v>
      </c>
      <c r="E101" s="208">
        <v>0</v>
      </c>
      <c r="F101" s="208">
        <v>0.0383597095075574</v>
      </c>
      <c r="G101" s="208">
        <v>0.0203162638957607</v>
      </c>
      <c r="H101" s="208">
        <v>14.0708369852615</v>
      </c>
      <c r="I101" s="208">
        <v>29.5034817346383</v>
      </c>
      <c r="J101" s="208">
        <v>1.28251896161786</v>
      </c>
      <c r="K101" s="208">
        <v>11.2863593818482</v>
      </c>
      <c r="L101" s="208">
        <v>1.63949547697753</v>
      </c>
      <c r="M101" s="208">
        <v>1.29432282328351</v>
      </c>
      <c r="N101" s="208">
        <v>2.33135240541279</v>
      </c>
      <c r="O101" s="208">
        <v>0.906185073087202</v>
      </c>
      <c r="P101" s="208">
        <v>19.5452925487197</v>
      </c>
      <c r="Q101" s="208">
        <v>0.110565658307454</v>
      </c>
      <c r="R101" s="208">
        <v>6.03624668018721</v>
      </c>
      <c r="S101" s="208">
        <v>0.0076791646554867</v>
      </c>
      <c r="T101" s="208">
        <v>28.2543102329089</v>
      </c>
      <c r="U101" s="208">
        <v>2.7889467520252</v>
      </c>
      <c r="V101" s="208">
        <v>1.7386733468399</v>
      </c>
      <c r="W101" s="208">
        <v>8.5913850455481</v>
      </c>
      <c r="X101" s="208">
        <v>2.88593823203596</v>
      </c>
      <c r="Y101" s="208">
        <v>8.45420127289746</v>
      </c>
      <c r="Z101" s="208">
        <v>9.26391497704482</v>
      </c>
      <c r="AA101" s="208">
        <v>2.59279893574809</v>
      </c>
      <c r="AB101" s="208">
        <v>7.28913092380058</v>
      </c>
      <c r="AC101" s="208">
        <v>12.3369682648156</v>
      </c>
      <c r="AD101" s="208">
        <v>13.7882785641866</v>
      </c>
      <c r="AE101" s="208">
        <v>4.64871642114558</v>
      </c>
      <c r="AF101" s="208">
        <v>0.998041187074721</v>
      </c>
      <c r="AG101" s="208">
        <v>16.8865744342182</v>
      </c>
      <c r="AH101" s="208">
        <v>13.3431575825015</v>
      </c>
      <c r="AI101" s="208">
        <v>65.2643350410209</v>
      </c>
      <c r="AJ101" s="208">
        <v>25.8765050953829</v>
      </c>
      <c r="AK101" s="208">
        <v>31.8083950777672</v>
      </c>
      <c r="AL101" s="208">
        <v>880.669687582144</v>
      </c>
      <c r="AM101" s="208">
        <v>116.185706514554</v>
      </c>
      <c r="AN101" s="208">
        <v>0.0322119841689104</v>
      </c>
      <c r="AO101" s="208">
        <v>98.858831514661</v>
      </c>
      <c r="AP101" s="208">
        <v>152.35283715694</v>
      </c>
      <c r="AQ101" s="208">
        <v>3.99449643532439</v>
      </c>
      <c r="AR101" s="208">
        <v>10.6199404438662</v>
      </c>
      <c r="AS101" s="208">
        <v>129.535929929932</v>
      </c>
      <c r="AT101" s="208">
        <v>718.732767384662</v>
      </c>
      <c r="AU101" s="208">
        <v>1101.47213037481</v>
      </c>
      <c r="AV101" s="208">
        <v>25.5613321256696</v>
      </c>
      <c r="AW101" s="208">
        <v>1353.29138978539</v>
      </c>
      <c r="AX101" s="208">
        <v>97.7692093226987</v>
      </c>
      <c r="AY101" s="208">
        <v>1063.0549460476</v>
      </c>
      <c r="AZ101" s="208">
        <v>52.8434283569931</v>
      </c>
      <c r="BA101" s="208">
        <v>127.59811630112</v>
      </c>
      <c r="BB101" s="208">
        <v>0</v>
      </c>
      <c r="BC101" s="209">
        <v>6277.4562455149</v>
      </c>
      <c r="BD101" s="210">
        <v>119.293283109512</v>
      </c>
      <c r="BE101" s="208">
        <v>0</v>
      </c>
      <c r="BF101" s="208">
        <v>119.293283109512</v>
      </c>
      <c r="BG101" s="208">
        <v>0</v>
      </c>
      <c r="BH101" s="208">
        <v>0</v>
      </c>
      <c r="BI101" s="208">
        <v>91.7695898548662</v>
      </c>
      <c r="BJ101" s="208">
        <v>4774.6468709018</v>
      </c>
      <c r="BK101" s="208">
        <v>0</v>
      </c>
      <c r="BL101" s="211">
        <v>4985.70974386618</v>
      </c>
      <c r="BM101" s="213">
        <v>11263.1659893811</v>
      </c>
    </row>
    <row r="102" spans="1:65">
      <c r="A102" s="86" t="s">
        <v>333</v>
      </c>
      <c r="B102" s="200" t="s">
        <v>135</v>
      </c>
      <c r="C102" s="208">
        <v>572.481418286046</v>
      </c>
      <c r="D102" s="208">
        <v>216.416466220408</v>
      </c>
      <c r="E102" s="208">
        <v>45.3150426660498</v>
      </c>
      <c r="F102" s="208">
        <v>0.447379090628627</v>
      </c>
      <c r="G102" s="208">
        <v>18.3822932468215</v>
      </c>
      <c r="H102" s="208">
        <v>1046.10168260814</v>
      </c>
      <c r="I102" s="208">
        <v>38.3056638165449</v>
      </c>
      <c r="J102" s="208">
        <v>94.2779240077898</v>
      </c>
      <c r="K102" s="208">
        <v>285.084709251593</v>
      </c>
      <c r="L102" s="208">
        <v>32.6943353943227</v>
      </c>
      <c r="M102" s="208">
        <v>31.9468369286762</v>
      </c>
      <c r="N102" s="208">
        <v>291.020349811396</v>
      </c>
      <c r="O102" s="208">
        <v>35.6510572773712</v>
      </c>
      <c r="P102" s="208">
        <v>153.362543992067</v>
      </c>
      <c r="Q102" s="208">
        <v>16.2355759714885</v>
      </c>
      <c r="R102" s="208">
        <v>299.323641334691</v>
      </c>
      <c r="S102" s="208">
        <v>10.119647538494</v>
      </c>
      <c r="T102" s="208">
        <v>455.649705180527</v>
      </c>
      <c r="U102" s="208">
        <v>62.3535588378701</v>
      </c>
      <c r="V102" s="208">
        <v>12.6061937072358</v>
      </c>
      <c r="W102" s="208">
        <v>159.490799761692</v>
      </c>
      <c r="X102" s="208">
        <v>84.6340230680027</v>
      </c>
      <c r="Y102" s="208">
        <v>92.9151807644035</v>
      </c>
      <c r="Z102" s="208">
        <v>189.888629687376</v>
      </c>
      <c r="AA102" s="208">
        <v>41.0673680451669</v>
      </c>
      <c r="AB102" s="208">
        <v>43.2758777027261</v>
      </c>
      <c r="AC102" s="208">
        <v>433.712293398068</v>
      </c>
      <c r="AD102" s="208">
        <v>172.677019945326</v>
      </c>
      <c r="AE102" s="208">
        <v>101.935904579627</v>
      </c>
      <c r="AF102" s="208">
        <v>6.89591105010943</v>
      </c>
      <c r="AG102" s="208">
        <v>181.878976924106</v>
      </c>
      <c r="AH102" s="208">
        <v>72.5590046389604</v>
      </c>
      <c r="AI102" s="208">
        <v>584.985779369061</v>
      </c>
      <c r="AJ102" s="208">
        <v>118.21871060239</v>
      </c>
      <c r="AK102" s="208">
        <v>658.365449755656</v>
      </c>
      <c r="AL102" s="208">
        <v>1776.7939844656</v>
      </c>
      <c r="AM102" s="208">
        <v>689.350079904021</v>
      </c>
      <c r="AN102" s="208">
        <v>42.6565235482838</v>
      </c>
      <c r="AO102" s="208">
        <v>144.119894476048</v>
      </c>
      <c r="AP102" s="208">
        <v>149.326119603781</v>
      </c>
      <c r="AQ102" s="208">
        <v>47.6083493664281</v>
      </c>
      <c r="AR102" s="208">
        <v>230.242758366351</v>
      </c>
      <c r="AS102" s="208">
        <v>427.314984355925</v>
      </c>
      <c r="AT102" s="208">
        <v>186.3651331039</v>
      </c>
      <c r="AU102" s="208">
        <v>4726.21532772284</v>
      </c>
      <c r="AV102" s="208">
        <v>1182.6627119868</v>
      </c>
      <c r="AW102" s="208">
        <v>357.515422547339</v>
      </c>
      <c r="AX102" s="208">
        <v>310.04112812083</v>
      </c>
      <c r="AY102" s="208">
        <v>2366.62051762517</v>
      </c>
      <c r="AZ102" s="208">
        <v>692.011995571468</v>
      </c>
      <c r="BA102" s="208">
        <v>132.775386369561</v>
      </c>
      <c r="BB102" s="208">
        <v>0</v>
      </c>
      <c r="BC102" s="209">
        <v>20121.8972715952</v>
      </c>
      <c r="BD102" s="210">
        <v>171.576025726519</v>
      </c>
      <c r="BE102" s="208">
        <v>0</v>
      </c>
      <c r="BF102" s="208">
        <v>171.576025726519</v>
      </c>
      <c r="BG102" s="208">
        <v>109.654013626369</v>
      </c>
      <c r="BH102" s="208">
        <v>0</v>
      </c>
      <c r="BI102" s="208">
        <v>17195.0369328039</v>
      </c>
      <c r="BJ102" s="208">
        <v>0</v>
      </c>
      <c r="BK102" s="208">
        <v>0</v>
      </c>
      <c r="BL102" s="211">
        <v>17476.2669721568</v>
      </c>
      <c r="BM102" s="213">
        <v>37598.164243752</v>
      </c>
    </row>
    <row r="103" spans="1:65">
      <c r="A103" s="86" t="s">
        <v>334</v>
      </c>
      <c r="B103" s="200" t="s">
        <v>335</v>
      </c>
      <c r="C103" s="208">
        <v>0</v>
      </c>
      <c r="D103" s="208">
        <v>0</v>
      </c>
      <c r="E103" s="208">
        <v>0</v>
      </c>
      <c r="F103" s="208">
        <v>0</v>
      </c>
      <c r="G103" s="208">
        <v>0</v>
      </c>
      <c r="H103" s="208">
        <v>0</v>
      </c>
      <c r="I103" s="208">
        <v>0</v>
      </c>
      <c r="J103" s="208">
        <v>0</v>
      </c>
      <c r="K103" s="208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Y103" s="208">
        <v>0</v>
      </c>
      <c r="Z103" s="208">
        <v>0</v>
      </c>
      <c r="AA103" s="208">
        <v>0</v>
      </c>
      <c r="AB103" s="208">
        <v>0</v>
      </c>
      <c r="AC103" s="208">
        <v>0</v>
      </c>
      <c r="AD103" s="208">
        <v>0</v>
      </c>
      <c r="AE103" s="208">
        <v>0</v>
      </c>
      <c r="AF103" s="208">
        <v>0</v>
      </c>
      <c r="AG103" s="208">
        <v>0</v>
      </c>
      <c r="AH103" s="208">
        <v>0</v>
      </c>
      <c r="AI103" s="208">
        <v>0</v>
      </c>
      <c r="AJ103" s="208">
        <v>0</v>
      </c>
      <c r="AK103" s="208">
        <v>0</v>
      </c>
      <c r="AL103" s="208">
        <v>0</v>
      </c>
      <c r="AM103" s="208">
        <v>0</v>
      </c>
      <c r="AN103" s="208">
        <v>0</v>
      </c>
      <c r="AO103" s="208">
        <v>0</v>
      </c>
      <c r="AP103" s="208">
        <v>0</v>
      </c>
      <c r="AQ103" s="208">
        <v>0</v>
      </c>
      <c r="AR103" s="208">
        <v>0</v>
      </c>
      <c r="AS103" s="208">
        <v>0</v>
      </c>
      <c r="AT103" s="208">
        <v>0</v>
      </c>
      <c r="AU103" s="208">
        <v>0</v>
      </c>
      <c r="AV103" s="208">
        <v>0</v>
      </c>
      <c r="AW103" s="208">
        <v>0</v>
      </c>
      <c r="AX103" s="208">
        <v>0</v>
      </c>
      <c r="AY103" s="208">
        <v>0</v>
      </c>
      <c r="AZ103" s="208">
        <v>0</v>
      </c>
      <c r="BA103" s="208">
        <v>0</v>
      </c>
      <c r="BB103" s="208">
        <v>0</v>
      </c>
      <c r="BC103" s="209">
        <v>0</v>
      </c>
      <c r="BD103" s="210">
        <v>0</v>
      </c>
      <c r="BE103" s="208">
        <v>0</v>
      </c>
      <c r="BF103" s="208">
        <v>0</v>
      </c>
      <c r="BG103" s="208">
        <v>0</v>
      </c>
      <c r="BH103" s="208">
        <v>0</v>
      </c>
      <c r="BI103" s="208">
        <v>27896.7947004756</v>
      </c>
      <c r="BJ103" s="208">
        <v>0</v>
      </c>
      <c r="BK103" s="208">
        <v>0</v>
      </c>
      <c r="BL103" s="211">
        <v>27896.7947004756</v>
      </c>
      <c r="BM103" s="213">
        <v>27896.7947004756</v>
      </c>
    </row>
    <row r="104" spans="1:65">
      <c r="A104" s="86" t="s">
        <v>336</v>
      </c>
      <c r="B104" s="200" t="s">
        <v>337</v>
      </c>
      <c r="C104" s="208">
        <v>0.0570361853276291</v>
      </c>
      <c r="D104" s="208">
        <v>0</v>
      </c>
      <c r="E104" s="208">
        <v>0</v>
      </c>
      <c r="F104" s="208">
        <v>0.0119439284143227</v>
      </c>
      <c r="G104" s="208">
        <v>0.837132697635231</v>
      </c>
      <c r="H104" s="208">
        <v>67.328134827798</v>
      </c>
      <c r="I104" s="208">
        <v>72.507035086132</v>
      </c>
      <c r="J104" s="208">
        <v>6.06839641961705</v>
      </c>
      <c r="K104" s="208">
        <v>19.3233003839769</v>
      </c>
      <c r="L104" s="208">
        <v>11.2325319828523</v>
      </c>
      <c r="M104" s="208">
        <v>13.2938062508448</v>
      </c>
      <c r="N104" s="208">
        <v>29.2558360630942</v>
      </c>
      <c r="O104" s="208">
        <v>3.24000260908607</v>
      </c>
      <c r="P104" s="208">
        <v>7.77234963488152</v>
      </c>
      <c r="Q104" s="208">
        <v>2.16208506490409</v>
      </c>
      <c r="R104" s="208">
        <v>16.8659728494364</v>
      </c>
      <c r="S104" s="208">
        <v>2.21138133907513</v>
      </c>
      <c r="T104" s="208">
        <v>40.2032748131906</v>
      </c>
      <c r="U104" s="208">
        <v>8.33478885132767</v>
      </c>
      <c r="V104" s="208">
        <v>4.8313830720013</v>
      </c>
      <c r="W104" s="208">
        <v>30.44870344974</v>
      </c>
      <c r="X104" s="208">
        <v>11.7731615174358</v>
      </c>
      <c r="Y104" s="208">
        <v>11.6489479721879</v>
      </c>
      <c r="Z104" s="208">
        <v>30.5879624977602</v>
      </c>
      <c r="AA104" s="208">
        <v>3.02341597084121</v>
      </c>
      <c r="AB104" s="208">
        <v>4.20622141107072</v>
      </c>
      <c r="AC104" s="208">
        <v>43.8475899305499</v>
      </c>
      <c r="AD104" s="208">
        <v>11.0646519098065</v>
      </c>
      <c r="AE104" s="208">
        <v>16.3635221678093</v>
      </c>
      <c r="AF104" s="208">
        <v>0.351307825723149</v>
      </c>
      <c r="AG104" s="208">
        <v>40.7539835906272</v>
      </c>
      <c r="AH104" s="208">
        <v>1.33913245894658</v>
      </c>
      <c r="AI104" s="208">
        <v>38.1136769956145</v>
      </c>
      <c r="AJ104" s="208">
        <v>22.4723364000478</v>
      </c>
      <c r="AK104" s="208">
        <v>42.9071980260182</v>
      </c>
      <c r="AL104" s="208">
        <v>3207.28597561218</v>
      </c>
      <c r="AM104" s="208">
        <v>203.414794344589</v>
      </c>
      <c r="AN104" s="208">
        <v>8.33370714991738</v>
      </c>
      <c r="AO104" s="208">
        <v>14.6718877230408</v>
      </c>
      <c r="AP104" s="208">
        <v>174.364954386357</v>
      </c>
      <c r="AQ104" s="208">
        <v>107.151964426054</v>
      </c>
      <c r="AR104" s="208">
        <v>589.512441011429</v>
      </c>
      <c r="AS104" s="208">
        <v>84.5415935248577</v>
      </c>
      <c r="AT104" s="208">
        <v>107.943297834269</v>
      </c>
      <c r="AU104" s="208">
        <v>297.713534115512</v>
      </c>
      <c r="AV104" s="208">
        <v>128.943688149399</v>
      </c>
      <c r="AW104" s="208">
        <v>843.707671088824</v>
      </c>
      <c r="AX104" s="208">
        <v>165.834623387265</v>
      </c>
      <c r="AY104" s="208">
        <v>192.44969275756</v>
      </c>
      <c r="AZ104" s="208">
        <v>690.405709113649</v>
      </c>
      <c r="BA104" s="208">
        <v>251.24804950941</v>
      </c>
      <c r="BB104" s="208">
        <v>0</v>
      </c>
      <c r="BC104" s="209">
        <v>7681.96178831809</v>
      </c>
      <c r="BD104" s="210">
        <v>140.246650051129</v>
      </c>
      <c r="BE104" s="208">
        <v>35.2361167308274</v>
      </c>
      <c r="BF104" s="208">
        <v>175.482766781956</v>
      </c>
      <c r="BG104" s="208">
        <v>0</v>
      </c>
      <c r="BH104" s="208">
        <v>0</v>
      </c>
      <c r="BI104" s="208">
        <v>6546.30188362933</v>
      </c>
      <c r="BJ104" s="208">
        <v>0</v>
      </c>
      <c r="BK104" s="208">
        <v>0</v>
      </c>
      <c r="BL104" s="211">
        <v>6721.78465041129</v>
      </c>
      <c r="BM104" s="213">
        <v>14403.7464387294</v>
      </c>
    </row>
    <row r="105" spans="1:65">
      <c r="A105" s="86" t="s">
        <v>338</v>
      </c>
      <c r="B105" s="200" t="s">
        <v>339</v>
      </c>
      <c r="C105" s="208">
        <v>0</v>
      </c>
      <c r="D105" s="208">
        <v>0</v>
      </c>
      <c r="E105" s="208">
        <v>0</v>
      </c>
      <c r="F105" s="208">
        <v>0.160290232639681</v>
      </c>
      <c r="G105" s="208">
        <v>29.2274109121534</v>
      </c>
      <c r="H105" s="208">
        <v>260.75403608266</v>
      </c>
      <c r="I105" s="208">
        <v>371.250711691476</v>
      </c>
      <c r="J105" s="208">
        <v>250.124182775477</v>
      </c>
      <c r="K105" s="208">
        <v>640.32592947956</v>
      </c>
      <c r="L105" s="208">
        <v>18.5991406323363</v>
      </c>
      <c r="M105" s="208">
        <v>14.8176745090304</v>
      </c>
      <c r="N105" s="208">
        <v>101.984000004256</v>
      </c>
      <c r="O105" s="208">
        <v>29.4065860204788</v>
      </c>
      <c r="P105" s="208">
        <v>101.692981096796</v>
      </c>
      <c r="Q105" s="208">
        <v>2.9889759847871</v>
      </c>
      <c r="R105" s="208">
        <v>669.02132724461</v>
      </c>
      <c r="S105" s="208">
        <v>3.15466502697387</v>
      </c>
      <c r="T105" s="208">
        <v>601.912751912566</v>
      </c>
      <c r="U105" s="208">
        <v>39.2785787966036</v>
      </c>
      <c r="V105" s="208">
        <v>14.1304080233772</v>
      </c>
      <c r="W105" s="208">
        <v>124.2267430784</v>
      </c>
      <c r="X105" s="208">
        <v>128.208980006986</v>
      </c>
      <c r="Y105" s="208">
        <v>62.2975077952802</v>
      </c>
      <c r="Z105" s="208">
        <v>89.8795471078312</v>
      </c>
      <c r="AA105" s="208">
        <v>43.3287658742756</v>
      </c>
      <c r="AB105" s="208">
        <v>66.0337332693632</v>
      </c>
      <c r="AC105" s="208">
        <v>191.496807591481</v>
      </c>
      <c r="AD105" s="208">
        <v>95.2335562976775</v>
      </c>
      <c r="AE105" s="208">
        <v>51.9434108834804</v>
      </c>
      <c r="AF105" s="208">
        <v>5.87484621189223</v>
      </c>
      <c r="AG105" s="208">
        <v>59.1201396144139</v>
      </c>
      <c r="AH105" s="208">
        <v>53.7338951185979</v>
      </c>
      <c r="AI105" s="208">
        <v>69.4950542650781</v>
      </c>
      <c r="AJ105" s="208">
        <v>62.8336137130052</v>
      </c>
      <c r="AK105" s="208">
        <v>266.401731629996</v>
      </c>
      <c r="AL105" s="208">
        <v>3732.51262495345</v>
      </c>
      <c r="AM105" s="208">
        <v>510.114618013034</v>
      </c>
      <c r="AN105" s="208">
        <v>33.8312137400544</v>
      </c>
      <c r="AO105" s="208">
        <v>92.3624435326373</v>
      </c>
      <c r="AP105" s="208">
        <v>87.3042001823584</v>
      </c>
      <c r="AQ105" s="208">
        <v>63.6655413747883</v>
      </c>
      <c r="AR105" s="208">
        <v>432.955233213633</v>
      </c>
      <c r="AS105" s="208">
        <v>865.971955663465</v>
      </c>
      <c r="AT105" s="208">
        <v>923.347261349018</v>
      </c>
      <c r="AU105" s="208">
        <v>1034.71130775626</v>
      </c>
      <c r="AV105" s="208">
        <v>520.334199730649</v>
      </c>
      <c r="AW105" s="208">
        <v>1421.02749751841</v>
      </c>
      <c r="AX105" s="208">
        <v>461.441972134334</v>
      </c>
      <c r="AY105" s="208">
        <v>278.652631394282</v>
      </c>
      <c r="AZ105" s="208">
        <v>673.625106867061</v>
      </c>
      <c r="BA105" s="208">
        <v>377.29578633174</v>
      </c>
      <c r="BB105" s="208">
        <v>0</v>
      </c>
      <c r="BC105" s="209">
        <v>16028.0915766387</v>
      </c>
      <c r="BD105" s="210">
        <v>423.744093713001</v>
      </c>
      <c r="BE105" s="208">
        <v>0</v>
      </c>
      <c r="BF105" s="208">
        <v>423.744093713001</v>
      </c>
      <c r="BG105" s="208">
        <v>0</v>
      </c>
      <c r="BH105" s="208">
        <v>0</v>
      </c>
      <c r="BI105" s="208">
        <v>1287.47750726094</v>
      </c>
      <c r="BJ105" s="208">
        <v>0</v>
      </c>
      <c r="BK105" s="208">
        <v>0</v>
      </c>
      <c r="BL105" s="211">
        <v>1711.22160097394</v>
      </c>
      <c r="BM105" s="213">
        <v>17739.3131776127</v>
      </c>
    </row>
    <row r="106" spans="1:65">
      <c r="A106" s="86" t="s">
        <v>340</v>
      </c>
      <c r="B106" s="200" t="s">
        <v>341</v>
      </c>
      <c r="C106" s="208">
        <v>0</v>
      </c>
      <c r="D106" s="208">
        <v>0</v>
      </c>
      <c r="E106" s="208">
        <v>0</v>
      </c>
      <c r="F106" s="208">
        <v>0</v>
      </c>
      <c r="G106" s="208">
        <v>0.0322905467501184</v>
      </c>
      <c r="H106" s="208">
        <v>3.52828776875478</v>
      </c>
      <c r="I106" s="208">
        <v>1.62038526497774</v>
      </c>
      <c r="J106" s="208">
        <v>3.17822388256479</v>
      </c>
      <c r="K106" s="208">
        <v>9.8705331917694</v>
      </c>
      <c r="L106" s="208">
        <v>0</v>
      </c>
      <c r="M106" s="208">
        <v>0.206884240896928</v>
      </c>
      <c r="N106" s="208">
        <v>3.26843135173105</v>
      </c>
      <c r="O106" s="208">
        <v>0.359986288914618</v>
      </c>
      <c r="P106" s="208">
        <v>0.622659908806049</v>
      </c>
      <c r="Q106" s="208">
        <v>0.0180640304792162</v>
      </c>
      <c r="R106" s="208">
        <v>0</v>
      </c>
      <c r="S106" s="208">
        <v>0</v>
      </c>
      <c r="T106" s="208">
        <v>13.0374959233933</v>
      </c>
      <c r="U106" s="208">
        <v>1.31015076289784</v>
      </c>
      <c r="V106" s="208">
        <v>1.71375846316286</v>
      </c>
      <c r="W106" s="208">
        <v>0.928888926288024</v>
      </c>
      <c r="X106" s="208">
        <v>0.650039445653905</v>
      </c>
      <c r="Y106" s="208">
        <v>1.64336693129968</v>
      </c>
      <c r="Z106" s="208">
        <v>0.468165043340112</v>
      </c>
      <c r="AA106" s="208">
        <v>0.901639938767979</v>
      </c>
      <c r="AB106" s="208">
        <v>1.95670633550607</v>
      </c>
      <c r="AC106" s="208">
        <v>13.7159992022423</v>
      </c>
      <c r="AD106" s="208">
        <v>9.39894236750916</v>
      </c>
      <c r="AE106" s="208">
        <v>4.44791596444139</v>
      </c>
      <c r="AF106" s="208">
        <v>0.120962800300309</v>
      </c>
      <c r="AG106" s="208">
        <v>1.34801076186032</v>
      </c>
      <c r="AH106" s="208">
        <v>0.00989561643222301</v>
      </c>
      <c r="AI106" s="208">
        <v>1.35650809886457</v>
      </c>
      <c r="AJ106" s="208">
        <v>0.231128673411312</v>
      </c>
      <c r="AK106" s="208">
        <v>0.66622224113777</v>
      </c>
      <c r="AL106" s="208">
        <v>3.96749258562794</v>
      </c>
      <c r="AM106" s="208">
        <v>0</v>
      </c>
      <c r="AN106" s="208">
        <v>0</v>
      </c>
      <c r="AO106" s="208">
        <v>0</v>
      </c>
      <c r="AP106" s="208">
        <v>0</v>
      </c>
      <c r="AQ106" s="208">
        <v>0</v>
      </c>
      <c r="AR106" s="208">
        <v>0</v>
      </c>
      <c r="AS106" s="208">
        <v>0.814360632803425</v>
      </c>
      <c r="AT106" s="208">
        <v>0.883585498708429</v>
      </c>
      <c r="AU106" s="208">
        <v>0.146987358935382</v>
      </c>
      <c r="AV106" s="208">
        <v>0</v>
      </c>
      <c r="AW106" s="208">
        <v>20.2340999962704</v>
      </c>
      <c r="AX106" s="208">
        <v>0.698293168630204</v>
      </c>
      <c r="AY106" s="208">
        <v>0</v>
      </c>
      <c r="AZ106" s="208">
        <v>0.536106635861215</v>
      </c>
      <c r="BA106" s="208">
        <v>0</v>
      </c>
      <c r="BB106" s="208">
        <v>0</v>
      </c>
      <c r="BC106" s="209">
        <v>103.892469848991</v>
      </c>
      <c r="BD106" s="210">
        <v>0</v>
      </c>
      <c r="BE106" s="208">
        <v>0</v>
      </c>
      <c r="BF106" s="208">
        <v>0</v>
      </c>
      <c r="BG106" s="208">
        <v>0</v>
      </c>
      <c r="BH106" s="208">
        <v>0</v>
      </c>
      <c r="BI106" s="208">
        <v>0</v>
      </c>
      <c r="BJ106" s="208">
        <v>1319.42555271888</v>
      </c>
      <c r="BK106" s="208">
        <v>0</v>
      </c>
      <c r="BL106" s="211">
        <v>1319.42555271888</v>
      </c>
      <c r="BM106" s="213">
        <v>1423.31802256787</v>
      </c>
    </row>
    <row r="107" spans="1:65">
      <c r="A107" s="86" t="s">
        <v>342</v>
      </c>
      <c r="B107" s="200" t="s">
        <v>343</v>
      </c>
      <c r="C107" s="208">
        <v>169.758210439704</v>
      </c>
      <c r="D107" s="208">
        <v>0</v>
      </c>
      <c r="E107" s="208">
        <v>0</v>
      </c>
      <c r="F107" s="208">
        <v>0.0998944693719735</v>
      </c>
      <c r="G107" s="208">
        <v>3.05751246224068</v>
      </c>
      <c r="H107" s="208">
        <v>57.4801938299804</v>
      </c>
      <c r="I107" s="208">
        <v>60.9357523198581</v>
      </c>
      <c r="J107" s="208">
        <v>4.48072525556073</v>
      </c>
      <c r="K107" s="208">
        <v>39.4558326539349</v>
      </c>
      <c r="L107" s="208">
        <v>3.11958523573134</v>
      </c>
      <c r="M107" s="208">
        <v>5.68220710780948</v>
      </c>
      <c r="N107" s="208">
        <v>22.0865370448876</v>
      </c>
      <c r="O107" s="208">
        <v>4.68712713876903</v>
      </c>
      <c r="P107" s="208">
        <v>35.516430086368</v>
      </c>
      <c r="Q107" s="208">
        <v>2.08590963377024</v>
      </c>
      <c r="R107" s="208">
        <v>30.0562930089042</v>
      </c>
      <c r="S107" s="208">
        <v>1.28051657582591</v>
      </c>
      <c r="T107" s="208">
        <v>93.6296202251155</v>
      </c>
      <c r="U107" s="208">
        <v>16.8649929558677</v>
      </c>
      <c r="V107" s="208">
        <v>4.46618863438129</v>
      </c>
      <c r="W107" s="208">
        <v>57.6824679017119</v>
      </c>
      <c r="X107" s="208">
        <v>18.1361049305695</v>
      </c>
      <c r="Y107" s="208">
        <v>22.6093453732708</v>
      </c>
      <c r="Z107" s="208">
        <v>45.452581408636</v>
      </c>
      <c r="AA107" s="208">
        <v>9.06522029587598</v>
      </c>
      <c r="AB107" s="208">
        <v>10.311820926777</v>
      </c>
      <c r="AC107" s="208">
        <v>225.61635869386</v>
      </c>
      <c r="AD107" s="208">
        <v>30.365653839011</v>
      </c>
      <c r="AE107" s="208">
        <v>27.7526414519243</v>
      </c>
      <c r="AF107" s="208">
        <v>5.15108553093501</v>
      </c>
      <c r="AG107" s="208">
        <v>41.6324042187028</v>
      </c>
      <c r="AH107" s="208">
        <v>27.8976760487185</v>
      </c>
      <c r="AI107" s="208">
        <v>170.484202747032</v>
      </c>
      <c r="AJ107" s="208">
        <v>45.1088604793725</v>
      </c>
      <c r="AK107" s="208">
        <v>46.920274265802</v>
      </c>
      <c r="AL107" s="208">
        <v>284.461232107876</v>
      </c>
      <c r="AM107" s="208">
        <v>3.44472250346892</v>
      </c>
      <c r="AN107" s="208">
        <v>4.64276475626729</v>
      </c>
      <c r="AO107" s="208">
        <v>0</v>
      </c>
      <c r="AP107" s="208">
        <v>248.856585358174</v>
      </c>
      <c r="AQ107" s="208">
        <v>1.77403899089253</v>
      </c>
      <c r="AR107" s="208">
        <v>0</v>
      </c>
      <c r="AS107" s="208">
        <v>1.49000073982085</v>
      </c>
      <c r="AT107" s="208">
        <v>132.193082689464</v>
      </c>
      <c r="AU107" s="208">
        <v>50.1877848621646</v>
      </c>
      <c r="AV107" s="208">
        <v>1.20026015964256</v>
      </c>
      <c r="AW107" s="208">
        <v>125.149922203058</v>
      </c>
      <c r="AX107" s="208">
        <v>8.26745599878992</v>
      </c>
      <c r="AY107" s="208">
        <v>998.37871829812</v>
      </c>
      <c r="AZ107" s="208">
        <v>15.8973902364251</v>
      </c>
      <c r="BA107" s="208">
        <v>0</v>
      </c>
      <c r="BB107" s="208">
        <v>0</v>
      </c>
      <c r="BC107" s="209">
        <v>3214.87418609444</v>
      </c>
      <c r="BD107" s="210">
        <v>723.920502189929</v>
      </c>
      <c r="BE107" s="208">
        <v>0.101281914993952</v>
      </c>
      <c r="BF107" s="208">
        <v>724.021784104923</v>
      </c>
      <c r="BG107" s="208">
        <v>0</v>
      </c>
      <c r="BH107" s="208">
        <v>0</v>
      </c>
      <c r="BI107" s="208">
        <v>35.0320468664021</v>
      </c>
      <c r="BJ107" s="208">
        <v>190.630413593785</v>
      </c>
      <c r="BK107" s="208">
        <v>0</v>
      </c>
      <c r="BL107" s="211">
        <v>949.68424456511</v>
      </c>
      <c r="BM107" s="213">
        <v>4164.55843065955</v>
      </c>
    </row>
    <row r="108" spans="1:65">
      <c r="A108" s="86" t="s">
        <v>344</v>
      </c>
      <c r="B108" s="200" t="s">
        <v>345</v>
      </c>
      <c r="C108" s="208">
        <v>0</v>
      </c>
      <c r="D108" s="208">
        <v>61.5678113970333</v>
      </c>
      <c r="E108" s="208">
        <v>2.72045264816161</v>
      </c>
      <c r="F108" s="208">
        <v>0</v>
      </c>
      <c r="G108" s="208">
        <v>3.03394556949622</v>
      </c>
      <c r="H108" s="208">
        <v>238.752372627707</v>
      </c>
      <c r="I108" s="208">
        <v>373.584862612413</v>
      </c>
      <c r="J108" s="208">
        <v>250.843342122039</v>
      </c>
      <c r="K108" s="208">
        <v>158.886191499416</v>
      </c>
      <c r="L108" s="208">
        <v>7.41068883987875</v>
      </c>
      <c r="M108" s="208">
        <v>30.7980931485716</v>
      </c>
      <c r="N108" s="208">
        <v>423.530108214266</v>
      </c>
      <c r="O108" s="208">
        <v>8.26689695745129</v>
      </c>
      <c r="P108" s="208">
        <v>22.3456239578421</v>
      </c>
      <c r="Q108" s="208">
        <v>5.50744280458672</v>
      </c>
      <c r="R108" s="208">
        <v>38.7126972866592</v>
      </c>
      <c r="S108" s="208">
        <v>1.11463935737349</v>
      </c>
      <c r="T108" s="208">
        <v>29.8985580499528</v>
      </c>
      <c r="U108" s="208">
        <v>40.5223709657698</v>
      </c>
      <c r="V108" s="208">
        <v>19.135147020463</v>
      </c>
      <c r="W108" s="208">
        <v>64.8778493561686</v>
      </c>
      <c r="X108" s="208">
        <v>30.2521903550756</v>
      </c>
      <c r="Y108" s="208">
        <v>17.4861002293113</v>
      </c>
      <c r="Z108" s="208">
        <v>201.344099244575</v>
      </c>
      <c r="AA108" s="208">
        <v>32.4935423943652</v>
      </c>
      <c r="AB108" s="208">
        <v>26.8430178890844</v>
      </c>
      <c r="AC108" s="208">
        <v>166.838125553025</v>
      </c>
      <c r="AD108" s="208">
        <v>337.170982663876</v>
      </c>
      <c r="AE108" s="208">
        <v>16.7994865263307</v>
      </c>
      <c r="AF108" s="208">
        <v>2.83739375429554</v>
      </c>
      <c r="AG108" s="208">
        <v>226.789434917379</v>
      </c>
      <c r="AH108" s="208">
        <v>24.7284783166368</v>
      </c>
      <c r="AI108" s="208">
        <v>192.448423943831</v>
      </c>
      <c r="AJ108" s="208">
        <v>12.7678429671434</v>
      </c>
      <c r="AK108" s="208">
        <v>161.164339659209</v>
      </c>
      <c r="AL108" s="208">
        <v>1700.03577429332</v>
      </c>
      <c r="AM108" s="208">
        <v>39.8429842113296</v>
      </c>
      <c r="AN108" s="208">
        <v>1.62415472139547</v>
      </c>
      <c r="AO108" s="208">
        <v>46.0735125864577</v>
      </c>
      <c r="AP108" s="208">
        <v>9.77648071943545</v>
      </c>
      <c r="AQ108" s="208">
        <v>26.4764477068918</v>
      </c>
      <c r="AR108" s="208">
        <v>82.9630871406286</v>
      </c>
      <c r="AS108" s="208">
        <v>297.567058746181</v>
      </c>
      <c r="AT108" s="208">
        <v>176.988576691816</v>
      </c>
      <c r="AU108" s="208">
        <v>897.67120029692</v>
      </c>
      <c r="AV108" s="208">
        <v>60.8228143714272</v>
      </c>
      <c r="AW108" s="208">
        <v>353.375863565759</v>
      </c>
      <c r="AX108" s="208">
        <v>161.401975596323</v>
      </c>
      <c r="AY108" s="208">
        <v>469.08110666967</v>
      </c>
      <c r="AZ108" s="208">
        <v>413.021738560691</v>
      </c>
      <c r="BA108" s="208">
        <v>151.672314699541</v>
      </c>
      <c r="BB108" s="208">
        <v>0</v>
      </c>
      <c r="BC108" s="209">
        <v>8119.86764342717</v>
      </c>
      <c r="BD108" s="210">
        <v>137.259083328792</v>
      </c>
      <c r="BE108" s="208">
        <v>0</v>
      </c>
      <c r="BF108" s="208">
        <v>137.259083328792</v>
      </c>
      <c r="BG108" s="208">
        <v>0</v>
      </c>
      <c r="BH108" s="208">
        <v>0</v>
      </c>
      <c r="BI108" s="208">
        <v>118.672053894827</v>
      </c>
      <c r="BJ108" s="208">
        <v>0</v>
      </c>
      <c r="BK108" s="208">
        <v>0</v>
      </c>
      <c r="BL108" s="211">
        <v>255.931137223619</v>
      </c>
      <c r="BM108" s="213">
        <v>8375.79878065079</v>
      </c>
    </row>
    <row r="109" spans="1:65">
      <c r="A109" s="86" t="s">
        <v>346</v>
      </c>
      <c r="B109" s="200" t="s">
        <v>347</v>
      </c>
      <c r="C109" s="208">
        <v>17.6983500929822</v>
      </c>
      <c r="D109" s="208">
        <v>1.66921727500925</v>
      </c>
      <c r="E109" s="208">
        <v>0.07153920064028</v>
      </c>
      <c r="F109" s="208">
        <v>0.0710625735687363</v>
      </c>
      <c r="G109" s="208">
        <v>5.09669439857058</v>
      </c>
      <c r="H109" s="208">
        <v>37.7617346581158</v>
      </c>
      <c r="I109" s="208">
        <v>64.4950391496197</v>
      </c>
      <c r="J109" s="208">
        <v>7.94862522666826</v>
      </c>
      <c r="K109" s="208">
        <v>24.6436249282661</v>
      </c>
      <c r="L109" s="208">
        <v>7.48201101533823</v>
      </c>
      <c r="M109" s="208">
        <v>17.3557918368545</v>
      </c>
      <c r="N109" s="208">
        <v>63.8479544584531</v>
      </c>
      <c r="O109" s="208">
        <v>7.70182741490988</v>
      </c>
      <c r="P109" s="208">
        <v>27.6531428744079</v>
      </c>
      <c r="Q109" s="208">
        <v>6.74278027673317</v>
      </c>
      <c r="R109" s="208">
        <v>23.7397729168</v>
      </c>
      <c r="S109" s="208">
        <v>1.17313880145349</v>
      </c>
      <c r="T109" s="208">
        <v>68.49997915632</v>
      </c>
      <c r="U109" s="208">
        <v>13.979925507391</v>
      </c>
      <c r="V109" s="208">
        <v>2.19755282027123</v>
      </c>
      <c r="W109" s="208">
        <v>50.6483753052084</v>
      </c>
      <c r="X109" s="208">
        <v>17.9919283112645</v>
      </c>
      <c r="Y109" s="208">
        <v>23.8967913164114</v>
      </c>
      <c r="Z109" s="208">
        <v>53.9411806242799</v>
      </c>
      <c r="AA109" s="208">
        <v>7.92664033698249</v>
      </c>
      <c r="AB109" s="208">
        <v>11.293750507425</v>
      </c>
      <c r="AC109" s="208">
        <v>116.620078815989</v>
      </c>
      <c r="AD109" s="208">
        <v>24.7009195481552</v>
      </c>
      <c r="AE109" s="208">
        <v>27.5100343371614</v>
      </c>
      <c r="AF109" s="208">
        <v>3.7574134213837</v>
      </c>
      <c r="AG109" s="208">
        <v>64.2653746921455</v>
      </c>
      <c r="AH109" s="208">
        <v>48.5930367001068</v>
      </c>
      <c r="AI109" s="208">
        <v>12.4782063572127</v>
      </c>
      <c r="AJ109" s="208">
        <v>31.1260385678745</v>
      </c>
      <c r="AK109" s="208">
        <v>142.313352356123</v>
      </c>
      <c r="AL109" s="208">
        <v>237.627954151971</v>
      </c>
      <c r="AM109" s="208">
        <v>27.671969919441</v>
      </c>
      <c r="AN109" s="208">
        <v>16.9900761528534</v>
      </c>
      <c r="AO109" s="208">
        <v>57.1681500125785</v>
      </c>
      <c r="AP109" s="208">
        <v>20.4195065455144</v>
      </c>
      <c r="AQ109" s="208">
        <v>3.24617314444306</v>
      </c>
      <c r="AR109" s="208">
        <v>33.6451695998239</v>
      </c>
      <c r="AS109" s="208">
        <v>147.395851598134</v>
      </c>
      <c r="AT109" s="208">
        <v>48.2920951760114</v>
      </c>
      <c r="AU109" s="208">
        <v>34.7395190754509</v>
      </c>
      <c r="AV109" s="208">
        <v>3.05704814246244</v>
      </c>
      <c r="AW109" s="208">
        <v>29.844013155732</v>
      </c>
      <c r="AX109" s="208">
        <v>29.423450460959</v>
      </c>
      <c r="AY109" s="208">
        <v>198.831017237041</v>
      </c>
      <c r="AZ109" s="208">
        <v>129.916674680812</v>
      </c>
      <c r="BA109" s="208">
        <v>16.4429416695518</v>
      </c>
      <c r="BB109" s="208">
        <v>0</v>
      </c>
      <c r="BC109" s="209">
        <v>2071.60449650288</v>
      </c>
      <c r="BD109" s="210">
        <v>3.60936777910063</v>
      </c>
      <c r="BE109" s="208">
        <v>20.1002677950139</v>
      </c>
      <c r="BF109" s="208">
        <v>23.7096355741145</v>
      </c>
      <c r="BG109" s="208">
        <v>0</v>
      </c>
      <c r="BH109" s="208">
        <v>0</v>
      </c>
      <c r="BI109" s="208">
        <v>65.5507328969044</v>
      </c>
      <c r="BJ109" s="208">
        <v>0</v>
      </c>
      <c r="BK109" s="208">
        <v>0</v>
      </c>
      <c r="BL109" s="211">
        <v>89.2603684710189</v>
      </c>
      <c r="BM109" s="213">
        <v>2160.8648649739</v>
      </c>
    </row>
    <row r="110" spans="1:65">
      <c r="A110" s="86" t="s">
        <v>348</v>
      </c>
      <c r="B110" s="200" t="s">
        <v>349</v>
      </c>
      <c r="C110" s="208">
        <v>0</v>
      </c>
      <c r="D110" s="208">
        <v>0</v>
      </c>
      <c r="E110" s="208">
        <v>0</v>
      </c>
      <c r="F110" s="208">
        <v>0.0317563625439412</v>
      </c>
      <c r="G110" s="208">
        <v>0.207813748707225</v>
      </c>
      <c r="H110" s="208">
        <v>16.9429559779235</v>
      </c>
      <c r="I110" s="208">
        <v>20.0966944284955</v>
      </c>
      <c r="J110" s="208">
        <v>2.08570702376141</v>
      </c>
      <c r="K110" s="208">
        <v>34.7206314648068</v>
      </c>
      <c r="L110" s="208">
        <v>1.1719644685441</v>
      </c>
      <c r="M110" s="208">
        <v>0.868438450760217</v>
      </c>
      <c r="N110" s="208">
        <v>6.84334968055406</v>
      </c>
      <c r="O110" s="208">
        <v>3.80815845884358</v>
      </c>
      <c r="P110" s="208">
        <v>36.6211988085144</v>
      </c>
      <c r="Q110" s="208">
        <v>0.67254279785878</v>
      </c>
      <c r="R110" s="208">
        <v>16.3520196170942</v>
      </c>
      <c r="S110" s="208">
        <v>0.00824301297263567</v>
      </c>
      <c r="T110" s="208">
        <v>31.3117874255541</v>
      </c>
      <c r="U110" s="208">
        <v>5.41190771691897</v>
      </c>
      <c r="V110" s="208">
        <v>0.904481747499267</v>
      </c>
      <c r="W110" s="208">
        <v>10.9040394509911</v>
      </c>
      <c r="X110" s="208">
        <v>11.9241499602464</v>
      </c>
      <c r="Y110" s="208">
        <v>3.61516755818057</v>
      </c>
      <c r="Z110" s="208">
        <v>12.4264351027391</v>
      </c>
      <c r="AA110" s="208">
        <v>1.84753616895538</v>
      </c>
      <c r="AB110" s="208">
        <v>2.17643501269559</v>
      </c>
      <c r="AC110" s="208">
        <v>20.5485571640519</v>
      </c>
      <c r="AD110" s="208">
        <v>7.29331506422369</v>
      </c>
      <c r="AE110" s="208">
        <v>9.05917926669014</v>
      </c>
      <c r="AF110" s="208">
        <v>2.11538202355504</v>
      </c>
      <c r="AG110" s="208">
        <v>8.91485677487704</v>
      </c>
      <c r="AH110" s="208">
        <v>19.446177872437</v>
      </c>
      <c r="AI110" s="208">
        <v>12.8439910237892</v>
      </c>
      <c r="AJ110" s="208">
        <v>39.1434517440513</v>
      </c>
      <c r="AK110" s="208">
        <v>40.2234019736754</v>
      </c>
      <c r="AL110" s="208">
        <v>362.132450085285</v>
      </c>
      <c r="AM110" s="208">
        <v>123.073968479145</v>
      </c>
      <c r="AN110" s="208">
        <v>1.68080615477992</v>
      </c>
      <c r="AO110" s="208">
        <v>3.55370112640646</v>
      </c>
      <c r="AP110" s="208">
        <v>52.7906980062923</v>
      </c>
      <c r="AQ110" s="208">
        <v>8.91846689425773</v>
      </c>
      <c r="AR110" s="208">
        <v>29.4439328823575</v>
      </c>
      <c r="AS110" s="208">
        <v>56.3560513190116</v>
      </c>
      <c r="AT110" s="208">
        <v>24.2707201108341</v>
      </c>
      <c r="AU110" s="208">
        <v>326.102507569843</v>
      </c>
      <c r="AV110" s="208">
        <v>48.9499715629838</v>
      </c>
      <c r="AW110" s="208">
        <v>44.9571248522878</v>
      </c>
      <c r="AX110" s="208">
        <v>45.3839957161214</v>
      </c>
      <c r="AY110" s="208">
        <v>1003.51035570788</v>
      </c>
      <c r="AZ110" s="208">
        <v>171.45133909079</v>
      </c>
      <c r="BA110" s="208">
        <v>14.4029726107026</v>
      </c>
      <c r="BB110" s="208">
        <v>0</v>
      </c>
      <c r="BC110" s="209">
        <v>2697.52078952149</v>
      </c>
      <c r="BD110" s="210">
        <v>0</v>
      </c>
      <c r="BE110" s="208">
        <v>0</v>
      </c>
      <c r="BF110" s="208">
        <v>0</v>
      </c>
      <c r="BG110" s="208">
        <v>0</v>
      </c>
      <c r="BH110" s="208">
        <v>0</v>
      </c>
      <c r="BI110" s="208">
        <v>25.1796751454187</v>
      </c>
      <c r="BJ110" s="208">
        <v>0</v>
      </c>
      <c r="BK110" s="208">
        <v>0</v>
      </c>
      <c r="BL110" s="211">
        <v>25.1796751454187</v>
      </c>
      <c r="BM110" s="213">
        <v>2722.70046466691</v>
      </c>
    </row>
    <row r="111" spans="1:65">
      <c r="A111" s="86" t="s">
        <v>350</v>
      </c>
      <c r="B111" s="200" t="s">
        <v>351</v>
      </c>
      <c r="C111" s="208">
        <v>0</v>
      </c>
      <c r="D111" s="208">
        <v>0</v>
      </c>
      <c r="E111" s="208">
        <v>0</v>
      </c>
      <c r="F111" s="208">
        <v>0.0486299005139423</v>
      </c>
      <c r="G111" s="208">
        <v>0.239208170856363</v>
      </c>
      <c r="H111" s="208">
        <v>13.5221868755589</v>
      </c>
      <c r="I111" s="208">
        <v>18.1109568532964</v>
      </c>
      <c r="J111" s="208">
        <v>2.22933640090746</v>
      </c>
      <c r="K111" s="208">
        <v>7.40526750088971</v>
      </c>
      <c r="L111" s="208">
        <v>1.80456424041813</v>
      </c>
      <c r="M111" s="208">
        <v>0.908272140539891</v>
      </c>
      <c r="N111" s="208">
        <v>6.50213151026712</v>
      </c>
      <c r="O111" s="208">
        <v>1.66058564649438</v>
      </c>
      <c r="P111" s="208">
        <v>13.5651506031584</v>
      </c>
      <c r="Q111" s="208">
        <v>0.781381151393413</v>
      </c>
      <c r="R111" s="208">
        <v>19.6459823311867</v>
      </c>
      <c r="S111" s="208">
        <v>1.14894506302231</v>
      </c>
      <c r="T111" s="208">
        <v>10.1909946077765</v>
      </c>
      <c r="U111" s="208">
        <v>9.24476867895521</v>
      </c>
      <c r="V111" s="208">
        <v>1.10879444848277</v>
      </c>
      <c r="W111" s="208">
        <v>21.3677403509372</v>
      </c>
      <c r="X111" s="208">
        <v>3.30488455779093</v>
      </c>
      <c r="Y111" s="208">
        <v>6.95839613858032</v>
      </c>
      <c r="Z111" s="208">
        <v>12.9978147673745</v>
      </c>
      <c r="AA111" s="208">
        <v>1.76927285377711</v>
      </c>
      <c r="AB111" s="208">
        <v>3.64309141359267</v>
      </c>
      <c r="AC111" s="208">
        <v>28.7513269881422</v>
      </c>
      <c r="AD111" s="208">
        <v>9.92897887141728</v>
      </c>
      <c r="AE111" s="208">
        <v>4.49968769010839</v>
      </c>
      <c r="AF111" s="208">
        <v>1.73444689452744</v>
      </c>
      <c r="AG111" s="208">
        <v>15.732134174799</v>
      </c>
      <c r="AH111" s="208">
        <v>4.58647981169507</v>
      </c>
      <c r="AI111" s="208">
        <v>30.8227119352366</v>
      </c>
      <c r="AJ111" s="208">
        <v>13.6569159973267</v>
      </c>
      <c r="AK111" s="208">
        <v>51.4968972411855</v>
      </c>
      <c r="AL111" s="208">
        <v>241.587031044911</v>
      </c>
      <c r="AM111" s="208">
        <v>79.7040325007983</v>
      </c>
      <c r="AN111" s="208">
        <v>0.110639816507856</v>
      </c>
      <c r="AO111" s="208">
        <v>30.1188635475926</v>
      </c>
      <c r="AP111" s="208">
        <v>136.71612588364</v>
      </c>
      <c r="AQ111" s="208">
        <v>8.97035933902208</v>
      </c>
      <c r="AR111" s="208">
        <v>89.4573831172304</v>
      </c>
      <c r="AS111" s="208">
        <v>36.0386692028444</v>
      </c>
      <c r="AT111" s="208">
        <v>82.8291164889981</v>
      </c>
      <c r="AU111" s="208">
        <v>198.22984094997</v>
      </c>
      <c r="AV111" s="208">
        <v>35.8864225202464</v>
      </c>
      <c r="AW111" s="208">
        <v>115.326751098878</v>
      </c>
      <c r="AX111" s="208">
        <v>240.027025592645</v>
      </c>
      <c r="AY111" s="208">
        <v>807.191180895319</v>
      </c>
      <c r="AZ111" s="208">
        <v>386.461875627923</v>
      </c>
      <c r="BA111" s="208">
        <v>150.730013423396</v>
      </c>
      <c r="BB111" s="208">
        <v>0</v>
      </c>
      <c r="BC111" s="209">
        <v>2958.75326686013</v>
      </c>
      <c r="BD111" s="210">
        <v>80.4719932032979</v>
      </c>
      <c r="BE111" s="208">
        <v>0</v>
      </c>
      <c r="BF111" s="208">
        <v>80.4719932032979</v>
      </c>
      <c r="BG111" s="208">
        <v>0</v>
      </c>
      <c r="BH111" s="208">
        <v>1514.34382205421</v>
      </c>
      <c r="BI111" s="208">
        <v>207.600694354459</v>
      </c>
      <c r="BJ111" s="208">
        <v>0</v>
      </c>
      <c r="BK111" s="208">
        <v>0</v>
      </c>
      <c r="BL111" s="211">
        <v>1802.41650961197</v>
      </c>
      <c r="BM111" s="213">
        <v>4761.1697764721</v>
      </c>
    </row>
    <row r="112" spans="1:65">
      <c r="A112" s="86" t="s">
        <v>352</v>
      </c>
      <c r="B112" s="200" t="s">
        <v>353</v>
      </c>
      <c r="C112" s="208">
        <v>0</v>
      </c>
      <c r="D112" s="208">
        <v>0</v>
      </c>
      <c r="E112" s="208">
        <v>0</v>
      </c>
      <c r="F112" s="208">
        <v>0.0339025597893675</v>
      </c>
      <c r="G112" s="208">
        <v>9.03104999065923</v>
      </c>
      <c r="H112" s="208">
        <v>38.8414370019462</v>
      </c>
      <c r="I112" s="208">
        <v>86.6155550060654</v>
      </c>
      <c r="J112" s="208">
        <v>20.170928040889</v>
      </c>
      <c r="K112" s="208">
        <v>64.8387652914506</v>
      </c>
      <c r="L112" s="208">
        <v>8.5796958799677</v>
      </c>
      <c r="M112" s="208">
        <v>4.94940941855835</v>
      </c>
      <c r="N112" s="208">
        <v>44.4638568732315</v>
      </c>
      <c r="O112" s="208">
        <v>4.2200615458155</v>
      </c>
      <c r="P112" s="208">
        <v>7.33769101223055</v>
      </c>
      <c r="Q112" s="208">
        <v>1.75815599933351</v>
      </c>
      <c r="R112" s="208">
        <v>3.24958351816719</v>
      </c>
      <c r="S112" s="208">
        <v>0.299045494678298</v>
      </c>
      <c r="T112" s="208">
        <v>49.7849000235008</v>
      </c>
      <c r="U112" s="208">
        <v>17.4817183555326</v>
      </c>
      <c r="V112" s="208">
        <v>8.08523729272694</v>
      </c>
      <c r="W112" s="208">
        <v>27.5847349246139</v>
      </c>
      <c r="X112" s="208">
        <v>18.491801286824</v>
      </c>
      <c r="Y112" s="208">
        <v>17.9640618807605</v>
      </c>
      <c r="Z112" s="208">
        <v>53.9350751463891</v>
      </c>
      <c r="AA112" s="208">
        <v>21.5048803896655</v>
      </c>
      <c r="AB112" s="208">
        <v>18.3583404192782</v>
      </c>
      <c r="AC112" s="208">
        <v>207.771329565006</v>
      </c>
      <c r="AD112" s="208">
        <v>29.688653996633</v>
      </c>
      <c r="AE112" s="208">
        <v>13.9232975980597</v>
      </c>
      <c r="AF112" s="208">
        <v>3.39679626166875</v>
      </c>
      <c r="AG112" s="208">
        <v>52.5723951842484</v>
      </c>
      <c r="AH112" s="208">
        <v>53.1204345989501</v>
      </c>
      <c r="AI112" s="208">
        <v>60.7492944003515</v>
      </c>
      <c r="AJ112" s="208">
        <v>18.7674484314898</v>
      </c>
      <c r="AK112" s="208">
        <v>35.2411608003909</v>
      </c>
      <c r="AL112" s="208">
        <v>856.420272763705</v>
      </c>
      <c r="AM112" s="208">
        <v>259.302442104099</v>
      </c>
      <c r="AN112" s="208">
        <v>13.5448524205166</v>
      </c>
      <c r="AO112" s="208">
        <v>28.2715656036133</v>
      </c>
      <c r="AP112" s="208">
        <v>66.2815525799289</v>
      </c>
      <c r="AQ112" s="208">
        <v>24.0945678647015</v>
      </c>
      <c r="AR112" s="208">
        <v>294.645755573381</v>
      </c>
      <c r="AS112" s="208">
        <v>206.122491310896</v>
      </c>
      <c r="AT112" s="208">
        <v>134.105469727312</v>
      </c>
      <c r="AU112" s="208">
        <v>740.494119832171</v>
      </c>
      <c r="AV112" s="208">
        <v>136.295498903086</v>
      </c>
      <c r="AW112" s="208">
        <v>297.529532041387</v>
      </c>
      <c r="AX112" s="208">
        <v>185.17213464971</v>
      </c>
      <c r="AY112" s="208">
        <v>1351.06721541454</v>
      </c>
      <c r="AZ112" s="208">
        <v>301.696771862058</v>
      </c>
      <c r="BA112" s="208">
        <v>235.770753241009</v>
      </c>
      <c r="BB112" s="208">
        <v>0</v>
      </c>
      <c r="BC112" s="209">
        <v>6133.62569408099</v>
      </c>
      <c r="BD112" s="210">
        <v>149.069407809298</v>
      </c>
      <c r="BE112" s="208">
        <v>36.8185397231912</v>
      </c>
      <c r="BF112" s="208">
        <v>185.887947532489</v>
      </c>
      <c r="BG112" s="208">
        <v>0</v>
      </c>
      <c r="BH112" s="208">
        <v>0</v>
      </c>
      <c r="BI112" s="208">
        <v>420.781789738119</v>
      </c>
      <c r="BJ112" s="208">
        <v>0</v>
      </c>
      <c r="BK112" s="208">
        <v>0</v>
      </c>
      <c r="BL112" s="211">
        <v>606.669737270608</v>
      </c>
      <c r="BM112" s="213">
        <v>6740.29543135159</v>
      </c>
    </row>
    <row r="113" spans="1:65">
      <c r="A113" s="86" t="s">
        <v>354</v>
      </c>
      <c r="B113" s="200" t="s">
        <v>355</v>
      </c>
      <c r="C113" s="208">
        <v>0</v>
      </c>
      <c r="D113" s="208">
        <v>0</v>
      </c>
      <c r="E113" s="208">
        <v>0</v>
      </c>
      <c r="F113" s="208">
        <v>0</v>
      </c>
      <c r="G113" s="208">
        <v>0</v>
      </c>
      <c r="H113" s="208">
        <v>0</v>
      </c>
      <c r="I113" s="208">
        <v>0</v>
      </c>
      <c r="J113" s="208">
        <v>0</v>
      </c>
      <c r="K113" s="208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Y113" s="208">
        <v>0</v>
      </c>
      <c r="Z113" s="208">
        <v>0</v>
      </c>
      <c r="AA113" s="208">
        <v>0</v>
      </c>
      <c r="AB113" s="208">
        <v>0</v>
      </c>
      <c r="AC113" s="208">
        <v>0</v>
      </c>
      <c r="AD113" s="208">
        <v>0</v>
      </c>
      <c r="AE113" s="208">
        <v>0</v>
      </c>
      <c r="AF113" s="208">
        <v>0</v>
      </c>
      <c r="AG113" s="208">
        <v>0</v>
      </c>
      <c r="AH113" s="208">
        <v>0</v>
      </c>
      <c r="AI113" s="208">
        <v>0</v>
      </c>
      <c r="AJ113" s="208">
        <v>0</v>
      </c>
      <c r="AK113" s="208">
        <v>0</v>
      </c>
      <c r="AL113" s="208">
        <v>0</v>
      </c>
      <c r="AM113" s="208">
        <v>0</v>
      </c>
      <c r="AN113" s="208">
        <v>0</v>
      </c>
      <c r="AO113" s="208">
        <v>0</v>
      </c>
      <c r="AP113" s="208">
        <v>0</v>
      </c>
      <c r="AQ113" s="208">
        <v>0</v>
      </c>
      <c r="AR113" s="208">
        <v>0</v>
      </c>
      <c r="AS113" s="208">
        <v>0</v>
      </c>
      <c r="AT113" s="208">
        <v>0</v>
      </c>
      <c r="AU113" s="208">
        <v>0</v>
      </c>
      <c r="AV113" s="208">
        <v>0</v>
      </c>
      <c r="AW113" s="208">
        <v>0</v>
      </c>
      <c r="AX113" s="208">
        <v>0</v>
      </c>
      <c r="AY113" s="208">
        <v>0</v>
      </c>
      <c r="AZ113" s="208">
        <v>0</v>
      </c>
      <c r="BA113" s="208">
        <v>0</v>
      </c>
      <c r="BB113" s="208">
        <v>0</v>
      </c>
      <c r="BC113" s="209">
        <v>0</v>
      </c>
      <c r="BD113" s="210">
        <v>0</v>
      </c>
      <c r="BE113" s="208">
        <v>0</v>
      </c>
      <c r="BF113" s="208">
        <v>0</v>
      </c>
      <c r="BG113" s="208">
        <v>45889.8624174586</v>
      </c>
      <c r="BH113" s="208">
        <v>0</v>
      </c>
      <c r="BI113" s="208">
        <v>0</v>
      </c>
      <c r="BJ113" s="208">
        <v>0</v>
      </c>
      <c r="BK113" s="208">
        <v>0</v>
      </c>
      <c r="BL113" s="211">
        <v>45889.8624174586</v>
      </c>
      <c r="BM113" s="213">
        <v>45889.8624174586</v>
      </c>
    </row>
    <row r="114" spans="1:65">
      <c r="A114" s="86" t="s">
        <v>356</v>
      </c>
      <c r="B114" s="200" t="s">
        <v>357</v>
      </c>
      <c r="C114" s="208">
        <v>0</v>
      </c>
      <c r="D114" s="208">
        <v>0</v>
      </c>
      <c r="E114" s="208">
        <v>0</v>
      </c>
      <c r="F114" s="208">
        <v>0</v>
      </c>
      <c r="G114" s="208">
        <v>0</v>
      </c>
      <c r="H114" s="208">
        <v>0</v>
      </c>
      <c r="I114" s="208">
        <v>0</v>
      </c>
      <c r="J114" s="208">
        <v>0</v>
      </c>
      <c r="K114" s="208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Y114" s="208">
        <v>0</v>
      </c>
      <c r="Z114" s="208">
        <v>0</v>
      </c>
      <c r="AA114" s="208">
        <v>0</v>
      </c>
      <c r="AB114" s="208">
        <v>0</v>
      </c>
      <c r="AC114" s="208">
        <v>0</v>
      </c>
      <c r="AD114" s="208">
        <v>0</v>
      </c>
      <c r="AE114" s="208">
        <v>0</v>
      </c>
      <c r="AF114" s="208">
        <v>0</v>
      </c>
      <c r="AG114" s="208">
        <v>0</v>
      </c>
      <c r="AH114" s="208">
        <v>0</v>
      </c>
      <c r="AI114" s="208">
        <v>0</v>
      </c>
      <c r="AJ114" s="208">
        <v>0</v>
      </c>
      <c r="AK114" s="208">
        <v>0</v>
      </c>
      <c r="AL114" s="208">
        <v>0</v>
      </c>
      <c r="AM114" s="208">
        <v>0</v>
      </c>
      <c r="AN114" s="208">
        <v>0</v>
      </c>
      <c r="AO114" s="208">
        <v>0</v>
      </c>
      <c r="AP114" s="208">
        <v>0</v>
      </c>
      <c r="AQ114" s="208">
        <v>0</v>
      </c>
      <c r="AR114" s="208">
        <v>0</v>
      </c>
      <c r="AS114" s="208">
        <v>0</v>
      </c>
      <c r="AT114" s="208">
        <v>0</v>
      </c>
      <c r="AU114" s="208">
        <v>0</v>
      </c>
      <c r="AV114" s="208">
        <v>0</v>
      </c>
      <c r="AW114" s="208">
        <v>0</v>
      </c>
      <c r="AX114" s="208">
        <v>0</v>
      </c>
      <c r="AY114" s="208">
        <v>0</v>
      </c>
      <c r="AZ114" s="208">
        <v>0</v>
      </c>
      <c r="BA114" s="208">
        <v>0</v>
      </c>
      <c r="BB114" s="208">
        <v>0</v>
      </c>
      <c r="BC114" s="209">
        <v>0</v>
      </c>
      <c r="BD114" s="210">
        <v>0</v>
      </c>
      <c r="BE114" s="208">
        <v>0</v>
      </c>
      <c r="BF114" s="208">
        <v>0</v>
      </c>
      <c r="BG114" s="208">
        <v>10645.7517487538</v>
      </c>
      <c r="BH114" s="208">
        <v>0</v>
      </c>
      <c r="BI114" s="208">
        <v>0</v>
      </c>
      <c r="BJ114" s="208">
        <v>0</v>
      </c>
      <c r="BK114" s="208">
        <v>0</v>
      </c>
      <c r="BL114" s="211">
        <v>10645.7517487538</v>
      </c>
      <c r="BM114" s="213">
        <v>10645.7517487538</v>
      </c>
    </row>
    <row r="115" spans="1:65">
      <c r="A115" s="86" t="s">
        <v>358</v>
      </c>
      <c r="B115" s="200" t="s">
        <v>359</v>
      </c>
      <c r="C115" s="208">
        <v>0</v>
      </c>
      <c r="D115" s="208">
        <v>0</v>
      </c>
      <c r="E115" s="208">
        <v>0</v>
      </c>
      <c r="F115" s="208">
        <v>0</v>
      </c>
      <c r="G115" s="208">
        <v>0</v>
      </c>
      <c r="H115" s="208">
        <v>0</v>
      </c>
      <c r="I115" s="208">
        <v>0</v>
      </c>
      <c r="J115" s="208">
        <v>0</v>
      </c>
      <c r="K115" s="208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Y115" s="208">
        <v>0</v>
      </c>
      <c r="Z115" s="208">
        <v>0</v>
      </c>
      <c r="AA115" s="208">
        <v>0</v>
      </c>
      <c r="AB115" s="208">
        <v>0</v>
      </c>
      <c r="AC115" s="208">
        <v>0</v>
      </c>
      <c r="AD115" s="208">
        <v>0</v>
      </c>
      <c r="AE115" s="208">
        <v>0</v>
      </c>
      <c r="AF115" s="208">
        <v>0</v>
      </c>
      <c r="AG115" s="208">
        <v>0</v>
      </c>
      <c r="AH115" s="208">
        <v>0</v>
      </c>
      <c r="AI115" s="208">
        <v>0</v>
      </c>
      <c r="AJ115" s="208">
        <v>0</v>
      </c>
      <c r="AK115" s="208">
        <v>0</v>
      </c>
      <c r="AL115" s="208">
        <v>0</v>
      </c>
      <c r="AM115" s="208">
        <v>0</v>
      </c>
      <c r="AN115" s="208">
        <v>0</v>
      </c>
      <c r="AO115" s="208">
        <v>0</v>
      </c>
      <c r="AP115" s="208">
        <v>0</v>
      </c>
      <c r="AQ115" s="208">
        <v>0</v>
      </c>
      <c r="AR115" s="208">
        <v>0</v>
      </c>
      <c r="AS115" s="208">
        <v>0</v>
      </c>
      <c r="AT115" s="208">
        <v>0</v>
      </c>
      <c r="AU115" s="208">
        <v>0</v>
      </c>
      <c r="AV115" s="208">
        <v>0</v>
      </c>
      <c r="AW115" s="208">
        <v>0</v>
      </c>
      <c r="AX115" s="208">
        <v>0</v>
      </c>
      <c r="AY115" s="208">
        <v>0</v>
      </c>
      <c r="AZ115" s="208">
        <v>0</v>
      </c>
      <c r="BA115" s="208">
        <v>0</v>
      </c>
      <c r="BB115" s="208">
        <v>0</v>
      </c>
      <c r="BC115" s="209">
        <v>0</v>
      </c>
      <c r="BD115" s="210">
        <v>0</v>
      </c>
      <c r="BE115" s="208">
        <v>0</v>
      </c>
      <c r="BF115" s="208">
        <v>0</v>
      </c>
      <c r="BG115" s="208">
        <v>23069.4834932718</v>
      </c>
      <c r="BH115" s="208">
        <v>0</v>
      </c>
      <c r="BI115" s="208">
        <v>0</v>
      </c>
      <c r="BJ115" s="208">
        <v>0</v>
      </c>
      <c r="BK115" s="208">
        <v>0</v>
      </c>
      <c r="BL115" s="211">
        <v>23069.4834932718</v>
      </c>
      <c r="BM115" s="213">
        <v>23069.4834932718</v>
      </c>
    </row>
    <row r="116" spans="1:65">
      <c r="A116" s="86" t="s">
        <v>360</v>
      </c>
      <c r="B116" s="200" t="s">
        <v>361</v>
      </c>
      <c r="C116" s="208">
        <v>0</v>
      </c>
      <c r="D116" s="208">
        <v>0</v>
      </c>
      <c r="E116" s="208">
        <v>0</v>
      </c>
      <c r="F116" s="208">
        <v>0.0176343719691603</v>
      </c>
      <c r="G116" s="208">
        <v>0.0558694365722409</v>
      </c>
      <c r="H116" s="208">
        <v>0.37695486176585</v>
      </c>
      <c r="I116" s="208">
        <v>4.45990875949939</v>
      </c>
      <c r="J116" s="208">
        <v>0</v>
      </c>
      <c r="K116" s="208">
        <v>0</v>
      </c>
      <c r="L116" s="208">
        <v>0.0499595510676087</v>
      </c>
      <c r="M116" s="208">
        <v>0</v>
      </c>
      <c r="N116" s="208">
        <v>0</v>
      </c>
      <c r="O116" s="208">
        <v>0</v>
      </c>
      <c r="P116" s="208">
        <v>3.81321844576729</v>
      </c>
      <c r="Q116" s="208">
        <v>0</v>
      </c>
      <c r="R116" s="208">
        <v>1.65366670790471</v>
      </c>
      <c r="S116" s="208">
        <v>0</v>
      </c>
      <c r="T116" s="208">
        <v>4.59675629226118</v>
      </c>
      <c r="U116" s="208">
        <v>0.974942513947984</v>
      </c>
      <c r="V116" s="208">
        <v>0</v>
      </c>
      <c r="W116" s="208">
        <v>0.188187653941003</v>
      </c>
      <c r="X116" s="208">
        <v>0</v>
      </c>
      <c r="Y116" s="208">
        <v>22.3668184472419</v>
      </c>
      <c r="Z116" s="208">
        <v>15.1271386260312</v>
      </c>
      <c r="AA116" s="208">
        <v>0.0928184836168397</v>
      </c>
      <c r="AB116" s="208">
        <v>0</v>
      </c>
      <c r="AC116" s="208">
        <v>7.35823527431418</v>
      </c>
      <c r="AD116" s="208">
        <v>23.4830752079727</v>
      </c>
      <c r="AE116" s="208">
        <v>0.314583296344326</v>
      </c>
      <c r="AF116" s="208">
        <v>0</v>
      </c>
      <c r="AG116" s="208">
        <v>0</v>
      </c>
      <c r="AH116" s="208">
        <v>0.412090447337186</v>
      </c>
      <c r="AI116" s="208">
        <v>7.44196580279324</v>
      </c>
      <c r="AJ116" s="208">
        <v>0.0644774693675402</v>
      </c>
      <c r="AK116" s="208">
        <v>0.180005350257382</v>
      </c>
      <c r="AL116" s="208">
        <v>158.869406001198</v>
      </c>
      <c r="AM116" s="208">
        <v>193.225922704884</v>
      </c>
      <c r="AN116" s="208">
        <v>4.22170008030857</v>
      </c>
      <c r="AO116" s="208">
        <v>1.7721663753437</v>
      </c>
      <c r="AP116" s="208">
        <v>37.8552782755256</v>
      </c>
      <c r="AQ116" s="208">
        <v>0.0498983634016614</v>
      </c>
      <c r="AR116" s="208">
        <v>0</v>
      </c>
      <c r="AS116" s="208">
        <v>2.99800704827514</v>
      </c>
      <c r="AT116" s="208">
        <v>0</v>
      </c>
      <c r="AU116" s="208">
        <v>203.829696835795</v>
      </c>
      <c r="AV116" s="208">
        <v>0</v>
      </c>
      <c r="AW116" s="208">
        <v>260.870066363568</v>
      </c>
      <c r="AX116" s="208">
        <v>167.7883114546</v>
      </c>
      <c r="AY116" s="208">
        <v>108.312177554331</v>
      </c>
      <c r="AZ116" s="208">
        <v>0</v>
      </c>
      <c r="BA116" s="208">
        <v>57.8255732721682</v>
      </c>
      <c r="BB116" s="208">
        <v>0</v>
      </c>
      <c r="BC116" s="209">
        <v>1290.64651132937</v>
      </c>
      <c r="BD116" s="210">
        <v>2.71059428552153</v>
      </c>
      <c r="BE116" s="208">
        <v>0</v>
      </c>
      <c r="BF116" s="208">
        <v>2.71059428552153</v>
      </c>
      <c r="BG116" s="208">
        <v>0</v>
      </c>
      <c r="BH116" s="208">
        <v>0</v>
      </c>
      <c r="BI116" s="208">
        <v>9271.03657146774</v>
      </c>
      <c r="BJ116" s="208">
        <v>0</v>
      </c>
      <c r="BK116" s="208">
        <v>0</v>
      </c>
      <c r="BL116" s="211">
        <v>9273.74716575326</v>
      </c>
      <c r="BM116" s="213">
        <v>10564.3936770826</v>
      </c>
    </row>
    <row r="117" spans="1:65">
      <c r="A117" s="86" t="s">
        <v>362</v>
      </c>
      <c r="B117" s="200" t="s">
        <v>363</v>
      </c>
      <c r="C117" s="208">
        <v>0</v>
      </c>
      <c r="D117" s="208">
        <v>0</v>
      </c>
      <c r="E117" s="208">
        <v>0</v>
      </c>
      <c r="F117" s="208">
        <v>0</v>
      </c>
      <c r="G117" s="208">
        <v>0</v>
      </c>
      <c r="H117" s="208">
        <v>0</v>
      </c>
      <c r="I117" s="208">
        <v>0</v>
      </c>
      <c r="J117" s="208">
        <v>0</v>
      </c>
      <c r="K117" s="208">
        <v>0</v>
      </c>
      <c r="L117" s="208">
        <v>0</v>
      </c>
      <c r="M117" s="208">
        <v>0</v>
      </c>
      <c r="N117" s="208">
        <v>0</v>
      </c>
      <c r="O117" s="208">
        <v>0</v>
      </c>
      <c r="P117" s="208">
        <v>0</v>
      </c>
      <c r="Q117" s="208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8">
        <v>0</v>
      </c>
      <c r="X117" s="208">
        <v>0</v>
      </c>
      <c r="Y117" s="208">
        <v>0</v>
      </c>
      <c r="Z117" s="208">
        <v>0</v>
      </c>
      <c r="AA117" s="208">
        <v>0</v>
      </c>
      <c r="AB117" s="208">
        <v>0</v>
      </c>
      <c r="AC117" s="208">
        <v>0</v>
      </c>
      <c r="AD117" s="208">
        <v>0</v>
      </c>
      <c r="AE117" s="208">
        <v>0</v>
      </c>
      <c r="AF117" s="208">
        <v>0</v>
      </c>
      <c r="AG117" s="208">
        <v>0</v>
      </c>
      <c r="AH117" s="208">
        <v>0</v>
      </c>
      <c r="AI117" s="208">
        <v>0</v>
      </c>
      <c r="AJ117" s="208">
        <v>0</v>
      </c>
      <c r="AK117" s="208">
        <v>0</v>
      </c>
      <c r="AL117" s="208">
        <v>0</v>
      </c>
      <c r="AM117" s="208">
        <v>0</v>
      </c>
      <c r="AN117" s="208">
        <v>0</v>
      </c>
      <c r="AO117" s="208">
        <v>0</v>
      </c>
      <c r="AP117" s="208">
        <v>0</v>
      </c>
      <c r="AQ117" s="208">
        <v>0</v>
      </c>
      <c r="AR117" s="208">
        <v>0</v>
      </c>
      <c r="AS117" s="208">
        <v>0</v>
      </c>
      <c r="AT117" s="208">
        <v>0</v>
      </c>
      <c r="AU117" s="208">
        <v>0</v>
      </c>
      <c r="AV117" s="208">
        <v>0</v>
      </c>
      <c r="AW117" s="208">
        <v>0</v>
      </c>
      <c r="AX117" s="208">
        <v>0</v>
      </c>
      <c r="AY117" s="208">
        <v>4.39303475826239</v>
      </c>
      <c r="AZ117" s="208">
        <v>4264.47378325762</v>
      </c>
      <c r="BA117" s="208">
        <v>0</v>
      </c>
      <c r="BB117" s="208">
        <v>0</v>
      </c>
      <c r="BC117" s="209">
        <v>4268.86681801588</v>
      </c>
      <c r="BD117" s="210">
        <v>14.4673887769402</v>
      </c>
      <c r="BE117" s="208">
        <v>0</v>
      </c>
      <c r="BF117" s="208">
        <v>14.4673887769402</v>
      </c>
      <c r="BG117" s="208">
        <v>4373.75819305141</v>
      </c>
      <c r="BH117" s="208">
        <v>429.240095277716</v>
      </c>
      <c r="BI117" s="208">
        <v>25476.3878808413</v>
      </c>
      <c r="BJ117" s="208">
        <v>0</v>
      </c>
      <c r="BK117" s="208">
        <v>0</v>
      </c>
      <c r="BL117" s="211">
        <v>30293.8535579474</v>
      </c>
      <c r="BM117" s="213">
        <v>34562.7203759632</v>
      </c>
    </row>
    <row r="118" spans="1:65">
      <c r="A118" s="86" t="s">
        <v>364</v>
      </c>
      <c r="B118" s="200" t="s">
        <v>365</v>
      </c>
      <c r="C118" s="208">
        <v>0</v>
      </c>
      <c r="D118" s="208">
        <v>0</v>
      </c>
      <c r="E118" s="208">
        <v>0</v>
      </c>
      <c r="F118" s="208">
        <v>0</v>
      </c>
      <c r="G118" s="208">
        <v>0</v>
      </c>
      <c r="H118" s="208">
        <v>0</v>
      </c>
      <c r="I118" s="208">
        <v>0</v>
      </c>
      <c r="J118" s="208">
        <v>0</v>
      </c>
      <c r="K118" s="208">
        <v>0</v>
      </c>
      <c r="L118" s="208">
        <v>0</v>
      </c>
      <c r="M118" s="208">
        <v>0</v>
      </c>
      <c r="N118" s="208">
        <v>0</v>
      </c>
      <c r="O118" s="208">
        <v>0</v>
      </c>
      <c r="P118" s="208">
        <v>0</v>
      </c>
      <c r="Q118" s="208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8">
        <v>0</v>
      </c>
      <c r="X118" s="208">
        <v>0</v>
      </c>
      <c r="Y118" s="208">
        <v>0</v>
      </c>
      <c r="Z118" s="208">
        <v>0</v>
      </c>
      <c r="AA118" s="208">
        <v>0</v>
      </c>
      <c r="AB118" s="208">
        <v>0</v>
      </c>
      <c r="AC118" s="208">
        <v>0</v>
      </c>
      <c r="AD118" s="208">
        <v>0</v>
      </c>
      <c r="AE118" s="208">
        <v>0</v>
      </c>
      <c r="AF118" s="208">
        <v>0</v>
      </c>
      <c r="AG118" s="208">
        <v>0</v>
      </c>
      <c r="AH118" s="208">
        <v>0</v>
      </c>
      <c r="AI118" s="208">
        <v>0</v>
      </c>
      <c r="AJ118" s="208">
        <v>0</v>
      </c>
      <c r="AK118" s="208">
        <v>0</v>
      </c>
      <c r="AL118" s="208">
        <v>0.0441105996603209</v>
      </c>
      <c r="AM118" s="208">
        <v>0</v>
      </c>
      <c r="AN118" s="208">
        <v>0</v>
      </c>
      <c r="AO118" s="208">
        <v>0</v>
      </c>
      <c r="AP118" s="208">
        <v>0</v>
      </c>
      <c r="AQ118" s="208">
        <v>0.798375312036868</v>
      </c>
      <c r="AR118" s="208">
        <v>0</v>
      </c>
      <c r="AS118" s="208">
        <v>13.7219050854921</v>
      </c>
      <c r="AT118" s="208">
        <v>38.4525660340171</v>
      </c>
      <c r="AU118" s="208">
        <v>0</v>
      </c>
      <c r="AV118" s="208">
        <v>0</v>
      </c>
      <c r="AW118" s="208">
        <v>3.32399353745433</v>
      </c>
      <c r="AX118" s="208">
        <v>0.620709584598495</v>
      </c>
      <c r="AY118" s="208">
        <v>58.6196135787873</v>
      </c>
      <c r="AZ118" s="208">
        <v>0</v>
      </c>
      <c r="BA118" s="208">
        <v>145.187991615386</v>
      </c>
      <c r="BB118" s="208">
        <v>0</v>
      </c>
      <c r="BC118" s="209">
        <v>260.769265347433</v>
      </c>
      <c r="BD118" s="210">
        <v>9.81968479354062</v>
      </c>
      <c r="BE118" s="208">
        <v>75.2309931474485</v>
      </c>
      <c r="BF118" s="208">
        <v>85.0506779409891</v>
      </c>
      <c r="BG118" s="208">
        <v>0</v>
      </c>
      <c r="BH118" s="208">
        <v>600.143587076066</v>
      </c>
      <c r="BI118" s="208">
        <v>824.715967675002</v>
      </c>
      <c r="BJ118" s="208">
        <v>0</v>
      </c>
      <c r="BK118" s="208">
        <v>0</v>
      </c>
      <c r="BL118" s="211">
        <v>1509.91023269206</v>
      </c>
      <c r="BM118" s="213">
        <v>1770.67949803949</v>
      </c>
    </row>
    <row r="119" spans="1:65">
      <c r="A119" s="86" t="s">
        <v>366</v>
      </c>
      <c r="B119" s="200" t="s">
        <v>367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8">
        <v>0</v>
      </c>
      <c r="X119" s="208">
        <v>0</v>
      </c>
      <c r="Y119" s="208">
        <v>0</v>
      </c>
      <c r="Z119" s="208">
        <v>0</v>
      </c>
      <c r="AA119" s="208">
        <v>0</v>
      </c>
      <c r="AB119" s="208">
        <v>0</v>
      </c>
      <c r="AC119" s="208">
        <v>0</v>
      </c>
      <c r="AD119" s="208">
        <v>0</v>
      </c>
      <c r="AE119" s="208">
        <v>0</v>
      </c>
      <c r="AF119" s="208">
        <v>0</v>
      </c>
      <c r="AG119" s="208">
        <v>0</v>
      </c>
      <c r="AH119" s="208">
        <v>0</v>
      </c>
      <c r="AI119" s="208">
        <v>0</v>
      </c>
      <c r="AJ119" s="208">
        <v>0</v>
      </c>
      <c r="AK119" s="208">
        <v>0</v>
      </c>
      <c r="AL119" s="208">
        <v>0</v>
      </c>
      <c r="AM119" s="208">
        <v>0</v>
      </c>
      <c r="AN119" s="208">
        <v>0</v>
      </c>
      <c r="AO119" s="208">
        <v>0</v>
      </c>
      <c r="AP119" s="208">
        <v>0</v>
      </c>
      <c r="AQ119" s="208">
        <v>4.92684281800497</v>
      </c>
      <c r="AR119" s="208">
        <v>1.72470092578683</v>
      </c>
      <c r="AS119" s="208">
        <v>0</v>
      </c>
      <c r="AT119" s="208">
        <v>0</v>
      </c>
      <c r="AU119" s="208">
        <v>36.5414242227808</v>
      </c>
      <c r="AV119" s="208">
        <v>0.0570784546183253</v>
      </c>
      <c r="AW119" s="208">
        <v>16.2606987460225</v>
      </c>
      <c r="AX119" s="208">
        <v>0.467009743847505</v>
      </c>
      <c r="AY119" s="208">
        <v>51.7472057151956</v>
      </c>
      <c r="AZ119" s="208">
        <v>231.19178862907</v>
      </c>
      <c r="BA119" s="208">
        <v>24.8846941540253</v>
      </c>
      <c r="BB119" s="208">
        <v>0</v>
      </c>
      <c r="BC119" s="209">
        <v>367.801443409352</v>
      </c>
      <c r="BD119" s="210">
        <v>0</v>
      </c>
      <c r="BE119" s="208">
        <v>0</v>
      </c>
      <c r="BF119" s="208">
        <v>0</v>
      </c>
      <c r="BG119" s="208">
        <v>0</v>
      </c>
      <c r="BH119" s="208">
        <v>0</v>
      </c>
      <c r="BI119" s="208">
        <v>3157.00329561897</v>
      </c>
      <c r="BJ119" s="208">
        <v>0</v>
      </c>
      <c r="BK119" s="208">
        <v>0</v>
      </c>
      <c r="BL119" s="211">
        <v>3157.00329561897</v>
      </c>
      <c r="BM119" s="213">
        <v>3524.80473902832</v>
      </c>
    </row>
    <row r="120" spans="1:65">
      <c r="A120" s="86" t="s">
        <v>368</v>
      </c>
      <c r="B120" s="200" t="s">
        <v>369</v>
      </c>
      <c r="C120" s="208">
        <v>6.59775202807141</v>
      </c>
      <c r="D120" s="208">
        <v>1.37118487322233</v>
      </c>
      <c r="E120" s="208">
        <v>2.07112354767024</v>
      </c>
      <c r="F120" s="208">
        <v>0.00739965382508613</v>
      </c>
      <c r="G120" s="208">
        <v>1.69962315135077</v>
      </c>
      <c r="H120" s="208">
        <v>22.549596258955</v>
      </c>
      <c r="I120" s="208">
        <v>26.6543677783549</v>
      </c>
      <c r="J120" s="208">
        <v>12.2300823243368</v>
      </c>
      <c r="K120" s="208">
        <v>16.1514484137536</v>
      </c>
      <c r="L120" s="208">
        <v>1.7080502665283</v>
      </c>
      <c r="M120" s="208">
        <v>3.66107511185206</v>
      </c>
      <c r="N120" s="208">
        <v>17.4317072411724</v>
      </c>
      <c r="O120" s="208">
        <v>6.25194914455942</v>
      </c>
      <c r="P120" s="208">
        <v>6.75788119401487</v>
      </c>
      <c r="Q120" s="208">
        <v>1.4166997627067</v>
      </c>
      <c r="R120" s="208">
        <v>13.0960611353671</v>
      </c>
      <c r="S120" s="208">
        <v>0.612073969752125</v>
      </c>
      <c r="T120" s="208">
        <v>32.0821547099663</v>
      </c>
      <c r="U120" s="208">
        <v>3.96458595264469</v>
      </c>
      <c r="V120" s="208">
        <v>2.08649500730328</v>
      </c>
      <c r="W120" s="208">
        <v>14.9606115069625</v>
      </c>
      <c r="X120" s="208">
        <v>9.66747820183696</v>
      </c>
      <c r="Y120" s="208">
        <v>5.57943734619663</v>
      </c>
      <c r="Z120" s="208">
        <v>24.7964636028097</v>
      </c>
      <c r="AA120" s="208">
        <v>2.93612794628094</v>
      </c>
      <c r="AB120" s="208">
        <v>2.96993833501909</v>
      </c>
      <c r="AC120" s="208">
        <v>37.0514956068398</v>
      </c>
      <c r="AD120" s="208">
        <v>23.8876059871746</v>
      </c>
      <c r="AE120" s="208">
        <v>12.1527484477078</v>
      </c>
      <c r="AF120" s="208">
        <v>0.310706082866636</v>
      </c>
      <c r="AG120" s="208">
        <v>17.4874271437203</v>
      </c>
      <c r="AH120" s="208">
        <v>0</v>
      </c>
      <c r="AI120" s="208">
        <v>0</v>
      </c>
      <c r="AJ120" s="208">
        <v>0</v>
      </c>
      <c r="AK120" s="208">
        <v>0</v>
      </c>
      <c r="AL120" s="208">
        <v>10.4936489292086</v>
      </c>
      <c r="AM120" s="208">
        <v>4.6713365610565</v>
      </c>
      <c r="AN120" s="208">
        <v>0.0700313224850383</v>
      </c>
      <c r="AO120" s="208">
        <v>0.479227113839688</v>
      </c>
      <c r="AP120" s="208">
        <v>87.3439510482608</v>
      </c>
      <c r="AQ120" s="208">
        <v>0.375889126208558</v>
      </c>
      <c r="AR120" s="208">
        <v>2.91510355693519</v>
      </c>
      <c r="AS120" s="208">
        <v>1.74704093446619</v>
      </c>
      <c r="AT120" s="208">
        <v>2.59067648533844</v>
      </c>
      <c r="AU120" s="208">
        <v>6.65963145765275</v>
      </c>
      <c r="AV120" s="208">
        <v>0.505970920450709</v>
      </c>
      <c r="AW120" s="208">
        <v>5.31762385612228</v>
      </c>
      <c r="AX120" s="208">
        <v>4.78524740225007</v>
      </c>
      <c r="AY120" s="208">
        <v>0</v>
      </c>
      <c r="AZ120" s="208">
        <v>0</v>
      </c>
      <c r="BA120" s="208">
        <v>0.529460122703785</v>
      </c>
      <c r="BB120" s="208">
        <v>0</v>
      </c>
      <c r="BC120" s="209">
        <v>458.686190569801</v>
      </c>
      <c r="BD120" s="210">
        <v>0</v>
      </c>
      <c r="BE120" s="208">
        <v>0</v>
      </c>
      <c r="BF120" s="208">
        <v>0</v>
      </c>
      <c r="BG120" s="208">
        <v>0</v>
      </c>
      <c r="BH120" s="208">
        <v>2334.85357746704</v>
      </c>
      <c r="BI120" s="208">
        <v>2675.02818042159</v>
      </c>
      <c r="BJ120" s="208">
        <v>0</v>
      </c>
      <c r="BK120" s="208">
        <v>0</v>
      </c>
      <c r="BL120" s="211">
        <v>5009.88175788863</v>
      </c>
      <c r="BM120" s="213">
        <v>5468.56794845843</v>
      </c>
    </row>
    <row r="121" spans="1:65">
      <c r="A121" s="86" t="s">
        <v>370</v>
      </c>
      <c r="B121" s="200" t="s">
        <v>371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0.110997386160237</v>
      </c>
      <c r="J121" s="208">
        <v>0</v>
      </c>
      <c r="K121" s="208">
        <v>0</v>
      </c>
      <c r="L121" s="208">
        <v>0.419758898096795</v>
      </c>
      <c r="M121" s="208">
        <v>0</v>
      </c>
      <c r="N121" s="208">
        <v>0</v>
      </c>
      <c r="O121" s="208">
        <v>0</v>
      </c>
      <c r="P121" s="208">
        <v>0</v>
      </c>
      <c r="Q121" s="208">
        <v>0.526701420250339</v>
      </c>
      <c r="R121" s="208">
        <v>0</v>
      </c>
      <c r="S121" s="208">
        <v>0</v>
      </c>
      <c r="T121" s="208">
        <v>0</v>
      </c>
      <c r="U121" s="208">
        <v>0</v>
      </c>
      <c r="V121" s="208">
        <v>0</v>
      </c>
      <c r="W121" s="208">
        <v>0</v>
      </c>
      <c r="X121" s="208">
        <v>0.0805927967704255</v>
      </c>
      <c r="Y121" s="208">
        <v>0.881935276265632</v>
      </c>
      <c r="Z121" s="208">
        <v>3.45843027047325</v>
      </c>
      <c r="AA121" s="208">
        <v>3.86846046349582</v>
      </c>
      <c r="AB121" s="208">
        <v>0.354132986667357</v>
      </c>
      <c r="AC121" s="208">
        <v>1.50043679176683</v>
      </c>
      <c r="AD121" s="208">
        <v>0.112718511804875</v>
      </c>
      <c r="AE121" s="208">
        <v>0</v>
      </c>
      <c r="AF121" s="208">
        <v>0</v>
      </c>
      <c r="AG121" s="208">
        <v>0.530972360552228</v>
      </c>
      <c r="AH121" s="208">
        <v>0.0721327839196963</v>
      </c>
      <c r="AI121" s="208">
        <v>21.0380061432301</v>
      </c>
      <c r="AJ121" s="208">
        <v>0</v>
      </c>
      <c r="AK121" s="208">
        <v>5.92840510003637</v>
      </c>
      <c r="AL121" s="208">
        <v>290.618865376496</v>
      </c>
      <c r="AM121" s="208">
        <v>40.1220011708552</v>
      </c>
      <c r="AN121" s="208">
        <v>0.0634634416483499</v>
      </c>
      <c r="AO121" s="208">
        <v>0.0620404064439874</v>
      </c>
      <c r="AP121" s="208">
        <v>8.89173031912481</v>
      </c>
      <c r="AQ121" s="208">
        <v>1.58964874364816</v>
      </c>
      <c r="AR121" s="208">
        <v>9.35404858341487</v>
      </c>
      <c r="AS121" s="208">
        <v>99.7749443546616</v>
      </c>
      <c r="AT121" s="208">
        <v>66.2810051162295</v>
      </c>
      <c r="AU121" s="208">
        <v>68.6555543340806</v>
      </c>
      <c r="AV121" s="208">
        <v>5.4530161549545</v>
      </c>
      <c r="AW121" s="208">
        <v>22.9218939922506</v>
      </c>
      <c r="AX121" s="208">
        <v>64.1151890917866</v>
      </c>
      <c r="AY121" s="208">
        <v>53.5353661993197</v>
      </c>
      <c r="AZ121" s="208">
        <v>132.539500913655</v>
      </c>
      <c r="BA121" s="208">
        <v>12.3927058530998</v>
      </c>
      <c r="BB121" s="208">
        <v>0</v>
      </c>
      <c r="BC121" s="209">
        <v>915.254655241159</v>
      </c>
      <c r="BD121" s="210">
        <v>0</v>
      </c>
      <c r="BE121" s="208">
        <v>0</v>
      </c>
      <c r="BF121" s="208">
        <v>0</v>
      </c>
      <c r="BG121" s="208">
        <v>0</v>
      </c>
      <c r="BH121" s="208">
        <v>0</v>
      </c>
      <c r="BI121" s="208">
        <v>428.844993614878</v>
      </c>
      <c r="BJ121" s="208">
        <v>0</v>
      </c>
      <c r="BK121" s="208">
        <v>0</v>
      </c>
      <c r="BL121" s="211">
        <v>428.844993614878</v>
      </c>
      <c r="BM121" s="213">
        <v>1344.09964885604</v>
      </c>
    </row>
    <row r="122" spans="1:65">
      <c r="A122" s="126" t="s">
        <v>372</v>
      </c>
      <c r="B122" s="219" t="s">
        <v>142</v>
      </c>
      <c r="C122" s="220">
        <v>0</v>
      </c>
      <c r="D122" s="220">
        <v>0</v>
      </c>
      <c r="E122" s="220">
        <v>0</v>
      </c>
      <c r="F122" s="220">
        <v>0</v>
      </c>
      <c r="G122" s="220">
        <v>0</v>
      </c>
      <c r="H122" s="220">
        <v>0</v>
      </c>
      <c r="I122" s="220">
        <v>0</v>
      </c>
      <c r="J122" s="220">
        <v>0</v>
      </c>
      <c r="K122" s="220">
        <v>0</v>
      </c>
      <c r="L122" s="220">
        <v>0</v>
      </c>
      <c r="M122" s="220">
        <v>0</v>
      </c>
      <c r="N122" s="220">
        <v>0</v>
      </c>
      <c r="O122" s="220">
        <v>0</v>
      </c>
      <c r="P122" s="220">
        <v>0</v>
      </c>
      <c r="Q122" s="220">
        <v>0</v>
      </c>
      <c r="R122" s="220">
        <v>0</v>
      </c>
      <c r="S122" s="220">
        <v>0</v>
      </c>
      <c r="T122" s="220"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v>0</v>
      </c>
      <c r="Z122" s="220">
        <v>0</v>
      </c>
      <c r="AA122" s="220">
        <v>0</v>
      </c>
      <c r="AB122" s="220">
        <v>0</v>
      </c>
      <c r="AC122" s="220">
        <v>0</v>
      </c>
      <c r="AD122" s="220">
        <v>0</v>
      </c>
      <c r="AE122" s="220">
        <v>0</v>
      </c>
      <c r="AF122" s="220">
        <v>0</v>
      </c>
      <c r="AG122" s="220">
        <v>0</v>
      </c>
      <c r="AH122" s="220">
        <v>0</v>
      </c>
      <c r="AI122" s="220">
        <v>0</v>
      </c>
      <c r="AJ122" s="220">
        <v>0</v>
      </c>
      <c r="AK122" s="220">
        <v>0</v>
      </c>
      <c r="AL122" s="220">
        <v>0</v>
      </c>
      <c r="AM122" s="220">
        <v>0</v>
      </c>
      <c r="AN122" s="220">
        <v>0</v>
      </c>
      <c r="AO122" s="220">
        <v>0</v>
      </c>
      <c r="AP122" s="220">
        <v>0</v>
      </c>
      <c r="AQ122" s="220">
        <v>0</v>
      </c>
      <c r="AR122" s="220">
        <v>0</v>
      </c>
      <c r="AS122" s="220">
        <v>0</v>
      </c>
      <c r="AT122" s="220">
        <v>0</v>
      </c>
      <c r="AU122" s="220">
        <v>0</v>
      </c>
      <c r="AV122" s="220">
        <v>0</v>
      </c>
      <c r="AW122" s="220">
        <v>0</v>
      </c>
      <c r="AX122" s="220">
        <v>0</v>
      </c>
      <c r="AY122" s="220">
        <v>0</v>
      </c>
      <c r="AZ122" s="220">
        <v>0</v>
      </c>
      <c r="BA122" s="220">
        <v>0</v>
      </c>
      <c r="BB122" s="220">
        <v>0</v>
      </c>
      <c r="BC122" s="224">
        <v>0</v>
      </c>
      <c r="BD122" s="225">
        <v>0</v>
      </c>
      <c r="BE122" s="220">
        <v>0</v>
      </c>
      <c r="BF122" s="220">
        <v>0</v>
      </c>
      <c r="BG122" s="220">
        <v>0</v>
      </c>
      <c r="BH122" s="220">
        <v>0</v>
      </c>
      <c r="BI122" s="220">
        <v>4638</v>
      </c>
      <c r="BJ122" s="220">
        <v>0</v>
      </c>
      <c r="BK122" s="220">
        <v>0</v>
      </c>
      <c r="BL122" s="228">
        <v>4638</v>
      </c>
      <c r="BM122" s="231">
        <v>4638</v>
      </c>
    </row>
    <row r="123" ht="15.75" customHeight="1" spans="1:65">
      <c r="A123" s="221" t="s">
        <v>90</v>
      </c>
      <c r="B123" s="222"/>
      <c r="C123" s="223">
        <v>11661.7170283211</v>
      </c>
      <c r="D123" s="223">
        <v>6264.87251220369</v>
      </c>
      <c r="E123" s="223">
        <v>616.910876685766</v>
      </c>
      <c r="F123" s="223">
        <v>4.95789134053806</v>
      </c>
      <c r="G123" s="223">
        <v>403.693261628489</v>
      </c>
      <c r="H123" s="223">
        <v>21610.2498125254</v>
      </c>
      <c r="I123" s="223">
        <v>26648.4509035351</v>
      </c>
      <c r="J123" s="223">
        <v>3167.48371131899</v>
      </c>
      <c r="K123" s="223">
        <v>5891.45485127889</v>
      </c>
      <c r="L123" s="223">
        <v>834.669395424693</v>
      </c>
      <c r="M123" s="223">
        <v>881.017807363447</v>
      </c>
      <c r="N123" s="223">
        <v>6321.89004579318</v>
      </c>
      <c r="O123" s="223">
        <v>1229.58582117586</v>
      </c>
      <c r="P123" s="223">
        <v>2469.28203854356</v>
      </c>
      <c r="Q123" s="223">
        <v>256.9570988537</v>
      </c>
      <c r="R123" s="223">
        <v>11705.1043162331</v>
      </c>
      <c r="S123" s="223">
        <v>451.734002881069</v>
      </c>
      <c r="T123" s="223">
        <v>12937.2360500909</v>
      </c>
      <c r="U123" s="223">
        <v>1772.41513257513</v>
      </c>
      <c r="V123" s="223">
        <v>252.975128934116</v>
      </c>
      <c r="W123" s="223">
        <v>4555.67911538305</v>
      </c>
      <c r="X123" s="223">
        <v>1953.89384535133</v>
      </c>
      <c r="Y123" s="223">
        <v>2508.19960106525</v>
      </c>
      <c r="Z123" s="223">
        <v>4761.0271682066</v>
      </c>
      <c r="AA123" s="223">
        <v>1054.61568368679</v>
      </c>
      <c r="AB123" s="223">
        <v>1102.30298588976</v>
      </c>
      <c r="AC123" s="223">
        <v>10166.3816092045</v>
      </c>
      <c r="AD123" s="223">
        <v>8063.43972636182</v>
      </c>
      <c r="AE123" s="223">
        <v>3212.30043848831</v>
      </c>
      <c r="AF123" s="223">
        <v>171.981672897343</v>
      </c>
      <c r="AG123" s="223">
        <v>4771.12515256603</v>
      </c>
      <c r="AH123" s="223">
        <v>991.395132851524</v>
      </c>
      <c r="AI123" s="223">
        <v>7602.10778419742</v>
      </c>
      <c r="AJ123" s="223">
        <v>1282.79961558587</v>
      </c>
      <c r="AK123" s="223">
        <v>15603.4060657853</v>
      </c>
      <c r="AL123" s="223">
        <v>29192.015091259</v>
      </c>
      <c r="AM123" s="223">
        <v>18296.8514103495</v>
      </c>
      <c r="AN123" s="223">
        <v>554.273352589547</v>
      </c>
      <c r="AO123" s="223">
        <v>979.489193609889</v>
      </c>
      <c r="AP123" s="223">
        <v>2448.03338225011</v>
      </c>
      <c r="AQ123" s="223">
        <v>579.52028679624</v>
      </c>
      <c r="AR123" s="223">
        <v>6811.96604540718</v>
      </c>
      <c r="AS123" s="223">
        <v>3966.64497015437</v>
      </c>
      <c r="AT123" s="223">
        <v>3463.41609755466</v>
      </c>
      <c r="AU123" s="223">
        <v>11217.9770967591</v>
      </c>
      <c r="AV123" s="223">
        <v>2650.19566112371</v>
      </c>
      <c r="AW123" s="223">
        <v>8282.07834374508</v>
      </c>
      <c r="AX123" s="223">
        <v>3608.28008737179</v>
      </c>
      <c r="AY123" s="223">
        <v>16768.3010639431</v>
      </c>
      <c r="AZ123" s="223">
        <v>12304.119683703</v>
      </c>
      <c r="BA123" s="223">
        <v>3957.63990686831</v>
      </c>
      <c r="BB123" s="223">
        <v>0</v>
      </c>
      <c r="BC123" s="226">
        <v>308264.114957712</v>
      </c>
      <c r="BD123" s="227">
        <v>56639.4155666634</v>
      </c>
      <c r="BE123" s="229">
        <v>123692.770191299</v>
      </c>
      <c r="BF123" s="223">
        <v>180332.185757963</v>
      </c>
      <c r="BG123" s="229">
        <v>84234.7848726355</v>
      </c>
      <c r="BH123" s="223">
        <v>4878.58108187503</v>
      </c>
      <c r="BI123" s="229">
        <v>237736.4305424</v>
      </c>
      <c r="BJ123" s="223">
        <v>65994.4790194818</v>
      </c>
      <c r="BK123" s="229">
        <v>-881.8620309687</v>
      </c>
      <c r="BL123" s="230">
        <v>572294.599243387</v>
      </c>
      <c r="BM123" s="232">
        <v>880558.714201099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3'!A1" display="Tabela 3 - Demanda da produção do Rio Grande do Sul a preços básico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4"/>
  <sheetViews>
    <sheetView showGridLines="0" workbookViewId="0">
      <pane xSplit="1" ySplit="1" topLeftCell="CP36" activePane="bottomRight" state="frozen"/>
      <selection/>
      <selection pane="topRight"/>
      <selection pane="bottomLeft"/>
      <selection pane="bottomRight" activeCell="DY61" sqref="DY61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62" t="s">
        <v>8</v>
      </c>
    </row>
    <row r="2" ht="24" customHeight="1" spans="1:121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Q2" s="233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</row>
    <row r="3" ht="21.75" customHeight="1" spans="1:131">
      <c r="A3" s="66" t="s">
        <v>20</v>
      </c>
      <c r="B3" s="67" t="s">
        <v>21</v>
      </c>
      <c r="C3" s="68" t="s">
        <v>373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103" t="s">
        <v>374</v>
      </c>
      <c r="BE3" s="104"/>
      <c r="BF3" s="104"/>
      <c r="BG3" s="104"/>
      <c r="BH3" s="104"/>
      <c r="BI3" s="104"/>
      <c r="BJ3" s="104"/>
      <c r="BK3" s="104"/>
      <c r="BL3" s="112"/>
      <c r="BM3" s="113" t="s">
        <v>375</v>
      </c>
      <c r="BN3" s="212"/>
      <c r="BO3" s="67" t="s">
        <v>20</v>
      </c>
      <c r="BP3" s="67" t="s">
        <v>25</v>
      </c>
      <c r="BQ3" s="79" t="s">
        <v>373</v>
      </c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103" t="s">
        <v>374</v>
      </c>
      <c r="DS3" s="104"/>
      <c r="DT3" s="104"/>
      <c r="DU3" s="104"/>
      <c r="DV3" s="104"/>
      <c r="DW3" s="104"/>
      <c r="DX3" s="104"/>
      <c r="DY3" s="104"/>
      <c r="DZ3" s="112"/>
      <c r="EA3" s="113" t="s">
        <v>375</v>
      </c>
    </row>
    <row r="4" ht="21.75" customHeight="1" spans="1:131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72" t="s">
        <v>87</v>
      </c>
      <c r="BC4" s="99" t="s">
        <v>90</v>
      </c>
      <c r="BD4" s="105" t="s">
        <v>376</v>
      </c>
      <c r="BE4" s="106"/>
      <c r="BF4" s="106"/>
      <c r="BG4" s="72" t="s">
        <v>377</v>
      </c>
      <c r="BH4" s="72" t="s">
        <v>378</v>
      </c>
      <c r="BI4" s="72" t="s">
        <v>379</v>
      </c>
      <c r="BJ4" s="72" t="s">
        <v>380</v>
      </c>
      <c r="BK4" s="72" t="s">
        <v>381</v>
      </c>
      <c r="BL4" s="114" t="s">
        <v>382</v>
      </c>
      <c r="BM4" s="115"/>
      <c r="BN4" s="212"/>
      <c r="BO4" s="81"/>
      <c r="BP4" s="81"/>
      <c r="BQ4" s="72" t="s">
        <v>36</v>
      </c>
      <c r="BR4" s="72" t="s">
        <v>37</v>
      </c>
      <c r="BS4" s="72" t="s">
        <v>38</v>
      </c>
      <c r="BT4" s="72" t="s">
        <v>39</v>
      </c>
      <c r="BU4" s="72" t="s">
        <v>40</v>
      </c>
      <c r="BV4" s="72" t="s">
        <v>41</v>
      </c>
      <c r="BW4" s="72" t="s">
        <v>42</v>
      </c>
      <c r="BX4" s="72" t="s">
        <v>43</v>
      </c>
      <c r="BY4" s="72" t="s">
        <v>44</v>
      </c>
      <c r="BZ4" s="72" t="s">
        <v>45</v>
      </c>
      <c r="CA4" s="72" t="s">
        <v>46</v>
      </c>
      <c r="CB4" s="72" t="s">
        <v>47</v>
      </c>
      <c r="CC4" s="72" t="s">
        <v>48</v>
      </c>
      <c r="CD4" s="72" t="s">
        <v>49</v>
      </c>
      <c r="CE4" s="72" t="s">
        <v>50</v>
      </c>
      <c r="CF4" s="72" t="s">
        <v>51</v>
      </c>
      <c r="CG4" s="72" t="s">
        <v>52</v>
      </c>
      <c r="CH4" s="72" t="s">
        <v>53</v>
      </c>
      <c r="CI4" s="72" t="s">
        <v>54</v>
      </c>
      <c r="CJ4" s="72" t="s">
        <v>55</v>
      </c>
      <c r="CK4" s="72" t="s">
        <v>56</v>
      </c>
      <c r="CL4" s="72" t="s">
        <v>57</v>
      </c>
      <c r="CM4" s="72" t="s">
        <v>58</v>
      </c>
      <c r="CN4" s="72" t="s">
        <v>59</v>
      </c>
      <c r="CO4" s="72" t="s">
        <v>60</v>
      </c>
      <c r="CP4" s="72" t="s">
        <v>61</v>
      </c>
      <c r="CQ4" s="72" t="s">
        <v>62</v>
      </c>
      <c r="CR4" s="72" t="s">
        <v>63</v>
      </c>
      <c r="CS4" s="72" t="s">
        <v>64</v>
      </c>
      <c r="CT4" s="72" t="s">
        <v>65</v>
      </c>
      <c r="CU4" s="72" t="s">
        <v>66</v>
      </c>
      <c r="CV4" s="72" t="s">
        <v>67</v>
      </c>
      <c r="CW4" s="72" t="s">
        <v>68</v>
      </c>
      <c r="CX4" s="72" t="s">
        <v>69</v>
      </c>
      <c r="CY4" s="72" t="s">
        <v>70</v>
      </c>
      <c r="CZ4" s="72" t="s">
        <v>71</v>
      </c>
      <c r="DA4" s="72" t="s">
        <v>72</v>
      </c>
      <c r="DB4" s="72" t="s">
        <v>73</v>
      </c>
      <c r="DC4" s="72" t="s">
        <v>74</v>
      </c>
      <c r="DD4" s="72" t="s">
        <v>75</v>
      </c>
      <c r="DE4" s="72" t="s">
        <v>76</v>
      </c>
      <c r="DF4" s="72" t="s">
        <v>77</v>
      </c>
      <c r="DG4" s="72" t="s">
        <v>78</v>
      </c>
      <c r="DH4" s="72" t="s">
        <v>79</v>
      </c>
      <c r="DI4" s="72" t="s">
        <v>80</v>
      </c>
      <c r="DJ4" s="72" t="s">
        <v>81</v>
      </c>
      <c r="DK4" s="72" t="s">
        <v>82</v>
      </c>
      <c r="DL4" s="72" t="s">
        <v>83</v>
      </c>
      <c r="DM4" s="72" t="s">
        <v>84</v>
      </c>
      <c r="DN4" s="72" t="s">
        <v>85</v>
      </c>
      <c r="DO4" s="72" t="s">
        <v>86</v>
      </c>
      <c r="DP4" s="72" t="s">
        <v>87</v>
      </c>
      <c r="DQ4" s="99" t="s">
        <v>90</v>
      </c>
      <c r="DR4" s="105" t="s">
        <v>376</v>
      </c>
      <c r="DS4" s="106"/>
      <c r="DT4" s="106"/>
      <c r="DU4" s="72" t="s">
        <v>377</v>
      </c>
      <c r="DV4" s="72" t="s">
        <v>378</v>
      </c>
      <c r="DW4" s="72" t="s">
        <v>379</v>
      </c>
      <c r="DX4" s="72" t="s">
        <v>380</v>
      </c>
      <c r="DY4" s="72" t="s">
        <v>381</v>
      </c>
      <c r="DZ4" s="114" t="s">
        <v>382</v>
      </c>
      <c r="EA4" s="115"/>
    </row>
    <row r="5" ht="136" customHeight="1" spans="1:131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72" t="s">
        <v>142</v>
      </c>
      <c r="BC5" s="100"/>
      <c r="BD5" s="107" t="s">
        <v>383</v>
      </c>
      <c r="BE5" s="72" t="s">
        <v>384</v>
      </c>
      <c r="BF5" s="72" t="s">
        <v>385</v>
      </c>
      <c r="BG5" s="72"/>
      <c r="BH5" s="72"/>
      <c r="BI5" s="72"/>
      <c r="BJ5" s="72"/>
      <c r="BK5" s="72"/>
      <c r="BL5" s="114"/>
      <c r="BM5" s="116"/>
      <c r="BN5" s="212"/>
      <c r="BO5" s="82"/>
      <c r="BP5" s="82"/>
      <c r="BQ5" s="72" t="s">
        <v>91</v>
      </c>
      <c r="BR5" s="72" t="s">
        <v>92</v>
      </c>
      <c r="BS5" s="72" t="s">
        <v>93</v>
      </c>
      <c r="BT5" s="72" t="s">
        <v>94</v>
      </c>
      <c r="BU5" s="72" t="s">
        <v>95</v>
      </c>
      <c r="BV5" s="72" t="s">
        <v>96</v>
      </c>
      <c r="BW5" s="72" t="s">
        <v>97</v>
      </c>
      <c r="BX5" s="72" t="s">
        <v>98</v>
      </c>
      <c r="BY5" s="72" t="s">
        <v>99</v>
      </c>
      <c r="BZ5" s="72" t="s">
        <v>100</v>
      </c>
      <c r="CA5" s="72" t="s">
        <v>101</v>
      </c>
      <c r="CB5" s="72" t="s">
        <v>102</v>
      </c>
      <c r="CC5" s="72" t="s">
        <v>103</v>
      </c>
      <c r="CD5" s="72" t="s">
        <v>104</v>
      </c>
      <c r="CE5" s="72" t="s">
        <v>105</v>
      </c>
      <c r="CF5" s="72" t="s">
        <v>106</v>
      </c>
      <c r="CG5" s="72" t="s">
        <v>107</v>
      </c>
      <c r="CH5" s="72" t="s">
        <v>108</v>
      </c>
      <c r="CI5" s="72" t="s">
        <v>109</v>
      </c>
      <c r="CJ5" s="72" t="s">
        <v>110</v>
      </c>
      <c r="CK5" s="72" t="s">
        <v>111</v>
      </c>
      <c r="CL5" s="72" t="s">
        <v>112</v>
      </c>
      <c r="CM5" s="72" t="s">
        <v>113</v>
      </c>
      <c r="CN5" s="72" t="s">
        <v>114</v>
      </c>
      <c r="CO5" s="72" t="s">
        <v>115</v>
      </c>
      <c r="CP5" s="72" t="s">
        <v>116</v>
      </c>
      <c r="CQ5" s="72" t="s">
        <v>117</v>
      </c>
      <c r="CR5" s="72" t="s">
        <v>118</v>
      </c>
      <c r="CS5" s="72" t="s">
        <v>119</v>
      </c>
      <c r="CT5" s="72" t="s">
        <v>120</v>
      </c>
      <c r="CU5" s="72" t="s">
        <v>121</v>
      </c>
      <c r="CV5" s="72" t="s">
        <v>122</v>
      </c>
      <c r="CW5" s="72" t="s">
        <v>123</v>
      </c>
      <c r="CX5" s="72" t="s">
        <v>124</v>
      </c>
      <c r="CY5" s="72" t="s">
        <v>125</v>
      </c>
      <c r="CZ5" s="72" t="s">
        <v>126</v>
      </c>
      <c r="DA5" s="72" t="s">
        <v>127</v>
      </c>
      <c r="DB5" s="72" t="s">
        <v>128</v>
      </c>
      <c r="DC5" s="72" t="s">
        <v>129</v>
      </c>
      <c r="DD5" s="72" t="s">
        <v>130</v>
      </c>
      <c r="DE5" s="72" t="s">
        <v>131</v>
      </c>
      <c r="DF5" s="72" t="s">
        <v>132</v>
      </c>
      <c r="DG5" s="72" t="s">
        <v>133</v>
      </c>
      <c r="DH5" s="72" t="s">
        <v>134</v>
      </c>
      <c r="DI5" s="72" t="s">
        <v>135</v>
      </c>
      <c r="DJ5" s="72" t="s">
        <v>136</v>
      </c>
      <c r="DK5" s="72" t="s">
        <v>137</v>
      </c>
      <c r="DL5" s="72" t="s">
        <v>138</v>
      </c>
      <c r="DM5" s="72" t="s">
        <v>139</v>
      </c>
      <c r="DN5" s="72" t="s">
        <v>140</v>
      </c>
      <c r="DO5" s="72" t="s">
        <v>141</v>
      </c>
      <c r="DP5" s="72" t="s">
        <v>142</v>
      </c>
      <c r="DQ5" s="100"/>
      <c r="DR5" s="107" t="s">
        <v>383</v>
      </c>
      <c r="DS5" s="72" t="s">
        <v>384</v>
      </c>
      <c r="DT5" s="72" t="s">
        <v>385</v>
      </c>
      <c r="DU5" s="72"/>
      <c r="DV5" s="72"/>
      <c r="DW5" s="72"/>
      <c r="DX5" s="72"/>
      <c r="DY5" s="72"/>
      <c r="DZ5" s="114"/>
      <c r="EA5" s="116"/>
    </row>
    <row r="6" ht="15.75" customHeight="1" spans="1:131">
      <c r="A6" s="83" t="s">
        <v>143</v>
      </c>
      <c r="B6" s="198" t="s">
        <v>144</v>
      </c>
      <c r="C6" s="85">
        <v>6.9526548216991</v>
      </c>
      <c r="D6" s="85">
        <v>2.00960047783017</v>
      </c>
      <c r="E6" s="85">
        <v>0</v>
      </c>
      <c r="F6" s="85">
        <v>0</v>
      </c>
      <c r="G6" s="85">
        <v>0</v>
      </c>
      <c r="H6" s="85">
        <v>2.25448419659832</v>
      </c>
      <c r="I6" s="85">
        <v>533.402472932485</v>
      </c>
      <c r="J6" s="85">
        <v>13.0277031388004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27.9068650023781</v>
      </c>
      <c r="AM6" s="85">
        <v>0</v>
      </c>
      <c r="AN6" s="85">
        <v>0</v>
      </c>
      <c r="AO6" s="85">
        <v>0</v>
      </c>
      <c r="AP6" s="85">
        <v>0</v>
      </c>
      <c r="AQ6" s="85">
        <v>0.0345813316508926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3.18024781961324</v>
      </c>
      <c r="AZ6" s="85">
        <v>0</v>
      </c>
      <c r="BA6" s="85">
        <v>0</v>
      </c>
      <c r="BB6" s="85">
        <v>0</v>
      </c>
      <c r="BC6" s="101">
        <v>588.768609721055</v>
      </c>
      <c r="BD6" s="108">
        <v>0</v>
      </c>
      <c r="BE6" s="85">
        <v>0</v>
      </c>
      <c r="BF6" s="85">
        <v>0</v>
      </c>
      <c r="BG6" s="85">
        <v>0</v>
      </c>
      <c r="BH6" s="85">
        <v>0</v>
      </c>
      <c r="BI6" s="85">
        <v>28.3976695426158</v>
      </c>
      <c r="BJ6" s="85">
        <v>0</v>
      </c>
      <c r="BK6" s="85">
        <v>-0.0269755999707041</v>
      </c>
      <c r="BL6" s="117">
        <v>28.3706939426451</v>
      </c>
      <c r="BM6" s="118">
        <v>617.1393036637</v>
      </c>
      <c r="BN6" s="212"/>
      <c r="BO6" s="83" t="s">
        <v>36</v>
      </c>
      <c r="BP6" s="84" t="s">
        <v>91</v>
      </c>
      <c r="BQ6" s="85" cm="1">
        <f t="array" ref="BQ6:DP57">MMULT('12'!C6:DO57,C6:BB122)</f>
        <v>26.6845534328441</v>
      </c>
      <c r="BR6" s="85">
        <v>17.1740195006329</v>
      </c>
      <c r="BS6" s="85">
        <v>0.894799664393379</v>
      </c>
      <c r="BT6" s="85">
        <v>3.90842835365385e-5</v>
      </c>
      <c r="BU6" s="85">
        <v>0.000663380586566562</v>
      </c>
      <c r="BV6" s="85">
        <v>7.75610493239492</v>
      </c>
      <c r="BW6" s="85">
        <v>658.133681485124</v>
      </c>
      <c r="BX6" s="85">
        <v>17.6132433367001</v>
      </c>
      <c r="BY6" s="85">
        <v>96.7766720864393</v>
      </c>
      <c r="BZ6" s="85">
        <v>0.759403313594377</v>
      </c>
      <c r="CA6" s="85">
        <v>0.00173100149799344</v>
      </c>
      <c r="CB6" s="85">
        <v>0.0322834476149324</v>
      </c>
      <c r="CC6" s="85">
        <v>0.012564333065281</v>
      </c>
      <c r="CD6" s="85">
        <v>0.0156322976857416</v>
      </c>
      <c r="CE6" s="85">
        <v>0.000620722948391084</v>
      </c>
      <c r="CF6" s="85">
        <v>0.00384485795478291</v>
      </c>
      <c r="CG6" s="85">
        <v>0.624150261431782</v>
      </c>
      <c r="CH6" s="85">
        <v>0.572882224493276</v>
      </c>
      <c r="CI6" s="85">
        <v>0.0435725915123516</v>
      </c>
      <c r="CJ6" s="85">
        <v>0.00603306776451147</v>
      </c>
      <c r="CK6" s="85">
        <v>0.286435938655623</v>
      </c>
      <c r="CL6" s="85">
        <v>0.0173505489084036</v>
      </c>
      <c r="CM6" s="85">
        <v>0.0155942927573231</v>
      </c>
      <c r="CN6" s="85">
        <v>0.0383074699769477</v>
      </c>
      <c r="CO6" s="85">
        <v>0.00651688822988388</v>
      </c>
      <c r="CP6" s="85">
        <v>0.00677674452917402</v>
      </c>
      <c r="CQ6" s="85">
        <v>0.0992928522251287</v>
      </c>
      <c r="CR6" s="85">
        <v>0.0216895267186658</v>
      </c>
      <c r="CS6" s="85">
        <v>0.0115782434396806</v>
      </c>
      <c r="CT6" s="85">
        <v>0.000414293952761012</v>
      </c>
      <c r="CU6" s="85">
        <v>0.02519958035572</v>
      </c>
      <c r="CV6" s="85">
        <v>0.00248985743644327</v>
      </c>
      <c r="CW6" s="85">
        <v>0.0102148075719236</v>
      </c>
      <c r="CX6" s="85">
        <v>0.361978204650018</v>
      </c>
      <c r="CY6" s="85">
        <v>0.0989599263397983</v>
      </c>
      <c r="CZ6" s="85">
        <v>40.9885045948305</v>
      </c>
      <c r="DA6" s="85">
        <v>0.0288430253821231</v>
      </c>
      <c r="DB6" s="85">
        <v>0.000190109470490559</v>
      </c>
      <c r="DC6" s="85">
        <v>0.00929480373067463</v>
      </c>
      <c r="DD6" s="85">
        <v>0.0252584450195909</v>
      </c>
      <c r="DE6" s="85">
        <v>1.60598208992285</v>
      </c>
      <c r="DF6" s="85">
        <v>30.2955258853664</v>
      </c>
      <c r="DG6" s="85">
        <v>0.00438856452533581</v>
      </c>
      <c r="DH6" s="85">
        <v>0.0452071127453418</v>
      </c>
      <c r="DI6" s="85">
        <v>0.096256584469374</v>
      </c>
      <c r="DJ6" s="85">
        <v>0.00330941305070225</v>
      </c>
      <c r="DK6" s="85">
        <v>0.060049709995527</v>
      </c>
      <c r="DL6" s="85">
        <v>0.280140961657321</v>
      </c>
      <c r="DM6" s="85">
        <v>17.2029365523716</v>
      </c>
      <c r="DN6" s="85">
        <v>4.78021707317417</v>
      </c>
      <c r="DO6" s="85">
        <v>2.93343463983535</v>
      </c>
      <c r="DP6" s="85">
        <v>0</v>
      </c>
      <c r="DQ6" s="101">
        <f t="shared" ref="DQ6:DQ57" si="0">SUM(BQ6:DP6)</f>
        <v>926.468833764257</v>
      </c>
      <c r="DR6" s="108" cm="1">
        <f t="array" ref="DR6:DR57">MMULT('12'!C6:DO57,BD6:BD122)</f>
        <v>0</v>
      </c>
      <c r="DS6" s="85" cm="1">
        <f t="array" ref="DS6:DS57">MMULT('12'!C6:DO57,BE6:BE122)</f>
        <v>117.978998485761</v>
      </c>
      <c r="DT6" s="85">
        <f t="shared" ref="DT6:DT57" si="1">SUM(DR6:DS6)</f>
        <v>117.978998485761</v>
      </c>
      <c r="DU6" s="85" cm="1">
        <f t="array" ref="DU6:DU57">MMULT('12'!C6:DO57,BG6:BG122)</f>
        <v>0.0196499810566207</v>
      </c>
      <c r="DV6" s="85" cm="1">
        <f t="array" ref="DV6:DV57">MMULT('12'!C6:DO57,BH6:BH122)</f>
        <v>0</v>
      </c>
      <c r="DW6" s="85" cm="1">
        <f t="array" ref="DW6:DW57">MMULT('12'!C6:DO57,BI6:BI122)</f>
        <v>176.265649761416</v>
      </c>
      <c r="DX6" s="85" cm="1">
        <f t="array" ref="DX6:DX57">MMULT('12'!C6:DO57,BJ6:BJ122)</f>
        <v>1.91702100046402</v>
      </c>
      <c r="DY6" s="85" cm="1">
        <f t="array" ref="DY6:DY57">MMULT('12'!C6:DO57,BK6:BK122)</f>
        <v>3.37927795111959</v>
      </c>
      <c r="DZ6" s="117">
        <f>SUM(DT6,DU6:DY6)</f>
        <v>299.560597179817</v>
      </c>
      <c r="EA6" s="118">
        <f t="shared" ref="EA6:EA57" si="2">SUM(DZ6,DQ6)</f>
        <v>1226.02943094407</v>
      </c>
    </row>
    <row r="7" spans="1:131">
      <c r="A7" s="86" t="s">
        <v>145</v>
      </c>
      <c r="B7" s="200" t="s">
        <v>146</v>
      </c>
      <c r="C7" s="208">
        <v>1.34622536854243</v>
      </c>
      <c r="D7" s="208">
        <v>12.3644844041611</v>
      </c>
      <c r="E7" s="208">
        <v>0</v>
      </c>
      <c r="F7" s="208">
        <v>0</v>
      </c>
      <c r="G7" s="208">
        <v>0</v>
      </c>
      <c r="H7" s="208">
        <v>2.23381884970644</v>
      </c>
      <c r="I7" s="208">
        <v>42.2254614022933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8">
        <v>0</v>
      </c>
      <c r="X7" s="208">
        <v>0</v>
      </c>
      <c r="Y7" s="208">
        <v>0</v>
      </c>
      <c r="Z7" s="208">
        <v>0</v>
      </c>
      <c r="AA7" s="208">
        <v>0</v>
      </c>
      <c r="AB7" s="208">
        <v>0</v>
      </c>
      <c r="AC7" s="208">
        <v>0</v>
      </c>
      <c r="AD7" s="208">
        <v>0</v>
      </c>
      <c r="AE7" s="208">
        <v>0</v>
      </c>
      <c r="AF7" s="208">
        <v>0</v>
      </c>
      <c r="AG7" s="208">
        <v>0</v>
      </c>
      <c r="AH7" s="208">
        <v>0</v>
      </c>
      <c r="AI7" s="208">
        <v>0</v>
      </c>
      <c r="AJ7" s="208">
        <v>0</v>
      </c>
      <c r="AK7" s="208">
        <v>0</v>
      </c>
      <c r="AL7" s="208">
        <v>1.6810091587586</v>
      </c>
      <c r="AM7" s="208">
        <v>0</v>
      </c>
      <c r="AN7" s="208">
        <v>0</v>
      </c>
      <c r="AO7" s="208">
        <v>0</v>
      </c>
      <c r="AP7" s="208">
        <v>0</v>
      </c>
      <c r="AQ7" s="208">
        <v>0</v>
      </c>
      <c r="AR7" s="208">
        <v>0.884824754244377</v>
      </c>
      <c r="AS7" s="208">
        <v>0</v>
      </c>
      <c r="AT7" s="208">
        <v>0</v>
      </c>
      <c r="AU7" s="208">
        <v>0</v>
      </c>
      <c r="AV7" s="208">
        <v>0</v>
      </c>
      <c r="AW7" s="208">
        <v>0</v>
      </c>
      <c r="AX7" s="208">
        <v>0</v>
      </c>
      <c r="AY7" s="208">
        <v>0.310947968974248</v>
      </c>
      <c r="AZ7" s="208">
        <v>0</v>
      </c>
      <c r="BA7" s="208">
        <v>0</v>
      </c>
      <c r="BB7" s="208">
        <v>0</v>
      </c>
      <c r="BC7" s="209">
        <v>61.0467719066805</v>
      </c>
      <c r="BD7" s="210">
        <v>0</v>
      </c>
      <c r="BE7" s="208">
        <v>0</v>
      </c>
      <c r="BF7" s="208">
        <v>0</v>
      </c>
      <c r="BG7" s="208">
        <v>0</v>
      </c>
      <c r="BH7" s="208">
        <v>0</v>
      </c>
      <c r="BI7" s="208">
        <v>8.17402789587294</v>
      </c>
      <c r="BJ7" s="208">
        <v>0</v>
      </c>
      <c r="BK7" s="208">
        <v>-0.0593793059534235</v>
      </c>
      <c r="BL7" s="211">
        <v>8.11464858991952</v>
      </c>
      <c r="BM7" s="213">
        <v>69.1614204966</v>
      </c>
      <c r="BN7" s="212"/>
      <c r="BO7" s="86" t="s">
        <v>37</v>
      </c>
      <c r="BP7" s="87" t="s">
        <v>92</v>
      </c>
      <c r="BQ7" s="208">
        <v>1.7033970723848</v>
      </c>
      <c r="BR7" s="208">
        <v>2.34767392433755</v>
      </c>
      <c r="BS7" s="208">
        <v>0.400514278306244</v>
      </c>
      <c r="BT7" s="208">
        <v>5.67641341073193e-5</v>
      </c>
      <c r="BU7" s="208">
        <v>0.000914776539597231</v>
      </c>
      <c r="BV7" s="208">
        <v>10.4849322455799</v>
      </c>
      <c r="BW7" s="208">
        <v>21.4751568368695</v>
      </c>
      <c r="BX7" s="208">
        <v>0.463512863562444</v>
      </c>
      <c r="BY7" s="208">
        <v>6.69514252159045</v>
      </c>
      <c r="BZ7" s="208">
        <v>0.0545850617361148</v>
      </c>
      <c r="CA7" s="208">
        <v>0.00186508263485816</v>
      </c>
      <c r="CB7" s="208">
        <v>0.0443760505961818</v>
      </c>
      <c r="CC7" s="208">
        <v>0.0162751201019856</v>
      </c>
      <c r="CD7" s="208">
        <v>0.0142870699339459</v>
      </c>
      <c r="CE7" s="208">
        <v>0.000901508163838345</v>
      </c>
      <c r="CF7" s="208">
        <v>0.00557437186148565</v>
      </c>
      <c r="CG7" s="208">
        <v>0.0577894872676032</v>
      </c>
      <c r="CH7" s="208">
        <v>1.53768917877648</v>
      </c>
      <c r="CI7" s="208">
        <v>0.0712777159691909</v>
      </c>
      <c r="CJ7" s="208">
        <v>0.00876211809187221</v>
      </c>
      <c r="CK7" s="208">
        <v>0.152883391921864</v>
      </c>
      <c r="CL7" s="208">
        <v>0.0403118560216094</v>
      </c>
      <c r="CM7" s="208">
        <v>0.0233850487537199</v>
      </c>
      <c r="CN7" s="208">
        <v>0.0550242602500566</v>
      </c>
      <c r="CO7" s="208">
        <v>0.00946481511162174</v>
      </c>
      <c r="CP7" s="208">
        <v>0.0100968581357451</v>
      </c>
      <c r="CQ7" s="208">
        <v>0.145604456915611</v>
      </c>
      <c r="CR7" s="208">
        <v>0.0317440352865475</v>
      </c>
      <c r="CS7" s="208">
        <v>0.016963711674123</v>
      </c>
      <c r="CT7" s="208">
        <v>0.000654730408819518</v>
      </c>
      <c r="CU7" s="208">
        <v>0.0704254644899534</v>
      </c>
      <c r="CV7" s="208">
        <v>0.00361614873443028</v>
      </c>
      <c r="CW7" s="208">
        <v>0.0154052552665656</v>
      </c>
      <c r="CX7" s="208">
        <v>0.0257158159092944</v>
      </c>
      <c r="CY7" s="208">
        <v>0.18519100070251</v>
      </c>
      <c r="CZ7" s="208">
        <v>2.07731452333232</v>
      </c>
      <c r="DA7" s="208">
        <v>0.0416926059543905</v>
      </c>
      <c r="DB7" s="208">
        <v>0.000276101023950864</v>
      </c>
      <c r="DC7" s="208">
        <v>0.0133500310882825</v>
      </c>
      <c r="DD7" s="208">
        <v>0.0366741354626516</v>
      </c>
      <c r="DE7" s="208">
        <v>0.103063179326025</v>
      </c>
      <c r="DF7" s="208">
        <v>1.93052855133528</v>
      </c>
      <c r="DG7" s="208">
        <v>0.00636768766691613</v>
      </c>
      <c r="DH7" s="208">
        <v>0.0657219658063735</v>
      </c>
      <c r="DI7" s="208">
        <v>0.139780292035755</v>
      </c>
      <c r="DJ7" s="208">
        <v>0.00526868316318403</v>
      </c>
      <c r="DK7" s="208">
        <v>0.086481571239832</v>
      </c>
      <c r="DL7" s="208">
        <v>0.0506930498744482</v>
      </c>
      <c r="DM7" s="208">
        <v>0.911542074696116</v>
      </c>
      <c r="DN7" s="208">
        <v>0.380368117766418</v>
      </c>
      <c r="DO7" s="208">
        <v>0.99343881251548</v>
      </c>
      <c r="DP7" s="208">
        <v>0</v>
      </c>
      <c r="DQ7" s="101">
        <f t="shared" si="0"/>
        <v>53.013732280308</v>
      </c>
      <c r="DR7" s="210">
        <v>0</v>
      </c>
      <c r="DS7" s="208">
        <v>5.06282454216891</v>
      </c>
      <c r="DT7" s="85">
        <f t="shared" si="1"/>
        <v>5.06282454216891</v>
      </c>
      <c r="DU7" s="208">
        <v>0.00255319500115687</v>
      </c>
      <c r="DV7" s="208">
        <v>0</v>
      </c>
      <c r="DW7" s="208">
        <v>32.8519166410912</v>
      </c>
      <c r="DX7" s="208">
        <v>1.84407444762366</v>
      </c>
      <c r="DY7" s="208">
        <v>0.219441205797443</v>
      </c>
      <c r="DZ7" s="117">
        <f t="shared" ref="DZ6:DZ57" si="3">SUM(DT7,DU7:DY7)</f>
        <v>39.9808100316824</v>
      </c>
      <c r="EA7" s="118">
        <f t="shared" si="2"/>
        <v>92.9945423119904</v>
      </c>
    </row>
    <row r="8" spans="1:131">
      <c r="A8" s="86" t="s">
        <v>147</v>
      </c>
      <c r="B8" s="200" t="s">
        <v>148</v>
      </c>
      <c r="C8" s="208">
        <v>1.27764136627542</v>
      </c>
      <c r="D8" s="208">
        <v>0.33450160168275</v>
      </c>
      <c r="E8" s="208">
        <v>0.000504146752531088</v>
      </c>
      <c r="F8" s="208">
        <v>0</v>
      </c>
      <c r="G8" s="208">
        <v>0</v>
      </c>
      <c r="H8" s="208">
        <v>0.259768643655834</v>
      </c>
      <c r="I8" s="208">
        <v>37.2146848529835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0.652500525654877</v>
      </c>
      <c r="T8" s="208">
        <v>0</v>
      </c>
      <c r="U8" s="208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8">
        <v>0</v>
      </c>
      <c r="AB8" s="208">
        <v>0</v>
      </c>
      <c r="AC8" s="208">
        <v>0</v>
      </c>
      <c r="AD8" s="208">
        <v>0</v>
      </c>
      <c r="AE8" s="208">
        <v>0</v>
      </c>
      <c r="AF8" s="208">
        <v>0</v>
      </c>
      <c r="AG8" s="208">
        <v>0</v>
      </c>
      <c r="AH8" s="208">
        <v>0</v>
      </c>
      <c r="AI8" s="208">
        <v>0</v>
      </c>
      <c r="AJ8" s="208">
        <v>0</v>
      </c>
      <c r="AK8" s="208">
        <v>0</v>
      </c>
      <c r="AL8" s="208">
        <v>6.21214574204468</v>
      </c>
      <c r="AM8" s="208">
        <v>0</v>
      </c>
      <c r="AN8" s="208">
        <v>0</v>
      </c>
      <c r="AO8" s="208">
        <v>0</v>
      </c>
      <c r="AP8" s="208">
        <v>0</v>
      </c>
      <c r="AQ8" s="208">
        <v>0</v>
      </c>
      <c r="AR8" s="208">
        <v>0</v>
      </c>
      <c r="AS8" s="208">
        <v>0</v>
      </c>
      <c r="AT8" s="208">
        <v>0</v>
      </c>
      <c r="AU8" s="208">
        <v>0</v>
      </c>
      <c r="AV8" s="208">
        <v>0</v>
      </c>
      <c r="AW8" s="208">
        <v>0</v>
      </c>
      <c r="AX8" s="208">
        <v>0</v>
      </c>
      <c r="AY8" s="208">
        <v>0</v>
      </c>
      <c r="AZ8" s="208">
        <v>0</v>
      </c>
      <c r="BA8" s="208">
        <v>0</v>
      </c>
      <c r="BB8" s="208">
        <v>0</v>
      </c>
      <c r="BC8" s="209">
        <v>45.9517468790496</v>
      </c>
      <c r="BD8" s="210">
        <v>0</v>
      </c>
      <c r="BE8" s="208">
        <v>0</v>
      </c>
      <c r="BF8" s="208">
        <v>0</v>
      </c>
      <c r="BG8" s="208">
        <v>0</v>
      </c>
      <c r="BH8" s="208">
        <v>0</v>
      </c>
      <c r="BI8" s="208">
        <v>0</v>
      </c>
      <c r="BJ8" s="208">
        <v>0</v>
      </c>
      <c r="BK8" s="208">
        <v>-0.100423041549633</v>
      </c>
      <c r="BL8" s="211">
        <v>-0.100423041549633</v>
      </c>
      <c r="BM8" s="213">
        <v>45.8513238375</v>
      </c>
      <c r="BN8" s="212"/>
      <c r="BO8" s="86" t="s">
        <v>38</v>
      </c>
      <c r="BP8" s="87" t="s">
        <v>93</v>
      </c>
      <c r="BQ8" s="208">
        <v>7.83522789163663</v>
      </c>
      <c r="BR8" s="208">
        <v>10.0699216601357</v>
      </c>
      <c r="BS8" s="208">
        <v>16.2887140082796</v>
      </c>
      <c r="BT8" s="208">
        <v>1.02234110233641e-5</v>
      </c>
      <c r="BU8" s="208">
        <v>0.000163598611655956</v>
      </c>
      <c r="BV8" s="208">
        <v>0.927329073866841</v>
      </c>
      <c r="BW8" s="208">
        <v>1.55463548052531</v>
      </c>
      <c r="BX8" s="208">
        <v>0.0222398461661764</v>
      </c>
      <c r="BY8" s="208">
        <v>0.891303315309198</v>
      </c>
      <c r="BZ8" s="208">
        <v>0.0489759940404467</v>
      </c>
      <c r="CA8" s="208">
        <v>0.0134793133432885</v>
      </c>
      <c r="CB8" s="208">
        <v>0.134360607614344</v>
      </c>
      <c r="CC8" s="208">
        <v>0.21942833291089</v>
      </c>
      <c r="CD8" s="208">
        <v>0.150390146240956</v>
      </c>
      <c r="CE8" s="208">
        <v>0.000162364645295439</v>
      </c>
      <c r="CF8" s="208">
        <v>0.00100396307691928</v>
      </c>
      <c r="CG8" s="208">
        <v>0.00105382748268335</v>
      </c>
      <c r="CH8" s="208">
        <v>1.02775906195139</v>
      </c>
      <c r="CI8" s="208">
        <v>0.00372195052875499</v>
      </c>
      <c r="CJ8" s="208">
        <v>0.00157808686941485</v>
      </c>
      <c r="CK8" s="208">
        <v>5.37846325723852</v>
      </c>
      <c r="CL8" s="208">
        <v>0.00445710274014352</v>
      </c>
      <c r="CM8" s="208">
        <v>0.0252623145975045</v>
      </c>
      <c r="CN8" s="208">
        <v>0.068069209858732</v>
      </c>
      <c r="CO8" s="208">
        <v>0.00170464496055406</v>
      </c>
      <c r="CP8" s="208">
        <v>0.00177124534626458</v>
      </c>
      <c r="CQ8" s="208">
        <v>0.0259713980047708</v>
      </c>
      <c r="CR8" s="208">
        <v>0.00567323460780713</v>
      </c>
      <c r="CS8" s="208">
        <v>0.00302765050131148</v>
      </c>
      <c r="CT8" s="208">
        <v>0.000108330786236775</v>
      </c>
      <c r="CU8" s="208">
        <v>0.0451515849267458</v>
      </c>
      <c r="CV8" s="208">
        <v>0.000651280520967757</v>
      </c>
      <c r="CW8" s="208">
        <v>0.00267152363269409</v>
      </c>
      <c r="CX8" s="208">
        <v>0.00298377473678007</v>
      </c>
      <c r="CY8" s="208">
        <v>0.0257740211704648</v>
      </c>
      <c r="CZ8" s="208">
        <v>1.14181353828009</v>
      </c>
      <c r="DA8" s="208">
        <v>0.00750015794221299</v>
      </c>
      <c r="DB8" s="208">
        <v>4.97267208636483e-5</v>
      </c>
      <c r="DC8" s="208">
        <v>0.00239429377115135</v>
      </c>
      <c r="DD8" s="208">
        <v>0.00660361281893095</v>
      </c>
      <c r="DE8" s="208">
        <v>0.0111108142240931</v>
      </c>
      <c r="DF8" s="208">
        <v>0.182134287404283</v>
      </c>
      <c r="DG8" s="208">
        <v>0.00114592214520157</v>
      </c>
      <c r="DH8" s="208">
        <v>0.0118249344397715</v>
      </c>
      <c r="DI8" s="208">
        <v>0.0251736741494142</v>
      </c>
      <c r="DJ8" s="208">
        <v>0.000865330897049199</v>
      </c>
      <c r="DK8" s="208">
        <v>0.0279366369270816</v>
      </c>
      <c r="DL8" s="208">
        <v>0.00794348162880197</v>
      </c>
      <c r="DM8" s="208">
        <v>0.154990688021811</v>
      </c>
      <c r="DN8" s="208">
        <v>0.0460703508153441</v>
      </c>
      <c r="DO8" s="208">
        <v>0.168040086283893</v>
      </c>
      <c r="DP8" s="208">
        <v>0</v>
      </c>
      <c r="DQ8" s="101">
        <f t="shared" si="0"/>
        <v>46.578796856746</v>
      </c>
      <c r="DR8" s="210">
        <v>0</v>
      </c>
      <c r="DS8" s="208">
        <v>0.629639805981122</v>
      </c>
      <c r="DT8" s="85">
        <f t="shared" si="1"/>
        <v>0.629639805981122</v>
      </c>
      <c r="DU8" s="208">
        <v>0.0151685783169804</v>
      </c>
      <c r="DV8" s="208">
        <v>0</v>
      </c>
      <c r="DW8" s="208">
        <v>105.481390097938</v>
      </c>
      <c r="DX8" s="208">
        <v>2.97118172473589</v>
      </c>
      <c r="DY8" s="208">
        <v>-0.015172335594508</v>
      </c>
      <c r="DZ8" s="117">
        <f t="shared" si="3"/>
        <v>109.082207871377</v>
      </c>
      <c r="EA8" s="118">
        <f t="shared" si="2"/>
        <v>155.661004728123</v>
      </c>
    </row>
    <row r="9" spans="1:131">
      <c r="A9" s="86" t="s">
        <v>149</v>
      </c>
      <c r="B9" s="200" t="s">
        <v>150</v>
      </c>
      <c r="C9" s="208">
        <v>17.5199148714795</v>
      </c>
      <c r="D9" s="208">
        <v>3.28231142207988</v>
      </c>
      <c r="E9" s="208">
        <v>0.0792140687387325</v>
      </c>
      <c r="F9" s="208">
        <v>0</v>
      </c>
      <c r="G9" s="208">
        <v>0</v>
      </c>
      <c r="H9" s="208">
        <v>0.625978689067662</v>
      </c>
      <c r="I9" s="208">
        <v>9.73150841297299</v>
      </c>
      <c r="J9" s="208">
        <v>0</v>
      </c>
      <c r="K9" s="208">
        <v>104.496074380775</v>
      </c>
      <c r="L9" s="208">
        <v>0.816842637204526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0.00541285580511863</v>
      </c>
      <c r="T9" s="208">
        <v>0</v>
      </c>
      <c r="U9" s="208">
        <v>0</v>
      </c>
      <c r="V9" s="208">
        <v>0</v>
      </c>
      <c r="W9" s="208">
        <v>0</v>
      </c>
      <c r="X9" s="208">
        <v>0</v>
      </c>
      <c r="Y9" s="208">
        <v>0</v>
      </c>
      <c r="Z9" s="208">
        <v>0</v>
      </c>
      <c r="AA9" s="208">
        <v>0</v>
      </c>
      <c r="AB9" s="208">
        <v>0</v>
      </c>
      <c r="AC9" s="208">
        <v>0</v>
      </c>
      <c r="AD9" s="208">
        <v>0</v>
      </c>
      <c r="AE9" s="208">
        <v>0</v>
      </c>
      <c r="AF9" s="208">
        <v>0</v>
      </c>
      <c r="AG9" s="208">
        <v>0</v>
      </c>
      <c r="AH9" s="208">
        <v>0</v>
      </c>
      <c r="AI9" s="208">
        <v>0</v>
      </c>
      <c r="AJ9" s="208">
        <v>0.390373775625762</v>
      </c>
      <c r="AK9" s="208">
        <v>0</v>
      </c>
      <c r="AL9" s="208">
        <v>1.7255443027905</v>
      </c>
      <c r="AM9" s="208">
        <v>0</v>
      </c>
      <c r="AN9" s="208">
        <v>0</v>
      </c>
      <c r="AO9" s="208">
        <v>0</v>
      </c>
      <c r="AP9" s="208">
        <v>0</v>
      </c>
      <c r="AQ9" s="208">
        <v>1.43016671497478</v>
      </c>
      <c r="AR9" s="208">
        <v>18.4643098837324</v>
      </c>
      <c r="AS9" s="208">
        <v>0</v>
      </c>
      <c r="AT9" s="208">
        <v>0</v>
      </c>
      <c r="AU9" s="208">
        <v>0</v>
      </c>
      <c r="AV9" s="208">
        <v>0</v>
      </c>
      <c r="AW9" s="208">
        <v>0</v>
      </c>
      <c r="AX9" s="208">
        <v>0.2781306801644</v>
      </c>
      <c r="AY9" s="208">
        <v>9.05617757570924</v>
      </c>
      <c r="AZ9" s="208">
        <v>4.19940593249117</v>
      </c>
      <c r="BA9" s="208">
        <v>2.38634672056922</v>
      </c>
      <c r="BB9" s="208">
        <v>0</v>
      </c>
      <c r="BC9" s="209">
        <v>174.487712924181</v>
      </c>
      <c r="BD9" s="210">
        <v>0</v>
      </c>
      <c r="BE9" s="208">
        <v>0</v>
      </c>
      <c r="BF9" s="208">
        <v>0</v>
      </c>
      <c r="BG9" s="208">
        <v>0.00948152863624363</v>
      </c>
      <c r="BH9" s="208">
        <v>0</v>
      </c>
      <c r="BI9" s="208">
        <v>53.380232382917</v>
      </c>
      <c r="BJ9" s="208">
        <v>0</v>
      </c>
      <c r="BK9" s="208">
        <v>3.92896342726611</v>
      </c>
      <c r="BL9" s="211">
        <v>57.3186773388194</v>
      </c>
      <c r="BM9" s="213">
        <v>231.806390263</v>
      </c>
      <c r="BN9" s="212"/>
      <c r="BO9" s="86" t="s">
        <v>39</v>
      </c>
      <c r="BP9" s="87" t="s">
        <v>94</v>
      </c>
      <c r="BQ9" s="208">
        <v>0</v>
      </c>
      <c r="BR9" s="208">
        <v>0</v>
      </c>
      <c r="BS9" s="208">
        <v>0</v>
      </c>
      <c r="BT9" s="208">
        <v>0.00139783423169633</v>
      </c>
      <c r="BU9" s="208">
        <v>0.155554504068991</v>
      </c>
      <c r="BV9" s="208">
        <v>5.40241074986303</v>
      </c>
      <c r="BW9" s="208">
        <v>34.5159463112349</v>
      </c>
      <c r="BX9" s="208">
        <v>7.55022487585659</v>
      </c>
      <c r="BY9" s="208">
        <v>0</v>
      </c>
      <c r="BZ9" s="208">
        <v>2.47369010733538</v>
      </c>
      <c r="CA9" s="208">
        <v>0</v>
      </c>
      <c r="CB9" s="208">
        <v>0</v>
      </c>
      <c r="CC9" s="208">
        <v>2.51107886474019</v>
      </c>
      <c r="CD9" s="208">
        <v>19.1903512885901</v>
      </c>
      <c r="CE9" s="208">
        <v>0</v>
      </c>
      <c r="CF9" s="208">
        <v>3244.31430239516</v>
      </c>
      <c r="CG9" s="208">
        <v>0</v>
      </c>
      <c r="CH9" s="208">
        <v>322.131922754027</v>
      </c>
      <c r="CI9" s="208">
        <v>2.1258370271682</v>
      </c>
      <c r="CJ9" s="208">
        <v>0.389913952547182</v>
      </c>
      <c r="CK9" s="208">
        <v>5.20560251468949</v>
      </c>
      <c r="CL9" s="208">
        <v>17.7246680726088</v>
      </c>
      <c r="CM9" s="208">
        <v>13.0711347664916</v>
      </c>
      <c r="CN9" s="208">
        <v>24.6755209521689</v>
      </c>
      <c r="CO9" s="208">
        <v>0</v>
      </c>
      <c r="CP9" s="208">
        <v>0.45756665238856</v>
      </c>
      <c r="CQ9" s="208">
        <v>0.752733843525708</v>
      </c>
      <c r="CR9" s="208">
        <v>3.8386678460388</v>
      </c>
      <c r="CS9" s="208">
        <v>6.90233348131979</v>
      </c>
      <c r="CT9" s="208">
        <v>0</v>
      </c>
      <c r="CU9" s="208">
        <v>0</v>
      </c>
      <c r="CV9" s="208">
        <v>0</v>
      </c>
      <c r="CW9" s="208">
        <v>352.905973367098</v>
      </c>
      <c r="CX9" s="208">
        <v>0</v>
      </c>
      <c r="CY9" s="208">
        <v>0</v>
      </c>
      <c r="CZ9" s="208">
        <v>0</v>
      </c>
      <c r="DA9" s="208">
        <v>0</v>
      </c>
      <c r="DB9" s="208">
        <v>0</v>
      </c>
      <c r="DC9" s="208">
        <v>0</v>
      </c>
      <c r="DD9" s="208">
        <v>0</v>
      </c>
      <c r="DE9" s="208">
        <v>0</v>
      </c>
      <c r="DF9" s="208">
        <v>0</v>
      </c>
      <c r="DG9" s="208">
        <v>0</v>
      </c>
      <c r="DH9" s="208">
        <v>0</v>
      </c>
      <c r="DI9" s="208">
        <v>0</v>
      </c>
      <c r="DJ9" s="208">
        <v>0</v>
      </c>
      <c r="DK9" s="208">
        <v>0.226473005588786</v>
      </c>
      <c r="DL9" s="208">
        <v>0</v>
      </c>
      <c r="DM9" s="208">
        <v>0</v>
      </c>
      <c r="DN9" s="208">
        <v>0</v>
      </c>
      <c r="DO9" s="208">
        <v>0</v>
      </c>
      <c r="DP9" s="208">
        <v>0</v>
      </c>
      <c r="DQ9" s="101">
        <f t="shared" si="0"/>
        <v>4066.52330516674</v>
      </c>
      <c r="DR9" s="210">
        <v>0</v>
      </c>
      <c r="DS9" s="208">
        <v>0</v>
      </c>
      <c r="DT9" s="85">
        <f t="shared" si="1"/>
        <v>0</v>
      </c>
      <c r="DU9" s="208">
        <v>0</v>
      </c>
      <c r="DV9" s="208">
        <v>0</v>
      </c>
      <c r="DW9" s="208">
        <v>0</v>
      </c>
      <c r="DX9" s="208">
        <v>0.382712204348027</v>
      </c>
      <c r="DY9" s="208">
        <v>-4.09975591488484</v>
      </c>
      <c r="DZ9" s="117">
        <f t="shared" si="3"/>
        <v>-3.71704371053681</v>
      </c>
      <c r="EA9" s="118">
        <f t="shared" si="2"/>
        <v>4062.8062614562</v>
      </c>
    </row>
    <row r="10" spans="1:131">
      <c r="A10" s="86" t="s">
        <v>151</v>
      </c>
      <c r="B10" s="200" t="s">
        <v>152</v>
      </c>
      <c r="C10" s="208">
        <v>0.935821387735965</v>
      </c>
      <c r="D10" s="208">
        <v>0.187519907799625</v>
      </c>
      <c r="E10" s="208">
        <v>0</v>
      </c>
      <c r="F10" s="208">
        <v>0</v>
      </c>
      <c r="G10" s="208">
        <v>0</v>
      </c>
      <c r="H10" s="208">
        <v>0</v>
      </c>
      <c r="I10" s="208">
        <v>57.9322461837989</v>
      </c>
      <c r="J10" s="208">
        <v>5.02500683445412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4.5393543726504</v>
      </c>
      <c r="AM10" s="208">
        <v>0</v>
      </c>
      <c r="AN10" s="208">
        <v>0</v>
      </c>
      <c r="AO10" s="208">
        <v>0</v>
      </c>
      <c r="AP10" s="208">
        <v>0</v>
      </c>
      <c r="AQ10" s="208">
        <v>0.254075496769836</v>
      </c>
      <c r="AR10" s="208">
        <v>12.4714869472156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5.54127839767342</v>
      </c>
      <c r="AZ10" s="208">
        <v>0.856329652663353</v>
      </c>
      <c r="BA10" s="208">
        <v>0.153426874551065</v>
      </c>
      <c r="BB10" s="208">
        <v>0</v>
      </c>
      <c r="BC10" s="209">
        <v>87.8965460553123</v>
      </c>
      <c r="BD10" s="210">
        <v>0</v>
      </c>
      <c r="BE10" s="208">
        <v>120.438905624935</v>
      </c>
      <c r="BF10" s="208">
        <v>120.438905624935</v>
      </c>
      <c r="BG10" s="208">
        <v>0.00955084525618748</v>
      </c>
      <c r="BH10" s="208">
        <v>0</v>
      </c>
      <c r="BI10" s="208">
        <v>72.9849912146018</v>
      </c>
      <c r="BJ10" s="208">
        <v>1.38754365444849</v>
      </c>
      <c r="BK10" s="208">
        <v>-0.0801556861032633</v>
      </c>
      <c r="BL10" s="211">
        <v>194.740835653138</v>
      </c>
      <c r="BM10" s="213">
        <v>282.637381708451</v>
      </c>
      <c r="BN10" s="212"/>
      <c r="BO10" s="86" t="s">
        <v>40</v>
      </c>
      <c r="BP10" s="87" t="s">
        <v>95</v>
      </c>
      <c r="BQ10" s="208">
        <v>0</v>
      </c>
      <c r="BR10" s="208">
        <v>0</v>
      </c>
      <c r="BS10" s="208">
        <v>0.0190207267662474</v>
      </c>
      <c r="BT10" s="208">
        <v>0</v>
      </c>
      <c r="BU10" s="208">
        <v>0</v>
      </c>
      <c r="BV10" s="208">
        <v>0.0578279614829126</v>
      </c>
      <c r="BW10" s="208">
        <v>0.239085392828604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0.0011683788158429</v>
      </c>
      <c r="CG10" s="208">
        <v>0.0298968004361663</v>
      </c>
      <c r="CH10" s="208">
        <v>47.3222141745584</v>
      </c>
      <c r="CI10" s="208">
        <v>0.0332567217756067</v>
      </c>
      <c r="CJ10" s="208">
        <v>0</v>
      </c>
      <c r="CK10" s="208">
        <v>0</v>
      </c>
      <c r="CL10" s="208">
        <v>0.954222942911094</v>
      </c>
      <c r="CM10" s="208">
        <v>0.212245609064447</v>
      </c>
      <c r="CN10" s="208">
        <v>0</v>
      </c>
      <c r="CO10" s="208">
        <v>0</v>
      </c>
      <c r="CP10" s="208">
        <v>0.016076710812426</v>
      </c>
      <c r="CQ10" s="208">
        <v>0</v>
      </c>
      <c r="CR10" s="208">
        <v>0</v>
      </c>
      <c r="CS10" s="208">
        <v>0.0109030636514865</v>
      </c>
      <c r="CT10" s="208">
        <v>0</v>
      </c>
      <c r="CU10" s="208">
        <v>0.0524417144785009</v>
      </c>
      <c r="CV10" s="208">
        <v>0</v>
      </c>
      <c r="CW10" s="208">
        <v>1.12738127866174e-5</v>
      </c>
      <c r="CX10" s="208">
        <v>0</v>
      </c>
      <c r="CY10" s="208">
        <v>1.10808977682539</v>
      </c>
      <c r="CZ10" s="208">
        <v>0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0</v>
      </c>
      <c r="DK10" s="208">
        <v>0.000124653984029505</v>
      </c>
      <c r="DL10" s="208">
        <v>0</v>
      </c>
      <c r="DM10" s="208">
        <v>0</v>
      </c>
      <c r="DN10" s="208">
        <v>0</v>
      </c>
      <c r="DO10" s="208">
        <v>0</v>
      </c>
      <c r="DP10" s="208">
        <v>0</v>
      </c>
      <c r="DQ10" s="101">
        <f t="shared" si="0"/>
        <v>50.0565859022039</v>
      </c>
      <c r="DR10" s="210">
        <v>0</v>
      </c>
      <c r="DS10" s="208">
        <v>0</v>
      </c>
      <c r="DT10" s="85">
        <f t="shared" si="1"/>
        <v>0</v>
      </c>
      <c r="DU10" s="208">
        <v>0</v>
      </c>
      <c r="DV10" s="208">
        <v>0</v>
      </c>
      <c r="DW10" s="208">
        <v>0</v>
      </c>
      <c r="DX10" s="208">
        <v>0</v>
      </c>
      <c r="DY10" s="208">
        <v>-0.0529445321583833</v>
      </c>
      <c r="DZ10" s="117">
        <f t="shared" si="3"/>
        <v>-0.0529445321583833</v>
      </c>
      <c r="EA10" s="118">
        <f t="shared" si="2"/>
        <v>50.0036413700455</v>
      </c>
    </row>
    <row r="11" spans="1:131">
      <c r="A11" s="86" t="s">
        <v>153</v>
      </c>
      <c r="B11" s="200" t="s">
        <v>154</v>
      </c>
      <c r="C11" s="208">
        <v>0</v>
      </c>
      <c r="D11" s="208">
        <v>0.436789374539054</v>
      </c>
      <c r="E11" s="208">
        <v>0</v>
      </c>
      <c r="F11" s="208">
        <v>0</v>
      </c>
      <c r="G11" s="208">
        <v>0</v>
      </c>
      <c r="H11" s="208">
        <v>11.903307111479</v>
      </c>
      <c r="I11" s="208">
        <v>0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8">
        <v>0</v>
      </c>
      <c r="X11" s="208">
        <v>0</v>
      </c>
      <c r="Y11" s="208">
        <v>0</v>
      </c>
      <c r="Z11" s="208">
        <v>0</v>
      </c>
      <c r="AA11" s="208">
        <v>0</v>
      </c>
      <c r="AB11" s="208">
        <v>0</v>
      </c>
      <c r="AC11" s="208">
        <v>0</v>
      </c>
      <c r="AD11" s="208">
        <v>0</v>
      </c>
      <c r="AE11" s="208">
        <v>0</v>
      </c>
      <c r="AF11" s="208">
        <v>0</v>
      </c>
      <c r="AG11" s="208">
        <v>0</v>
      </c>
      <c r="AH11" s="208">
        <v>0</v>
      </c>
      <c r="AI11" s="208">
        <v>0</v>
      </c>
      <c r="AJ11" s="208">
        <v>0</v>
      </c>
      <c r="AK11" s="208">
        <v>0</v>
      </c>
      <c r="AL11" s="208">
        <v>0</v>
      </c>
      <c r="AM11" s="208">
        <v>0</v>
      </c>
      <c r="AN11" s="208">
        <v>0</v>
      </c>
      <c r="AO11" s="208">
        <v>0</v>
      </c>
      <c r="AP11" s="208">
        <v>0</v>
      </c>
      <c r="AQ11" s="208">
        <v>0</v>
      </c>
      <c r="AR11" s="208">
        <v>0</v>
      </c>
      <c r="AS11" s="208">
        <v>0</v>
      </c>
      <c r="AT11" s="208">
        <v>0</v>
      </c>
      <c r="AU11" s="208">
        <v>0</v>
      </c>
      <c r="AV11" s="208">
        <v>0</v>
      </c>
      <c r="AW11" s="208">
        <v>0</v>
      </c>
      <c r="AX11" s="208">
        <v>0</v>
      </c>
      <c r="AY11" s="208">
        <v>0</v>
      </c>
      <c r="AZ11" s="208">
        <v>0</v>
      </c>
      <c r="BA11" s="208">
        <v>0</v>
      </c>
      <c r="BB11" s="208">
        <v>0</v>
      </c>
      <c r="BC11" s="209">
        <v>12.3400964860181</v>
      </c>
      <c r="BD11" s="210">
        <v>0</v>
      </c>
      <c r="BE11" s="208">
        <v>0</v>
      </c>
      <c r="BF11" s="208">
        <v>0</v>
      </c>
      <c r="BG11" s="208">
        <v>0</v>
      </c>
      <c r="BH11" s="208">
        <v>0</v>
      </c>
      <c r="BI11" s="208">
        <v>0.234664434383165</v>
      </c>
      <c r="BJ11" s="208">
        <v>2.17423115954908</v>
      </c>
      <c r="BK11" s="208">
        <v>-0.0111497893003281</v>
      </c>
      <c r="BL11" s="211">
        <v>2.39774580463192</v>
      </c>
      <c r="BM11" s="213">
        <v>14.73784229065</v>
      </c>
      <c r="BN11" s="212"/>
      <c r="BO11" s="86" t="s">
        <v>41</v>
      </c>
      <c r="BP11" s="87" t="s">
        <v>96</v>
      </c>
      <c r="BQ11" s="208">
        <v>0</v>
      </c>
      <c r="BR11" s="208">
        <v>13.0886106206297</v>
      </c>
      <c r="BS11" s="208">
        <v>0</v>
      </c>
      <c r="BT11" s="208">
        <v>1.16615012812971e-7</v>
      </c>
      <c r="BU11" s="208">
        <v>0.000114030401033187</v>
      </c>
      <c r="BV11" s="208">
        <v>45.1522978551164</v>
      </c>
      <c r="BW11" s="208">
        <v>6.71449165894174</v>
      </c>
      <c r="BX11" s="208">
        <v>0.00479842859858808</v>
      </c>
      <c r="BY11" s="208">
        <v>0.0658696857609895</v>
      </c>
      <c r="BZ11" s="208">
        <v>0.00631590141880321</v>
      </c>
      <c r="CA11" s="208">
        <v>0.00782400339262248</v>
      </c>
      <c r="CB11" s="208">
        <v>2.61341559156641</v>
      </c>
      <c r="CC11" s="208">
        <v>0.0084258294889314</v>
      </c>
      <c r="CD11" s="208">
        <v>0.0290379631763584</v>
      </c>
      <c r="CE11" s="208">
        <v>0.00113264669798619</v>
      </c>
      <c r="CF11" s="208">
        <v>0.0158731781200356</v>
      </c>
      <c r="CG11" s="208">
        <v>1.51698314825753</v>
      </c>
      <c r="CH11" s="208">
        <v>0.0748313479349071</v>
      </c>
      <c r="CI11" s="208">
        <v>6.00734436129964</v>
      </c>
      <c r="CJ11" s="208">
        <v>0.00755297471476595</v>
      </c>
      <c r="CK11" s="208">
        <v>0.0353706841962123</v>
      </c>
      <c r="CL11" s="208">
        <v>0.0162418143575249</v>
      </c>
      <c r="CM11" s="208">
        <v>0.0241891642787935</v>
      </c>
      <c r="CN11" s="208">
        <v>0.970822962113139</v>
      </c>
      <c r="CO11" s="208">
        <v>0.00624289230074461</v>
      </c>
      <c r="CP11" s="208">
        <v>0.0112934398060604</v>
      </c>
      <c r="CQ11" s="208">
        <v>0.117340477496698</v>
      </c>
      <c r="CR11" s="208">
        <v>0.000969889144152178</v>
      </c>
      <c r="CS11" s="208">
        <v>0.001035554755806</v>
      </c>
      <c r="CT11" s="208">
        <v>0.000283612649970707</v>
      </c>
      <c r="CU11" s="208">
        <v>0.02698563622498</v>
      </c>
      <c r="CV11" s="208">
        <v>4.56461282676368e-5</v>
      </c>
      <c r="CW11" s="208">
        <v>0.000418117278570469</v>
      </c>
      <c r="CX11" s="208">
        <v>0.000208230801920081</v>
      </c>
      <c r="CY11" s="208">
        <v>0.00351239357117399</v>
      </c>
      <c r="CZ11" s="208">
        <v>0.270813562036819</v>
      </c>
      <c r="DA11" s="208">
        <v>0.00718686742735671</v>
      </c>
      <c r="DB11" s="208">
        <v>4.85770006668665e-5</v>
      </c>
      <c r="DC11" s="208">
        <v>0.000137519568339902</v>
      </c>
      <c r="DD11" s="208">
        <v>0.00198922115113497</v>
      </c>
      <c r="DE11" s="208">
        <v>0.224586671218134</v>
      </c>
      <c r="DF11" s="208">
        <v>19.5140853914288</v>
      </c>
      <c r="DG11" s="208">
        <v>0.169043999047781</v>
      </c>
      <c r="DH11" s="208">
        <v>0.0247026478246491</v>
      </c>
      <c r="DI11" s="208">
        <v>0.0005912297910049</v>
      </c>
      <c r="DJ11" s="208">
        <v>0.0113274426302285</v>
      </c>
      <c r="DK11" s="208">
        <v>0.0461344900326472</v>
      </c>
      <c r="DL11" s="208">
        <v>0.0166638542476366</v>
      </c>
      <c r="DM11" s="208">
        <v>3.31447393124063</v>
      </c>
      <c r="DN11" s="208">
        <v>1.4965679898844</v>
      </c>
      <c r="DO11" s="208">
        <v>0.136796879509382</v>
      </c>
      <c r="DP11" s="208">
        <v>0</v>
      </c>
      <c r="DQ11" s="101">
        <f t="shared" si="0"/>
        <v>101.765030131275</v>
      </c>
      <c r="DR11" s="210">
        <v>0</v>
      </c>
      <c r="DS11" s="208">
        <v>0.932001932456103</v>
      </c>
      <c r="DT11" s="85">
        <f t="shared" si="1"/>
        <v>0.932001932456103</v>
      </c>
      <c r="DU11" s="208">
        <v>0</v>
      </c>
      <c r="DV11" s="208">
        <v>0</v>
      </c>
      <c r="DW11" s="208">
        <v>958.892225826496</v>
      </c>
      <c r="DX11" s="208">
        <v>0</v>
      </c>
      <c r="DY11" s="208">
        <v>-0.159988863021903</v>
      </c>
      <c r="DZ11" s="117">
        <f t="shared" si="3"/>
        <v>959.66423889593</v>
      </c>
      <c r="EA11" s="118">
        <f t="shared" si="2"/>
        <v>1061.42926902721</v>
      </c>
    </row>
    <row r="12" spans="1:131">
      <c r="A12" s="86" t="s">
        <v>155</v>
      </c>
      <c r="B12" s="200" t="s">
        <v>156</v>
      </c>
      <c r="C12" s="208">
        <v>0</v>
      </c>
      <c r="D12" s="208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9">
        <v>0</v>
      </c>
      <c r="BD12" s="210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11">
        <v>0</v>
      </c>
      <c r="BM12" s="213">
        <v>0</v>
      </c>
      <c r="BN12" s="212"/>
      <c r="BO12" s="86" t="s">
        <v>42</v>
      </c>
      <c r="BP12" s="87" t="s">
        <v>97</v>
      </c>
      <c r="BQ12" s="208">
        <v>0.198636701744782</v>
      </c>
      <c r="BR12" s="208">
        <v>3.27861235450973</v>
      </c>
      <c r="BS12" s="208">
        <v>0.0243549318733192</v>
      </c>
      <c r="BT12" s="208">
        <v>1.6341144042847e-7</v>
      </c>
      <c r="BU12" s="208">
        <v>0.0353798542409412</v>
      </c>
      <c r="BV12" s="208">
        <v>12.6647593765084</v>
      </c>
      <c r="BW12" s="208">
        <v>66.147345875651</v>
      </c>
      <c r="BX12" s="208">
        <v>8.9304628765481</v>
      </c>
      <c r="BY12" s="208">
        <v>0.0692309649539079</v>
      </c>
      <c r="BZ12" s="208">
        <v>0.00666117412510421</v>
      </c>
      <c r="CA12" s="208">
        <v>0.00826900304584306</v>
      </c>
      <c r="CB12" s="208">
        <v>0.0940581607460611</v>
      </c>
      <c r="CC12" s="208">
        <v>0.00885271085669572</v>
      </c>
      <c r="CD12" s="208">
        <v>1.66775501838421</v>
      </c>
      <c r="CE12" s="208">
        <v>0.00119928251131069</v>
      </c>
      <c r="CF12" s="208">
        <v>0.016752913094067</v>
      </c>
      <c r="CG12" s="208">
        <v>1.08076574693857</v>
      </c>
      <c r="CH12" s="208">
        <v>0.179959690089265</v>
      </c>
      <c r="CI12" s="208">
        <v>1.74400676025616</v>
      </c>
      <c r="CJ12" s="208">
        <v>0.00793996214471557</v>
      </c>
      <c r="CK12" s="208">
        <v>0.0372648518608951</v>
      </c>
      <c r="CL12" s="208">
        <v>0.0170933917730943</v>
      </c>
      <c r="CM12" s="208">
        <v>0.0254306824961586</v>
      </c>
      <c r="CN12" s="208">
        <v>0.0538237886823333</v>
      </c>
      <c r="CO12" s="208">
        <v>0.00655808593746826</v>
      </c>
      <c r="CP12" s="208">
        <v>0.0118729731258455</v>
      </c>
      <c r="CQ12" s="208">
        <v>0.123362519702481</v>
      </c>
      <c r="CR12" s="208">
        <v>0.00106099978993006</v>
      </c>
      <c r="CS12" s="208">
        <v>0.0011529964167997</v>
      </c>
      <c r="CT12" s="208">
        <v>0.000303497456632162</v>
      </c>
      <c r="CU12" s="208">
        <v>0.059009474471317</v>
      </c>
      <c r="CV12" s="208">
        <v>5.43503993574602e-5</v>
      </c>
      <c r="CW12" s="208">
        <v>0.000585903522291882</v>
      </c>
      <c r="CX12" s="208">
        <v>0.000286637835343923</v>
      </c>
      <c r="CY12" s="208">
        <v>0.00492188165976346</v>
      </c>
      <c r="CZ12" s="208">
        <v>4.58946629282496</v>
      </c>
      <c r="DA12" s="208">
        <v>0.0224711774103611</v>
      </c>
      <c r="DB12" s="208">
        <v>6.80704607338903e-5</v>
      </c>
      <c r="DC12" s="208">
        <v>0.00019270478309312</v>
      </c>
      <c r="DD12" s="208">
        <v>0.0191811641014856</v>
      </c>
      <c r="DE12" s="208">
        <v>0.0500743190637039</v>
      </c>
      <c r="DF12" s="208">
        <v>20.0480990151611</v>
      </c>
      <c r="DG12" s="208">
        <v>0.187585946824849</v>
      </c>
      <c r="DH12" s="208">
        <v>0.0267972830595305</v>
      </c>
      <c r="DI12" s="208">
        <v>0.0019708727150591</v>
      </c>
      <c r="DJ12" s="208">
        <v>0.0158730310268475</v>
      </c>
      <c r="DK12" s="208">
        <v>0.0750492710580618</v>
      </c>
      <c r="DL12" s="208">
        <v>0.0216526912253096</v>
      </c>
      <c r="DM12" s="208">
        <v>7.76331924773118</v>
      </c>
      <c r="DN12" s="208">
        <v>1.13539777721304</v>
      </c>
      <c r="DO12" s="208">
        <v>0.180841233722103</v>
      </c>
      <c r="DP12" s="208">
        <v>0</v>
      </c>
      <c r="DQ12" s="101">
        <f t="shared" si="0"/>
        <v>130.645825655145</v>
      </c>
      <c r="DR12" s="210">
        <v>0</v>
      </c>
      <c r="DS12" s="208">
        <v>35.8116182902434</v>
      </c>
      <c r="DT12" s="85">
        <f t="shared" si="1"/>
        <v>35.8116182902434</v>
      </c>
      <c r="DU12" s="208">
        <v>0</v>
      </c>
      <c r="DV12" s="208">
        <v>0</v>
      </c>
      <c r="DW12" s="208">
        <v>246.718337240149</v>
      </c>
      <c r="DX12" s="208">
        <v>0</v>
      </c>
      <c r="DY12" s="208">
        <v>-0.104017720380761</v>
      </c>
      <c r="DZ12" s="117">
        <f t="shared" si="3"/>
        <v>282.425937810011</v>
      </c>
      <c r="EA12" s="118">
        <f t="shared" si="2"/>
        <v>413.071763465156</v>
      </c>
    </row>
    <row r="13" spans="1:131">
      <c r="A13" s="86" t="s">
        <v>157</v>
      </c>
      <c r="B13" s="200" t="s">
        <v>158</v>
      </c>
      <c r="C13" s="208">
        <v>0</v>
      </c>
      <c r="D13" s="208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9">
        <v>0</v>
      </c>
      <c r="BD13" s="210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11">
        <v>0</v>
      </c>
      <c r="BM13" s="213">
        <v>0</v>
      </c>
      <c r="BN13" s="212"/>
      <c r="BO13" s="86" t="s">
        <v>43</v>
      </c>
      <c r="BP13" s="87" t="s">
        <v>98</v>
      </c>
      <c r="BQ13" s="208">
        <v>5.93761104739191e-5</v>
      </c>
      <c r="BR13" s="208">
        <v>0.000256996741040678</v>
      </c>
      <c r="BS13" s="208">
        <v>0</v>
      </c>
      <c r="BT13" s="208">
        <v>1.01229557088661e-5</v>
      </c>
      <c r="BU13" s="208">
        <v>0.000761680087029288</v>
      </c>
      <c r="BV13" s="208">
        <v>0.024297531728148</v>
      </c>
      <c r="BW13" s="208">
        <v>0.00952178492518862</v>
      </c>
      <c r="BX13" s="208">
        <v>4.24664383332207</v>
      </c>
      <c r="BY13" s="208">
        <v>0.00225781132379837</v>
      </c>
      <c r="BZ13" s="208">
        <v>0.00021424120879473</v>
      </c>
      <c r="CA13" s="208">
        <v>0.000263706063265582</v>
      </c>
      <c r="CB13" s="208">
        <v>0.00305451072414397</v>
      </c>
      <c r="CC13" s="208">
        <v>0.0010435426940696</v>
      </c>
      <c r="CD13" s="208">
        <v>0.000997351174024162</v>
      </c>
      <c r="CE13" s="208">
        <v>3.79587930489526e-5</v>
      </c>
      <c r="CF13" s="208">
        <v>0.000537259248034499</v>
      </c>
      <c r="CG13" s="208">
        <v>5.61822197915861e-5</v>
      </c>
      <c r="CH13" s="208">
        <v>0.00256160403970367</v>
      </c>
      <c r="CI13" s="208">
        <v>0.000549771907874729</v>
      </c>
      <c r="CJ13" s="208">
        <v>0.000258739718424322</v>
      </c>
      <c r="CK13" s="208">
        <v>0.00312566505276303</v>
      </c>
      <c r="CL13" s="208">
        <v>0.000554491393224583</v>
      </c>
      <c r="CM13" s="208">
        <v>0.00086876718930713</v>
      </c>
      <c r="CN13" s="208">
        <v>0.00275699712511383</v>
      </c>
      <c r="CO13" s="208">
        <v>0.000767899043415188</v>
      </c>
      <c r="CP13" s="208">
        <v>0.0011561511983093</v>
      </c>
      <c r="CQ13" s="208">
        <v>0.455100481038869</v>
      </c>
      <c r="CR13" s="208">
        <v>0.0111667278836231</v>
      </c>
      <c r="CS13" s="208">
        <v>0.000501859784839469</v>
      </c>
      <c r="CT13" s="208">
        <v>0.000554557648431376</v>
      </c>
      <c r="CU13" s="208">
        <v>0.000906913585052546</v>
      </c>
      <c r="CV13" s="208">
        <v>0.033164194674262</v>
      </c>
      <c r="CW13" s="208">
        <v>1.85129966354717e-5</v>
      </c>
      <c r="CX13" s="208">
        <v>0.000550959427557577</v>
      </c>
      <c r="CY13" s="208">
        <v>0.0126739599712207</v>
      </c>
      <c r="CZ13" s="208">
        <v>0.0105133108399819</v>
      </c>
      <c r="DA13" s="208">
        <v>1.76842602860936e-5</v>
      </c>
      <c r="DB13" s="208">
        <v>0.000505589311455489</v>
      </c>
      <c r="DC13" s="208">
        <v>0.0222107127656798</v>
      </c>
      <c r="DD13" s="208">
        <v>0.00162298645783189</v>
      </c>
      <c r="DE13" s="208">
        <v>0.222662550042197</v>
      </c>
      <c r="DF13" s="208">
        <v>29.9170671541121</v>
      </c>
      <c r="DG13" s="208">
        <v>0.00597460181803146</v>
      </c>
      <c r="DH13" s="208">
        <v>0.000765107280751925</v>
      </c>
      <c r="DI13" s="208">
        <v>0.00272073711656227</v>
      </c>
      <c r="DJ13" s="208">
        <v>0</v>
      </c>
      <c r="DK13" s="208">
        <v>0.000510266317788352</v>
      </c>
      <c r="DL13" s="208">
        <v>0.00133103248645025</v>
      </c>
      <c r="DM13" s="208">
        <v>0.00609478503324031</v>
      </c>
      <c r="DN13" s="208">
        <v>0.00829595041251576</v>
      </c>
      <c r="DO13" s="208">
        <v>0.0223921890358491</v>
      </c>
      <c r="DP13" s="208">
        <v>0</v>
      </c>
      <c r="DQ13" s="101">
        <f t="shared" si="0"/>
        <v>35.039936800288</v>
      </c>
      <c r="DR13" s="210">
        <v>0</v>
      </c>
      <c r="DS13" s="208">
        <v>0.0130580426057229</v>
      </c>
      <c r="DT13" s="85">
        <f t="shared" si="1"/>
        <v>0.0130580426057229</v>
      </c>
      <c r="DU13" s="208">
        <v>0</v>
      </c>
      <c r="DV13" s="208">
        <v>0</v>
      </c>
      <c r="DW13" s="208">
        <v>103.523072470644</v>
      </c>
      <c r="DX13" s="208">
        <v>0.655385330863418</v>
      </c>
      <c r="DY13" s="208">
        <v>-0.0331014432675669</v>
      </c>
      <c r="DZ13" s="117">
        <f t="shared" si="3"/>
        <v>104.158414400845</v>
      </c>
      <c r="EA13" s="118">
        <f t="shared" si="2"/>
        <v>139.198351201133</v>
      </c>
    </row>
    <row r="14" spans="1:131">
      <c r="A14" s="86" t="s">
        <v>159</v>
      </c>
      <c r="B14" s="200" t="s">
        <v>160</v>
      </c>
      <c r="C14" s="208">
        <v>0</v>
      </c>
      <c r="D14" s="208">
        <v>0.0551165505258014</v>
      </c>
      <c r="E14" s="208">
        <v>0</v>
      </c>
      <c r="F14" s="208">
        <v>0</v>
      </c>
      <c r="G14" s="208">
        <v>0</v>
      </c>
      <c r="H14" s="208">
        <v>0</v>
      </c>
      <c r="I14" s="208">
        <v>0.0204979450830813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0.00132070680213084</v>
      </c>
      <c r="AR14" s="208">
        <v>0.0118911337821905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9">
        <v>0.088826336193204</v>
      </c>
      <c r="BD14" s="210">
        <v>0</v>
      </c>
      <c r="BE14" s="208">
        <v>0</v>
      </c>
      <c r="BF14" s="208">
        <v>0</v>
      </c>
      <c r="BG14" s="208">
        <v>0.000266176200429855</v>
      </c>
      <c r="BH14" s="208">
        <v>0</v>
      </c>
      <c r="BI14" s="208">
        <v>0.687579661677947</v>
      </c>
      <c r="BJ14" s="208">
        <v>0</v>
      </c>
      <c r="BK14" s="208">
        <v>-0.000421245171581153</v>
      </c>
      <c r="BL14" s="211">
        <v>0.687424592706796</v>
      </c>
      <c r="BM14" s="213">
        <v>0.7762509289</v>
      </c>
      <c r="BN14" s="212"/>
      <c r="BO14" s="86" t="s">
        <v>44</v>
      </c>
      <c r="BP14" s="87" t="s">
        <v>99</v>
      </c>
      <c r="BQ14" s="208">
        <v>3.08224725302374e-5</v>
      </c>
      <c r="BR14" s="208">
        <v>0.000133408452117561</v>
      </c>
      <c r="BS14" s="208">
        <v>0</v>
      </c>
      <c r="BT14" s="208">
        <v>5.35148111858518e-6</v>
      </c>
      <c r="BU14" s="208">
        <v>0.000427987127193975</v>
      </c>
      <c r="BV14" s="208">
        <v>0.0398005969648993</v>
      </c>
      <c r="BW14" s="208">
        <v>0.0510670608418117</v>
      </c>
      <c r="BX14" s="208">
        <v>0.000938015214040789</v>
      </c>
      <c r="BY14" s="208">
        <v>18.3516952889431</v>
      </c>
      <c r="BZ14" s="208">
        <v>0.00120878415940127</v>
      </c>
      <c r="CA14" s="208">
        <v>0.00152917595804393</v>
      </c>
      <c r="CB14" s="208">
        <v>0.016694646854848</v>
      </c>
      <c r="CC14" s="208">
        <v>0.00194223382599249</v>
      </c>
      <c r="CD14" s="208">
        <v>0.00532547010557373</v>
      </c>
      <c r="CE14" s="208">
        <v>0.000225442737807369</v>
      </c>
      <c r="CF14" s="208">
        <v>0.00305996472021823</v>
      </c>
      <c r="CG14" s="208">
        <v>0.000319446518421408</v>
      </c>
      <c r="CH14" s="208">
        <v>0.0138850894515207</v>
      </c>
      <c r="CI14" s="208">
        <v>0.00299814731110391</v>
      </c>
      <c r="CJ14" s="208">
        <v>0.00139792682764107</v>
      </c>
      <c r="CK14" s="208">
        <v>0.00769473228801722</v>
      </c>
      <c r="CL14" s="208">
        <v>0.00304174175758654</v>
      </c>
      <c r="CM14" s="208">
        <v>0.00450189572952139</v>
      </c>
      <c r="CN14" s="208">
        <v>0.0100082892999819</v>
      </c>
      <c r="CO14" s="208">
        <v>0.0014342386911438</v>
      </c>
      <c r="CP14" s="208">
        <v>0.00249125390921191</v>
      </c>
      <c r="CQ14" s="208">
        <v>0.255895055099929</v>
      </c>
      <c r="CR14" s="208">
        <v>0.00603718654242806</v>
      </c>
      <c r="CS14" s="208">
        <v>0.00055535000431745</v>
      </c>
      <c r="CT14" s="208">
        <v>0.000345432108090786</v>
      </c>
      <c r="CU14" s="208">
        <v>0.00532364946416713</v>
      </c>
      <c r="CV14" s="208">
        <v>0.017235377184469</v>
      </c>
      <c r="CW14" s="208">
        <v>0.000355957261322793</v>
      </c>
      <c r="CX14" s="208">
        <v>0.000448761211401569</v>
      </c>
      <c r="CY14" s="208">
        <v>0.00948861178929304</v>
      </c>
      <c r="CZ14" s="208">
        <v>0.0761911170821818</v>
      </c>
      <c r="DA14" s="208">
        <v>0.00596241498129216</v>
      </c>
      <c r="DB14" s="208">
        <v>0.00030269296559466</v>
      </c>
      <c r="DC14" s="208">
        <v>0.000113914207168032</v>
      </c>
      <c r="DD14" s="208">
        <v>0.00249027088805832</v>
      </c>
      <c r="DE14" s="208">
        <v>0.000850532280957069</v>
      </c>
      <c r="DF14" s="208">
        <v>0.0246428216538666</v>
      </c>
      <c r="DG14" s="208">
        <v>0.0313334252784345</v>
      </c>
      <c r="DH14" s="208">
        <v>0.00609535409345591</v>
      </c>
      <c r="DI14" s="208">
        <v>0.000389072832546924</v>
      </c>
      <c r="DJ14" s="208">
        <v>0.00938307661986345</v>
      </c>
      <c r="DK14" s="208">
        <v>0.0292953591456107</v>
      </c>
      <c r="DL14" s="208">
        <v>0.0112875160595302</v>
      </c>
      <c r="DM14" s="208">
        <v>0.000722192613476743</v>
      </c>
      <c r="DN14" s="208">
        <v>0.00868918565678586</v>
      </c>
      <c r="DO14" s="208">
        <v>0.00334372891153948</v>
      </c>
      <c r="DP14" s="208">
        <v>0</v>
      </c>
      <c r="DQ14" s="101">
        <f t="shared" si="0"/>
        <v>19.0286350675786</v>
      </c>
      <c r="DR14" s="210">
        <v>0</v>
      </c>
      <c r="DS14" s="208">
        <v>0.00891913288250372</v>
      </c>
      <c r="DT14" s="85">
        <f t="shared" si="1"/>
        <v>0.00891913288250372</v>
      </c>
      <c r="DU14" s="208">
        <v>0</v>
      </c>
      <c r="DV14" s="208">
        <v>0</v>
      </c>
      <c r="DW14" s="208">
        <v>50.9890429670916</v>
      </c>
      <c r="DX14" s="208">
        <v>0.340214207296912</v>
      </c>
      <c r="DY14" s="208">
        <v>-0.00620481473513573</v>
      </c>
      <c r="DZ14" s="117">
        <f t="shared" si="3"/>
        <v>51.3319714925358</v>
      </c>
      <c r="EA14" s="118">
        <f t="shared" si="2"/>
        <v>70.3606065601144</v>
      </c>
    </row>
    <row r="15" spans="1:131">
      <c r="A15" s="86" t="s">
        <v>161</v>
      </c>
      <c r="B15" s="200" t="s">
        <v>162</v>
      </c>
      <c r="C15" s="208">
        <v>8.27374652196085</v>
      </c>
      <c r="D15" s="208">
        <v>10.7526261950899</v>
      </c>
      <c r="E15" s="208">
        <v>17.5035721475389</v>
      </c>
      <c r="F15" s="208">
        <v>0</v>
      </c>
      <c r="G15" s="208">
        <v>0</v>
      </c>
      <c r="H15" s="208">
        <v>0.885783312412738</v>
      </c>
      <c r="I15" s="208">
        <v>1.00367141323351</v>
      </c>
      <c r="J15" s="208">
        <v>0</v>
      </c>
      <c r="K15" s="208">
        <v>0.136837631808658</v>
      </c>
      <c r="L15" s="208">
        <v>0.0459719150950609</v>
      </c>
      <c r="M15" s="208">
        <v>0.0141861241560873</v>
      </c>
      <c r="N15" s="208">
        <v>0.140471491019217</v>
      </c>
      <c r="O15" s="208">
        <v>0.235380405709899</v>
      </c>
      <c r="P15" s="208">
        <v>0.15982113043815</v>
      </c>
      <c r="Q15" s="208">
        <v>0</v>
      </c>
      <c r="R15" s="208">
        <v>0</v>
      </c>
      <c r="S15" s="208">
        <v>0</v>
      </c>
      <c r="T15" s="208">
        <v>0.9604154882338</v>
      </c>
      <c r="U15" s="208">
        <v>0</v>
      </c>
      <c r="V15" s="208">
        <v>0</v>
      </c>
      <c r="W15" s="208">
        <v>5.77543880134992</v>
      </c>
      <c r="X15" s="208">
        <v>0</v>
      </c>
      <c r="Y15" s="208">
        <v>0.0230785904274681</v>
      </c>
      <c r="Z15" s="208">
        <v>0.0644355285479238</v>
      </c>
      <c r="AA15" s="208">
        <v>0</v>
      </c>
      <c r="AB15" s="208">
        <v>0</v>
      </c>
      <c r="AC15" s="208">
        <v>0</v>
      </c>
      <c r="AD15" s="208">
        <v>0</v>
      </c>
      <c r="AE15" s="208">
        <v>0</v>
      </c>
      <c r="AF15" s="208">
        <v>0</v>
      </c>
      <c r="AG15" s="208">
        <v>0.0420227933654696</v>
      </c>
      <c r="AH15" s="208">
        <v>0</v>
      </c>
      <c r="AI15" s="208">
        <v>0</v>
      </c>
      <c r="AJ15" s="208">
        <v>0</v>
      </c>
      <c r="AK15" s="208">
        <v>0</v>
      </c>
      <c r="AL15" s="208">
        <v>1.06024864512736</v>
      </c>
      <c r="AM15" s="208">
        <v>0</v>
      </c>
      <c r="AN15" s="208">
        <v>0</v>
      </c>
      <c r="AO15" s="208">
        <v>0</v>
      </c>
      <c r="AP15" s="208">
        <v>0</v>
      </c>
      <c r="AQ15" s="208">
        <v>0</v>
      </c>
      <c r="AR15" s="208">
        <v>0</v>
      </c>
      <c r="AS15" s="208">
        <v>0</v>
      </c>
      <c r="AT15" s="208">
        <v>0</v>
      </c>
      <c r="AU15" s="208">
        <v>0</v>
      </c>
      <c r="AV15" s="208">
        <v>0</v>
      </c>
      <c r="AW15" s="208">
        <v>0.0133481796535715</v>
      </c>
      <c r="AX15" s="208">
        <v>0</v>
      </c>
      <c r="AY15" s="208">
        <v>0.0698897675693172</v>
      </c>
      <c r="AZ15" s="208">
        <v>0</v>
      </c>
      <c r="BA15" s="208">
        <v>0</v>
      </c>
      <c r="BB15" s="208">
        <v>0</v>
      </c>
      <c r="BC15" s="209">
        <v>47.1609460827378</v>
      </c>
      <c r="BD15" s="210">
        <v>0</v>
      </c>
      <c r="BE15" s="208">
        <v>0</v>
      </c>
      <c r="BF15" s="208">
        <v>0</v>
      </c>
      <c r="BG15" s="208">
        <v>0</v>
      </c>
      <c r="BH15" s="208">
        <v>0</v>
      </c>
      <c r="BI15" s="208">
        <v>27.2697176418761</v>
      </c>
      <c r="BJ15" s="208">
        <v>3.17607368532965</v>
      </c>
      <c r="BK15" s="208">
        <v>-0.0458727396934521</v>
      </c>
      <c r="BL15" s="211">
        <v>30.3999185875123</v>
      </c>
      <c r="BM15" s="213">
        <v>77.5608646702501</v>
      </c>
      <c r="BN15" s="212"/>
      <c r="BO15" s="86" t="s">
        <v>45</v>
      </c>
      <c r="BP15" s="87" t="s">
        <v>100</v>
      </c>
      <c r="BQ15" s="208">
        <v>2.34828176376914</v>
      </c>
      <c r="BR15" s="208">
        <v>0.107103617588039</v>
      </c>
      <c r="BS15" s="208">
        <v>0</v>
      </c>
      <c r="BT15" s="208">
        <v>0</v>
      </c>
      <c r="BU15" s="208">
        <v>0.960333479723297</v>
      </c>
      <c r="BV15" s="208">
        <v>0</v>
      </c>
      <c r="BW15" s="208">
        <v>2.87599858503659</v>
      </c>
      <c r="BX15" s="208">
        <v>0</v>
      </c>
      <c r="BY15" s="208">
        <v>0</v>
      </c>
      <c r="BZ15" s="208">
        <v>36.0971387093111</v>
      </c>
      <c r="CA15" s="208">
        <v>55.1394951614561</v>
      </c>
      <c r="CB15" s="208">
        <v>119.880830757038</v>
      </c>
      <c r="CC15" s="208">
        <v>0</v>
      </c>
      <c r="CD15" s="208">
        <v>0.869486089656456</v>
      </c>
      <c r="CE15" s="208">
        <v>0</v>
      </c>
      <c r="CF15" s="208">
        <v>0</v>
      </c>
      <c r="CG15" s="208">
        <v>0</v>
      </c>
      <c r="CH15" s="208">
        <v>0</v>
      </c>
      <c r="CI15" s="208">
        <v>0.312325839103204</v>
      </c>
      <c r="CJ15" s="208">
        <v>0.165241331432237</v>
      </c>
      <c r="CK15" s="208">
        <v>11.8878593511508</v>
      </c>
      <c r="CL15" s="208">
        <v>0.175793741853957</v>
      </c>
      <c r="CM15" s="208">
        <v>0</v>
      </c>
      <c r="CN15" s="208">
        <v>0.487557730783279</v>
      </c>
      <c r="CO15" s="208">
        <v>0</v>
      </c>
      <c r="CP15" s="208">
        <v>0.0697848343335918</v>
      </c>
      <c r="CQ15" s="208">
        <v>0.163458060520615</v>
      </c>
      <c r="CR15" s="208">
        <v>0</v>
      </c>
      <c r="CS15" s="208">
        <v>12.8348259273564</v>
      </c>
      <c r="CT15" s="208">
        <v>0.0564917015306697</v>
      </c>
      <c r="CU15" s="208">
        <v>32.6755945444463</v>
      </c>
      <c r="CV15" s="208">
        <v>0</v>
      </c>
      <c r="CW15" s="208">
        <v>0.1239411504219</v>
      </c>
      <c r="CX15" s="208">
        <v>0.0702860421007513</v>
      </c>
      <c r="CY15" s="208">
        <v>2.87804994768539</v>
      </c>
      <c r="CZ15" s="208">
        <v>0.181672964600418</v>
      </c>
      <c r="DA15" s="208">
        <v>0.747718703137165</v>
      </c>
      <c r="DB15" s="208">
        <v>0.0543276666939111</v>
      </c>
      <c r="DC15" s="208">
        <v>0</v>
      </c>
      <c r="DD15" s="208">
        <v>0</v>
      </c>
      <c r="DE15" s="208">
        <v>0.149246045311792</v>
      </c>
      <c r="DF15" s="208">
        <v>0.0737619221523519</v>
      </c>
      <c r="DG15" s="208">
        <v>0</v>
      </c>
      <c r="DH15" s="208">
        <v>0.00553977118196665</v>
      </c>
      <c r="DI15" s="208">
        <v>0</v>
      </c>
      <c r="DJ15" s="208">
        <v>0</v>
      </c>
      <c r="DK15" s="208">
        <v>0.0241268595845308</v>
      </c>
      <c r="DL15" s="208">
        <v>0</v>
      </c>
      <c r="DM15" s="208">
        <v>0.347820666407312</v>
      </c>
      <c r="DN15" s="208">
        <v>0</v>
      </c>
      <c r="DO15" s="208">
        <v>1.7750845953437</v>
      </c>
      <c r="DP15" s="208">
        <v>0</v>
      </c>
      <c r="DQ15" s="101">
        <f t="shared" si="0"/>
        <v>283.539177560711</v>
      </c>
      <c r="DR15" s="210">
        <v>0</v>
      </c>
      <c r="DS15" s="208">
        <v>33.7263087346485</v>
      </c>
      <c r="DT15" s="85">
        <f t="shared" si="1"/>
        <v>33.7263087346485</v>
      </c>
      <c r="DU15" s="208">
        <v>0</v>
      </c>
      <c r="DV15" s="208">
        <v>0</v>
      </c>
      <c r="DW15" s="208">
        <v>56.8945084248534</v>
      </c>
      <c r="DX15" s="208">
        <v>0</v>
      </c>
      <c r="DY15" s="208">
        <v>-0.249043791238064</v>
      </c>
      <c r="DZ15" s="117">
        <f t="shared" si="3"/>
        <v>90.3717733682639</v>
      </c>
      <c r="EA15" s="118">
        <f t="shared" si="2"/>
        <v>373.910950928975</v>
      </c>
    </row>
    <row r="16" spans="1:131">
      <c r="A16" s="86" t="s">
        <v>163</v>
      </c>
      <c r="B16" s="200" t="s">
        <v>164</v>
      </c>
      <c r="C16" s="208">
        <v>0</v>
      </c>
      <c r="D16" s="208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9">
        <v>0</v>
      </c>
      <c r="BD16" s="210">
        <v>0</v>
      </c>
      <c r="BE16" s="208">
        <v>0</v>
      </c>
      <c r="BF16" s="208">
        <v>0</v>
      </c>
      <c r="BG16" s="208">
        <v>0.0181491864445583</v>
      </c>
      <c r="BH16" s="208">
        <v>0</v>
      </c>
      <c r="BI16" s="208">
        <v>94.1758292663554</v>
      </c>
      <c r="BJ16" s="208">
        <v>0</v>
      </c>
      <c r="BK16" s="208">
        <v>0</v>
      </c>
      <c r="BL16" s="211">
        <v>94.1939784528</v>
      </c>
      <c r="BM16" s="213">
        <v>94.1939784528</v>
      </c>
      <c r="BN16" s="212"/>
      <c r="BO16" s="86" t="s">
        <v>46</v>
      </c>
      <c r="BP16" s="87" t="s">
        <v>101</v>
      </c>
      <c r="BQ16" s="208">
        <v>0</v>
      </c>
      <c r="BR16" s="208">
        <v>0</v>
      </c>
      <c r="BS16" s="208">
        <v>0</v>
      </c>
      <c r="BT16" s="208">
        <v>0.000203560909202856</v>
      </c>
      <c r="BU16" s="208">
        <v>5.91794521627746e-7</v>
      </c>
      <c r="BV16" s="208">
        <v>0.00137244790411252</v>
      </c>
      <c r="BW16" s="208">
        <v>0.00175772957829686</v>
      </c>
      <c r="BX16" s="208">
        <v>2.98537135872125e-5</v>
      </c>
      <c r="BY16" s="208">
        <v>0.000416793886570103</v>
      </c>
      <c r="BZ16" s="208">
        <v>3.95491089693049e-5</v>
      </c>
      <c r="CA16" s="208">
        <v>1.62609532233266</v>
      </c>
      <c r="CB16" s="208">
        <v>0.000563865272030019</v>
      </c>
      <c r="CC16" s="208">
        <v>5.33705582240166e-5</v>
      </c>
      <c r="CD16" s="208">
        <v>0.000184111873173468</v>
      </c>
      <c r="CE16" s="208">
        <v>7.00722541233744e-6</v>
      </c>
      <c r="CF16" s="208">
        <v>9.91785131572965e-5</v>
      </c>
      <c r="CG16" s="208">
        <v>1.03712854551889e-5</v>
      </c>
      <c r="CH16" s="208">
        <v>0.000472874279754084</v>
      </c>
      <c r="CI16" s="208">
        <v>0.000101488360783255</v>
      </c>
      <c r="CJ16" s="208">
        <v>4.77635716126641e-5</v>
      </c>
      <c r="CK16" s="208">
        <v>0.000222197911751847</v>
      </c>
      <c r="CL16" s="208">
        <v>0.00010235958178425</v>
      </c>
      <c r="CM16" s="208">
        <v>0.000152928787101302</v>
      </c>
      <c r="CN16" s="208">
        <v>0.129993571503635</v>
      </c>
      <c r="CO16" s="208">
        <v>3.95632224114998e-5</v>
      </c>
      <c r="CP16" s="208">
        <v>7.14013399940887e-5</v>
      </c>
      <c r="CQ16" s="208">
        <v>0.000741859313092905</v>
      </c>
      <c r="CR16" s="208">
        <v>5.38518498318567e-6</v>
      </c>
      <c r="CS16" s="208">
        <v>5.38554505935396e-6</v>
      </c>
      <c r="CT16" s="208">
        <v>1.69679975987819e-6</v>
      </c>
      <c r="CU16" s="208">
        <v>0.000167417017495228</v>
      </c>
      <c r="CV16" s="208">
        <v>1.73662477379971e-7</v>
      </c>
      <c r="CW16" s="208">
        <v>0.0465012435791393</v>
      </c>
      <c r="CX16" s="208">
        <v>0.164066895297463</v>
      </c>
      <c r="CY16" s="208">
        <v>0</v>
      </c>
      <c r="CZ16" s="208">
        <v>0.216327511417858</v>
      </c>
      <c r="DA16" s="208">
        <v>0.816178938835369</v>
      </c>
      <c r="DB16" s="208">
        <v>0</v>
      </c>
      <c r="DC16" s="208">
        <v>0.421048011218218</v>
      </c>
      <c r="DD16" s="208">
        <v>0.219050878856451</v>
      </c>
      <c r="DE16" s="208">
        <v>0.0912504304114331</v>
      </c>
      <c r="DF16" s="208">
        <v>0.349840181608786</v>
      </c>
      <c r="DG16" s="208">
        <v>0.0383038316680764</v>
      </c>
      <c r="DH16" s="208">
        <v>0.0763374370338577</v>
      </c>
      <c r="DI16" s="208">
        <v>0.561039138415651</v>
      </c>
      <c r="DJ16" s="208">
        <v>0.0889154602414157</v>
      </c>
      <c r="DK16" s="208">
        <v>0.311194146806406</v>
      </c>
      <c r="DL16" s="208">
        <v>0.466774229283167</v>
      </c>
      <c r="DM16" s="208">
        <v>0.872421025259432</v>
      </c>
      <c r="DN16" s="208">
        <v>0.10969065355458</v>
      </c>
      <c r="DO16" s="208">
        <v>2.29168974477049</v>
      </c>
      <c r="DP16" s="208">
        <v>0</v>
      </c>
      <c r="DQ16" s="101">
        <f t="shared" si="0"/>
        <v>8.90358957829486</v>
      </c>
      <c r="DR16" s="210">
        <v>0</v>
      </c>
      <c r="DS16" s="208">
        <v>7.10307655582984e-5</v>
      </c>
      <c r="DT16" s="85">
        <f t="shared" si="1"/>
        <v>7.10307655582984e-5</v>
      </c>
      <c r="DU16" s="208">
        <v>0</v>
      </c>
      <c r="DV16" s="208">
        <v>0</v>
      </c>
      <c r="DW16" s="208">
        <v>55.5533365097128</v>
      </c>
      <c r="DX16" s="208">
        <v>0</v>
      </c>
      <c r="DY16" s="208">
        <v>-0.004447246492073</v>
      </c>
      <c r="DZ16" s="117">
        <f t="shared" si="3"/>
        <v>55.5489602939863</v>
      </c>
      <c r="EA16" s="118">
        <f t="shared" si="2"/>
        <v>64.4525498722811</v>
      </c>
    </row>
    <row r="17" spans="1:131">
      <c r="A17" s="86" t="s">
        <v>165</v>
      </c>
      <c r="B17" s="200" t="s">
        <v>166</v>
      </c>
      <c r="C17" s="208">
        <v>0</v>
      </c>
      <c r="D17" s="208">
        <v>0</v>
      </c>
      <c r="E17" s="208">
        <v>0</v>
      </c>
      <c r="F17" s="208">
        <v>0.00139783423169633</v>
      </c>
      <c r="G17" s="208">
        <v>0.155554504068991</v>
      </c>
      <c r="H17" s="208">
        <v>5.40241074986303</v>
      </c>
      <c r="I17" s="208">
        <v>34.5159463112349</v>
      </c>
      <c r="J17" s="208">
        <v>7.55022487585659</v>
      </c>
      <c r="K17" s="208">
        <v>0</v>
      </c>
      <c r="L17" s="208">
        <v>2.47369010733538</v>
      </c>
      <c r="M17" s="208">
        <v>0</v>
      </c>
      <c r="N17" s="208">
        <v>0</v>
      </c>
      <c r="O17" s="208">
        <v>2.51107886474019</v>
      </c>
      <c r="P17" s="208">
        <v>19.1903512885901</v>
      </c>
      <c r="Q17" s="208">
        <v>0</v>
      </c>
      <c r="R17" s="208">
        <v>3244.31430239516</v>
      </c>
      <c r="S17" s="208">
        <v>0</v>
      </c>
      <c r="T17" s="208">
        <v>322.131922754027</v>
      </c>
      <c r="U17" s="208">
        <v>2.1258370271682</v>
      </c>
      <c r="V17" s="208">
        <v>0.389913952547182</v>
      </c>
      <c r="W17" s="208">
        <v>5.20560251468949</v>
      </c>
      <c r="X17" s="208">
        <v>17.7246680726088</v>
      </c>
      <c r="Y17" s="208">
        <v>13.0711347664916</v>
      </c>
      <c r="Z17" s="208">
        <v>24.6755209521689</v>
      </c>
      <c r="AA17" s="208">
        <v>0</v>
      </c>
      <c r="AB17" s="208">
        <v>0.45756665238856</v>
      </c>
      <c r="AC17" s="208">
        <v>0.752733843525708</v>
      </c>
      <c r="AD17" s="208">
        <v>3.8386678460388</v>
      </c>
      <c r="AE17" s="208">
        <v>6.90233348131979</v>
      </c>
      <c r="AF17" s="208">
        <v>0</v>
      </c>
      <c r="AG17" s="208">
        <v>0</v>
      </c>
      <c r="AH17" s="208">
        <v>0</v>
      </c>
      <c r="AI17" s="208">
        <v>352.905973367098</v>
      </c>
      <c r="AJ17" s="208">
        <v>0</v>
      </c>
      <c r="AK17" s="208">
        <v>0</v>
      </c>
      <c r="AL17" s="208">
        <v>0</v>
      </c>
      <c r="AM17" s="208">
        <v>0</v>
      </c>
      <c r="AN17" s="208">
        <v>0</v>
      </c>
      <c r="AO17" s="208">
        <v>0</v>
      </c>
      <c r="AP17" s="208">
        <v>0</v>
      </c>
      <c r="AQ17" s="208">
        <v>0</v>
      </c>
      <c r="AR17" s="208">
        <v>0</v>
      </c>
      <c r="AS17" s="208">
        <v>0</v>
      </c>
      <c r="AT17" s="208">
        <v>0</v>
      </c>
      <c r="AU17" s="208">
        <v>0</v>
      </c>
      <c r="AV17" s="208">
        <v>0</v>
      </c>
      <c r="AW17" s="208">
        <v>0.226473005588786</v>
      </c>
      <c r="AX17" s="208">
        <v>0</v>
      </c>
      <c r="AY17" s="208">
        <v>0</v>
      </c>
      <c r="AZ17" s="208">
        <v>0</v>
      </c>
      <c r="BA17" s="208">
        <v>0</v>
      </c>
      <c r="BB17" s="208">
        <v>0</v>
      </c>
      <c r="BC17" s="209">
        <v>4066.52330516674</v>
      </c>
      <c r="BD17" s="210">
        <v>0</v>
      </c>
      <c r="BE17" s="208">
        <v>0</v>
      </c>
      <c r="BF17" s="208">
        <v>0</v>
      </c>
      <c r="BG17" s="208">
        <v>0</v>
      </c>
      <c r="BH17" s="208">
        <v>0</v>
      </c>
      <c r="BI17" s="208">
        <v>0</v>
      </c>
      <c r="BJ17" s="208">
        <v>0.382712204348027</v>
      </c>
      <c r="BK17" s="208">
        <v>-4.09975591488484</v>
      </c>
      <c r="BL17" s="211">
        <v>-3.71704371053681</v>
      </c>
      <c r="BM17" s="213">
        <v>4062.8062614562</v>
      </c>
      <c r="BN17" s="212"/>
      <c r="BO17" s="86" t="s">
        <v>47</v>
      </c>
      <c r="BP17" s="87" t="s">
        <v>102</v>
      </c>
      <c r="BQ17" s="208">
        <v>0</v>
      </c>
      <c r="BR17" s="208">
        <v>0</v>
      </c>
      <c r="BS17" s="208">
        <v>0</v>
      </c>
      <c r="BT17" s="208">
        <v>3.75185296612329e-8</v>
      </c>
      <c r="BU17" s="208">
        <v>1.03021886564877e-5</v>
      </c>
      <c r="BV17" s="208">
        <v>0.00849203686022429</v>
      </c>
      <c r="BW17" s="208">
        <v>0.0109122501251152</v>
      </c>
      <c r="BX17" s="208">
        <v>0.000212788241847856</v>
      </c>
      <c r="BY17" s="208">
        <v>0.00260974486798302</v>
      </c>
      <c r="BZ17" s="208">
        <v>0.000268741300930206</v>
      </c>
      <c r="CA17" s="208">
        <v>0.000346831369980435</v>
      </c>
      <c r="CB17" s="208">
        <v>21.9151974815173</v>
      </c>
      <c r="CC17" s="208">
        <v>0.000331347323326146</v>
      </c>
      <c r="CD17" s="208">
        <v>0.459861662911671</v>
      </c>
      <c r="CE17" s="208">
        <v>5.19934140111352e-5</v>
      </c>
      <c r="CF17" s="208">
        <v>0.000685062164711232</v>
      </c>
      <c r="CG17" s="208">
        <v>7.1428592556922e-5</v>
      </c>
      <c r="CH17" s="208">
        <v>0.00299266923373031</v>
      </c>
      <c r="CI17" s="208">
        <v>0.000649327693815617</v>
      </c>
      <c r="CJ17" s="208">
        <v>0.000300507939404951</v>
      </c>
      <c r="CK17" s="208">
        <v>0.00147324759675125</v>
      </c>
      <c r="CL17" s="208">
        <v>0.00066183745766265</v>
      </c>
      <c r="CM17" s="208">
        <v>0.000964140219251032</v>
      </c>
      <c r="CN17" s="208">
        <v>0.0740390091134555</v>
      </c>
      <c r="CO17" s="208">
        <v>0.000244622849775939</v>
      </c>
      <c r="CP17" s="208">
        <v>0.000450051837726908</v>
      </c>
      <c r="CQ17" s="208">
        <v>0.00467659273082494</v>
      </c>
      <c r="CR17" s="208">
        <v>0.026322758179629</v>
      </c>
      <c r="CS17" s="208">
        <v>9.30576585391006e-5</v>
      </c>
      <c r="CT17" s="208">
        <v>1.55958808508277e-5</v>
      </c>
      <c r="CU17" s="208">
        <v>0.269517334742356</v>
      </c>
      <c r="CV17" s="208">
        <v>6.94308704442591e-6</v>
      </c>
      <c r="CW17" s="208">
        <v>0.0739432136211601</v>
      </c>
      <c r="CX17" s="208">
        <v>6.28429752750111e-5</v>
      </c>
      <c r="CY17" s="208">
        <v>0.0457277528867188</v>
      </c>
      <c r="CZ17" s="208">
        <v>0.0219280693426476</v>
      </c>
      <c r="DA17" s="208">
        <v>0.00231222972274665</v>
      </c>
      <c r="DB17" s="208">
        <v>1.56286707552533e-5</v>
      </c>
      <c r="DC17" s="208">
        <v>4.42441490105184e-5</v>
      </c>
      <c r="DD17" s="208">
        <v>0.000639991806898026</v>
      </c>
      <c r="DE17" s="208">
        <v>0.000324422263774347</v>
      </c>
      <c r="DF17" s="208">
        <v>0.00957124401247882</v>
      </c>
      <c r="DG17" s="208">
        <v>0.00670475889964721</v>
      </c>
      <c r="DH17" s="208">
        <v>0.00808951584299113</v>
      </c>
      <c r="DI17" s="208">
        <v>0.000137196542202865</v>
      </c>
      <c r="DJ17" s="208">
        <v>0.00364437632905592</v>
      </c>
      <c r="DK17" s="208">
        <v>0.010925365971782</v>
      </c>
      <c r="DL17" s="208">
        <v>0.112047376248226</v>
      </c>
      <c r="DM17" s="208">
        <v>0.155116947630522</v>
      </c>
      <c r="DN17" s="208">
        <v>0.00337382314494972</v>
      </c>
      <c r="DO17" s="208">
        <v>0.00128568828448997</v>
      </c>
      <c r="DP17" s="208">
        <v>0</v>
      </c>
      <c r="DQ17" s="101">
        <f t="shared" si="0"/>
        <v>23.237354092963</v>
      </c>
      <c r="DR17" s="210">
        <v>0</v>
      </c>
      <c r="DS17" s="208">
        <v>0.000548449274741485</v>
      </c>
      <c r="DT17" s="85">
        <f t="shared" si="1"/>
        <v>0.000548449274741485</v>
      </c>
      <c r="DU17" s="208">
        <v>0</v>
      </c>
      <c r="DV17" s="208">
        <v>0</v>
      </c>
      <c r="DW17" s="208">
        <v>66.1532560412559</v>
      </c>
      <c r="DX17" s="208">
        <v>0</v>
      </c>
      <c r="DY17" s="208">
        <v>-0.0249846779609352</v>
      </c>
      <c r="DZ17" s="117">
        <f t="shared" si="3"/>
        <v>66.1288198125697</v>
      </c>
      <c r="EA17" s="118">
        <f t="shared" si="2"/>
        <v>89.3661739055328</v>
      </c>
    </row>
    <row r="18" spans="1:131">
      <c r="A18" s="86" t="s">
        <v>167</v>
      </c>
      <c r="B18" s="200" t="s">
        <v>168</v>
      </c>
      <c r="C18" s="208">
        <v>0</v>
      </c>
      <c r="D18" s="208">
        <v>0</v>
      </c>
      <c r="E18" s="208">
        <v>0</v>
      </c>
      <c r="F18" s="208">
        <v>0</v>
      </c>
      <c r="G18" s="208">
        <v>0</v>
      </c>
      <c r="H18" s="208">
        <v>0.000291350813968479</v>
      </c>
      <c r="I18" s="208">
        <v>0.000573418137978595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0.0011683788158429</v>
      </c>
      <c r="S18" s="208">
        <v>0</v>
      </c>
      <c r="T18" s="208">
        <v>0.00828738750507015</v>
      </c>
      <c r="U18" s="208">
        <v>0</v>
      </c>
      <c r="V18" s="208">
        <v>0</v>
      </c>
      <c r="W18" s="208">
        <v>0</v>
      </c>
      <c r="X18" s="208">
        <v>9.12542281135208e-5</v>
      </c>
      <c r="Y18" s="208">
        <v>0.0993566737989975</v>
      </c>
      <c r="Z18" s="208">
        <v>0</v>
      </c>
      <c r="AA18" s="208">
        <v>0</v>
      </c>
      <c r="AB18" s="208">
        <v>0</v>
      </c>
      <c r="AC18" s="208">
        <v>0</v>
      </c>
      <c r="AD18" s="208">
        <v>0</v>
      </c>
      <c r="AE18" s="208">
        <v>0.00151868760870201</v>
      </c>
      <c r="AF18" s="208">
        <v>0</v>
      </c>
      <c r="AG18" s="208">
        <v>0</v>
      </c>
      <c r="AH18" s="208">
        <v>0</v>
      </c>
      <c r="AI18" s="208">
        <v>1.12738127866174e-5</v>
      </c>
      <c r="AJ18" s="208">
        <v>0</v>
      </c>
      <c r="AK18" s="208">
        <v>0</v>
      </c>
      <c r="AL18" s="208">
        <v>0</v>
      </c>
      <c r="AM18" s="208">
        <v>0</v>
      </c>
      <c r="AN18" s="208">
        <v>0</v>
      </c>
      <c r="AO18" s="208">
        <v>0</v>
      </c>
      <c r="AP18" s="208">
        <v>0</v>
      </c>
      <c r="AQ18" s="208">
        <v>0</v>
      </c>
      <c r="AR18" s="208">
        <v>0</v>
      </c>
      <c r="AS18" s="208">
        <v>0</v>
      </c>
      <c r="AT18" s="208">
        <v>0</v>
      </c>
      <c r="AU18" s="208">
        <v>0</v>
      </c>
      <c r="AV18" s="208">
        <v>0</v>
      </c>
      <c r="AW18" s="208">
        <v>0.000124653984029505</v>
      </c>
      <c r="AX18" s="208">
        <v>0</v>
      </c>
      <c r="AY18" s="208">
        <v>0</v>
      </c>
      <c r="AZ18" s="208">
        <v>0</v>
      </c>
      <c r="BA18" s="208">
        <v>0</v>
      </c>
      <c r="BB18" s="208">
        <v>0</v>
      </c>
      <c r="BC18" s="209">
        <v>0.111423078705489</v>
      </c>
      <c r="BD18" s="210">
        <v>0</v>
      </c>
      <c r="BE18" s="208">
        <v>0</v>
      </c>
      <c r="BF18" s="208">
        <v>0</v>
      </c>
      <c r="BG18" s="208">
        <v>0</v>
      </c>
      <c r="BH18" s="208">
        <v>0</v>
      </c>
      <c r="BI18" s="208">
        <v>0</v>
      </c>
      <c r="BJ18" s="208">
        <v>0</v>
      </c>
      <c r="BK18" s="208">
        <v>-0.00461276150548931</v>
      </c>
      <c r="BL18" s="211">
        <v>-0.00461276150548931</v>
      </c>
      <c r="BM18" s="213">
        <v>0.1068103172</v>
      </c>
      <c r="BN18" s="212"/>
      <c r="BO18" s="86" t="s">
        <v>48</v>
      </c>
      <c r="BP18" s="87" t="s">
        <v>103</v>
      </c>
      <c r="BQ18" s="208">
        <v>0.123525143989225</v>
      </c>
      <c r="BR18" s="208">
        <v>0.93183821757503</v>
      </c>
      <c r="BS18" s="208">
        <v>0.11327013497602</v>
      </c>
      <c r="BT18" s="208">
        <v>0</v>
      </c>
      <c r="BU18" s="208">
        <v>0</v>
      </c>
      <c r="BV18" s="208">
        <v>0</v>
      </c>
      <c r="BW18" s="208">
        <v>0.0848749592402377</v>
      </c>
      <c r="BX18" s="208">
        <v>0.187567327744485</v>
      </c>
      <c r="BY18" s="208">
        <v>0</v>
      </c>
      <c r="BZ18" s="208">
        <v>0</v>
      </c>
      <c r="CA18" s="208">
        <v>0</v>
      </c>
      <c r="CB18" s="208">
        <v>0</v>
      </c>
      <c r="CC18" s="208">
        <v>4.89198001373494</v>
      </c>
      <c r="CD18" s="208">
        <v>0.628196621415905</v>
      </c>
      <c r="CE18" s="208">
        <v>0</v>
      </c>
      <c r="CF18" s="208">
        <v>0</v>
      </c>
      <c r="CG18" s="208">
        <v>0</v>
      </c>
      <c r="CH18" s="208">
        <v>0</v>
      </c>
      <c r="CI18" s="208">
        <v>0</v>
      </c>
      <c r="CJ18" s="208">
        <v>0</v>
      </c>
      <c r="CK18" s="208">
        <v>0</v>
      </c>
      <c r="CL18" s="208">
        <v>0</v>
      </c>
      <c r="CM18" s="208">
        <v>0</v>
      </c>
      <c r="CN18" s="208">
        <v>0.505911661688683</v>
      </c>
      <c r="CO18" s="208">
        <v>0</v>
      </c>
      <c r="CP18" s="208">
        <v>0</v>
      </c>
      <c r="CQ18" s="208">
        <v>0.78056585941915</v>
      </c>
      <c r="CR18" s="208">
        <v>0.135960059538154</v>
      </c>
      <c r="CS18" s="208">
        <v>0</v>
      </c>
      <c r="CT18" s="208">
        <v>0.0296464558945169</v>
      </c>
      <c r="CU18" s="208">
        <v>19.5168689685462</v>
      </c>
      <c r="CV18" s="208">
        <v>0</v>
      </c>
      <c r="CW18" s="208">
        <v>0.318512931793263</v>
      </c>
      <c r="CX18" s="208">
        <v>0</v>
      </c>
      <c r="CY18" s="208">
        <v>13.3694084699679</v>
      </c>
      <c r="CZ18" s="208">
        <v>1.90680073607007</v>
      </c>
      <c r="DA18" s="208">
        <v>0</v>
      </c>
      <c r="DB18" s="208">
        <v>0</v>
      </c>
      <c r="DC18" s="208">
        <v>0</v>
      </c>
      <c r="DD18" s="208">
        <v>0</v>
      </c>
      <c r="DE18" s="208">
        <v>0</v>
      </c>
      <c r="DF18" s="208">
        <v>0</v>
      </c>
      <c r="DG18" s="208">
        <v>0</v>
      </c>
      <c r="DH18" s="208">
        <v>0.0365221893930479</v>
      </c>
      <c r="DI18" s="208">
        <v>0</v>
      </c>
      <c r="DJ18" s="208">
        <v>0.25841241440383</v>
      </c>
      <c r="DK18" s="208">
        <v>0</v>
      </c>
      <c r="DL18" s="208">
        <v>0.0387851320949468</v>
      </c>
      <c r="DM18" s="208">
        <v>0</v>
      </c>
      <c r="DN18" s="208">
        <v>0</v>
      </c>
      <c r="DO18" s="208">
        <v>0.520875292346995</v>
      </c>
      <c r="DP18" s="208">
        <v>0</v>
      </c>
      <c r="DQ18" s="101">
        <f t="shared" si="0"/>
        <v>44.3795225898326</v>
      </c>
      <c r="DR18" s="210">
        <v>0</v>
      </c>
      <c r="DS18" s="208">
        <v>0</v>
      </c>
      <c r="DT18" s="85">
        <f t="shared" si="1"/>
        <v>0</v>
      </c>
      <c r="DU18" s="208">
        <v>0</v>
      </c>
      <c r="DV18" s="208">
        <v>0</v>
      </c>
      <c r="DW18" s="208">
        <v>1.58034211796296</v>
      </c>
      <c r="DX18" s="208">
        <v>0</v>
      </c>
      <c r="DY18" s="208">
        <v>-0.0359827614819892</v>
      </c>
      <c r="DZ18" s="117">
        <f t="shared" si="3"/>
        <v>1.54435935648097</v>
      </c>
      <c r="EA18" s="118">
        <f t="shared" si="2"/>
        <v>45.9238819463136</v>
      </c>
    </row>
    <row r="19" spans="1:131">
      <c r="A19" s="86" t="s">
        <v>169</v>
      </c>
      <c r="B19" s="200" t="s">
        <v>170</v>
      </c>
      <c r="C19" s="208">
        <v>0</v>
      </c>
      <c r="D19" s="208">
        <v>0</v>
      </c>
      <c r="E19" s="208">
        <v>0.0198463029313287</v>
      </c>
      <c r="F19" s="208">
        <v>0</v>
      </c>
      <c r="G19" s="208">
        <v>0</v>
      </c>
      <c r="H19" s="208">
        <v>0.0600339313534582</v>
      </c>
      <c r="I19" s="208">
        <v>0.248864355217981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  <c r="R19" s="208">
        <v>0</v>
      </c>
      <c r="S19" s="208">
        <v>0.0311944420118861</v>
      </c>
      <c r="T19" s="208">
        <v>49.367541809856</v>
      </c>
      <c r="U19" s="208">
        <v>0.0347001974726237</v>
      </c>
      <c r="V19" s="208">
        <v>0</v>
      </c>
      <c r="W19" s="208">
        <v>0</v>
      </c>
      <c r="X19" s="208">
        <v>0.995544847612491</v>
      </c>
      <c r="Y19" s="208">
        <v>0.117788769819718</v>
      </c>
      <c r="Z19" s="208">
        <v>0</v>
      </c>
      <c r="AA19" s="208">
        <v>0</v>
      </c>
      <c r="AB19" s="208">
        <v>0.0167745048253864</v>
      </c>
      <c r="AC19" s="208">
        <v>0</v>
      </c>
      <c r="AD19" s="208">
        <v>0</v>
      </c>
      <c r="AE19" s="208">
        <v>0.00979169576722484</v>
      </c>
      <c r="AF19" s="208">
        <v>0</v>
      </c>
      <c r="AG19" s="208">
        <v>0.0547178961439814</v>
      </c>
      <c r="AH19" s="208">
        <v>0</v>
      </c>
      <c r="AI19" s="208">
        <v>0</v>
      </c>
      <c r="AJ19" s="208">
        <v>0</v>
      </c>
      <c r="AK19" s="208">
        <v>1.15618533698772</v>
      </c>
      <c r="AL19" s="208">
        <v>0</v>
      </c>
      <c r="AM19" s="208">
        <v>0</v>
      </c>
      <c r="AN19" s="208">
        <v>0</v>
      </c>
      <c r="AO19" s="208">
        <v>0</v>
      </c>
      <c r="AP19" s="208">
        <v>0</v>
      </c>
      <c r="AQ19" s="208">
        <v>0</v>
      </c>
      <c r="AR19" s="208">
        <v>0</v>
      </c>
      <c r="AS19" s="208">
        <v>0</v>
      </c>
      <c r="AT19" s="208">
        <v>0</v>
      </c>
      <c r="AU19" s="208">
        <v>0</v>
      </c>
      <c r="AV19" s="208">
        <v>0</v>
      </c>
      <c r="AW19" s="208">
        <v>0</v>
      </c>
      <c r="AX19" s="208">
        <v>0</v>
      </c>
      <c r="AY19" s="208">
        <v>0</v>
      </c>
      <c r="AZ19" s="208">
        <v>0</v>
      </c>
      <c r="BA19" s="208">
        <v>0</v>
      </c>
      <c r="BB19" s="208">
        <v>0</v>
      </c>
      <c r="BC19" s="209">
        <v>52.1129840899998</v>
      </c>
      <c r="BD19" s="210">
        <v>0</v>
      </c>
      <c r="BE19" s="208">
        <v>0</v>
      </c>
      <c r="BF19" s="208">
        <v>0</v>
      </c>
      <c r="BG19" s="208">
        <v>0</v>
      </c>
      <c r="BH19" s="208">
        <v>0</v>
      </c>
      <c r="BI19" s="208">
        <v>0</v>
      </c>
      <c r="BJ19" s="208">
        <v>0</v>
      </c>
      <c r="BK19" s="208">
        <v>-0.0504295641997741</v>
      </c>
      <c r="BL19" s="211">
        <v>-0.0504295641997741</v>
      </c>
      <c r="BM19" s="213">
        <v>52.0625545258</v>
      </c>
      <c r="BN19" s="212"/>
      <c r="BO19" s="86" t="s">
        <v>49</v>
      </c>
      <c r="BP19" s="87" t="s">
        <v>104</v>
      </c>
      <c r="BQ19" s="208">
        <v>0.415617460154842</v>
      </c>
      <c r="BR19" s="208">
        <v>0.109914753326826</v>
      </c>
      <c r="BS19" s="208">
        <v>0</v>
      </c>
      <c r="BT19" s="208">
        <v>0.000150577342753216</v>
      </c>
      <c r="BU19" s="208">
        <v>0.00563117197440197</v>
      </c>
      <c r="BV19" s="208">
        <v>3.98845143967872</v>
      </c>
      <c r="BW19" s="208">
        <v>4.21707085680568</v>
      </c>
      <c r="BX19" s="208">
        <v>0.727393736367353</v>
      </c>
      <c r="BY19" s="208">
        <v>16.2244773266088</v>
      </c>
      <c r="BZ19" s="208">
        <v>0.27511587857032</v>
      </c>
      <c r="CA19" s="208">
        <v>0.21210620490144</v>
      </c>
      <c r="CB19" s="208">
        <v>1.67299040358301</v>
      </c>
      <c r="CC19" s="208">
        <v>5.0894676865863</v>
      </c>
      <c r="CD19" s="208">
        <v>31.9335130026618</v>
      </c>
      <c r="CE19" s="208">
        <v>3.72555513976783</v>
      </c>
      <c r="CF19" s="208">
        <v>1.17991128088183</v>
      </c>
      <c r="CG19" s="208">
        <v>0.0396590514503609</v>
      </c>
      <c r="CH19" s="208">
        <v>0.409642419605268</v>
      </c>
      <c r="CI19" s="208">
        <v>0.416908208550145</v>
      </c>
      <c r="CJ19" s="208">
        <v>0.16892411236206</v>
      </c>
      <c r="CK19" s="208">
        <v>7.73805772078666</v>
      </c>
      <c r="CL19" s="208">
        <v>2.32055690938149</v>
      </c>
      <c r="CM19" s="208">
        <v>0.0399637351357106</v>
      </c>
      <c r="CN19" s="208">
        <v>1.96702945947614</v>
      </c>
      <c r="CO19" s="208">
        <v>0.5382681812418</v>
      </c>
      <c r="CP19" s="208">
        <v>0.552773574661727</v>
      </c>
      <c r="CQ19" s="208">
        <v>1.05471617948471</v>
      </c>
      <c r="CR19" s="208">
        <v>2.66892735434912</v>
      </c>
      <c r="CS19" s="208">
        <v>0.900127433004984</v>
      </c>
      <c r="CT19" s="208">
        <v>0.0134437632294702</v>
      </c>
      <c r="CU19" s="208">
        <v>5.52167369019632</v>
      </c>
      <c r="CV19" s="208">
        <v>5.62636219913986e-7</v>
      </c>
      <c r="CW19" s="208">
        <v>0.0705270431185304</v>
      </c>
      <c r="CX19" s="208">
        <v>0.319087096619596</v>
      </c>
      <c r="CY19" s="208">
        <v>0.910991827978697</v>
      </c>
      <c r="CZ19" s="208">
        <v>18.4877000741592</v>
      </c>
      <c r="DA19" s="208">
        <v>1.05944097577538</v>
      </c>
      <c r="DB19" s="208">
        <v>0.0158349516239145</v>
      </c>
      <c r="DC19" s="208">
        <v>0</v>
      </c>
      <c r="DD19" s="208">
        <v>0.26447787378292</v>
      </c>
      <c r="DE19" s="208">
        <v>0.106228340504586</v>
      </c>
      <c r="DF19" s="208">
        <v>1.41374398071979</v>
      </c>
      <c r="DG19" s="208">
        <v>0.0509950626556538</v>
      </c>
      <c r="DH19" s="208">
        <v>3.85515949772265</v>
      </c>
      <c r="DI19" s="208">
        <v>6.66771903085523</v>
      </c>
      <c r="DJ19" s="208">
        <v>1.2245001820153</v>
      </c>
      <c r="DK19" s="208">
        <v>7.30963282467886</v>
      </c>
      <c r="DL19" s="208">
        <v>7.658035593199</v>
      </c>
      <c r="DM19" s="208">
        <v>6.64607510448661</v>
      </c>
      <c r="DN19" s="208">
        <v>10.6542489914542</v>
      </c>
      <c r="DO19" s="208">
        <v>1.61393492077525</v>
      </c>
      <c r="DP19" s="208">
        <v>0</v>
      </c>
      <c r="DQ19" s="101">
        <f t="shared" si="0"/>
        <v>162.45637264689</v>
      </c>
      <c r="DR19" s="210">
        <v>0</v>
      </c>
      <c r="DS19" s="208">
        <v>0.000230127325339693</v>
      </c>
      <c r="DT19" s="85">
        <f t="shared" si="1"/>
        <v>0.000230127325339693</v>
      </c>
      <c r="DU19" s="208">
        <v>0</v>
      </c>
      <c r="DV19" s="208">
        <v>0</v>
      </c>
      <c r="DW19" s="208">
        <v>22.5159072328024</v>
      </c>
      <c r="DX19" s="208">
        <v>0</v>
      </c>
      <c r="DY19" s="208">
        <v>-0.123792555016463</v>
      </c>
      <c r="DZ19" s="117">
        <f t="shared" si="3"/>
        <v>22.3923448051113</v>
      </c>
      <c r="EA19" s="118">
        <f t="shared" si="2"/>
        <v>184.848717452001</v>
      </c>
    </row>
    <row r="20" spans="1:131">
      <c r="A20" s="86" t="s">
        <v>171</v>
      </c>
      <c r="B20" s="200" t="s">
        <v>172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0</v>
      </c>
      <c r="Y20" s="208">
        <v>0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8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9">
        <v>0</v>
      </c>
      <c r="BD20" s="210">
        <v>0</v>
      </c>
      <c r="BE20" s="208">
        <v>0</v>
      </c>
      <c r="BF20" s="208">
        <v>0</v>
      </c>
      <c r="BG20" s="208">
        <v>0</v>
      </c>
      <c r="BH20" s="208">
        <v>0</v>
      </c>
      <c r="BI20" s="208">
        <v>0</v>
      </c>
      <c r="BJ20" s="208">
        <v>0</v>
      </c>
      <c r="BK20" s="208">
        <v>0</v>
      </c>
      <c r="BL20" s="211">
        <v>0</v>
      </c>
      <c r="BM20" s="213">
        <v>0</v>
      </c>
      <c r="BN20" s="212"/>
      <c r="BO20" s="86" t="s">
        <v>50</v>
      </c>
      <c r="BP20" s="87" t="s">
        <v>105</v>
      </c>
      <c r="BQ20" s="208">
        <v>0</v>
      </c>
      <c r="BR20" s="208">
        <v>0</v>
      </c>
      <c r="BS20" s="208">
        <v>0</v>
      </c>
      <c r="BT20" s="208">
        <v>0</v>
      </c>
      <c r="BU20" s="208">
        <v>0</v>
      </c>
      <c r="BV20" s="208">
        <v>0.0152681571059257</v>
      </c>
      <c r="BW20" s="208">
        <v>0.0165795436626618</v>
      </c>
      <c r="BX20" s="208">
        <v>0.0516440036255669</v>
      </c>
      <c r="BY20" s="208">
        <v>0</v>
      </c>
      <c r="BZ20" s="208">
        <v>0</v>
      </c>
      <c r="CA20" s="208">
        <v>0</v>
      </c>
      <c r="CB20" s="208">
        <v>0</v>
      </c>
      <c r="CC20" s="208">
        <v>0</v>
      </c>
      <c r="CD20" s="208">
        <v>0.00646582088327226</v>
      </c>
      <c r="CE20" s="208">
        <v>0.0814140426984124</v>
      </c>
      <c r="CF20" s="208">
        <v>0</v>
      </c>
      <c r="CG20" s="208">
        <v>0</v>
      </c>
      <c r="CH20" s="208">
        <v>0</v>
      </c>
      <c r="CI20" s="208">
        <v>0</v>
      </c>
      <c r="CJ20" s="208">
        <v>0</v>
      </c>
      <c r="CK20" s="208">
        <v>0</v>
      </c>
      <c r="CL20" s="208">
        <v>0</v>
      </c>
      <c r="CM20" s="208">
        <v>0</v>
      </c>
      <c r="CN20" s="208">
        <v>0</v>
      </c>
      <c r="CO20" s="208">
        <v>0.00242081333119858</v>
      </c>
      <c r="CP20" s="208">
        <v>0</v>
      </c>
      <c r="CQ20" s="208">
        <v>0</v>
      </c>
      <c r="CR20" s="208">
        <v>0</v>
      </c>
      <c r="CS20" s="208">
        <v>0</v>
      </c>
      <c r="CT20" s="208">
        <v>0</v>
      </c>
      <c r="CU20" s="208">
        <v>0</v>
      </c>
      <c r="CV20" s="208">
        <v>0</v>
      </c>
      <c r="CW20" s="208">
        <v>0</v>
      </c>
      <c r="CX20" s="208">
        <v>0</v>
      </c>
      <c r="CY20" s="208">
        <v>0</v>
      </c>
      <c r="CZ20" s="208">
        <v>1.17487085222142</v>
      </c>
      <c r="DA20" s="208">
        <v>0</v>
      </c>
      <c r="DB20" s="208">
        <v>0</v>
      </c>
      <c r="DC20" s="208">
        <v>0.00966336412642883</v>
      </c>
      <c r="DD20" s="208">
        <v>0</v>
      </c>
      <c r="DE20" s="208">
        <v>0</v>
      </c>
      <c r="DF20" s="208">
        <v>0.011203826558002</v>
      </c>
      <c r="DG20" s="208">
        <v>0.040739934281944</v>
      </c>
      <c r="DH20" s="208">
        <v>0.2513227303546</v>
      </c>
      <c r="DI20" s="208">
        <v>0.221349966818121</v>
      </c>
      <c r="DJ20" s="208">
        <v>0.0828342106568823</v>
      </c>
      <c r="DK20" s="208">
        <v>1.19781773366726</v>
      </c>
      <c r="DL20" s="208">
        <v>0.175022077269024</v>
      </c>
      <c r="DM20" s="208">
        <v>0.156102752277053</v>
      </c>
      <c r="DN20" s="208">
        <v>0</v>
      </c>
      <c r="DO20" s="208">
        <v>0.124792131439426</v>
      </c>
      <c r="DP20" s="208">
        <v>0</v>
      </c>
      <c r="DQ20" s="101">
        <f t="shared" si="0"/>
        <v>3.6195119609772</v>
      </c>
      <c r="DR20" s="210">
        <v>0</v>
      </c>
      <c r="DS20" s="208">
        <v>0</v>
      </c>
      <c r="DT20" s="85">
        <f t="shared" si="1"/>
        <v>0</v>
      </c>
      <c r="DU20" s="208">
        <v>0</v>
      </c>
      <c r="DV20" s="208">
        <v>0</v>
      </c>
      <c r="DW20" s="208">
        <v>0.11264205612801</v>
      </c>
      <c r="DX20" s="208">
        <v>0</v>
      </c>
      <c r="DY20" s="208">
        <v>0.0211783175173603</v>
      </c>
      <c r="DZ20" s="117">
        <f t="shared" si="3"/>
        <v>0.13382037364537</v>
      </c>
      <c r="EA20" s="118">
        <f t="shared" si="2"/>
        <v>3.75333233462257</v>
      </c>
    </row>
    <row r="21" spans="1:131">
      <c r="A21" s="86" t="s">
        <v>173</v>
      </c>
      <c r="B21" s="200" t="s">
        <v>174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0.000414286738142852</v>
      </c>
      <c r="Y21" s="208">
        <v>0.146624725106584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0.00227639492016874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9">
        <v>0.149315406764896</v>
      </c>
      <c r="BD21" s="210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-2.24679648954068e-5</v>
      </c>
      <c r="BL21" s="211">
        <v>-2.24679648954068e-5</v>
      </c>
      <c r="BM21" s="213">
        <v>0.1492929388</v>
      </c>
      <c r="BN21" s="212"/>
      <c r="BO21" s="86" t="s">
        <v>51</v>
      </c>
      <c r="BP21" s="87" t="s">
        <v>106</v>
      </c>
      <c r="BQ21" s="208">
        <v>14.7870233897089</v>
      </c>
      <c r="BR21" s="208">
        <v>5.3906014964255</v>
      </c>
      <c r="BS21" s="208">
        <v>0.609656817843247</v>
      </c>
      <c r="BT21" s="208">
        <v>4.90445850363145e-7</v>
      </c>
      <c r="BU21" s="208">
        <v>0.0627204185146679</v>
      </c>
      <c r="BV21" s="208">
        <v>0.260830445124694</v>
      </c>
      <c r="BW21" s="208">
        <v>3.13876236453708</v>
      </c>
      <c r="BX21" s="208">
        <v>0.163892896155857</v>
      </c>
      <c r="BY21" s="208">
        <v>0.00151135286719483</v>
      </c>
      <c r="BZ21" s="208">
        <v>0.26511582732045</v>
      </c>
      <c r="CA21" s="208">
        <v>0.00072581719545408</v>
      </c>
      <c r="CB21" s="208">
        <v>0.936012780177496</v>
      </c>
      <c r="CC21" s="208">
        <v>0.000156520168502419</v>
      </c>
      <c r="CD21" s="208">
        <v>4.7030899865004</v>
      </c>
      <c r="CE21" s="208">
        <v>0.000131526382825141</v>
      </c>
      <c r="CF21" s="208">
        <v>1061.81972423643</v>
      </c>
      <c r="CG21" s="208">
        <v>0.000122433073627149</v>
      </c>
      <c r="CH21" s="208">
        <v>879.165630470716</v>
      </c>
      <c r="CI21" s="208">
        <v>0.232723737936953</v>
      </c>
      <c r="CJ21" s="208">
        <v>0.00161339351283133</v>
      </c>
      <c r="CK21" s="208">
        <v>2.19389540792561</v>
      </c>
      <c r="CL21" s="208">
        <v>5.78620713452437</v>
      </c>
      <c r="CM21" s="208">
        <v>4.28012788050554</v>
      </c>
      <c r="CN21" s="208">
        <v>1.12328207267913</v>
      </c>
      <c r="CO21" s="208">
        <v>0.000102921107071779</v>
      </c>
      <c r="CP21" s="208">
        <v>0.305301815434223</v>
      </c>
      <c r="CQ21" s="208">
        <v>0.983944142964378</v>
      </c>
      <c r="CR21" s="208">
        <v>0.158120976029868</v>
      </c>
      <c r="CS21" s="208">
        <v>0.828799400498839</v>
      </c>
      <c r="CT21" s="208">
        <v>0.00141065305497128</v>
      </c>
      <c r="CU21" s="208">
        <v>0.274428704215538</v>
      </c>
      <c r="CV21" s="208">
        <v>0.533548903756034</v>
      </c>
      <c r="CW21" s="208">
        <v>0.580836597067475</v>
      </c>
      <c r="CX21" s="208">
        <v>0.550335923054872</v>
      </c>
      <c r="CY21" s="208">
        <v>8.56387956446914</v>
      </c>
      <c r="CZ21" s="208">
        <v>27.1867866685253</v>
      </c>
      <c r="DA21" s="208">
        <v>27.8086869055266</v>
      </c>
      <c r="DB21" s="208">
        <v>0.240568580207466</v>
      </c>
      <c r="DC21" s="208">
        <v>148.019805869477</v>
      </c>
      <c r="DD21" s="208">
        <v>0.424842933671814</v>
      </c>
      <c r="DE21" s="208">
        <v>0.0676537983732616</v>
      </c>
      <c r="DF21" s="208">
        <v>3.62106984962028</v>
      </c>
      <c r="DG21" s="208">
        <v>0.00398638516285494</v>
      </c>
      <c r="DH21" s="208">
        <v>0.0305363193743569</v>
      </c>
      <c r="DI21" s="208">
        <v>0.00170042196865904</v>
      </c>
      <c r="DJ21" s="208">
        <v>0.0476396400361605</v>
      </c>
      <c r="DK21" s="208">
        <v>1.1023511826158</v>
      </c>
      <c r="DL21" s="208">
        <v>0.25265557876278</v>
      </c>
      <c r="DM21" s="208">
        <v>9.04506308213292</v>
      </c>
      <c r="DN21" s="208">
        <v>0.241312094103563</v>
      </c>
      <c r="DO21" s="208">
        <v>0.239129451193624</v>
      </c>
      <c r="DP21" s="208">
        <v>0</v>
      </c>
      <c r="DQ21" s="101">
        <f t="shared" si="0"/>
        <v>2216.03805725907</v>
      </c>
      <c r="DR21" s="210">
        <v>0</v>
      </c>
      <c r="DS21" s="208">
        <v>3933.35711662576</v>
      </c>
      <c r="DT21" s="85">
        <f t="shared" si="1"/>
        <v>3933.35711662576</v>
      </c>
      <c r="DU21" s="208">
        <v>0</v>
      </c>
      <c r="DV21" s="208">
        <v>0</v>
      </c>
      <c r="DW21" s="208">
        <v>131.331590605343</v>
      </c>
      <c r="DX21" s="208">
        <v>0</v>
      </c>
      <c r="DY21" s="208">
        <v>-2.14983967453473</v>
      </c>
      <c r="DZ21" s="117">
        <f t="shared" si="3"/>
        <v>4062.53886755657</v>
      </c>
      <c r="EA21" s="118">
        <f t="shared" si="2"/>
        <v>6278.57692481565</v>
      </c>
    </row>
    <row r="22" spans="1:131">
      <c r="A22" s="86" t="s">
        <v>175</v>
      </c>
      <c r="B22" s="200" t="s">
        <v>176</v>
      </c>
      <c r="C22" s="208">
        <v>0</v>
      </c>
      <c r="D22" s="208">
        <v>13.3058499955124</v>
      </c>
      <c r="E22" s="208">
        <v>0</v>
      </c>
      <c r="F22" s="208">
        <v>0</v>
      </c>
      <c r="G22" s="208">
        <v>0</v>
      </c>
      <c r="H22" s="208">
        <v>35.3909795140502</v>
      </c>
      <c r="I22" s="208">
        <v>4.66905262090929</v>
      </c>
      <c r="J22" s="208">
        <v>0</v>
      </c>
      <c r="K22" s="208">
        <v>0</v>
      </c>
      <c r="L22" s="208">
        <v>0</v>
      </c>
      <c r="M22" s="208">
        <v>0</v>
      </c>
      <c r="N22" s="208">
        <v>2.56591141588676</v>
      </c>
      <c r="O22" s="208">
        <v>0</v>
      </c>
      <c r="P22" s="208">
        <v>0</v>
      </c>
      <c r="Q22" s="208">
        <v>0</v>
      </c>
      <c r="R22" s="208">
        <v>0</v>
      </c>
      <c r="S22" s="208">
        <v>1.54047463447288</v>
      </c>
      <c r="T22" s="208">
        <v>0</v>
      </c>
      <c r="U22" s="208">
        <v>6.08713035796932</v>
      </c>
      <c r="V22" s="208">
        <v>0</v>
      </c>
      <c r="W22" s="208">
        <v>0</v>
      </c>
      <c r="X22" s="208">
        <v>0</v>
      </c>
      <c r="Y22" s="208">
        <v>0</v>
      </c>
      <c r="Z22" s="208">
        <v>0.934892322344574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0.158135986017548</v>
      </c>
      <c r="AR22" s="208">
        <v>17.2221495428738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2.80282927136211</v>
      </c>
      <c r="AZ22" s="208">
        <v>1.30729269463463</v>
      </c>
      <c r="BA22" s="208">
        <v>0.0694240590447028</v>
      </c>
      <c r="BB22" s="208">
        <v>0</v>
      </c>
      <c r="BC22" s="209">
        <v>86.0541224150782</v>
      </c>
      <c r="BD22" s="210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712.401585645434</v>
      </c>
      <c r="BJ22" s="208">
        <v>0</v>
      </c>
      <c r="BK22" s="208">
        <v>-0.132760458836688</v>
      </c>
      <c r="BL22" s="211">
        <v>712.268825186597</v>
      </c>
      <c r="BM22" s="213">
        <v>798.322947601675</v>
      </c>
      <c r="BN22" s="212"/>
      <c r="BO22" s="86" t="s">
        <v>52</v>
      </c>
      <c r="BP22" s="87" t="s">
        <v>107</v>
      </c>
      <c r="BQ22" s="208">
        <v>0.00718691261241593</v>
      </c>
      <c r="BR22" s="208">
        <v>0.0064337688567793</v>
      </c>
      <c r="BS22" s="208">
        <v>0</v>
      </c>
      <c r="BT22" s="208">
        <v>0</v>
      </c>
      <c r="BU22" s="208">
        <v>1.43754680997083e-5</v>
      </c>
      <c r="BV22" s="208">
        <v>0.00733344827753081</v>
      </c>
      <c r="BW22" s="208">
        <v>0.000633386638662457</v>
      </c>
      <c r="BX22" s="208">
        <v>0.00107175150930179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0.729843387534543</v>
      </c>
      <c r="CG22" s="208">
        <v>0.000356430670368567</v>
      </c>
      <c r="CH22" s="208">
        <v>0.0196701049982269</v>
      </c>
      <c r="CI22" s="208">
        <v>0.000488133971334034</v>
      </c>
      <c r="CJ22" s="208">
        <v>0.000866387946880649</v>
      </c>
      <c r="CK22" s="208">
        <v>0</v>
      </c>
      <c r="CL22" s="208">
        <v>1.32636552271912e-5</v>
      </c>
      <c r="CM22" s="208">
        <v>4.23913860542028e-6</v>
      </c>
      <c r="CN22" s="208">
        <v>0.00156930643989898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5.23347951184935e-7</v>
      </c>
      <c r="CU22" s="208">
        <v>0</v>
      </c>
      <c r="CV22" s="208">
        <v>3.64892743417224e-5</v>
      </c>
      <c r="CW22" s="208">
        <v>0</v>
      </c>
      <c r="CX22" s="208">
        <v>0</v>
      </c>
      <c r="CY22" s="208">
        <v>0.0346644670774734</v>
      </c>
      <c r="CZ22" s="208">
        <v>0.0245110298608117</v>
      </c>
      <c r="DA22" s="208">
        <v>0.0701685400795853</v>
      </c>
      <c r="DB22" s="208">
        <v>0.000167549024463362</v>
      </c>
      <c r="DC22" s="208">
        <v>0</v>
      </c>
      <c r="DD22" s="208">
        <v>0</v>
      </c>
      <c r="DE22" s="208">
        <v>0.000525558363439315</v>
      </c>
      <c r="DF22" s="208">
        <v>0</v>
      </c>
      <c r="DG22" s="208">
        <v>0</v>
      </c>
      <c r="DH22" s="208">
        <v>0.00021046683823114</v>
      </c>
      <c r="DI22" s="208">
        <v>0.0133899182485344</v>
      </c>
      <c r="DJ22" s="208">
        <v>0.000404955924086012</v>
      </c>
      <c r="DK22" s="208">
        <v>0.0301237182374078</v>
      </c>
      <c r="DL22" s="208">
        <v>0.0316560646995422</v>
      </c>
      <c r="DM22" s="208">
        <v>0.0155453064310283</v>
      </c>
      <c r="DN22" s="208">
        <v>0.0188704030379993</v>
      </c>
      <c r="DO22" s="208">
        <v>0.00747383856306357</v>
      </c>
      <c r="DP22" s="208">
        <v>0</v>
      </c>
      <c r="DQ22" s="101">
        <f t="shared" si="0"/>
        <v>1.02323372672583</v>
      </c>
      <c r="DR22" s="210">
        <v>0</v>
      </c>
      <c r="DS22" s="208">
        <v>4.87565337761879</v>
      </c>
      <c r="DT22" s="85">
        <f t="shared" si="1"/>
        <v>4.87565337761879</v>
      </c>
      <c r="DU22" s="208">
        <v>0</v>
      </c>
      <c r="DV22" s="208">
        <v>0</v>
      </c>
      <c r="DW22" s="208">
        <v>1.59181867766587</v>
      </c>
      <c r="DX22" s="208">
        <v>0</v>
      </c>
      <c r="DY22" s="208">
        <v>-0.00298771569401865</v>
      </c>
      <c r="DZ22" s="117">
        <f t="shared" si="3"/>
        <v>6.46448433959065</v>
      </c>
      <c r="EA22" s="118">
        <f t="shared" si="2"/>
        <v>7.48771806631648</v>
      </c>
    </row>
    <row r="23" spans="1:131">
      <c r="A23" s="86" t="s">
        <v>177</v>
      </c>
      <c r="B23" s="200" t="s">
        <v>178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0.0246169117190302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0.0103158241563834</v>
      </c>
      <c r="AR23" s="208">
        <v>0.939107787512802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0.13183314602669</v>
      </c>
      <c r="AZ23" s="208">
        <v>0.0137997350713451</v>
      </c>
      <c r="BA23" s="208">
        <v>0.00529246743643394</v>
      </c>
      <c r="BB23" s="208">
        <v>0</v>
      </c>
      <c r="BC23" s="209">
        <v>1.12496587192268</v>
      </c>
      <c r="BD23" s="210">
        <v>0</v>
      </c>
      <c r="BE23" s="208">
        <v>0.921305784020166</v>
      </c>
      <c r="BF23" s="208">
        <v>0.921305784020166</v>
      </c>
      <c r="BG23" s="208">
        <v>0</v>
      </c>
      <c r="BH23" s="208">
        <v>0</v>
      </c>
      <c r="BI23" s="208">
        <v>43.79981704869</v>
      </c>
      <c r="BJ23" s="208">
        <v>0</v>
      </c>
      <c r="BK23" s="208">
        <v>-0.00140336998281462</v>
      </c>
      <c r="BL23" s="211">
        <v>44.7197194627274</v>
      </c>
      <c r="BM23" s="213">
        <v>45.84468533465</v>
      </c>
      <c r="BN23" s="212"/>
      <c r="BO23" s="86" t="s">
        <v>53</v>
      </c>
      <c r="BP23" s="87" t="s">
        <v>108</v>
      </c>
      <c r="BQ23" s="208">
        <v>945.668094665453</v>
      </c>
      <c r="BR23" s="208">
        <v>276.359322392024</v>
      </c>
      <c r="BS23" s="208">
        <v>12.6456937558366</v>
      </c>
      <c r="BT23" s="208">
        <v>1.72220010683729e-5</v>
      </c>
      <c r="BU23" s="208">
        <v>1.74415581421406</v>
      </c>
      <c r="BV23" s="208">
        <v>14.1492390402861</v>
      </c>
      <c r="BW23" s="208">
        <v>97.9049269519782</v>
      </c>
      <c r="BX23" s="208">
        <v>0.916384394553177</v>
      </c>
      <c r="BY23" s="208">
        <v>3.08686985489206</v>
      </c>
      <c r="BZ23" s="208">
        <v>41.3485755286742</v>
      </c>
      <c r="CA23" s="208">
        <v>1.83505733927329</v>
      </c>
      <c r="CB23" s="208">
        <v>169.497394913851</v>
      </c>
      <c r="CC23" s="208">
        <v>13.8166592596825</v>
      </c>
      <c r="CD23" s="208">
        <v>123.054237620663</v>
      </c>
      <c r="CE23" s="208">
        <v>0.467161208775123</v>
      </c>
      <c r="CF23" s="208">
        <v>0.00476114394792579</v>
      </c>
      <c r="CG23" s="208">
        <v>0.306133206771679</v>
      </c>
      <c r="CH23" s="208">
        <v>4956.38563281675</v>
      </c>
      <c r="CI23" s="208">
        <v>269.45172596165</v>
      </c>
      <c r="CJ23" s="208">
        <v>12.4458653334567</v>
      </c>
      <c r="CK23" s="208">
        <v>397.289411815586</v>
      </c>
      <c r="CL23" s="208">
        <v>71.5111842015749</v>
      </c>
      <c r="CM23" s="208">
        <v>22.5178069167953</v>
      </c>
      <c r="CN23" s="208">
        <v>43.303860805272</v>
      </c>
      <c r="CO23" s="208">
        <v>2.6476504221582</v>
      </c>
      <c r="CP23" s="208">
        <v>20.3317738755621</v>
      </c>
      <c r="CQ23" s="208">
        <v>6.63072493245214</v>
      </c>
      <c r="CR23" s="208">
        <v>1.98628838896296</v>
      </c>
      <c r="CS23" s="208">
        <v>22.4239548991834</v>
      </c>
      <c r="CT23" s="208">
        <v>0.547993399210974</v>
      </c>
      <c r="CU23" s="208">
        <v>76.092460668376</v>
      </c>
      <c r="CV23" s="208">
        <v>0.136219088057839</v>
      </c>
      <c r="CW23" s="208">
        <v>3.85416867597226</v>
      </c>
      <c r="CX23" s="208">
        <v>21.4569820178143</v>
      </c>
      <c r="CY23" s="208">
        <v>0.0855607089292698</v>
      </c>
      <c r="CZ23" s="208">
        <v>46.2430540840138</v>
      </c>
      <c r="DA23" s="208">
        <v>0.121529118685574</v>
      </c>
      <c r="DB23" s="208">
        <v>0.0010050056535006</v>
      </c>
      <c r="DC23" s="208">
        <v>0.000465947273133623</v>
      </c>
      <c r="DD23" s="208">
        <v>0.00943773856349136</v>
      </c>
      <c r="DE23" s="208">
        <v>0.00346541607206929</v>
      </c>
      <c r="DF23" s="208">
        <v>0.100797396895368</v>
      </c>
      <c r="DG23" s="208">
        <v>0.0444546973141926</v>
      </c>
      <c r="DH23" s="208">
        <v>0.0138880020451952</v>
      </c>
      <c r="DI23" s="208">
        <v>0.00148042434643418</v>
      </c>
      <c r="DJ23" s="208">
        <v>0.0383799270812653</v>
      </c>
      <c r="DK23" s="208">
        <v>0.839352084032904</v>
      </c>
      <c r="DL23" s="208">
        <v>0.0432337920120499</v>
      </c>
      <c r="DM23" s="208">
        <v>4.80176462252868</v>
      </c>
      <c r="DN23" s="208">
        <v>7.29138491041</v>
      </c>
      <c r="DO23" s="208">
        <v>12.4518212547402</v>
      </c>
      <c r="DP23" s="208">
        <v>0</v>
      </c>
      <c r="DQ23" s="101">
        <f t="shared" si="0"/>
        <v>7703.90946366231</v>
      </c>
      <c r="DR23" s="210">
        <v>0</v>
      </c>
      <c r="DS23" s="208">
        <v>452.828796793027</v>
      </c>
      <c r="DT23" s="85">
        <f t="shared" si="1"/>
        <v>452.828796793027</v>
      </c>
      <c r="DU23" s="208">
        <v>0</v>
      </c>
      <c r="DV23" s="208">
        <v>0</v>
      </c>
      <c r="DW23" s="208">
        <v>0.0985574796645562</v>
      </c>
      <c r="DX23" s="208">
        <v>1.08941426693658</v>
      </c>
      <c r="DY23" s="208">
        <v>-71.6038040836227</v>
      </c>
      <c r="DZ23" s="117">
        <f t="shared" si="3"/>
        <v>382.412964456006</v>
      </c>
      <c r="EA23" s="118">
        <f t="shared" si="2"/>
        <v>8086.32242811832</v>
      </c>
    </row>
    <row r="24" spans="1:131">
      <c r="A24" s="86" t="s">
        <v>179</v>
      </c>
      <c r="B24" s="200" t="s">
        <v>180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9">
        <v>0</v>
      </c>
      <c r="BD24" s="210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11">
        <v>0</v>
      </c>
      <c r="BM24" s="213">
        <v>0</v>
      </c>
      <c r="BN24" s="212"/>
      <c r="BO24" s="86" t="s">
        <v>54</v>
      </c>
      <c r="BP24" s="87" t="s">
        <v>109</v>
      </c>
      <c r="BQ24" s="208">
        <v>120.305818395488</v>
      </c>
      <c r="BR24" s="208">
        <v>10.3967496171047</v>
      </c>
      <c r="BS24" s="208">
        <v>0.495708067752508</v>
      </c>
      <c r="BT24" s="208">
        <v>4.6410925781478e-5</v>
      </c>
      <c r="BU24" s="208">
        <v>14.0417596458328</v>
      </c>
      <c r="BV24" s="208">
        <v>15.2362518997898</v>
      </c>
      <c r="BW24" s="208">
        <v>62.8062244314386</v>
      </c>
      <c r="BX24" s="208">
        <v>1.8292394772512</v>
      </c>
      <c r="BY24" s="208">
        <v>0.473218876591044</v>
      </c>
      <c r="BZ24" s="208">
        <v>0.881435050502476</v>
      </c>
      <c r="CA24" s="208">
        <v>0.10619258708859</v>
      </c>
      <c r="CB24" s="208">
        <v>6.09124725976089</v>
      </c>
      <c r="CC24" s="208">
        <v>8.12028448024818</v>
      </c>
      <c r="CD24" s="208">
        <v>6.69685501034319</v>
      </c>
      <c r="CE24" s="208">
        <v>3.0337308677459</v>
      </c>
      <c r="CF24" s="208">
        <v>5.12889881002166</v>
      </c>
      <c r="CG24" s="208">
        <v>0.276768555318309</v>
      </c>
      <c r="CH24" s="208">
        <v>31.259553065843</v>
      </c>
      <c r="CI24" s="208">
        <v>55.3359475615262</v>
      </c>
      <c r="CJ24" s="208">
        <v>2.6137061997129</v>
      </c>
      <c r="CK24" s="208">
        <v>22.9972480816556</v>
      </c>
      <c r="CL24" s="208">
        <v>6.1652171420819</v>
      </c>
      <c r="CM24" s="208">
        <v>2.99518005628925</v>
      </c>
      <c r="CN24" s="208">
        <v>7.06812247683988</v>
      </c>
      <c r="CO24" s="208">
        <v>0.135542365929845</v>
      </c>
      <c r="CP24" s="208">
        <v>0.620969367505425</v>
      </c>
      <c r="CQ24" s="208">
        <v>2.59548881136767</v>
      </c>
      <c r="CR24" s="208">
        <v>3.63036997584077</v>
      </c>
      <c r="CS24" s="208">
        <v>1.04999532399533</v>
      </c>
      <c r="CT24" s="208">
        <v>0.0526405483972632</v>
      </c>
      <c r="CU24" s="208">
        <v>10.4709926828067</v>
      </c>
      <c r="CV24" s="208">
        <v>1.76559803033227</v>
      </c>
      <c r="CW24" s="208">
        <v>0.0917593137204366</v>
      </c>
      <c r="CX24" s="208">
        <v>1.74417581978233</v>
      </c>
      <c r="CY24" s="208">
        <v>30.209950369686</v>
      </c>
      <c r="CZ24" s="208">
        <v>22.155620330556</v>
      </c>
      <c r="DA24" s="208">
        <v>1.81530549161729</v>
      </c>
      <c r="DB24" s="208">
        <v>0.00222677152662481</v>
      </c>
      <c r="DC24" s="208">
        <v>0</v>
      </c>
      <c r="DD24" s="208">
        <v>0.555241159664049</v>
      </c>
      <c r="DE24" s="208">
        <v>0.0701711939865509</v>
      </c>
      <c r="DF24" s="208">
        <v>0.0595807864487478</v>
      </c>
      <c r="DG24" s="208">
        <v>0.0369512292415444</v>
      </c>
      <c r="DH24" s="208">
        <v>0.208991793219099</v>
      </c>
      <c r="DI24" s="208">
        <v>0.455909782595502</v>
      </c>
      <c r="DJ24" s="208">
        <v>0.669164546177118</v>
      </c>
      <c r="DK24" s="208">
        <v>0.665164282727872</v>
      </c>
      <c r="DL24" s="208">
        <v>2.80068847198891</v>
      </c>
      <c r="DM24" s="208">
        <v>9.67170622844266</v>
      </c>
      <c r="DN24" s="208">
        <v>0.357734110370231</v>
      </c>
      <c r="DO24" s="208">
        <v>1.46682105575972</v>
      </c>
      <c r="DP24" s="208">
        <v>0</v>
      </c>
      <c r="DQ24" s="101">
        <f t="shared" si="0"/>
        <v>477.714163870838</v>
      </c>
      <c r="DR24" s="210">
        <v>0</v>
      </c>
      <c r="DS24" s="208">
        <v>71.3051730310445</v>
      </c>
      <c r="DT24" s="85">
        <f t="shared" si="1"/>
        <v>71.3051730310445</v>
      </c>
      <c r="DU24" s="208">
        <v>0</v>
      </c>
      <c r="DV24" s="208">
        <v>0</v>
      </c>
      <c r="DW24" s="208">
        <v>87.5178626455614</v>
      </c>
      <c r="DX24" s="208">
        <v>0</v>
      </c>
      <c r="DY24" s="208">
        <v>-0.454367284452259</v>
      </c>
      <c r="DZ24" s="117">
        <f t="shared" si="3"/>
        <v>158.368668392154</v>
      </c>
      <c r="EA24" s="118">
        <f t="shared" si="2"/>
        <v>636.082832262992</v>
      </c>
    </row>
    <row r="25" spans="1:131">
      <c r="A25" s="86" t="s">
        <v>181</v>
      </c>
      <c r="B25" s="200" t="s">
        <v>182</v>
      </c>
      <c r="C25" s="208">
        <v>0</v>
      </c>
      <c r="D25" s="208">
        <v>0</v>
      </c>
      <c r="E25" s="208">
        <v>0</v>
      </c>
      <c r="F25" s="208">
        <v>0</v>
      </c>
      <c r="G25" s="208">
        <v>0</v>
      </c>
      <c r="H25" s="208">
        <v>10.428140232099</v>
      </c>
      <c r="I25" s="208">
        <v>1.87450782100825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0.00362006867061351</v>
      </c>
      <c r="V25" s="208">
        <v>0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0.0100735662534418</v>
      </c>
      <c r="AM25" s="208">
        <v>0</v>
      </c>
      <c r="AN25" s="208">
        <v>0</v>
      </c>
      <c r="AO25" s="208">
        <v>0</v>
      </c>
      <c r="AP25" s="208">
        <v>0</v>
      </c>
      <c r="AQ25" s="208">
        <v>0.0594603120616946</v>
      </c>
      <c r="AR25" s="208">
        <v>1.6535837777651</v>
      </c>
      <c r="AS25" s="208">
        <v>0</v>
      </c>
      <c r="AT25" s="208">
        <v>0</v>
      </c>
      <c r="AU25" s="208">
        <v>0</v>
      </c>
      <c r="AV25" s="208">
        <v>0</v>
      </c>
      <c r="AW25" s="208">
        <v>0</v>
      </c>
      <c r="AX25" s="208">
        <v>0</v>
      </c>
      <c r="AY25" s="208">
        <v>0.437905253741395</v>
      </c>
      <c r="AZ25" s="208">
        <v>0.191941651293099</v>
      </c>
      <c r="BA25" s="208">
        <v>0.0606444468841061</v>
      </c>
      <c r="BB25" s="208">
        <v>0</v>
      </c>
      <c r="BC25" s="209">
        <v>14.7198771297767</v>
      </c>
      <c r="BD25" s="210">
        <v>0</v>
      </c>
      <c r="BE25" s="208">
        <v>0</v>
      </c>
      <c r="BF25" s="208">
        <v>0</v>
      </c>
      <c r="BG25" s="208">
        <v>0</v>
      </c>
      <c r="BH25" s="208">
        <v>0</v>
      </c>
      <c r="BI25" s="208">
        <v>220.8338567642</v>
      </c>
      <c r="BJ25" s="208">
        <v>0</v>
      </c>
      <c r="BK25" s="208">
        <v>-0.0288389728264392</v>
      </c>
      <c r="BL25" s="211">
        <v>220.805017791374</v>
      </c>
      <c r="BM25" s="213">
        <v>235.52489492115</v>
      </c>
      <c r="BN25" s="212"/>
      <c r="BO25" s="86" t="s">
        <v>55</v>
      </c>
      <c r="BP25" s="87" t="s">
        <v>110</v>
      </c>
      <c r="BQ25" s="208">
        <v>0.0406908178476647</v>
      </c>
      <c r="BR25" s="208">
        <v>0.165703626495935</v>
      </c>
      <c r="BS25" s="208">
        <v>0.00234694470120341</v>
      </c>
      <c r="BT25" s="208">
        <v>0</v>
      </c>
      <c r="BU25" s="208">
        <v>0</v>
      </c>
      <c r="BV25" s="208">
        <v>0</v>
      </c>
      <c r="BW25" s="208">
        <v>0.148627813861407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0.0482486600949038</v>
      </c>
      <c r="CI25" s="208">
        <v>0.0829826566249448</v>
      </c>
      <c r="CJ25" s="208">
        <v>1.44020784607386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8">
        <v>0</v>
      </c>
      <c r="CR25" s="208">
        <v>0</v>
      </c>
      <c r="CS25" s="208">
        <v>0</v>
      </c>
      <c r="CT25" s="208">
        <v>0</v>
      </c>
      <c r="CU25" s="208">
        <v>0</v>
      </c>
      <c r="CV25" s="208">
        <v>0</v>
      </c>
      <c r="CW25" s="208">
        <v>0</v>
      </c>
      <c r="CX25" s="208">
        <v>0</v>
      </c>
      <c r="CY25" s="208">
        <v>0</v>
      </c>
      <c r="CZ25" s="208">
        <v>0.25896707829152</v>
      </c>
      <c r="DA25" s="208">
        <v>0</v>
      </c>
      <c r="DB25" s="208">
        <v>0</v>
      </c>
      <c r="DC25" s="208">
        <v>0</v>
      </c>
      <c r="DD25" s="208">
        <v>0</v>
      </c>
      <c r="DE25" s="208">
        <v>0</v>
      </c>
      <c r="DF25" s="208">
        <v>0</v>
      </c>
      <c r="DG25" s="208">
        <v>0</v>
      </c>
      <c r="DH25" s="208">
        <v>0</v>
      </c>
      <c r="DI25" s="208">
        <v>0</v>
      </c>
      <c r="DJ25" s="208">
        <v>0</v>
      </c>
      <c r="DK25" s="208">
        <v>0.00673279867364838</v>
      </c>
      <c r="DL25" s="208">
        <v>0</v>
      </c>
      <c r="DM25" s="208">
        <v>1.40850081418518</v>
      </c>
      <c r="DN25" s="208">
        <v>5.32375749162068</v>
      </c>
      <c r="DO25" s="208">
        <v>0.0964324764137169</v>
      </c>
      <c r="DP25" s="208">
        <v>0</v>
      </c>
      <c r="DQ25" s="101">
        <f t="shared" si="0"/>
        <v>9.02319902488466</v>
      </c>
      <c r="DR25" s="210">
        <v>0</v>
      </c>
      <c r="DS25" s="208">
        <v>1.79148365831977</v>
      </c>
      <c r="DT25" s="85">
        <f t="shared" si="1"/>
        <v>1.79148365831977</v>
      </c>
      <c r="DU25" s="208">
        <v>1.18716566252878</v>
      </c>
      <c r="DV25" s="208">
        <v>0</v>
      </c>
      <c r="DW25" s="208">
        <v>33.3817699046496</v>
      </c>
      <c r="DX25" s="208">
        <v>0</v>
      </c>
      <c r="DY25" s="208">
        <v>-0.00573175828983813</v>
      </c>
      <c r="DZ25" s="117">
        <f t="shared" si="3"/>
        <v>36.3546874672083</v>
      </c>
      <c r="EA25" s="118">
        <f t="shared" si="2"/>
        <v>45.3778864920929</v>
      </c>
    </row>
    <row r="26" spans="1:131">
      <c r="A26" s="86" t="s">
        <v>183</v>
      </c>
      <c r="B26" s="200" t="s">
        <v>184</v>
      </c>
      <c r="C26" s="208">
        <v>0</v>
      </c>
      <c r="D26" s="208">
        <v>0.0140710095487629</v>
      </c>
      <c r="E26" s="208">
        <v>0</v>
      </c>
      <c r="F26" s="208">
        <v>0</v>
      </c>
      <c r="G26" s="208">
        <v>0</v>
      </c>
      <c r="H26" s="208">
        <v>2.72076013701873</v>
      </c>
      <c r="I26" s="208">
        <v>27.023017218436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1.07901838656573</v>
      </c>
      <c r="T26" s="208">
        <v>0.101275498706704</v>
      </c>
      <c r="U26" s="208">
        <v>0.42223000053677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0.0304622197325202</v>
      </c>
      <c r="AH26" s="208">
        <v>0</v>
      </c>
      <c r="AI26" s="208">
        <v>0</v>
      </c>
      <c r="AJ26" s="208">
        <v>0</v>
      </c>
      <c r="AK26" s="208">
        <v>0</v>
      </c>
      <c r="AL26" s="208">
        <v>0.304551741232286</v>
      </c>
      <c r="AM26" s="208">
        <v>0</v>
      </c>
      <c r="AN26" s="208">
        <v>0</v>
      </c>
      <c r="AO26" s="208">
        <v>0</v>
      </c>
      <c r="AP26" s="208">
        <v>0</v>
      </c>
      <c r="AQ26" s="208">
        <v>0.00576680311090613</v>
      </c>
      <c r="AR26" s="208">
        <v>7.01212714766535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0.0930878868620419</v>
      </c>
      <c r="AZ26" s="208">
        <v>0.0196197274513054</v>
      </c>
      <c r="BA26" s="208">
        <v>0</v>
      </c>
      <c r="BB26" s="208">
        <v>0</v>
      </c>
      <c r="BC26" s="209">
        <v>38.8259877768671</v>
      </c>
      <c r="BD26" s="210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19.5021658035819</v>
      </c>
      <c r="BJ26" s="208">
        <v>0</v>
      </c>
      <c r="BK26" s="208">
        <v>-0.0161739254989286</v>
      </c>
      <c r="BL26" s="211">
        <v>19.485991878083</v>
      </c>
      <c r="BM26" s="213">
        <v>58.3119796549501</v>
      </c>
      <c r="BN26" s="212"/>
      <c r="BO26" s="86" t="s">
        <v>56</v>
      </c>
      <c r="BP26" s="87" t="s">
        <v>111</v>
      </c>
      <c r="BQ26" s="208">
        <v>1.01529008639317</v>
      </c>
      <c r="BR26" s="208">
        <v>0.807188748075149</v>
      </c>
      <c r="BS26" s="208">
        <v>0.240266861471197</v>
      </c>
      <c r="BT26" s="208">
        <v>7.30597639858665e-6</v>
      </c>
      <c r="BU26" s="208">
        <v>0.468020350359762</v>
      </c>
      <c r="BV26" s="208">
        <v>13.0427789658613</v>
      </c>
      <c r="BW26" s="208">
        <v>47.5001244623246</v>
      </c>
      <c r="BX26" s="208">
        <v>9.25847009338293</v>
      </c>
      <c r="BY26" s="208">
        <v>0.0048136877528463</v>
      </c>
      <c r="BZ26" s="208">
        <v>0.410666762794919</v>
      </c>
      <c r="CA26" s="208">
        <v>0.143559611090278</v>
      </c>
      <c r="CB26" s="208">
        <v>32.8595426221163</v>
      </c>
      <c r="CC26" s="208">
        <v>0.733491703979527</v>
      </c>
      <c r="CD26" s="208">
        <v>2.5113830953356</v>
      </c>
      <c r="CE26" s="208">
        <v>3.55031140906779</v>
      </c>
      <c r="CF26" s="208">
        <v>0.680336608506227</v>
      </c>
      <c r="CG26" s="208">
        <v>0.0159810185237833</v>
      </c>
      <c r="CH26" s="208">
        <v>10.188967650997</v>
      </c>
      <c r="CI26" s="208">
        <v>3.17682489467636</v>
      </c>
      <c r="CJ26" s="208">
        <v>0.399684126643649</v>
      </c>
      <c r="CK26" s="208">
        <v>176.410583074782</v>
      </c>
      <c r="CL26" s="208">
        <v>14.1304836300303</v>
      </c>
      <c r="CM26" s="208">
        <v>3.62822903029888</v>
      </c>
      <c r="CN26" s="208">
        <v>7.80079078064662</v>
      </c>
      <c r="CO26" s="208">
        <v>2.6544776077068</v>
      </c>
      <c r="CP26" s="208">
        <v>6.29888819151303</v>
      </c>
      <c r="CQ26" s="208">
        <v>62.3277526136239</v>
      </c>
      <c r="CR26" s="208">
        <v>98.3313050406199</v>
      </c>
      <c r="CS26" s="208">
        <v>47.5303473724959</v>
      </c>
      <c r="CT26" s="208">
        <v>0.466906522087586</v>
      </c>
      <c r="CU26" s="208">
        <v>36.0145927270126</v>
      </c>
      <c r="CV26" s="208">
        <v>5.77785899236887</v>
      </c>
      <c r="CW26" s="208">
        <v>0.370486121574977</v>
      </c>
      <c r="CX26" s="208">
        <v>1.52913207234523</v>
      </c>
      <c r="CY26" s="208">
        <v>39.1352824001875</v>
      </c>
      <c r="CZ26" s="208">
        <v>41.3012908438688</v>
      </c>
      <c r="DA26" s="208">
        <v>53.8341151901184</v>
      </c>
      <c r="DB26" s="208">
        <v>0.000392284169397199</v>
      </c>
      <c r="DC26" s="208">
        <v>4.82962833438722</v>
      </c>
      <c r="DD26" s="208">
        <v>0.382512031225462</v>
      </c>
      <c r="DE26" s="208">
        <v>0.000666972655743694</v>
      </c>
      <c r="DF26" s="208">
        <v>2.07566245039713</v>
      </c>
      <c r="DG26" s="208">
        <v>0.0124975978650003</v>
      </c>
      <c r="DH26" s="208">
        <v>0.0859836990541773</v>
      </c>
      <c r="DI26" s="208">
        <v>0.185193303347977</v>
      </c>
      <c r="DJ26" s="208">
        <v>0.178607394059643</v>
      </c>
      <c r="DK26" s="208">
        <v>1.11196658227593</v>
      </c>
      <c r="DL26" s="208">
        <v>3.42104923669554</v>
      </c>
      <c r="DM26" s="208">
        <v>7.09444702482121</v>
      </c>
      <c r="DN26" s="208">
        <v>7.05939592152755</v>
      </c>
      <c r="DO26" s="208">
        <v>1.05316428249609</v>
      </c>
      <c r="DP26" s="208">
        <v>0</v>
      </c>
      <c r="DQ26" s="101">
        <f t="shared" si="0"/>
        <v>752.041399391588</v>
      </c>
      <c r="DR26" s="210">
        <v>0</v>
      </c>
      <c r="DS26" s="208">
        <v>0.0100798927801587</v>
      </c>
      <c r="DT26" s="85">
        <f t="shared" si="1"/>
        <v>0.0100798927801587</v>
      </c>
      <c r="DU26" s="208">
        <v>0</v>
      </c>
      <c r="DV26" s="208">
        <v>0</v>
      </c>
      <c r="DW26" s="208">
        <v>61.346549360955</v>
      </c>
      <c r="DX26" s="208">
        <v>0.46817040399306</v>
      </c>
      <c r="DY26" s="208">
        <v>-0.551463944762026</v>
      </c>
      <c r="DZ26" s="117">
        <f t="shared" si="3"/>
        <v>61.2733357129662</v>
      </c>
      <c r="EA26" s="118">
        <f t="shared" si="2"/>
        <v>813.314735104554</v>
      </c>
    </row>
    <row r="27" spans="1:131">
      <c r="A27" s="86" t="s">
        <v>185</v>
      </c>
      <c r="B27" s="200" t="s">
        <v>186</v>
      </c>
      <c r="C27" s="208">
        <v>0</v>
      </c>
      <c r="D27" s="208">
        <v>0.198820153420473</v>
      </c>
      <c r="E27" s="208">
        <v>0</v>
      </c>
      <c r="F27" s="208">
        <v>0</v>
      </c>
      <c r="G27" s="208">
        <v>0</v>
      </c>
      <c r="H27" s="208">
        <v>0</v>
      </c>
      <c r="I27" s="208">
        <v>1.54128199439884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8">
        <v>0</v>
      </c>
      <c r="AN27" s="208">
        <v>0</v>
      </c>
      <c r="AO27" s="208">
        <v>0</v>
      </c>
      <c r="AP27" s="208">
        <v>0</v>
      </c>
      <c r="AQ27" s="208">
        <v>0</v>
      </c>
      <c r="AR27" s="208">
        <v>5.41807227099009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3.26586135596643</v>
      </c>
      <c r="AZ27" s="208">
        <v>0.215853501590137</v>
      </c>
      <c r="BA27" s="208">
        <v>0.0554654417978113</v>
      </c>
      <c r="BB27" s="208">
        <v>0</v>
      </c>
      <c r="BC27" s="209">
        <v>10.6953547181638</v>
      </c>
      <c r="BD27" s="210">
        <v>0</v>
      </c>
      <c r="BE27" s="208">
        <v>0</v>
      </c>
      <c r="BF27" s="208">
        <v>0</v>
      </c>
      <c r="BG27" s="208">
        <v>0</v>
      </c>
      <c r="BH27" s="208">
        <v>0</v>
      </c>
      <c r="BI27" s="208">
        <v>75.1574816626274</v>
      </c>
      <c r="BJ27" s="208">
        <v>0</v>
      </c>
      <c r="BK27" s="208">
        <v>-0.00249354039110172</v>
      </c>
      <c r="BL27" s="211">
        <v>75.1549881222363</v>
      </c>
      <c r="BM27" s="213">
        <v>85.8503428404001</v>
      </c>
      <c r="BN27" s="212"/>
      <c r="BO27" s="86" t="s">
        <v>57</v>
      </c>
      <c r="BP27" s="87" t="s">
        <v>112</v>
      </c>
      <c r="BQ27" s="208">
        <v>35.6992912921203</v>
      </c>
      <c r="BR27" s="208">
        <v>65.9240967984897</v>
      </c>
      <c r="BS27" s="208">
        <v>0.611147144127693</v>
      </c>
      <c r="BT27" s="208">
        <v>6.13756652892096e-6</v>
      </c>
      <c r="BU27" s="208">
        <v>0.172904720773528</v>
      </c>
      <c r="BV27" s="208">
        <v>0.00845836129357349</v>
      </c>
      <c r="BW27" s="208">
        <v>17.0580009222984</v>
      </c>
      <c r="BX27" s="208">
        <v>23.730807164573</v>
      </c>
      <c r="BY27" s="208">
        <v>0.00262905572197993</v>
      </c>
      <c r="BZ27" s="208">
        <v>0.000290795805759889</v>
      </c>
      <c r="CA27" s="208">
        <v>0.000389348471526061</v>
      </c>
      <c r="CB27" s="208">
        <v>0.00373573612181585</v>
      </c>
      <c r="CC27" s="208">
        <v>0.000783044147667605</v>
      </c>
      <c r="CD27" s="208">
        <v>2.52782839457138</v>
      </c>
      <c r="CE27" s="208">
        <v>6.00961338106577e-5</v>
      </c>
      <c r="CF27" s="208">
        <v>0.000751034374230621</v>
      </c>
      <c r="CG27" s="208">
        <v>7.81265483409769e-5</v>
      </c>
      <c r="CH27" s="208">
        <v>15.9951266142177</v>
      </c>
      <c r="CI27" s="208">
        <v>2.89223593825751</v>
      </c>
      <c r="CJ27" s="208">
        <v>0.118981387447447</v>
      </c>
      <c r="CK27" s="208">
        <v>13.5162283838847</v>
      </c>
      <c r="CL27" s="208">
        <v>30.5126920857522</v>
      </c>
      <c r="CM27" s="208">
        <v>3.2725626022539</v>
      </c>
      <c r="CN27" s="208">
        <v>4.10851786604819</v>
      </c>
      <c r="CO27" s="208">
        <v>0.000575104205528379</v>
      </c>
      <c r="CP27" s="208">
        <v>1.22519755640553</v>
      </c>
      <c r="CQ27" s="208">
        <v>7.25950355915118</v>
      </c>
      <c r="CR27" s="208">
        <v>27.3417576080922</v>
      </c>
      <c r="CS27" s="208">
        <v>1.2743956973212</v>
      </c>
      <c r="CT27" s="208">
        <v>0.104650479201426</v>
      </c>
      <c r="CU27" s="208">
        <v>13.4701577072174</v>
      </c>
      <c r="CV27" s="208">
        <v>0.766603243382043</v>
      </c>
      <c r="CW27" s="208">
        <v>0.199336900637575</v>
      </c>
      <c r="CX27" s="208">
        <v>0.331965087535361</v>
      </c>
      <c r="CY27" s="208">
        <v>132.951300906763</v>
      </c>
      <c r="CZ27" s="208">
        <v>1.35569645285162</v>
      </c>
      <c r="DA27" s="208">
        <v>0.00453827269035583</v>
      </c>
      <c r="DB27" s="208">
        <v>0.000333473631052928</v>
      </c>
      <c r="DC27" s="208">
        <v>8.66364201859466e-5</v>
      </c>
      <c r="DD27" s="208">
        <v>0.0022254371276075</v>
      </c>
      <c r="DE27" s="208">
        <v>0.650793076824682</v>
      </c>
      <c r="DF27" s="208">
        <v>4.03040832157104</v>
      </c>
      <c r="DG27" s="208">
        <v>0.00687078090796156</v>
      </c>
      <c r="DH27" s="208">
        <v>0.00239111899018639</v>
      </c>
      <c r="DI27" s="208">
        <v>0.000284991631615809</v>
      </c>
      <c r="DJ27" s="208">
        <v>2.17413247146262</v>
      </c>
      <c r="DK27" s="208">
        <v>0.0208909041071873</v>
      </c>
      <c r="DL27" s="208">
        <v>0.115434187127504</v>
      </c>
      <c r="DM27" s="208">
        <v>3.366202179055</v>
      </c>
      <c r="DN27" s="208">
        <v>1.16038709857542</v>
      </c>
      <c r="DO27" s="208">
        <v>0.491650404728408</v>
      </c>
      <c r="DP27" s="208">
        <v>0</v>
      </c>
      <c r="DQ27" s="101">
        <f t="shared" si="0"/>
        <v>414.465372708616</v>
      </c>
      <c r="DR27" s="210">
        <v>0</v>
      </c>
      <c r="DS27" s="208">
        <v>0.0082429387188582</v>
      </c>
      <c r="DT27" s="85">
        <f t="shared" si="1"/>
        <v>0.0082429387188582</v>
      </c>
      <c r="DU27" s="208">
        <v>0</v>
      </c>
      <c r="DV27" s="208">
        <v>0</v>
      </c>
      <c r="DW27" s="208">
        <v>35.9560067072697</v>
      </c>
      <c r="DX27" s="208">
        <v>0.392604906589884</v>
      </c>
      <c r="DY27" s="208">
        <v>-5.94572715337639</v>
      </c>
      <c r="DZ27" s="117">
        <f t="shared" si="3"/>
        <v>30.411127399202</v>
      </c>
      <c r="EA27" s="118">
        <f t="shared" si="2"/>
        <v>444.876500107818</v>
      </c>
    </row>
    <row r="28" spans="1:131">
      <c r="A28" s="86" t="s">
        <v>187</v>
      </c>
      <c r="B28" s="200" t="s">
        <v>188</v>
      </c>
      <c r="C28" s="208">
        <v>0</v>
      </c>
      <c r="D28" s="208">
        <v>1.37451126558072</v>
      </c>
      <c r="E28" s="208">
        <v>0</v>
      </c>
      <c r="F28" s="208">
        <v>0</v>
      </c>
      <c r="G28" s="208">
        <v>0.0353068126113834</v>
      </c>
      <c r="H28" s="208">
        <v>3.76398501478009</v>
      </c>
      <c r="I28" s="208">
        <v>25.1210556534698</v>
      </c>
      <c r="J28" s="208">
        <v>8.59920009027789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1.6397633379399</v>
      </c>
      <c r="Q28" s="208">
        <v>0</v>
      </c>
      <c r="R28" s="208">
        <v>0</v>
      </c>
      <c r="S28" s="208">
        <v>0</v>
      </c>
      <c r="T28" s="208">
        <v>0</v>
      </c>
      <c r="U28" s="208">
        <v>1.29540951181889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3.83807254815447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4.43067263767772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0.536936758859203</v>
      </c>
      <c r="AZ28" s="208">
        <v>0</v>
      </c>
      <c r="BA28" s="208">
        <v>0.0653597023124194</v>
      </c>
      <c r="BB28" s="208">
        <v>0</v>
      </c>
      <c r="BC28" s="209">
        <v>50.7002733334825</v>
      </c>
      <c r="BD28" s="210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8.52203839656334</v>
      </c>
      <c r="BJ28" s="208">
        <v>0</v>
      </c>
      <c r="BK28" s="208">
        <v>-0.0374461077457669</v>
      </c>
      <c r="BL28" s="211">
        <v>8.48459228881757</v>
      </c>
      <c r="BM28" s="213">
        <v>59.1848656223001</v>
      </c>
      <c r="BN28" s="212"/>
      <c r="BO28" s="86" t="s">
        <v>58</v>
      </c>
      <c r="BP28" s="87" t="s">
        <v>113</v>
      </c>
      <c r="BQ28" s="208">
        <v>3.05755415695195</v>
      </c>
      <c r="BR28" s="208">
        <v>2.67642913003239</v>
      </c>
      <c r="BS28" s="208">
        <v>0.201492869452226</v>
      </c>
      <c r="BT28" s="208">
        <v>0.0022449557637586</v>
      </c>
      <c r="BU28" s="208">
        <v>0.336432161556599</v>
      </c>
      <c r="BV28" s="208">
        <v>4.26544582360876</v>
      </c>
      <c r="BW28" s="208">
        <v>1.979874448308</v>
      </c>
      <c r="BX28" s="208">
        <v>5.55264161429762e-5</v>
      </c>
      <c r="BY28" s="208">
        <v>0.000775215811055848</v>
      </c>
      <c r="BZ28" s="208">
        <v>7.35593672893738e-5</v>
      </c>
      <c r="CA28" s="208">
        <v>9.05430438584463e-5</v>
      </c>
      <c r="CB28" s="208">
        <v>0.00104876124210967</v>
      </c>
      <c r="CC28" s="208">
        <v>9.92665725512638e-5</v>
      </c>
      <c r="CD28" s="208">
        <v>1.3855946839201</v>
      </c>
      <c r="CE28" s="208">
        <v>0.461156757075011</v>
      </c>
      <c r="CF28" s="208">
        <v>0.000184467080717641</v>
      </c>
      <c r="CG28" s="208">
        <v>1.92900729230915e-5</v>
      </c>
      <c r="CH28" s="208">
        <v>0.193709798554477</v>
      </c>
      <c r="CI28" s="208">
        <v>0.63347836631273</v>
      </c>
      <c r="CJ28" s="208">
        <v>0.00711107850701118</v>
      </c>
      <c r="CK28" s="208">
        <v>12.9402366774704</v>
      </c>
      <c r="CL28" s="208">
        <v>5.63299866973533</v>
      </c>
      <c r="CM28" s="208">
        <v>106.207386613148</v>
      </c>
      <c r="CN28" s="208">
        <v>213.114184628822</v>
      </c>
      <c r="CO28" s="208">
        <v>0.720621821669028</v>
      </c>
      <c r="CP28" s="208">
        <v>27.7374810065301</v>
      </c>
      <c r="CQ28" s="208">
        <v>181.303589996503</v>
      </c>
      <c r="CR28" s="208">
        <v>55.1947741515999</v>
      </c>
      <c r="CS28" s="208">
        <v>73.5195375916926</v>
      </c>
      <c r="CT28" s="208">
        <v>1.1203487950217</v>
      </c>
      <c r="CU28" s="208">
        <v>51.2724768187605</v>
      </c>
      <c r="CV28" s="208">
        <v>3.75207248573839</v>
      </c>
      <c r="CW28" s="208">
        <v>0.667017054048712</v>
      </c>
      <c r="CX28" s="208">
        <v>1.23075868307768</v>
      </c>
      <c r="CY28" s="208">
        <v>90.1982948621247</v>
      </c>
      <c r="CZ28" s="208">
        <v>13.6020904857311</v>
      </c>
      <c r="DA28" s="208">
        <v>0.0249448159874149</v>
      </c>
      <c r="DB28" s="208">
        <v>0</v>
      </c>
      <c r="DC28" s="208">
        <v>0</v>
      </c>
      <c r="DD28" s="208">
        <v>0.055128257549759</v>
      </c>
      <c r="DE28" s="208">
        <v>0</v>
      </c>
      <c r="DF28" s="208">
        <v>0</v>
      </c>
      <c r="DG28" s="208">
        <v>0.00198916407602898</v>
      </c>
      <c r="DH28" s="208">
        <v>0.0444100322976394</v>
      </c>
      <c r="DI28" s="208">
        <v>2.21185158132905e-6</v>
      </c>
      <c r="DJ28" s="208">
        <v>0.122449827255946</v>
      </c>
      <c r="DK28" s="208">
        <v>0.192620656663577</v>
      </c>
      <c r="DL28" s="208">
        <v>1.68455709358997</v>
      </c>
      <c r="DM28" s="208">
        <v>0.940815531324265</v>
      </c>
      <c r="DN28" s="208">
        <v>3.83543804462646e-7</v>
      </c>
      <c r="DO28" s="208">
        <v>4.76800099059762e-6</v>
      </c>
      <c r="DP28" s="208">
        <v>0</v>
      </c>
      <c r="DQ28" s="101">
        <f t="shared" si="0"/>
        <v>856.483663943463</v>
      </c>
      <c r="DR28" s="210">
        <v>0</v>
      </c>
      <c r="DS28" s="208">
        <v>86.2382966333687</v>
      </c>
      <c r="DT28" s="85">
        <f t="shared" si="1"/>
        <v>86.2382966333687</v>
      </c>
      <c r="DU28" s="208">
        <v>0</v>
      </c>
      <c r="DV28" s="208">
        <v>0</v>
      </c>
      <c r="DW28" s="208">
        <v>1.8488993964126</v>
      </c>
      <c r="DX28" s="208">
        <v>0.973045761601066</v>
      </c>
      <c r="DY28" s="208">
        <v>-6.44921987516636</v>
      </c>
      <c r="DZ28" s="117">
        <f t="shared" si="3"/>
        <v>82.611021916216</v>
      </c>
      <c r="EA28" s="118">
        <f t="shared" si="2"/>
        <v>939.094685859679</v>
      </c>
    </row>
    <row r="29" spans="1:131">
      <c r="A29" s="86" t="s">
        <v>189</v>
      </c>
      <c r="B29" s="200" t="s">
        <v>190</v>
      </c>
      <c r="C29" s="208">
        <v>0.198636701744782</v>
      </c>
      <c r="D29" s="208">
        <v>1.60221318063212</v>
      </c>
      <c r="E29" s="208">
        <v>0.0243549318733192</v>
      </c>
      <c r="F29" s="208">
        <v>0</v>
      </c>
      <c r="G29" s="208">
        <v>0</v>
      </c>
      <c r="H29" s="208">
        <v>1.22722386906138</v>
      </c>
      <c r="I29" s="208">
        <v>0.0762765799625073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0.00475338900305283</v>
      </c>
      <c r="AZ29" s="208">
        <v>0</v>
      </c>
      <c r="BA29" s="208">
        <v>0.0265108570917631</v>
      </c>
      <c r="BB29" s="208">
        <v>0</v>
      </c>
      <c r="BC29" s="209">
        <v>3.15996950936892</v>
      </c>
      <c r="BD29" s="210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23.207341297892</v>
      </c>
      <c r="BJ29" s="208">
        <v>0</v>
      </c>
      <c r="BK29" s="208">
        <v>-0.0179204243109159</v>
      </c>
      <c r="BL29" s="211">
        <v>23.1894208735811</v>
      </c>
      <c r="BM29" s="213">
        <v>26.34939038295</v>
      </c>
      <c r="BN29" s="212"/>
      <c r="BO29" s="86" t="s">
        <v>59</v>
      </c>
      <c r="BP29" s="87" t="s">
        <v>114</v>
      </c>
      <c r="BQ29" s="208">
        <v>11.2097771263638</v>
      </c>
      <c r="BR29" s="208">
        <v>8.84813800114401</v>
      </c>
      <c r="BS29" s="208">
        <v>0.826328175415511</v>
      </c>
      <c r="BT29" s="208">
        <v>0.000526832409931114</v>
      </c>
      <c r="BU29" s="208">
        <v>0.511704212604366</v>
      </c>
      <c r="BV29" s="208">
        <v>16.0872630891778</v>
      </c>
      <c r="BW29" s="208">
        <v>18.3723146831141</v>
      </c>
      <c r="BX29" s="208">
        <v>10.5574984377806</v>
      </c>
      <c r="BY29" s="208">
        <v>1.53464987652477</v>
      </c>
      <c r="BZ29" s="208">
        <v>0.49076126532528</v>
      </c>
      <c r="CA29" s="208">
        <v>0.549123047639971</v>
      </c>
      <c r="CB29" s="208">
        <v>3.77488134111695</v>
      </c>
      <c r="CC29" s="208">
        <v>20.5087022532011</v>
      </c>
      <c r="CD29" s="208">
        <v>1.2950048496962</v>
      </c>
      <c r="CE29" s="208">
        <v>0.188117733967892</v>
      </c>
      <c r="CF29" s="208">
        <v>2.390756343461</v>
      </c>
      <c r="CG29" s="208">
        <v>0.182627505230253</v>
      </c>
      <c r="CH29" s="208">
        <v>15.966910813096</v>
      </c>
      <c r="CI29" s="208">
        <v>3.11016343366002</v>
      </c>
      <c r="CJ29" s="208">
        <v>0.300089207303746</v>
      </c>
      <c r="CK29" s="208">
        <v>3.40402731125769</v>
      </c>
      <c r="CL29" s="208">
        <v>3.01711188226337</v>
      </c>
      <c r="CM29" s="208">
        <v>7.81009441980408</v>
      </c>
      <c r="CN29" s="208">
        <v>148.356392985771</v>
      </c>
      <c r="CO29" s="208">
        <v>5.09328086668566</v>
      </c>
      <c r="CP29" s="208">
        <v>11.061600934817</v>
      </c>
      <c r="CQ29" s="208">
        <v>132.245641015492</v>
      </c>
      <c r="CR29" s="208">
        <v>75.465308225004</v>
      </c>
      <c r="CS29" s="208">
        <v>19.6850600228116</v>
      </c>
      <c r="CT29" s="208">
        <v>1.76442395721567</v>
      </c>
      <c r="CU29" s="208">
        <v>70.6758267191707</v>
      </c>
      <c r="CV29" s="208">
        <v>16.9286968253849</v>
      </c>
      <c r="CW29" s="208">
        <v>16.6420399327069</v>
      </c>
      <c r="CX29" s="208">
        <v>5.02554781897329</v>
      </c>
      <c r="CY29" s="208">
        <v>100.77218146666</v>
      </c>
      <c r="CZ29" s="208">
        <v>17.1624309404873</v>
      </c>
      <c r="DA29" s="208">
        <v>2.30841764220137</v>
      </c>
      <c r="DB29" s="208">
        <v>0.00134860588954827</v>
      </c>
      <c r="DC29" s="208">
        <v>6.37232378652772e-5</v>
      </c>
      <c r="DD29" s="208">
        <v>0.00517864404525796</v>
      </c>
      <c r="DE29" s="208">
        <v>3.93053520533566</v>
      </c>
      <c r="DF29" s="208">
        <v>105.89848295464</v>
      </c>
      <c r="DG29" s="208">
        <v>0.0628838565669639</v>
      </c>
      <c r="DH29" s="208">
        <v>0.066432423112797</v>
      </c>
      <c r="DI29" s="208">
        <v>0.000297328918943804</v>
      </c>
      <c r="DJ29" s="208">
        <v>2.25791590874184</v>
      </c>
      <c r="DK29" s="208">
        <v>0.120957307901164</v>
      </c>
      <c r="DL29" s="208">
        <v>0.274778315455779</v>
      </c>
      <c r="DM29" s="208">
        <v>11.2804829819525</v>
      </c>
      <c r="DN29" s="208">
        <v>0.00485870660240804</v>
      </c>
      <c r="DO29" s="208">
        <v>0.0533354059520839</v>
      </c>
      <c r="DP29" s="208">
        <v>0</v>
      </c>
      <c r="DQ29" s="101">
        <f t="shared" si="0"/>
        <v>878.080972563293</v>
      </c>
      <c r="DR29" s="210">
        <v>0</v>
      </c>
      <c r="DS29" s="208">
        <v>2.39488637428918</v>
      </c>
      <c r="DT29" s="85">
        <f t="shared" si="1"/>
        <v>2.39488637428918</v>
      </c>
      <c r="DU29" s="208">
        <v>0</v>
      </c>
      <c r="DV29" s="208">
        <v>0</v>
      </c>
      <c r="DW29" s="208">
        <v>156.290262770292</v>
      </c>
      <c r="DX29" s="208">
        <v>42.4184841719322</v>
      </c>
      <c r="DY29" s="208">
        <v>-0.654861436985842</v>
      </c>
      <c r="DZ29" s="117">
        <f t="shared" si="3"/>
        <v>200.448771879528</v>
      </c>
      <c r="EA29" s="118">
        <f t="shared" si="2"/>
        <v>1078.52974444282</v>
      </c>
    </row>
    <row r="30" spans="1:131">
      <c r="A30" s="86" t="s">
        <v>191</v>
      </c>
      <c r="B30" s="200" t="s">
        <v>192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0.841974981006725</v>
      </c>
      <c r="I30" s="208">
        <v>8.20182894453978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8">
        <v>0.0137569873800937</v>
      </c>
      <c r="AN30" s="208">
        <v>0</v>
      </c>
      <c r="AO30" s="208">
        <v>0</v>
      </c>
      <c r="AP30" s="208">
        <v>0</v>
      </c>
      <c r="AQ30" s="208">
        <v>0.00487281660323591</v>
      </c>
      <c r="AR30" s="208">
        <v>1.68051172118007</v>
      </c>
      <c r="AS30" s="208">
        <v>0</v>
      </c>
      <c r="AT30" s="208">
        <v>0</v>
      </c>
      <c r="AU30" s="208">
        <v>0</v>
      </c>
      <c r="AV30" s="208">
        <v>0</v>
      </c>
      <c r="AW30" s="208">
        <v>0.00828637977635525</v>
      </c>
      <c r="AX30" s="208">
        <v>0</v>
      </c>
      <c r="AY30" s="208">
        <v>2.39000459116698</v>
      </c>
      <c r="AZ30" s="208">
        <v>0.501010215552579</v>
      </c>
      <c r="BA30" s="208">
        <v>0.0182300881766022</v>
      </c>
      <c r="BB30" s="208">
        <v>0</v>
      </c>
      <c r="BC30" s="209">
        <v>13.6604767253824</v>
      </c>
      <c r="BD30" s="210">
        <v>0</v>
      </c>
      <c r="BE30" s="208">
        <v>39.7160023288755</v>
      </c>
      <c r="BF30" s="208">
        <v>39.7160023288755</v>
      </c>
      <c r="BG30" s="208">
        <v>0</v>
      </c>
      <c r="BH30" s="208">
        <v>0</v>
      </c>
      <c r="BI30" s="208">
        <v>72.6681095214842</v>
      </c>
      <c r="BJ30" s="208">
        <v>0</v>
      </c>
      <c r="BK30" s="208">
        <v>-0.0231033081421033</v>
      </c>
      <c r="BL30" s="211">
        <v>112.361008542218</v>
      </c>
      <c r="BM30" s="213">
        <v>126.0214852676</v>
      </c>
      <c r="BN30" s="212"/>
      <c r="BO30" s="86" t="s">
        <v>60</v>
      </c>
      <c r="BP30" s="87" t="s">
        <v>115</v>
      </c>
      <c r="BQ30" s="208">
        <v>0</v>
      </c>
      <c r="BR30" s="208">
        <v>0</v>
      </c>
      <c r="BS30" s="208">
        <v>0</v>
      </c>
      <c r="BT30" s="208">
        <v>2.47232574550975e-7</v>
      </c>
      <c r="BU30" s="208">
        <v>4.45513334951949e-5</v>
      </c>
      <c r="BV30" s="208">
        <v>0.621809666293597</v>
      </c>
      <c r="BW30" s="208">
        <v>0.00259535115412626</v>
      </c>
      <c r="BX30" s="208">
        <v>0.000224977396346901</v>
      </c>
      <c r="BY30" s="208">
        <v>0.000761869348338673</v>
      </c>
      <c r="BZ30" s="208">
        <v>0.000211370063708125</v>
      </c>
      <c r="CA30" s="208">
        <v>0.000365882703977641</v>
      </c>
      <c r="CB30" s="208">
        <v>0.00163302280033194</v>
      </c>
      <c r="CC30" s="208">
        <v>7.89014407999436e-5</v>
      </c>
      <c r="CD30" s="208">
        <v>0.000211688485683018</v>
      </c>
      <c r="CE30" s="208">
        <v>14.2506815262528</v>
      </c>
      <c r="CF30" s="208">
        <v>0.000603410569718486</v>
      </c>
      <c r="CG30" s="208">
        <v>6.17182181898707e-5</v>
      </c>
      <c r="CH30" s="208">
        <v>0.0010737872123651</v>
      </c>
      <c r="CI30" s="208">
        <v>0.000276850556826949</v>
      </c>
      <c r="CJ30" s="208">
        <v>9.67808726687998e-5</v>
      </c>
      <c r="CK30" s="208">
        <v>0.00094625132203992</v>
      </c>
      <c r="CL30" s="208">
        <v>0.000324930394935471</v>
      </c>
      <c r="CM30" s="208">
        <v>0.000322904536708476</v>
      </c>
      <c r="CN30" s="208">
        <v>0.000695227431322795</v>
      </c>
      <c r="CO30" s="208">
        <v>494.414897123957</v>
      </c>
      <c r="CP30" s="208">
        <v>13.6961293701253</v>
      </c>
      <c r="CQ30" s="208">
        <v>45.4206744613613</v>
      </c>
      <c r="CR30" s="208">
        <v>28.8788741822277</v>
      </c>
      <c r="CS30" s="208">
        <v>31.475469768374</v>
      </c>
      <c r="CT30" s="208">
        <v>0.039231146730349</v>
      </c>
      <c r="CU30" s="208">
        <v>16.0197590770392</v>
      </c>
      <c r="CV30" s="208">
        <v>18.7389756093889</v>
      </c>
      <c r="CW30" s="208">
        <v>8.15394967161355</v>
      </c>
      <c r="CX30" s="208">
        <v>0.070409915350036</v>
      </c>
      <c r="CY30" s="208">
        <v>5.42747984036294</v>
      </c>
      <c r="CZ30" s="208">
        <v>10.5398929599013</v>
      </c>
      <c r="DA30" s="208">
        <v>0.0237731483952405</v>
      </c>
      <c r="DB30" s="208">
        <v>0.000102986885214303</v>
      </c>
      <c r="DC30" s="208">
        <v>1.3038902247163</v>
      </c>
      <c r="DD30" s="208">
        <v>32.8440670761935</v>
      </c>
      <c r="DE30" s="208">
        <v>0.00213781702638161</v>
      </c>
      <c r="DF30" s="208">
        <v>0.0630707898264418</v>
      </c>
      <c r="DG30" s="208">
        <v>10.5134352644831</v>
      </c>
      <c r="DH30" s="208">
        <v>46.3789618235776</v>
      </c>
      <c r="DI30" s="208">
        <v>5.63568231884834</v>
      </c>
      <c r="DJ30" s="208">
        <v>0.0240150280568196</v>
      </c>
      <c r="DK30" s="208">
        <v>26.4776092012557</v>
      </c>
      <c r="DL30" s="208">
        <v>35.3780988799339</v>
      </c>
      <c r="DM30" s="208">
        <v>17.0905455428477</v>
      </c>
      <c r="DN30" s="208">
        <v>16.827407092034</v>
      </c>
      <c r="DO30" s="208">
        <v>44.9579031086965</v>
      </c>
      <c r="DP30" s="208">
        <v>0</v>
      </c>
      <c r="DQ30" s="101">
        <f t="shared" si="0"/>
        <v>925.279464344829</v>
      </c>
      <c r="DR30" s="210">
        <v>0</v>
      </c>
      <c r="DS30" s="208">
        <v>134.500294323519</v>
      </c>
      <c r="DT30" s="85">
        <f t="shared" si="1"/>
        <v>134.500294323519</v>
      </c>
      <c r="DU30" s="208">
        <v>0</v>
      </c>
      <c r="DV30" s="208">
        <v>0</v>
      </c>
      <c r="DW30" s="208">
        <v>111.371424180859</v>
      </c>
      <c r="DX30" s="208">
        <v>427.664788421201</v>
      </c>
      <c r="DY30" s="208">
        <v>-0.772338460633997</v>
      </c>
      <c r="DZ30" s="117">
        <f t="shared" si="3"/>
        <v>672.764168464944</v>
      </c>
      <c r="EA30" s="118">
        <f t="shared" si="2"/>
        <v>1598.04363280977</v>
      </c>
    </row>
    <row r="31" spans="1:131">
      <c r="A31" s="86" t="s">
        <v>193</v>
      </c>
      <c r="B31" s="200" t="s">
        <v>194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0.00230862490195724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0.00056970152696879</v>
      </c>
      <c r="AM31" s="208">
        <v>0</v>
      </c>
      <c r="AN31" s="208">
        <v>0</v>
      </c>
      <c r="AO31" s="208">
        <v>0</v>
      </c>
      <c r="AP31" s="208">
        <v>0</v>
      </c>
      <c r="AQ31" s="208">
        <v>0.000484043857061422</v>
      </c>
      <c r="AR31" s="208">
        <v>0.0276093122363928</v>
      </c>
      <c r="AS31" s="208">
        <v>0</v>
      </c>
      <c r="AT31" s="208">
        <v>0</v>
      </c>
      <c r="AU31" s="208">
        <v>0.0012082979177836</v>
      </c>
      <c r="AV31" s="208">
        <v>0</v>
      </c>
      <c r="AW31" s="208">
        <v>0</v>
      </c>
      <c r="AX31" s="208">
        <v>0</v>
      </c>
      <c r="AY31" s="208">
        <v>0.00344310568351524</v>
      </c>
      <c r="AZ31" s="208">
        <v>0.000646765133595959</v>
      </c>
      <c r="BA31" s="208">
        <v>0</v>
      </c>
      <c r="BB31" s="208">
        <v>0</v>
      </c>
      <c r="BC31" s="209">
        <v>0.0362698512572751</v>
      </c>
      <c r="BD31" s="210">
        <v>0</v>
      </c>
      <c r="BE31" s="208">
        <v>0</v>
      </c>
      <c r="BF31" s="208">
        <v>0</v>
      </c>
      <c r="BG31" s="208">
        <v>0</v>
      </c>
      <c r="BH31" s="208">
        <v>0</v>
      </c>
      <c r="BI31" s="208">
        <v>0.265583319210725</v>
      </c>
      <c r="BJ31" s="208">
        <v>0</v>
      </c>
      <c r="BK31" s="208">
        <v>-2.68454679997182e-5</v>
      </c>
      <c r="BL31" s="211">
        <v>0.265556473742725</v>
      </c>
      <c r="BM31" s="213">
        <v>0.301826325</v>
      </c>
      <c r="BN31" s="212"/>
      <c r="BO31" s="86" t="s">
        <v>61</v>
      </c>
      <c r="BP31" s="87" t="s">
        <v>116</v>
      </c>
      <c r="BQ31" s="208">
        <v>0.59276410768432</v>
      </c>
      <c r="BR31" s="208">
        <v>1.57295306364703</v>
      </c>
      <c r="BS31" s="208">
        <v>0.100709121123321</v>
      </c>
      <c r="BT31" s="208">
        <v>0</v>
      </c>
      <c r="BU31" s="208">
        <v>0.501056170425275</v>
      </c>
      <c r="BV31" s="208">
        <v>1.73876361230841</v>
      </c>
      <c r="BW31" s="208">
        <v>4.62900985216853</v>
      </c>
      <c r="BX31" s="208">
        <v>0.555709613910269</v>
      </c>
      <c r="BY31" s="208">
        <v>0.58371444471274</v>
      </c>
      <c r="BZ31" s="208">
        <v>0.429648475095498</v>
      </c>
      <c r="CA31" s="208">
        <v>0.0563704783818838</v>
      </c>
      <c r="CB31" s="208">
        <v>1.02343206745829</v>
      </c>
      <c r="CC31" s="208">
        <v>0.621209518348892</v>
      </c>
      <c r="CD31" s="208">
        <v>0.945862795372251</v>
      </c>
      <c r="CE31" s="208">
        <v>0.0497527315321656</v>
      </c>
      <c r="CF31" s="208">
        <v>0.23091423380591</v>
      </c>
      <c r="CG31" s="208">
        <v>0.0329968282331983</v>
      </c>
      <c r="CH31" s="208">
        <v>8.59115645164402</v>
      </c>
      <c r="CI31" s="208">
        <v>0.44007594405018</v>
      </c>
      <c r="CJ31" s="208">
        <v>0.0596649721215027</v>
      </c>
      <c r="CK31" s="208">
        <v>1.9939045584019</v>
      </c>
      <c r="CL31" s="208">
        <v>1.84738275756025</v>
      </c>
      <c r="CM31" s="208">
        <v>0.741884565857269</v>
      </c>
      <c r="CN31" s="208">
        <v>1.12998473595849</v>
      </c>
      <c r="CO31" s="208">
        <v>21.8793335405318</v>
      </c>
      <c r="CP31" s="208">
        <v>45.8649643085566</v>
      </c>
      <c r="CQ31" s="208">
        <v>78.3990308371271</v>
      </c>
      <c r="CR31" s="208">
        <v>16.2364409677861</v>
      </c>
      <c r="CS31" s="208">
        <v>16.2239847182708</v>
      </c>
      <c r="CT31" s="208">
        <v>0.271662809884569</v>
      </c>
      <c r="CU31" s="208">
        <v>8.75168539045276</v>
      </c>
      <c r="CV31" s="208">
        <v>11.8234208879609</v>
      </c>
      <c r="CW31" s="208">
        <v>40.6624970276507</v>
      </c>
      <c r="CX31" s="208">
        <v>2.12139254383292</v>
      </c>
      <c r="CY31" s="208">
        <v>91.6899579361949</v>
      </c>
      <c r="CZ31" s="208">
        <v>15.0544331182002</v>
      </c>
      <c r="DA31" s="208">
        <v>33.1212266668256</v>
      </c>
      <c r="DB31" s="208">
        <v>0.132093952082945</v>
      </c>
      <c r="DC31" s="208">
        <v>0</v>
      </c>
      <c r="DD31" s="208">
        <v>1.93663018641926</v>
      </c>
      <c r="DE31" s="208">
        <v>0.306655104180723</v>
      </c>
      <c r="DF31" s="208">
        <v>0.41306812825014</v>
      </c>
      <c r="DG31" s="208">
        <v>4.13530770101583</v>
      </c>
      <c r="DH31" s="208">
        <v>0.351662172555923</v>
      </c>
      <c r="DI31" s="208">
        <v>0.86442672911319</v>
      </c>
      <c r="DJ31" s="208">
        <v>2.56592491779231</v>
      </c>
      <c r="DK31" s="208">
        <v>6.37071187760302</v>
      </c>
      <c r="DL31" s="208">
        <v>1.86541368711448</v>
      </c>
      <c r="DM31" s="208">
        <v>1.18496879342147</v>
      </c>
      <c r="DN31" s="208">
        <v>1.91917817551076e-6</v>
      </c>
      <c r="DO31" s="208">
        <v>9.13929876963215</v>
      </c>
      <c r="DP31" s="208">
        <v>0</v>
      </c>
      <c r="DQ31" s="101">
        <f t="shared" si="0"/>
        <v>439.835115791436</v>
      </c>
      <c r="DR31" s="210">
        <v>0</v>
      </c>
      <c r="DS31" s="208">
        <v>41.5122810700145</v>
      </c>
      <c r="DT31" s="85">
        <f t="shared" si="1"/>
        <v>41.5122810700145</v>
      </c>
      <c r="DU31" s="208">
        <v>0</v>
      </c>
      <c r="DV31" s="208">
        <v>0</v>
      </c>
      <c r="DW31" s="208">
        <v>86.3439050917781</v>
      </c>
      <c r="DX31" s="208">
        <v>328.698649886231</v>
      </c>
      <c r="DY31" s="208">
        <v>-0.448868865771144</v>
      </c>
      <c r="DZ31" s="117">
        <f t="shared" si="3"/>
        <v>456.105967182253</v>
      </c>
      <c r="EA31" s="118">
        <f t="shared" si="2"/>
        <v>895.941082973689</v>
      </c>
    </row>
    <row r="32" spans="1:131">
      <c r="A32" s="86" t="s">
        <v>195</v>
      </c>
      <c r="B32" s="200" t="s">
        <v>196</v>
      </c>
      <c r="C32" s="208">
        <v>0</v>
      </c>
      <c r="D32" s="208">
        <v>0.139383215913434</v>
      </c>
      <c r="E32" s="208">
        <v>0</v>
      </c>
      <c r="F32" s="208">
        <v>0</v>
      </c>
      <c r="G32" s="208">
        <v>0</v>
      </c>
      <c r="H32" s="208">
        <v>5.07145969936126</v>
      </c>
      <c r="I32" s="208">
        <v>6.22740934923609</v>
      </c>
      <c r="J32" s="208">
        <v>0.433261567999782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0.0145955471412386</v>
      </c>
      <c r="V32" s="208">
        <v>0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0.208627398694018</v>
      </c>
      <c r="AM32" s="208">
        <v>0</v>
      </c>
      <c r="AN32" s="208">
        <v>0</v>
      </c>
      <c r="AO32" s="208">
        <v>0</v>
      </c>
      <c r="AP32" s="208">
        <v>0.0209310387161924</v>
      </c>
      <c r="AQ32" s="208">
        <v>0.0485407095647587</v>
      </c>
      <c r="AR32" s="208">
        <v>2.68424733955287</v>
      </c>
      <c r="AS32" s="208">
        <v>0.0126486713121837</v>
      </c>
      <c r="AT32" s="208">
        <v>0</v>
      </c>
      <c r="AU32" s="208">
        <v>0</v>
      </c>
      <c r="AV32" s="208">
        <v>0</v>
      </c>
      <c r="AW32" s="208">
        <v>0.00995389342254359</v>
      </c>
      <c r="AX32" s="208">
        <v>0</v>
      </c>
      <c r="AY32" s="208">
        <v>2.55571562376381</v>
      </c>
      <c r="AZ32" s="208">
        <v>0.577831017641432</v>
      </c>
      <c r="BA32" s="208">
        <v>0.0207579984294482</v>
      </c>
      <c r="BB32" s="208">
        <v>0</v>
      </c>
      <c r="BC32" s="209">
        <v>18.0253630707491</v>
      </c>
      <c r="BD32" s="210">
        <v>0</v>
      </c>
      <c r="BE32" s="208">
        <v>0</v>
      </c>
      <c r="BF32" s="208">
        <v>0</v>
      </c>
      <c r="BG32" s="208">
        <v>0</v>
      </c>
      <c r="BH32" s="208">
        <v>0</v>
      </c>
      <c r="BI32" s="208">
        <v>77.6505821480392</v>
      </c>
      <c r="BJ32" s="208">
        <v>0</v>
      </c>
      <c r="BK32" s="208">
        <v>-0.0118763429883117</v>
      </c>
      <c r="BL32" s="211">
        <v>77.6387058050509</v>
      </c>
      <c r="BM32" s="213">
        <v>95.6640688758</v>
      </c>
      <c r="BN32" s="212"/>
      <c r="BO32" s="86" t="s">
        <v>62</v>
      </c>
      <c r="BP32" s="87" t="s">
        <v>117</v>
      </c>
      <c r="BQ32" s="208">
        <v>0.162450325193828</v>
      </c>
      <c r="BR32" s="208">
        <v>0.703131340577627</v>
      </c>
      <c r="BS32" s="208">
        <v>0</v>
      </c>
      <c r="BT32" s="208">
        <v>0.0667637543414039</v>
      </c>
      <c r="BU32" s="208">
        <v>11.8906889051303</v>
      </c>
      <c r="BV32" s="208">
        <v>0.13262068144097</v>
      </c>
      <c r="BW32" s="208">
        <v>0.169883839659292</v>
      </c>
      <c r="BX32" s="208">
        <v>0.00291039424911467</v>
      </c>
      <c r="BY32" s="208">
        <v>0.0403032344865944</v>
      </c>
      <c r="BZ32" s="208">
        <v>0.00384358430468471</v>
      </c>
      <c r="CA32" s="208">
        <v>0.00474564177798325</v>
      </c>
      <c r="CB32" s="208">
        <v>0.054608168849618</v>
      </c>
      <c r="CC32" s="208">
        <v>2.06924264064129</v>
      </c>
      <c r="CD32" s="208">
        <v>0.0177860076727589</v>
      </c>
      <c r="CE32" s="208">
        <v>0.000684992485799072</v>
      </c>
      <c r="CF32" s="208">
        <v>0.00964882966354275</v>
      </c>
      <c r="CG32" s="208">
        <v>0.00100880516279058</v>
      </c>
      <c r="CH32" s="208">
        <v>0.0457551019686966</v>
      </c>
      <c r="CI32" s="208">
        <v>0.00982639124669531</v>
      </c>
      <c r="CJ32" s="208">
        <v>0.00461996468127581</v>
      </c>
      <c r="CK32" s="208">
        <v>5.28006033561527</v>
      </c>
      <c r="CL32" s="208">
        <v>0.00991707292369915</v>
      </c>
      <c r="CM32" s="208">
        <v>0.277630520791456</v>
      </c>
      <c r="CN32" s="208">
        <v>2.7779070421532</v>
      </c>
      <c r="CO32" s="208">
        <v>1.51839622762186</v>
      </c>
      <c r="CP32" s="208">
        <v>2.11185043986173</v>
      </c>
      <c r="CQ32" s="208">
        <v>1573.54863258727</v>
      </c>
      <c r="CR32" s="208">
        <v>30.4723994716357</v>
      </c>
      <c r="CS32" s="208">
        <v>1.2938216172552</v>
      </c>
      <c r="CT32" s="208">
        <v>1.49226486735371</v>
      </c>
      <c r="CU32" s="208">
        <v>0.0163436817640381</v>
      </c>
      <c r="CV32" s="208">
        <v>116.068706289088</v>
      </c>
      <c r="CW32" s="208">
        <v>0.0507734399919757</v>
      </c>
      <c r="CX32" s="208">
        <v>1.50608570244777</v>
      </c>
      <c r="CY32" s="208">
        <v>34.6764063409909</v>
      </c>
      <c r="CZ32" s="208">
        <v>8.28209584889454</v>
      </c>
      <c r="DA32" s="208">
        <v>0.050492840201309</v>
      </c>
      <c r="DB32" s="208">
        <v>1.38328351280844</v>
      </c>
      <c r="DC32" s="208">
        <v>4.03651795002195e-5</v>
      </c>
      <c r="DD32" s="208">
        <v>4.44100067227187</v>
      </c>
      <c r="DE32" s="208">
        <v>0.0806771498296009</v>
      </c>
      <c r="DF32" s="208">
        <v>0.00873211466926986</v>
      </c>
      <c r="DG32" s="208">
        <v>0.59910621404655</v>
      </c>
      <c r="DH32" s="208">
        <v>0.0143565750592465</v>
      </c>
      <c r="DI32" s="208">
        <v>0.107199017789107</v>
      </c>
      <c r="DJ32" s="208">
        <v>0.00332486685762046</v>
      </c>
      <c r="DK32" s="208">
        <v>0.280066430873244</v>
      </c>
      <c r="DL32" s="208">
        <v>3.19339623832375</v>
      </c>
      <c r="DM32" s="208">
        <v>1.09334451733372</v>
      </c>
      <c r="DN32" s="208">
        <v>0.0030967959270328</v>
      </c>
      <c r="DO32" s="208">
        <v>0.00140621234225775</v>
      </c>
      <c r="DP32" s="208">
        <v>0</v>
      </c>
      <c r="DQ32" s="101">
        <f t="shared" si="0"/>
        <v>1806.0333376127</v>
      </c>
      <c r="DR32" s="210">
        <v>0</v>
      </c>
      <c r="DS32" s="208">
        <v>277.647613382702</v>
      </c>
      <c r="DT32" s="85">
        <f t="shared" si="1"/>
        <v>277.647613382702</v>
      </c>
      <c r="DU32" s="208">
        <v>0</v>
      </c>
      <c r="DV32" s="208">
        <v>0</v>
      </c>
      <c r="DW32" s="208">
        <v>162.859619845135</v>
      </c>
      <c r="DX32" s="208">
        <v>1914.53614621568</v>
      </c>
      <c r="DY32" s="208">
        <v>-3.20188734353752</v>
      </c>
      <c r="DZ32" s="117">
        <f t="shared" si="3"/>
        <v>2351.84149209998</v>
      </c>
      <c r="EA32" s="118">
        <f t="shared" si="2"/>
        <v>4157.87482971268</v>
      </c>
    </row>
    <row r="33" spans="1:131">
      <c r="A33" s="86" t="s">
        <v>197</v>
      </c>
      <c r="B33" s="200" t="s">
        <v>198</v>
      </c>
      <c r="C33" s="208">
        <v>0</v>
      </c>
      <c r="D33" s="208">
        <v>0</v>
      </c>
      <c r="E33" s="208">
        <v>0</v>
      </c>
      <c r="F33" s="208">
        <v>0</v>
      </c>
      <c r="G33" s="208">
        <v>0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0</v>
      </c>
      <c r="T33" s="208">
        <v>0</v>
      </c>
      <c r="U33" s="208">
        <v>0</v>
      </c>
      <c r="V33" s="208">
        <v>0</v>
      </c>
      <c r="W33" s="208">
        <v>0</v>
      </c>
      <c r="X33" s="208">
        <v>0</v>
      </c>
      <c r="Y33" s="208">
        <v>0</v>
      </c>
      <c r="Z33" s="208">
        <v>0</v>
      </c>
      <c r="AA33" s="208">
        <v>0</v>
      </c>
      <c r="AB33" s="208">
        <v>0</v>
      </c>
      <c r="AC33" s="208">
        <v>0</v>
      </c>
      <c r="AD33" s="208">
        <v>0</v>
      </c>
      <c r="AE33" s="208">
        <v>0</v>
      </c>
      <c r="AF33" s="208">
        <v>0</v>
      </c>
      <c r="AG33" s="208">
        <v>0</v>
      </c>
      <c r="AH33" s="208">
        <v>0</v>
      </c>
      <c r="AI33" s="208">
        <v>0</v>
      </c>
      <c r="AJ33" s="208">
        <v>0</v>
      </c>
      <c r="AK33" s="208">
        <v>0</v>
      </c>
      <c r="AL33" s="208">
        <v>0</v>
      </c>
      <c r="AM33" s="208">
        <v>0</v>
      </c>
      <c r="AN33" s="208">
        <v>0</v>
      </c>
      <c r="AO33" s="208">
        <v>0</v>
      </c>
      <c r="AP33" s="208">
        <v>0</v>
      </c>
      <c r="AQ33" s="208">
        <v>0</v>
      </c>
      <c r="AR33" s="208">
        <v>0</v>
      </c>
      <c r="AS33" s="208">
        <v>0</v>
      </c>
      <c r="AT33" s="208">
        <v>0</v>
      </c>
      <c r="AU33" s="208">
        <v>0</v>
      </c>
      <c r="AV33" s="208">
        <v>0</v>
      </c>
      <c r="AW33" s="208">
        <v>0</v>
      </c>
      <c r="AX33" s="208">
        <v>0</v>
      </c>
      <c r="AY33" s="208">
        <v>0</v>
      </c>
      <c r="AZ33" s="208">
        <v>0</v>
      </c>
      <c r="BA33" s="208">
        <v>0</v>
      </c>
      <c r="BB33" s="208">
        <v>0</v>
      </c>
      <c r="BC33" s="209">
        <v>0</v>
      </c>
      <c r="BD33" s="210">
        <v>0</v>
      </c>
      <c r="BE33" s="208">
        <v>0.000110588597519792</v>
      </c>
      <c r="BF33" s="208">
        <v>0.000110588597519792</v>
      </c>
      <c r="BG33" s="208">
        <v>0</v>
      </c>
      <c r="BH33" s="208">
        <v>0</v>
      </c>
      <c r="BI33" s="208">
        <v>0.636355972001904</v>
      </c>
      <c r="BJ33" s="208">
        <v>0</v>
      </c>
      <c r="BK33" s="208">
        <v>-0.000123470699423295</v>
      </c>
      <c r="BL33" s="211">
        <v>0.6363430899</v>
      </c>
      <c r="BM33" s="213">
        <v>0.6363430899</v>
      </c>
      <c r="BN33" s="212"/>
      <c r="BO33" s="86" t="s">
        <v>63</v>
      </c>
      <c r="BP33" s="87" t="s">
        <v>118</v>
      </c>
      <c r="BQ33" s="208">
        <v>0</v>
      </c>
      <c r="BR33" s="208">
        <v>0</v>
      </c>
      <c r="BS33" s="208">
        <v>0</v>
      </c>
      <c r="BT33" s="208">
        <v>2.32384431506096e-7</v>
      </c>
      <c r="BU33" s="208">
        <v>4.31388706314097e-5</v>
      </c>
      <c r="BV33" s="208">
        <v>0.00465877713834864</v>
      </c>
      <c r="BW33" s="208">
        <v>0.0130027347319268</v>
      </c>
      <c r="BX33" s="208">
        <v>0.000275188013816333</v>
      </c>
      <c r="BY33" s="208">
        <v>0.00160575193079843</v>
      </c>
      <c r="BZ33" s="208">
        <v>0.000283092535445306</v>
      </c>
      <c r="CA33" s="208">
        <v>0.00044781603468426</v>
      </c>
      <c r="CB33" s="208">
        <v>0.00273850720020359</v>
      </c>
      <c r="CC33" s="208">
        <v>0.000188081247581536</v>
      </c>
      <c r="CD33" s="208">
        <v>0.0005919582500705</v>
      </c>
      <c r="CE33" s="208">
        <v>7.72769871725342e-5</v>
      </c>
      <c r="CF33" s="208">
        <v>0.000778865918720503</v>
      </c>
      <c r="CG33" s="208">
        <v>8.01488907581284e-5</v>
      </c>
      <c r="CH33" s="208">
        <v>0.00201863933366176</v>
      </c>
      <c r="CI33" s="208">
        <v>0.149366176692901</v>
      </c>
      <c r="CJ33" s="208">
        <v>0.000192918883276932</v>
      </c>
      <c r="CK33" s="208">
        <v>0.00136369907062437</v>
      </c>
      <c r="CL33" s="208">
        <v>0.000523900465566688</v>
      </c>
      <c r="CM33" s="208">
        <v>0.000629935263001364</v>
      </c>
      <c r="CN33" s="208">
        <v>0.00134424508260995</v>
      </c>
      <c r="CO33" s="208">
        <v>0.000133213299139096</v>
      </c>
      <c r="CP33" s="208">
        <v>0.000293503787625682</v>
      </c>
      <c r="CQ33" s="208">
        <v>0.00305295788611956</v>
      </c>
      <c r="CR33" s="208">
        <v>259.609717781361</v>
      </c>
      <c r="CS33" s="208">
        <v>0.377886695063046</v>
      </c>
      <c r="CT33" s="208">
        <v>3.73293451025333e-5</v>
      </c>
      <c r="CU33" s="208">
        <v>0.00169561161774086</v>
      </c>
      <c r="CV33" s="208">
        <v>3.69384516382636e-5</v>
      </c>
      <c r="CW33" s="208">
        <v>0.000833202721842581</v>
      </c>
      <c r="CX33" s="208">
        <v>0.000385988233020277</v>
      </c>
      <c r="CY33" s="208">
        <v>0.00699931821447393</v>
      </c>
      <c r="CZ33" s="208">
        <v>5.12481295314032</v>
      </c>
      <c r="DA33" s="208">
        <v>33.3265499694867</v>
      </c>
      <c r="DB33" s="208">
        <v>9.68017617281046e-5</v>
      </c>
      <c r="DC33" s="208">
        <v>0.000274041960282471</v>
      </c>
      <c r="DD33" s="208">
        <v>0.00396401814136737</v>
      </c>
      <c r="DE33" s="208">
        <v>0.00200942531639298</v>
      </c>
      <c r="DF33" s="208">
        <v>0.0592829228311749</v>
      </c>
      <c r="DG33" s="208">
        <v>0.00417160697535853</v>
      </c>
      <c r="DH33" s="208">
        <v>0.00528948980886051</v>
      </c>
      <c r="DI33" s="208">
        <v>0.000808237040390712</v>
      </c>
      <c r="DJ33" s="208">
        <v>0.022572748161211</v>
      </c>
      <c r="DK33" s="208">
        <v>0.51246788275406</v>
      </c>
      <c r="DL33" s="208">
        <v>0.023663449995724</v>
      </c>
      <c r="DM33" s="208">
        <v>0.00123840396086764</v>
      </c>
      <c r="DN33" s="208">
        <v>0.0208897772614971</v>
      </c>
      <c r="DO33" s="208">
        <v>0.00787382662980995</v>
      </c>
      <c r="DP33" s="208">
        <v>0</v>
      </c>
      <c r="DQ33" s="101">
        <f t="shared" si="0"/>
        <v>299.297249180133</v>
      </c>
      <c r="DR33" s="210">
        <v>0</v>
      </c>
      <c r="DS33" s="208">
        <v>2440.50811690424</v>
      </c>
      <c r="DT33" s="85">
        <f t="shared" si="1"/>
        <v>2440.50811690424</v>
      </c>
      <c r="DU33" s="208">
        <v>0</v>
      </c>
      <c r="DV33" s="208">
        <v>0</v>
      </c>
      <c r="DW33" s="208">
        <v>1851.19101052904</v>
      </c>
      <c r="DX33" s="208">
        <v>1268.80240370758</v>
      </c>
      <c r="DY33" s="208">
        <v>-0.0877202170733351</v>
      </c>
      <c r="DZ33" s="117">
        <f t="shared" si="3"/>
        <v>5560.41381092379</v>
      </c>
      <c r="EA33" s="118">
        <f t="shared" si="2"/>
        <v>5859.71106010392</v>
      </c>
    </row>
    <row r="34" spans="1:131">
      <c r="A34" s="86" t="s">
        <v>199</v>
      </c>
      <c r="B34" s="200" t="s">
        <v>200</v>
      </c>
      <c r="C34" s="208">
        <v>0</v>
      </c>
      <c r="D34" s="208">
        <v>0</v>
      </c>
      <c r="E34" s="208">
        <v>0</v>
      </c>
      <c r="F34" s="208">
        <v>0</v>
      </c>
      <c r="G34" s="208">
        <v>0</v>
      </c>
      <c r="H34" s="208">
        <v>0.0170413490499752</v>
      </c>
      <c r="I34" s="208">
        <v>0</v>
      </c>
      <c r="J34" s="208">
        <v>4.2914316825712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  <c r="AL34" s="208">
        <v>0</v>
      </c>
      <c r="AM34" s="208">
        <v>0</v>
      </c>
      <c r="AN34" s="208">
        <v>0</v>
      </c>
      <c r="AO34" s="208">
        <v>0.022445816070654</v>
      </c>
      <c r="AP34" s="208">
        <v>0</v>
      </c>
      <c r="AQ34" s="208">
        <v>0.22498977175067</v>
      </c>
      <c r="AR34" s="208">
        <v>30.2337432300792</v>
      </c>
      <c r="AS34" s="208">
        <v>0</v>
      </c>
      <c r="AT34" s="208">
        <v>0</v>
      </c>
      <c r="AU34" s="208">
        <v>0.00270351615743423</v>
      </c>
      <c r="AV34" s="208">
        <v>0</v>
      </c>
      <c r="AW34" s="208">
        <v>0</v>
      </c>
      <c r="AX34" s="208">
        <v>0</v>
      </c>
      <c r="AY34" s="208">
        <v>0.00575551557149511</v>
      </c>
      <c r="AZ34" s="208">
        <v>0.00838263524136646</v>
      </c>
      <c r="BA34" s="208">
        <v>0.0226151795237838</v>
      </c>
      <c r="BB34" s="208">
        <v>0</v>
      </c>
      <c r="BC34" s="209">
        <v>34.8291086960158</v>
      </c>
      <c r="BD34" s="210">
        <v>0</v>
      </c>
      <c r="BE34" s="208">
        <v>0</v>
      </c>
      <c r="BF34" s="208">
        <v>0</v>
      </c>
      <c r="BG34" s="208">
        <v>0</v>
      </c>
      <c r="BH34" s="208">
        <v>0</v>
      </c>
      <c r="BI34" s="208">
        <v>104.558958537751</v>
      </c>
      <c r="BJ34" s="208">
        <v>0</v>
      </c>
      <c r="BK34" s="208">
        <v>-0.0330794515168553</v>
      </c>
      <c r="BL34" s="211">
        <v>104.525879086234</v>
      </c>
      <c r="BM34" s="213">
        <v>139.35498778225</v>
      </c>
      <c r="BN34" s="212"/>
      <c r="BO34" s="86" t="s">
        <v>64</v>
      </c>
      <c r="BP34" s="87" t="s">
        <v>119</v>
      </c>
      <c r="BQ34" s="208">
        <v>0</v>
      </c>
      <c r="BR34" s="208">
        <v>0</v>
      </c>
      <c r="BS34" s="208">
        <v>0</v>
      </c>
      <c r="BT34" s="208">
        <v>0</v>
      </c>
      <c r="BU34" s="208">
        <v>5.86688357800761e-6</v>
      </c>
      <c r="BV34" s="208">
        <v>0.0136060605092482</v>
      </c>
      <c r="BW34" s="208">
        <v>0.0174256341020589</v>
      </c>
      <c r="BX34" s="208">
        <v>0.000295961276399805</v>
      </c>
      <c r="BY34" s="208">
        <v>0.00413197675741623</v>
      </c>
      <c r="BZ34" s="208">
        <v>0.000392078685180532</v>
      </c>
      <c r="CA34" s="208">
        <v>0.000482603356940389</v>
      </c>
      <c r="CB34" s="208">
        <v>0.005590000893524</v>
      </c>
      <c r="CC34" s="208">
        <v>0.00052910062555554</v>
      </c>
      <c r="CD34" s="208">
        <v>0.00182523305938457</v>
      </c>
      <c r="CE34" s="208">
        <v>6.94676516875561e-5</v>
      </c>
      <c r="CF34" s="208">
        <v>0.000983227740150939</v>
      </c>
      <c r="CG34" s="208">
        <v>0.000102817991880891</v>
      </c>
      <c r="CH34" s="208">
        <v>0.00468794192065285</v>
      </c>
      <c r="CI34" s="208">
        <v>0.00100612691648526</v>
      </c>
      <c r="CJ34" s="208">
        <v>0.000473514545471911</v>
      </c>
      <c r="CK34" s="208">
        <v>0.00220280727834196</v>
      </c>
      <c r="CL34" s="208">
        <v>0.00101476395518155</v>
      </c>
      <c r="CM34" s="208">
        <v>0.00151609276000298</v>
      </c>
      <c r="CN34" s="208">
        <v>0.00320832634067924</v>
      </c>
      <c r="CO34" s="208">
        <v>0.000392218601856365</v>
      </c>
      <c r="CP34" s="208">
        <v>0.000707852698444812</v>
      </c>
      <c r="CQ34" s="208">
        <v>0.00735458349496947</v>
      </c>
      <c r="CR34" s="208">
        <v>991.635482196683</v>
      </c>
      <c r="CS34" s="208">
        <v>224.731927838825</v>
      </c>
      <c r="CT34" s="208">
        <v>0.0575048175748211</v>
      </c>
      <c r="CU34" s="208">
        <v>0.00165972498008288</v>
      </c>
      <c r="CV34" s="208">
        <v>1.72164070369268e-6</v>
      </c>
      <c r="CW34" s="208">
        <v>0</v>
      </c>
      <c r="CX34" s="208">
        <v>9.23029693360654e-7</v>
      </c>
      <c r="CY34" s="208">
        <v>0</v>
      </c>
      <c r="CZ34" s="208">
        <v>365.946989578484</v>
      </c>
      <c r="DA34" s="208">
        <v>307.243741454375</v>
      </c>
      <c r="DB34" s="208">
        <v>0</v>
      </c>
      <c r="DC34" s="208">
        <v>0</v>
      </c>
      <c r="DD34" s="208">
        <v>0</v>
      </c>
      <c r="DE34" s="208">
        <v>0</v>
      </c>
      <c r="DF34" s="208">
        <v>0</v>
      </c>
      <c r="DG34" s="208">
        <v>0.0106024407805157</v>
      </c>
      <c r="DH34" s="208">
        <v>0.00140020801015312</v>
      </c>
      <c r="DI34" s="208">
        <v>1.17893871546017e-5</v>
      </c>
      <c r="DJ34" s="208">
        <v>0</v>
      </c>
      <c r="DK34" s="208">
        <v>0.448581796369136</v>
      </c>
      <c r="DL34" s="208">
        <v>2.12060219272207</v>
      </c>
      <c r="DM34" s="208">
        <v>6.53331349760123</v>
      </c>
      <c r="DN34" s="208">
        <v>2.04432631905708e-6</v>
      </c>
      <c r="DO34" s="208">
        <v>2.54139157012983e-5</v>
      </c>
      <c r="DP34" s="208">
        <v>0</v>
      </c>
      <c r="DQ34" s="101">
        <f t="shared" si="0"/>
        <v>1898.79985189675</v>
      </c>
      <c r="DR34" s="210">
        <v>0</v>
      </c>
      <c r="DS34" s="208">
        <v>156.647138570659</v>
      </c>
      <c r="DT34" s="85">
        <f t="shared" si="1"/>
        <v>156.647138570659</v>
      </c>
      <c r="DU34" s="208">
        <v>0</v>
      </c>
      <c r="DV34" s="208">
        <v>0</v>
      </c>
      <c r="DW34" s="208">
        <v>0</v>
      </c>
      <c r="DX34" s="208">
        <v>0</v>
      </c>
      <c r="DY34" s="208">
        <v>-1.29551089899889</v>
      </c>
      <c r="DZ34" s="117">
        <f t="shared" si="3"/>
        <v>155.35162767166</v>
      </c>
      <c r="EA34" s="118">
        <f t="shared" si="2"/>
        <v>2054.15147956841</v>
      </c>
    </row>
    <row r="35" spans="1:131">
      <c r="A35" s="86" t="s">
        <v>201</v>
      </c>
      <c r="B35" s="200" t="s">
        <v>202</v>
      </c>
      <c r="C35" s="208">
        <v>0</v>
      </c>
      <c r="D35" s="208">
        <v>0</v>
      </c>
      <c r="E35" s="208">
        <v>0</v>
      </c>
      <c r="F35" s="208">
        <v>0</v>
      </c>
      <c r="G35" s="208">
        <v>0</v>
      </c>
      <c r="H35" s="208">
        <v>0</v>
      </c>
      <c r="I35" s="208">
        <v>0</v>
      </c>
      <c r="J35" s="208">
        <v>0</v>
      </c>
      <c r="K35" s="208">
        <v>18.3569390553106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8">
        <v>0</v>
      </c>
      <c r="AB35" s="208">
        <v>0</v>
      </c>
      <c r="AC35" s="208">
        <v>0</v>
      </c>
      <c r="AD35" s="208">
        <v>0</v>
      </c>
      <c r="AE35" s="208">
        <v>0</v>
      </c>
      <c r="AF35" s="208">
        <v>0</v>
      </c>
      <c r="AG35" s="208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8">
        <v>0</v>
      </c>
      <c r="AN35" s="208">
        <v>0</v>
      </c>
      <c r="AO35" s="208">
        <v>0</v>
      </c>
      <c r="AP35" s="208">
        <v>0</v>
      </c>
      <c r="AQ35" s="208">
        <v>0</v>
      </c>
      <c r="AR35" s="208">
        <v>0</v>
      </c>
      <c r="AS35" s="208">
        <v>0</v>
      </c>
      <c r="AT35" s="208">
        <v>0</v>
      </c>
      <c r="AU35" s="208">
        <v>0</v>
      </c>
      <c r="AV35" s="208">
        <v>0</v>
      </c>
      <c r="AW35" s="208">
        <v>0</v>
      </c>
      <c r="AX35" s="208">
        <v>0</v>
      </c>
      <c r="AY35" s="208">
        <v>0</v>
      </c>
      <c r="AZ35" s="208">
        <v>0</v>
      </c>
      <c r="BA35" s="208">
        <v>0</v>
      </c>
      <c r="BB35" s="208">
        <v>0</v>
      </c>
      <c r="BC35" s="209">
        <v>18.3569390553106</v>
      </c>
      <c r="BD35" s="210">
        <v>0</v>
      </c>
      <c r="BE35" s="208">
        <v>0</v>
      </c>
      <c r="BF35" s="208">
        <v>0</v>
      </c>
      <c r="BG35" s="208">
        <v>0</v>
      </c>
      <c r="BH35" s="208">
        <v>0</v>
      </c>
      <c r="BI35" s="208">
        <v>51.0066399481425</v>
      </c>
      <c r="BJ35" s="208">
        <v>0</v>
      </c>
      <c r="BK35" s="208">
        <v>-0.00601924630317413</v>
      </c>
      <c r="BL35" s="211">
        <v>51.0006207018393</v>
      </c>
      <c r="BM35" s="213">
        <v>69.3575597571499</v>
      </c>
      <c r="BN35" s="212"/>
      <c r="BO35" s="86" t="s">
        <v>65</v>
      </c>
      <c r="BP35" s="87" t="s">
        <v>120</v>
      </c>
      <c r="BQ35" s="208">
        <v>0</v>
      </c>
      <c r="BR35" s="208">
        <v>0</v>
      </c>
      <c r="BS35" s="208">
        <v>0</v>
      </c>
      <c r="BT35" s="208">
        <v>0</v>
      </c>
      <c r="BU35" s="208">
        <v>4.53685702071662e-6</v>
      </c>
      <c r="BV35" s="208">
        <v>0.0105215571989654</v>
      </c>
      <c r="BW35" s="208">
        <v>0.0134752308214735</v>
      </c>
      <c r="BX35" s="208">
        <v>0.000228866650725443</v>
      </c>
      <c r="BY35" s="208">
        <v>0.0031952547740325</v>
      </c>
      <c r="BZ35" s="208">
        <v>0.000303194176581686</v>
      </c>
      <c r="CA35" s="208">
        <v>0.000373196842760593</v>
      </c>
      <c r="CB35" s="208">
        <v>0.00432274383194921</v>
      </c>
      <c r="CC35" s="208">
        <v>0.000409153148481667</v>
      </c>
      <c r="CD35" s="208">
        <v>0.00141145146478688</v>
      </c>
      <c r="CE35" s="208">
        <v>5.37192870935433e-5</v>
      </c>
      <c r="CF35" s="208">
        <v>0.000760329332695228</v>
      </c>
      <c r="CG35" s="208">
        <v>7.95090821419054e-5</v>
      </c>
      <c r="CH35" s="208">
        <v>0.00362518225095723</v>
      </c>
      <c r="CI35" s="208">
        <v>0.000778037249946293</v>
      </c>
      <c r="CJ35" s="208">
        <v>0.000366168471126408</v>
      </c>
      <c r="CK35" s="208">
        <v>0.00170342934765126</v>
      </c>
      <c r="CL35" s="208">
        <v>0.000784716266007622</v>
      </c>
      <c r="CM35" s="208">
        <v>0.00117239348468766</v>
      </c>
      <c r="CN35" s="208">
        <v>0.00248099654440454</v>
      </c>
      <c r="CO35" s="208">
        <v>0.000303302374050518</v>
      </c>
      <c r="CP35" s="208">
        <v>0.000547382003046862</v>
      </c>
      <c r="CQ35" s="208">
        <v>0.00568729433948135</v>
      </c>
      <c r="CR35" s="208">
        <v>4.12842860248575e-5</v>
      </c>
      <c r="CS35" s="208">
        <v>4.12870464662479e-5</v>
      </c>
      <c r="CT35" s="208">
        <v>5.28215171686418</v>
      </c>
      <c r="CU35" s="208">
        <v>0.00128346418132008</v>
      </c>
      <c r="CV35" s="208">
        <v>13.2210494552984</v>
      </c>
      <c r="CW35" s="208">
        <v>0</v>
      </c>
      <c r="CX35" s="208">
        <v>7.13778224669547e-7</v>
      </c>
      <c r="CY35" s="208">
        <v>0</v>
      </c>
      <c r="CZ35" s="208">
        <v>0.15748435349756</v>
      </c>
      <c r="DA35" s="208">
        <v>0.126396785693528</v>
      </c>
      <c r="DB35" s="208">
        <v>0</v>
      </c>
      <c r="DC35" s="208">
        <v>0</v>
      </c>
      <c r="DD35" s="208">
        <v>0</v>
      </c>
      <c r="DE35" s="208">
        <v>0</v>
      </c>
      <c r="DF35" s="208">
        <v>0</v>
      </c>
      <c r="DG35" s="208">
        <v>0.00819886013626167</v>
      </c>
      <c r="DH35" s="208">
        <v>0.00108277988762888</v>
      </c>
      <c r="DI35" s="208">
        <v>9.11672494794334e-6</v>
      </c>
      <c r="DJ35" s="208">
        <v>0</v>
      </c>
      <c r="DK35" s="208">
        <v>0.000673608796271827</v>
      </c>
      <c r="DL35" s="208">
        <v>0.000235189123837187</v>
      </c>
      <c r="DM35" s="208">
        <v>0.0219268519455783</v>
      </c>
      <c r="DN35" s="208">
        <v>1.58087613124234e-6</v>
      </c>
      <c r="DO35" s="208">
        <v>0.157090834517565</v>
      </c>
      <c r="DP35" s="208">
        <v>0</v>
      </c>
      <c r="DQ35" s="101">
        <f t="shared" si="0"/>
        <v>19.030255528454</v>
      </c>
      <c r="DR35" s="210">
        <v>0</v>
      </c>
      <c r="DS35" s="208">
        <v>13.3917317662624</v>
      </c>
      <c r="DT35" s="85">
        <f t="shared" si="1"/>
        <v>13.3917317662624</v>
      </c>
      <c r="DU35" s="208">
        <v>0</v>
      </c>
      <c r="DV35" s="208">
        <v>0</v>
      </c>
      <c r="DW35" s="208">
        <v>14.4826699561095</v>
      </c>
      <c r="DX35" s="208">
        <v>3.69480310046849</v>
      </c>
      <c r="DY35" s="208">
        <v>-0.00447898945533965</v>
      </c>
      <c r="DZ35" s="117">
        <f t="shared" si="3"/>
        <v>31.564725833385</v>
      </c>
      <c r="EA35" s="118">
        <f t="shared" si="2"/>
        <v>50.594981361839</v>
      </c>
    </row>
    <row r="36" spans="1:131">
      <c r="A36" s="86" t="s">
        <v>203</v>
      </c>
      <c r="B36" s="200" t="s">
        <v>204</v>
      </c>
      <c r="C36" s="208">
        <v>2.34828184113911</v>
      </c>
      <c r="D36" s="208">
        <v>0.107103621116834</v>
      </c>
      <c r="E36" s="208">
        <v>0</v>
      </c>
      <c r="F36" s="208">
        <v>0</v>
      </c>
      <c r="G36" s="208">
        <v>0.960333511363868</v>
      </c>
      <c r="H36" s="208">
        <v>0</v>
      </c>
      <c r="I36" s="208">
        <v>2.8759986797935</v>
      </c>
      <c r="J36" s="208">
        <v>0</v>
      </c>
      <c r="K36" s="208">
        <v>0</v>
      </c>
      <c r="L36" s="208">
        <v>36.097139898621</v>
      </c>
      <c r="M36" s="208">
        <v>55.1394969781637</v>
      </c>
      <c r="N36" s="208">
        <v>119.88083470681</v>
      </c>
      <c r="O36" s="208">
        <v>0</v>
      </c>
      <c r="P36" s="208">
        <v>0.869486118303834</v>
      </c>
      <c r="Q36" s="208">
        <v>0</v>
      </c>
      <c r="R36" s="208">
        <v>0</v>
      </c>
      <c r="S36" s="208">
        <v>0</v>
      </c>
      <c r="T36" s="208">
        <v>0</v>
      </c>
      <c r="U36" s="208">
        <v>0.312325849393554</v>
      </c>
      <c r="V36" s="208">
        <v>0.165241336876523</v>
      </c>
      <c r="W36" s="208">
        <v>11.8878597428258</v>
      </c>
      <c r="X36" s="208">
        <v>0.175793747645918</v>
      </c>
      <c r="Y36" s="208">
        <v>0</v>
      </c>
      <c r="Z36" s="208">
        <v>0.487557746847079</v>
      </c>
      <c r="AA36" s="208">
        <v>0</v>
      </c>
      <c r="AB36" s="208">
        <v>0.0697848366328264</v>
      </c>
      <c r="AC36" s="208">
        <v>0.163458065906147</v>
      </c>
      <c r="AD36" s="208">
        <v>0</v>
      </c>
      <c r="AE36" s="208">
        <v>12.8348263502316</v>
      </c>
      <c r="AF36" s="208">
        <v>0.0564917033919291</v>
      </c>
      <c r="AG36" s="208">
        <v>32.6755956210249</v>
      </c>
      <c r="AH36" s="208">
        <v>0</v>
      </c>
      <c r="AI36" s="208">
        <v>0.123941154505449</v>
      </c>
      <c r="AJ36" s="208">
        <v>0.0702860444164995</v>
      </c>
      <c r="AK36" s="208">
        <v>2.87805004250989</v>
      </c>
      <c r="AL36" s="208">
        <v>0.181672970586085</v>
      </c>
      <c r="AM36" s="208">
        <v>0.747718727772614</v>
      </c>
      <c r="AN36" s="208">
        <v>0.054327668483871</v>
      </c>
      <c r="AO36" s="208">
        <v>0</v>
      </c>
      <c r="AP36" s="208">
        <v>0</v>
      </c>
      <c r="AQ36" s="208">
        <v>0.149246050229074</v>
      </c>
      <c r="AR36" s="208">
        <v>0.0737619245826216</v>
      </c>
      <c r="AS36" s="208">
        <v>0</v>
      </c>
      <c r="AT36" s="208">
        <v>0.00553977136448817</v>
      </c>
      <c r="AU36" s="208">
        <v>0</v>
      </c>
      <c r="AV36" s="208">
        <v>0</v>
      </c>
      <c r="AW36" s="208">
        <v>0.0241268603794501</v>
      </c>
      <c r="AX36" s="208">
        <v>0</v>
      </c>
      <c r="AY36" s="208">
        <v>0.347820677867127</v>
      </c>
      <c r="AZ36" s="208">
        <v>0</v>
      </c>
      <c r="BA36" s="208">
        <v>1.77508465382827</v>
      </c>
      <c r="BB36" s="208">
        <v>0</v>
      </c>
      <c r="BC36" s="209">
        <v>283.539186902614</v>
      </c>
      <c r="BD36" s="210">
        <v>0</v>
      </c>
      <c r="BE36" s="208">
        <v>33.7263098458455</v>
      </c>
      <c r="BF36" s="208">
        <v>33.7263098458455</v>
      </c>
      <c r="BG36" s="208">
        <v>0</v>
      </c>
      <c r="BH36" s="208">
        <v>0</v>
      </c>
      <c r="BI36" s="208">
        <v>56.8945102993843</v>
      </c>
      <c r="BJ36" s="208">
        <v>0</v>
      </c>
      <c r="BK36" s="208">
        <v>-0.24904379944343</v>
      </c>
      <c r="BL36" s="211">
        <v>90.3717763457864</v>
      </c>
      <c r="BM36" s="213">
        <v>373.9109632484</v>
      </c>
      <c r="BN36" s="212"/>
      <c r="BO36" s="86" t="s">
        <v>66</v>
      </c>
      <c r="BP36" s="87" t="s">
        <v>121</v>
      </c>
      <c r="BQ36" s="208">
        <v>0.000333797028387658</v>
      </c>
      <c r="BR36" s="208">
        <v>0.00144476874251255</v>
      </c>
      <c r="BS36" s="208">
        <v>0.00844339421723246</v>
      </c>
      <c r="BT36" s="208">
        <v>0.00057258508979733</v>
      </c>
      <c r="BU36" s="208">
        <v>0.00428208552889447</v>
      </c>
      <c r="BV36" s="208">
        <v>0.111506174073628</v>
      </c>
      <c r="BW36" s="208">
        <v>0.272600663104598</v>
      </c>
      <c r="BX36" s="208">
        <v>0.0396035551131286</v>
      </c>
      <c r="BY36" s="208">
        <v>0.00517276199028693</v>
      </c>
      <c r="BZ36" s="208">
        <v>0.0529558269345558</v>
      </c>
      <c r="CA36" s="208">
        <v>5.62269365644725</v>
      </c>
      <c r="CB36" s="208">
        <v>13.1572676074399</v>
      </c>
      <c r="CC36" s="208">
        <v>0.0500394989128103</v>
      </c>
      <c r="CD36" s="208">
        <v>0.00225397424015071</v>
      </c>
      <c r="CE36" s="208">
        <v>0.000100251051251062</v>
      </c>
      <c r="CF36" s="208">
        <v>0.0630162738545128</v>
      </c>
      <c r="CG36" s="208">
        <v>0.000139336193833411</v>
      </c>
      <c r="CH36" s="208">
        <v>2.23260084938405</v>
      </c>
      <c r="CI36" s="208">
        <v>0.0655224755146243</v>
      </c>
      <c r="CJ36" s="208">
        <v>0.144251012532647</v>
      </c>
      <c r="CK36" s="208">
        <v>0.0136967715683612</v>
      </c>
      <c r="CL36" s="208">
        <v>0.722825390955753</v>
      </c>
      <c r="CM36" s="208">
        <v>0.0392504535533403</v>
      </c>
      <c r="CN36" s="208">
        <v>0.00968581449342473</v>
      </c>
      <c r="CO36" s="208">
        <v>0.278982023522756</v>
      </c>
      <c r="CP36" s="208">
        <v>0.00521617900255443</v>
      </c>
      <c r="CQ36" s="208">
        <v>12.3197780426618</v>
      </c>
      <c r="CR36" s="208">
        <v>2.74997048944141</v>
      </c>
      <c r="CS36" s="208">
        <v>2.91296165211484</v>
      </c>
      <c r="CT36" s="208">
        <v>0.00422858303447501</v>
      </c>
      <c r="CU36" s="208">
        <v>78.9692155678411</v>
      </c>
      <c r="CV36" s="208">
        <v>0.495364444734291</v>
      </c>
      <c r="CW36" s="208">
        <v>0.242641947661041</v>
      </c>
      <c r="CX36" s="208">
        <v>0.228021450848888</v>
      </c>
      <c r="CY36" s="208">
        <v>2.20279240878019</v>
      </c>
      <c r="CZ36" s="208">
        <v>5.54675322629024</v>
      </c>
      <c r="DA36" s="208">
        <v>1.27035472190402</v>
      </c>
      <c r="DB36" s="208">
        <v>0.286612970635064</v>
      </c>
      <c r="DC36" s="208">
        <v>7.24091199638995e-5</v>
      </c>
      <c r="DD36" s="208">
        <v>2.06433002274049</v>
      </c>
      <c r="DE36" s="208">
        <v>0.0220070134596655</v>
      </c>
      <c r="DF36" s="208">
        <v>0.0590699458039397</v>
      </c>
      <c r="DG36" s="208">
        <v>0.0143051157079682</v>
      </c>
      <c r="DH36" s="208">
        <v>0.538996912150354</v>
      </c>
      <c r="DI36" s="208">
        <v>1.03137635310733</v>
      </c>
      <c r="DJ36" s="208">
        <v>0.577029628742211</v>
      </c>
      <c r="DK36" s="208">
        <v>4.15815658822216</v>
      </c>
      <c r="DL36" s="208">
        <v>3.36982767584314</v>
      </c>
      <c r="DM36" s="208">
        <v>22.0468783304592</v>
      </c>
      <c r="DN36" s="208">
        <v>127.334287653563</v>
      </c>
      <c r="DO36" s="208">
        <v>1.9072619267184</v>
      </c>
      <c r="DP36" s="208">
        <v>0</v>
      </c>
      <c r="DQ36" s="101">
        <f t="shared" si="0"/>
        <v>293.256752262076</v>
      </c>
      <c r="DR36" s="210">
        <v>0</v>
      </c>
      <c r="DS36" s="208">
        <v>11.306224592541</v>
      </c>
      <c r="DT36" s="85">
        <f t="shared" si="1"/>
        <v>11.306224592541</v>
      </c>
      <c r="DU36" s="208">
        <v>0</v>
      </c>
      <c r="DV36" s="208">
        <v>0</v>
      </c>
      <c r="DW36" s="208">
        <v>107.671202202035</v>
      </c>
      <c r="DX36" s="208">
        <v>110.88183355141</v>
      </c>
      <c r="DY36" s="208">
        <v>-0.167771513691419</v>
      </c>
      <c r="DZ36" s="117">
        <f t="shared" si="3"/>
        <v>229.691488832294</v>
      </c>
      <c r="EA36" s="118">
        <f t="shared" si="2"/>
        <v>522.94824109437</v>
      </c>
    </row>
    <row r="37" spans="1:131">
      <c r="A37" s="86" t="s">
        <v>205</v>
      </c>
      <c r="B37" s="200" t="s">
        <v>206</v>
      </c>
      <c r="C37" s="208">
        <v>0</v>
      </c>
      <c r="D37" s="208">
        <v>0</v>
      </c>
      <c r="E37" s="208">
        <v>0</v>
      </c>
      <c r="F37" s="208">
        <v>0.000206285992563509</v>
      </c>
      <c r="G37" s="208">
        <v>0</v>
      </c>
      <c r="H37" s="208">
        <v>0</v>
      </c>
      <c r="I37" s="208">
        <v>0</v>
      </c>
      <c r="J37" s="208">
        <v>0</v>
      </c>
      <c r="K37" s="208">
        <v>0</v>
      </c>
      <c r="L37" s="208">
        <v>0</v>
      </c>
      <c r="M37" s="208">
        <v>1.64781463595736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</v>
      </c>
      <c r="V37" s="208">
        <v>0</v>
      </c>
      <c r="W37" s="208">
        <v>0</v>
      </c>
      <c r="X37" s="208">
        <v>0</v>
      </c>
      <c r="Y37" s="208">
        <v>0</v>
      </c>
      <c r="Z37" s="208">
        <v>0.131405846699918</v>
      </c>
      <c r="AA37" s="208">
        <v>0</v>
      </c>
      <c r="AB37" s="208">
        <v>0</v>
      </c>
      <c r="AC37" s="208">
        <v>0</v>
      </c>
      <c r="AD37" s="208">
        <v>0</v>
      </c>
      <c r="AE37" s="208">
        <v>0</v>
      </c>
      <c r="AF37" s="208">
        <v>0</v>
      </c>
      <c r="AG37" s="208">
        <v>0</v>
      </c>
      <c r="AH37" s="208">
        <v>0</v>
      </c>
      <c r="AI37" s="208">
        <v>0.0471237588038129</v>
      </c>
      <c r="AJ37" s="208">
        <v>0.166263175328</v>
      </c>
      <c r="AK37" s="208">
        <v>0</v>
      </c>
      <c r="AL37" s="208">
        <v>0.217813020056756</v>
      </c>
      <c r="AM37" s="208">
        <v>0.827105180294229</v>
      </c>
      <c r="AN37" s="208">
        <v>0</v>
      </c>
      <c r="AO37" s="208">
        <v>0.426684608804169</v>
      </c>
      <c r="AP37" s="208">
        <v>0.221983327465792</v>
      </c>
      <c r="AQ37" s="208">
        <v>0.0924720059611807</v>
      </c>
      <c r="AR37" s="208">
        <v>0.354523515268098</v>
      </c>
      <c r="AS37" s="208">
        <v>0.0377328187368389</v>
      </c>
      <c r="AT37" s="208">
        <v>0.0772162411192229</v>
      </c>
      <c r="AU37" s="208">
        <v>0.568548601364939</v>
      </c>
      <c r="AV37" s="208">
        <v>0.0901057773909977</v>
      </c>
      <c r="AW37" s="208">
        <v>0.315271080610668</v>
      </c>
      <c r="AX37" s="208">
        <v>0.47299187765524</v>
      </c>
      <c r="AY37" s="208">
        <v>0.88410018325066</v>
      </c>
      <c r="AZ37" s="208">
        <v>0.111158880619236</v>
      </c>
      <c r="BA37" s="208">
        <v>2.32236614919142</v>
      </c>
      <c r="BB37" s="208">
        <v>0</v>
      </c>
      <c r="BC37" s="209">
        <v>9.0128869705711</v>
      </c>
      <c r="BD37" s="210">
        <v>0</v>
      </c>
      <c r="BE37" s="208">
        <v>0</v>
      </c>
      <c r="BF37" s="208">
        <v>0</v>
      </c>
      <c r="BG37" s="208">
        <v>0</v>
      </c>
      <c r="BH37" s="208">
        <v>0</v>
      </c>
      <c r="BI37" s="208">
        <v>56.297032701404</v>
      </c>
      <c r="BJ37" s="208">
        <v>0</v>
      </c>
      <c r="BK37" s="208">
        <v>-0.00450678207512639</v>
      </c>
      <c r="BL37" s="211">
        <v>56.2925259193289</v>
      </c>
      <c r="BM37" s="213">
        <v>65.3054128899</v>
      </c>
      <c r="BN37" s="212"/>
      <c r="BO37" s="86" t="s">
        <v>67</v>
      </c>
      <c r="BP37" s="87" t="s">
        <v>122</v>
      </c>
      <c r="BQ37" s="208">
        <v>0</v>
      </c>
      <c r="BR37" s="208">
        <v>0</v>
      </c>
      <c r="BS37" s="208">
        <v>0.0377405162913598</v>
      </c>
      <c r="BT37" s="208">
        <v>0.264712191182674</v>
      </c>
      <c r="BU37" s="208">
        <v>12.0595000201915</v>
      </c>
      <c r="BV37" s="208">
        <v>36.0935468044494</v>
      </c>
      <c r="BW37" s="208">
        <v>26.3292472561428</v>
      </c>
      <c r="BX37" s="208">
        <v>5.00611652632596</v>
      </c>
      <c r="BY37" s="208">
        <v>1.14030578191295</v>
      </c>
      <c r="BZ37" s="208">
        <v>1.92606967395298</v>
      </c>
      <c r="CA37" s="208">
        <v>10.306414241932</v>
      </c>
      <c r="CB37" s="208">
        <v>9.09686831274005</v>
      </c>
      <c r="CC37" s="208">
        <v>3.29958696486075</v>
      </c>
      <c r="CD37" s="208">
        <v>26.6983689763601</v>
      </c>
      <c r="CE37" s="208">
        <v>1.90875293755653</v>
      </c>
      <c r="CF37" s="208">
        <v>1.87755020034886</v>
      </c>
      <c r="CG37" s="208">
        <v>0.715829508680352</v>
      </c>
      <c r="CH37" s="208">
        <v>22.7714451855814</v>
      </c>
      <c r="CI37" s="208">
        <v>2.17506899428801</v>
      </c>
      <c r="CJ37" s="208">
        <v>1.66028886035065</v>
      </c>
      <c r="CK37" s="208">
        <v>9.68810281069152</v>
      </c>
      <c r="CL37" s="208">
        <v>9.41376840575333</v>
      </c>
      <c r="CM37" s="208">
        <v>7.136097035</v>
      </c>
      <c r="CN37" s="208">
        <v>22.304932116287</v>
      </c>
      <c r="CO37" s="208">
        <v>2.49465573616706</v>
      </c>
      <c r="CP37" s="208">
        <v>5.24915077270349</v>
      </c>
      <c r="CQ37" s="208">
        <v>26.9039662354183</v>
      </c>
      <c r="CR37" s="208">
        <v>12.0390299285625</v>
      </c>
      <c r="CS37" s="208">
        <v>10.0623717029148</v>
      </c>
      <c r="CT37" s="208">
        <v>1.09578703464936</v>
      </c>
      <c r="CU37" s="208">
        <v>13.6036531044248</v>
      </c>
      <c r="CV37" s="208">
        <v>3.22864425931883</v>
      </c>
      <c r="CW37" s="208">
        <v>0.455346534409017</v>
      </c>
      <c r="CX37" s="208">
        <v>3.06224237466625</v>
      </c>
      <c r="CY37" s="208">
        <v>37.6801541173385</v>
      </c>
      <c r="CZ37" s="208">
        <v>79.9971180227539</v>
      </c>
      <c r="DA37" s="208">
        <v>46.1574346675111</v>
      </c>
      <c r="DB37" s="208">
        <v>0.459399547672047</v>
      </c>
      <c r="DC37" s="208">
        <v>0.568148310617038</v>
      </c>
      <c r="DD37" s="208">
        <v>25.5971191059926</v>
      </c>
      <c r="DE37" s="208">
        <v>0.195130050279886</v>
      </c>
      <c r="DF37" s="208">
        <v>2.31799693230683</v>
      </c>
      <c r="DG37" s="208">
        <v>19.2506992991436</v>
      </c>
      <c r="DH37" s="208">
        <v>9.84396136041634</v>
      </c>
      <c r="DI37" s="208">
        <v>0.572834943877005</v>
      </c>
      <c r="DJ37" s="208">
        <v>10.9613849551306</v>
      </c>
      <c r="DK37" s="208">
        <v>13.5091815101581</v>
      </c>
      <c r="DL37" s="208">
        <v>9.98816166888469</v>
      </c>
      <c r="DM37" s="208">
        <v>0.486210328553339</v>
      </c>
      <c r="DN37" s="208">
        <v>0.00316883745789443</v>
      </c>
      <c r="DO37" s="208">
        <v>2.75245027473188</v>
      </c>
      <c r="DP37" s="208">
        <v>0</v>
      </c>
      <c r="DQ37" s="101">
        <f t="shared" si="0"/>
        <v>550.44571493694</v>
      </c>
      <c r="DR37" s="210">
        <v>0</v>
      </c>
      <c r="DS37" s="208">
        <v>0.000226941659470379</v>
      </c>
      <c r="DT37" s="85">
        <f t="shared" si="1"/>
        <v>0.000226941659470379</v>
      </c>
      <c r="DU37" s="208">
        <v>0</v>
      </c>
      <c r="DV37" s="208">
        <v>0</v>
      </c>
      <c r="DW37" s="208">
        <v>0</v>
      </c>
      <c r="DX37" s="208">
        <v>0</v>
      </c>
      <c r="DY37" s="208">
        <v>0</v>
      </c>
      <c r="DZ37" s="117">
        <f t="shared" si="3"/>
        <v>0.000226941659470379</v>
      </c>
      <c r="EA37" s="118">
        <f t="shared" si="2"/>
        <v>550.445941878599</v>
      </c>
    </row>
    <row r="38" spans="1:131">
      <c r="A38" s="86" t="s">
        <v>207</v>
      </c>
      <c r="B38" s="200" t="s">
        <v>208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21.9199583299885</v>
      </c>
      <c r="O38" s="208">
        <v>0</v>
      </c>
      <c r="P38" s="208">
        <v>0.45890329712713</v>
      </c>
      <c r="Q38" s="208">
        <v>0</v>
      </c>
      <c r="R38" s="208">
        <v>0</v>
      </c>
      <c r="S38" s="208">
        <v>0</v>
      </c>
      <c r="T38" s="208">
        <v>0</v>
      </c>
      <c r="U38" s="208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0.0720244522025616</v>
      </c>
      <c r="AA38" s="208">
        <v>0</v>
      </c>
      <c r="AB38" s="208">
        <v>0</v>
      </c>
      <c r="AC38" s="208">
        <v>0</v>
      </c>
      <c r="AD38" s="208">
        <v>0.0262608540305608</v>
      </c>
      <c r="AE38" s="208">
        <v>0</v>
      </c>
      <c r="AF38" s="208">
        <v>0</v>
      </c>
      <c r="AG38" s="208">
        <v>0.268402080269896</v>
      </c>
      <c r="AH38" s="208">
        <v>0</v>
      </c>
      <c r="AI38" s="208">
        <v>0.0738369303791763</v>
      </c>
      <c r="AJ38" s="208">
        <v>0</v>
      </c>
      <c r="AK38" s="208">
        <v>0.0446147731497987</v>
      </c>
      <c r="AL38" s="208">
        <v>0</v>
      </c>
      <c r="AM38" s="208">
        <v>0</v>
      </c>
      <c r="AN38" s="208">
        <v>0</v>
      </c>
      <c r="AO38" s="208">
        <v>0</v>
      </c>
      <c r="AP38" s="208">
        <v>0</v>
      </c>
      <c r="AQ38" s="208">
        <v>0</v>
      </c>
      <c r="AR38" s="208">
        <v>0</v>
      </c>
      <c r="AS38" s="208">
        <v>0</v>
      </c>
      <c r="AT38" s="208">
        <v>0.00644147432093788</v>
      </c>
      <c r="AU38" s="208">
        <v>0</v>
      </c>
      <c r="AV38" s="208">
        <v>0</v>
      </c>
      <c r="AW38" s="208">
        <v>0</v>
      </c>
      <c r="AX38" s="208">
        <v>0.10809523482359</v>
      </c>
      <c r="AY38" s="208">
        <v>0.154976274775096</v>
      </c>
      <c r="AZ38" s="208">
        <v>0</v>
      </c>
      <c r="BA38" s="208">
        <v>0</v>
      </c>
      <c r="BB38" s="208">
        <v>0</v>
      </c>
      <c r="BC38" s="209">
        <v>23.1335137010672</v>
      </c>
      <c r="BD38" s="210">
        <v>0</v>
      </c>
      <c r="BE38" s="208">
        <v>0</v>
      </c>
      <c r="BF38" s="208">
        <v>0</v>
      </c>
      <c r="BG38" s="208">
        <v>0</v>
      </c>
      <c r="BH38" s="208">
        <v>0</v>
      </c>
      <c r="BI38" s="208">
        <v>66.1785648054757</v>
      </c>
      <c r="BJ38" s="208">
        <v>0</v>
      </c>
      <c r="BK38" s="208">
        <v>-0.0249942365429531</v>
      </c>
      <c r="BL38" s="211">
        <v>66.1535705689328</v>
      </c>
      <c r="BM38" s="213">
        <v>89.28708427</v>
      </c>
      <c r="BN38" s="212"/>
      <c r="BO38" s="86" t="s">
        <v>68</v>
      </c>
      <c r="BP38" s="87" t="s">
        <v>123</v>
      </c>
      <c r="BQ38" s="208">
        <v>0</v>
      </c>
      <c r="BR38" s="208">
        <v>0</v>
      </c>
      <c r="BS38" s="208">
        <v>0</v>
      </c>
      <c r="BT38" s="208">
        <v>0</v>
      </c>
      <c r="BU38" s="208">
        <v>0</v>
      </c>
      <c r="BV38" s="208">
        <v>0</v>
      </c>
      <c r="BW38" s="208">
        <v>0</v>
      </c>
      <c r="BX38" s="208">
        <v>0</v>
      </c>
      <c r="BY38" s="208">
        <v>0</v>
      </c>
      <c r="BZ38" s="208">
        <v>0</v>
      </c>
      <c r="CA38" s="208">
        <v>0</v>
      </c>
      <c r="CB38" s="208">
        <v>0</v>
      </c>
      <c r="CC38" s="208">
        <v>0</v>
      </c>
      <c r="CD38" s="208">
        <v>0</v>
      </c>
      <c r="CE38" s="208">
        <v>0</v>
      </c>
      <c r="CF38" s="208">
        <v>0</v>
      </c>
      <c r="CG38" s="208">
        <v>0</v>
      </c>
      <c r="CH38" s="208">
        <v>0</v>
      </c>
      <c r="CI38" s="208">
        <v>0</v>
      </c>
      <c r="CJ38" s="208">
        <v>0</v>
      </c>
      <c r="CK38" s="208">
        <v>0</v>
      </c>
      <c r="CL38" s="208">
        <v>0</v>
      </c>
      <c r="CM38" s="208">
        <v>0</v>
      </c>
      <c r="CN38" s="208">
        <v>0</v>
      </c>
      <c r="CO38" s="208">
        <v>0</v>
      </c>
      <c r="CP38" s="208">
        <v>0</v>
      </c>
      <c r="CQ38" s="208">
        <v>0</v>
      </c>
      <c r="CR38" s="208">
        <v>0</v>
      </c>
      <c r="CS38" s="208">
        <v>0</v>
      </c>
      <c r="CT38" s="208">
        <v>0</v>
      </c>
      <c r="CU38" s="208">
        <v>0</v>
      </c>
      <c r="CV38" s="208">
        <v>0</v>
      </c>
      <c r="CW38" s="208">
        <v>351.933618489133</v>
      </c>
      <c r="CX38" s="208">
        <v>0</v>
      </c>
      <c r="CY38" s="208">
        <v>0</v>
      </c>
      <c r="CZ38" s="208">
        <v>0</v>
      </c>
      <c r="DA38" s="208">
        <v>0</v>
      </c>
      <c r="DB38" s="208">
        <v>0</v>
      </c>
      <c r="DC38" s="208">
        <v>0.104144440153882</v>
      </c>
      <c r="DD38" s="208">
        <v>0</v>
      </c>
      <c r="DE38" s="208">
        <v>0</v>
      </c>
      <c r="DF38" s="208">
        <v>0</v>
      </c>
      <c r="DG38" s="208">
        <v>0</v>
      </c>
      <c r="DH38" s="208">
        <v>0</v>
      </c>
      <c r="DI38" s="208">
        <v>0.104225655799633</v>
      </c>
      <c r="DJ38" s="208">
        <v>0</v>
      </c>
      <c r="DK38" s="208">
        <v>0</v>
      </c>
      <c r="DL38" s="208">
        <v>0</v>
      </c>
      <c r="DM38" s="208">
        <v>0</v>
      </c>
      <c r="DN38" s="208">
        <v>0</v>
      </c>
      <c r="DO38" s="208">
        <v>0</v>
      </c>
      <c r="DP38" s="208">
        <v>0</v>
      </c>
      <c r="DQ38" s="101">
        <f t="shared" si="0"/>
        <v>352.141988585086</v>
      </c>
      <c r="DR38" s="210">
        <v>0</v>
      </c>
      <c r="DS38" s="208">
        <v>71.3580114149138</v>
      </c>
      <c r="DT38" s="85">
        <f t="shared" si="1"/>
        <v>71.3580114149138</v>
      </c>
      <c r="DU38" s="208">
        <v>0</v>
      </c>
      <c r="DV38" s="208">
        <v>0</v>
      </c>
      <c r="DW38" s="208">
        <v>0</v>
      </c>
      <c r="DX38" s="208">
        <v>0</v>
      </c>
      <c r="DY38" s="208">
        <v>0</v>
      </c>
      <c r="DZ38" s="117">
        <f t="shared" si="3"/>
        <v>71.3580114149138</v>
      </c>
      <c r="EA38" s="118">
        <f t="shared" si="2"/>
        <v>423.5</v>
      </c>
    </row>
    <row r="39" spans="1:131">
      <c r="A39" s="86" t="s">
        <v>209</v>
      </c>
      <c r="B39" s="200" t="s">
        <v>210</v>
      </c>
      <c r="C39" s="208">
        <v>0.123772063968234</v>
      </c>
      <c r="D39" s="208">
        <v>0.933700910996732</v>
      </c>
      <c r="E39" s="208">
        <v>0.113496555755202</v>
      </c>
      <c r="F39" s="208">
        <v>0</v>
      </c>
      <c r="G39" s="208">
        <v>0</v>
      </c>
      <c r="H39" s="208">
        <v>0</v>
      </c>
      <c r="I39" s="208">
        <v>0.0850446196225468</v>
      </c>
      <c r="J39" s="208">
        <v>0.187942264531715</v>
      </c>
      <c r="K39" s="208">
        <v>0</v>
      </c>
      <c r="L39" s="208">
        <v>0</v>
      </c>
      <c r="M39" s="208">
        <v>0</v>
      </c>
      <c r="N39" s="208">
        <v>0</v>
      </c>
      <c r="O39" s="208">
        <v>4.90175881312181</v>
      </c>
      <c r="P39" s="208">
        <v>0.62945235196245</v>
      </c>
      <c r="Q39" s="208">
        <v>0</v>
      </c>
      <c r="R39" s="208">
        <v>0</v>
      </c>
      <c r="S39" s="208">
        <v>0</v>
      </c>
      <c r="T39" s="208">
        <v>0</v>
      </c>
      <c r="U39" s="208">
        <v>0</v>
      </c>
      <c r="V39" s="208">
        <v>0</v>
      </c>
      <c r="W39" s="208">
        <v>0</v>
      </c>
      <c r="X39" s="208">
        <v>0</v>
      </c>
      <c r="Y39" s="208">
        <v>0</v>
      </c>
      <c r="Z39" s="208">
        <v>0.506922951316449</v>
      </c>
      <c r="AA39" s="208">
        <v>0</v>
      </c>
      <c r="AB39" s="208">
        <v>0</v>
      </c>
      <c r="AC39" s="208">
        <v>0.782126167704561</v>
      </c>
      <c r="AD39" s="208">
        <v>0.136231836230438</v>
      </c>
      <c r="AE39" s="208">
        <v>0</v>
      </c>
      <c r="AF39" s="208">
        <v>0.0297057175317088</v>
      </c>
      <c r="AG39" s="208">
        <v>19.5558821177756</v>
      </c>
      <c r="AH39" s="208">
        <v>0</v>
      </c>
      <c r="AI39" s="208">
        <v>0.31914962165164</v>
      </c>
      <c r="AJ39" s="208">
        <v>0</v>
      </c>
      <c r="AK39" s="208">
        <v>13.3961331832705</v>
      </c>
      <c r="AL39" s="208">
        <v>1.91061232602269</v>
      </c>
      <c r="AM39" s="208">
        <v>0</v>
      </c>
      <c r="AN39" s="208">
        <v>0</v>
      </c>
      <c r="AO39" s="208">
        <v>0</v>
      </c>
      <c r="AP39" s="208">
        <v>0</v>
      </c>
      <c r="AQ39" s="208">
        <v>0</v>
      </c>
      <c r="AR39" s="208">
        <v>0</v>
      </c>
      <c r="AS39" s="208">
        <v>0</v>
      </c>
      <c r="AT39" s="208">
        <v>0.0365951952438979</v>
      </c>
      <c r="AU39" s="208">
        <v>0</v>
      </c>
      <c r="AV39" s="208">
        <v>0.258928966628581</v>
      </c>
      <c r="AW39" s="208">
        <v>0</v>
      </c>
      <c r="AX39" s="208">
        <v>0.0388626614439803</v>
      </c>
      <c r="AY39" s="208">
        <v>0</v>
      </c>
      <c r="AZ39" s="208">
        <v>0</v>
      </c>
      <c r="BA39" s="208">
        <v>0.521916493450666</v>
      </c>
      <c r="BB39" s="208">
        <v>0</v>
      </c>
      <c r="BC39" s="209">
        <v>44.4682348182294</v>
      </c>
      <c r="BD39" s="210">
        <v>0</v>
      </c>
      <c r="BE39" s="208">
        <v>0</v>
      </c>
      <c r="BF39" s="208">
        <v>0</v>
      </c>
      <c r="BG39" s="208">
        <v>0</v>
      </c>
      <c r="BH39" s="208">
        <v>0</v>
      </c>
      <c r="BI39" s="208">
        <v>1.58350113506662</v>
      </c>
      <c r="BJ39" s="208">
        <v>0</v>
      </c>
      <c r="BK39" s="208">
        <v>-0.0360546890460696</v>
      </c>
      <c r="BL39" s="211">
        <v>1.54744644602055</v>
      </c>
      <c r="BM39" s="213">
        <v>46.0156812642499</v>
      </c>
      <c r="BN39" s="212"/>
      <c r="BO39" s="86" t="s">
        <v>69</v>
      </c>
      <c r="BP39" s="87" t="s">
        <v>124</v>
      </c>
      <c r="BQ39" s="208">
        <v>0</v>
      </c>
      <c r="BR39" s="208">
        <v>0</v>
      </c>
      <c r="BS39" s="208">
        <v>0</v>
      </c>
      <c r="BT39" s="208">
        <v>0</v>
      </c>
      <c r="BU39" s="208">
        <v>0</v>
      </c>
      <c r="BV39" s="208">
        <v>0</v>
      </c>
      <c r="BW39" s="208">
        <v>0</v>
      </c>
      <c r="BX39" s="208">
        <v>0</v>
      </c>
      <c r="BY39" s="208">
        <v>0</v>
      </c>
      <c r="BZ39" s="208">
        <v>0</v>
      </c>
      <c r="CA39" s="208">
        <v>0</v>
      </c>
      <c r="CB39" s="208">
        <v>0</v>
      </c>
      <c r="CC39" s="208">
        <v>0</v>
      </c>
      <c r="CD39" s="208">
        <v>0</v>
      </c>
      <c r="CE39" s="208">
        <v>0</v>
      </c>
      <c r="CF39" s="208">
        <v>0</v>
      </c>
      <c r="CG39" s="208">
        <v>0</v>
      </c>
      <c r="CH39" s="208">
        <v>0</v>
      </c>
      <c r="CI39" s="208">
        <v>0</v>
      </c>
      <c r="CJ39" s="208">
        <v>0</v>
      </c>
      <c r="CK39" s="208">
        <v>0</v>
      </c>
      <c r="CL39" s="208">
        <v>0</v>
      </c>
      <c r="CM39" s="208">
        <v>0</v>
      </c>
      <c r="CN39" s="208">
        <v>0</v>
      </c>
      <c r="CO39" s="208">
        <v>0</v>
      </c>
      <c r="CP39" s="208">
        <v>0</v>
      </c>
      <c r="CQ39" s="208">
        <v>0</v>
      </c>
      <c r="CR39" s="208">
        <v>0</v>
      </c>
      <c r="CS39" s="208">
        <v>0</v>
      </c>
      <c r="CT39" s="208">
        <v>0</v>
      </c>
      <c r="CU39" s="208">
        <v>0</v>
      </c>
      <c r="CV39" s="208">
        <v>0</v>
      </c>
      <c r="CW39" s="208">
        <v>0</v>
      </c>
      <c r="CX39" s="208">
        <v>0</v>
      </c>
      <c r="CY39" s="208">
        <v>0</v>
      </c>
      <c r="CZ39" s="208">
        <v>0</v>
      </c>
      <c r="DA39" s="208">
        <v>0</v>
      </c>
      <c r="DB39" s="208">
        <v>0</v>
      </c>
      <c r="DC39" s="208">
        <v>0</v>
      </c>
      <c r="DD39" s="208">
        <v>0</v>
      </c>
      <c r="DE39" s="208">
        <v>0</v>
      </c>
      <c r="DF39" s="208">
        <v>0</v>
      </c>
      <c r="DG39" s="208">
        <v>0</v>
      </c>
      <c r="DH39" s="208">
        <v>0</v>
      </c>
      <c r="DI39" s="208">
        <v>0</v>
      </c>
      <c r="DJ39" s="208">
        <v>0</v>
      </c>
      <c r="DK39" s="208">
        <v>0</v>
      </c>
      <c r="DL39" s="208">
        <v>0</v>
      </c>
      <c r="DM39" s="208">
        <v>0</v>
      </c>
      <c r="DN39" s="208">
        <v>0</v>
      </c>
      <c r="DO39" s="208">
        <v>0</v>
      </c>
      <c r="DP39" s="208">
        <v>0</v>
      </c>
      <c r="DQ39" s="101">
        <f t="shared" si="0"/>
        <v>0</v>
      </c>
      <c r="DR39" s="210">
        <v>0</v>
      </c>
      <c r="DS39" s="208">
        <v>0</v>
      </c>
      <c r="DT39" s="85">
        <f t="shared" si="1"/>
        <v>0</v>
      </c>
      <c r="DU39" s="208">
        <v>0</v>
      </c>
      <c r="DV39" s="208">
        <v>0</v>
      </c>
      <c r="DW39" s="208">
        <v>0</v>
      </c>
      <c r="DX39" s="208">
        <v>0</v>
      </c>
      <c r="DY39" s="208">
        <v>0</v>
      </c>
      <c r="DZ39" s="117">
        <f t="shared" si="3"/>
        <v>0</v>
      </c>
      <c r="EA39" s="118">
        <f t="shared" si="2"/>
        <v>0</v>
      </c>
    </row>
    <row r="40" spans="1:131">
      <c r="A40" s="86" t="s">
        <v>211</v>
      </c>
      <c r="B40" s="200" t="s">
        <v>212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1.61834087526719</v>
      </c>
      <c r="Q40" s="208">
        <v>0</v>
      </c>
      <c r="R40" s="208">
        <v>0</v>
      </c>
      <c r="S40" s="208">
        <v>0</v>
      </c>
      <c r="T40" s="208">
        <v>0.0489135982592185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8">
        <v>0</v>
      </c>
      <c r="AN40" s="208">
        <v>0</v>
      </c>
      <c r="AO40" s="208">
        <v>0</v>
      </c>
      <c r="AP40" s="208">
        <v>0</v>
      </c>
      <c r="AQ40" s="208">
        <v>0</v>
      </c>
      <c r="AR40" s="208">
        <v>0</v>
      </c>
      <c r="AS40" s="208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8">
        <v>0</v>
      </c>
      <c r="AZ40" s="208">
        <v>0</v>
      </c>
      <c r="BA40" s="208">
        <v>0</v>
      </c>
      <c r="BB40" s="208">
        <v>0</v>
      </c>
      <c r="BC40" s="209">
        <v>1.66725447352641</v>
      </c>
      <c r="BD40" s="210">
        <v>0</v>
      </c>
      <c r="BE40" s="208">
        <v>0</v>
      </c>
      <c r="BF40" s="208">
        <v>0</v>
      </c>
      <c r="BG40" s="208">
        <v>0</v>
      </c>
      <c r="BH40" s="208">
        <v>0</v>
      </c>
      <c r="BI40" s="208">
        <v>0</v>
      </c>
      <c r="BJ40" s="208">
        <v>0</v>
      </c>
      <c r="BK40" s="208">
        <v>-0.000188230726403513</v>
      </c>
      <c r="BL40" s="211">
        <v>-0.000188230726403513</v>
      </c>
      <c r="BM40" s="213">
        <v>1.6670662428</v>
      </c>
      <c r="BN40" s="212"/>
      <c r="BO40" s="86" t="s">
        <v>70</v>
      </c>
      <c r="BP40" s="87" t="s">
        <v>125</v>
      </c>
      <c r="BQ40" s="208">
        <v>0.0165010554127671</v>
      </c>
      <c r="BR40" s="208">
        <v>0.000838852626541448</v>
      </c>
      <c r="BS40" s="208">
        <v>3.09834026776329e-5</v>
      </c>
      <c r="BT40" s="208">
        <v>0.000227655619984368</v>
      </c>
      <c r="BU40" s="208">
        <v>0.0494869417080004</v>
      </c>
      <c r="BV40" s="208">
        <v>0.0447544301852683</v>
      </c>
      <c r="BW40" s="208">
        <v>0.0617045438048091</v>
      </c>
      <c r="BX40" s="208">
        <v>0.00590424308380728</v>
      </c>
      <c r="BY40" s="208">
        <v>0.0332854856312928</v>
      </c>
      <c r="BZ40" s="208">
        <v>0.00702024993260393</v>
      </c>
      <c r="CA40" s="208">
        <v>0.0203519386160365</v>
      </c>
      <c r="CB40" s="208">
        <v>0.0759528417252276</v>
      </c>
      <c r="CC40" s="208">
        <v>0.00440224314640561</v>
      </c>
      <c r="CD40" s="208">
        <v>0.0164622085402634</v>
      </c>
      <c r="CE40" s="208">
        <v>0.00396960246216786</v>
      </c>
      <c r="CF40" s="208">
        <v>0.0186820312530011</v>
      </c>
      <c r="CG40" s="208">
        <v>0.00121525408229776</v>
      </c>
      <c r="CH40" s="208">
        <v>0.0648449954703902</v>
      </c>
      <c r="CI40" s="208">
        <v>0.0142160103806145</v>
      </c>
      <c r="CJ40" s="208">
        <v>0.00246287981519608</v>
      </c>
      <c r="CK40" s="208">
        <v>0.0711204479562595</v>
      </c>
      <c r="CL40" s="208">
        <v>0.0127735761355605</v>
      </c>
      <c r="CM40" s="208">
        <v>0.0178226127415533</v>
      </c>
      <c r="CN40" s="208">
        <v>0.0348913169049397</v>
      </c>
      <c r="CO40" s="208">
        <v>0.0133650929147937</v>
      </c>
      <c r="CP40" s="208">
        <v>0.00975206725225363</v>
      </c>
      <c r="CQ40" s="208">
        <v>0.689315350721569</v>
      </c>
      <c r="CR40" s="208">
        <v>0.0454641267775579</v>
      </c>
      <c r="CS40" s="208">
        <v>0.0308511886468435</v>
      </c>
      <c r="CT40" s="208">
        <v>0.00553018491655703</v>
      </c>
      <c r="CU40" s="208">
        <v>0.05395328079453</v>
      </c>
      <c r="CV40" s="208">
        <v>0.118760783771078</v>
      </c>
      <c r="CW40" s="208">
        <v>0.0153825604573527</v>
      </c>
      <c r="CX40" s="208">
        <v>0.0162782803283797</v>
      </c>
      <c r="CY40" s="208">
        <v>0.195121158520734</v>
      </c>
      <c r="CZ40" s="208">
        <v>1.08589258416123</v>
      </c>
      <c r="DA40" s="208">
        <v>0.172296384846</v>
      </c>
      <c r="DB40" s="208">
        <v>0.00733126622445439</v>
      </c>
      <c r="DC40" s="208">
        <v>0.0216388754866511</v>
      </c>
      <c r="DD40" s="208">
        <v>0.0519287368589794</v>
      </c>
      <c r="DE40" s="208">
        <v>0.0240158229973582</v>
      </c>
      <c r="DF40" s="208">
        <v>0.704930218849414</v>
      </c>
      <c r="DG40" s="208">
        <v>0.101847678424647</v>
      </c>
      <c r="DH40" s="208">
        <v>0.10350969035362</v>
      </c>
      <c r="DI40" s="208">
        <v>0.0254531954074758</v>
      </c>
      <c r="DJ40" s="208">
        <v>0.254429664558133</v>
      </c>
      <c r="DK40" s="208">
        <v>0.736925963456966</v>
      </c>
      <c r="DL40" s="208">
        <v>0.276922117681959</v>
      </c>
      <c r="DM40" s="208">
        <v>0.0365620372584572</v>
      </c>
      <c r="DN40" s="208">
        <v>0.301333575361376</v>
      </c>
      <c r="DO40" s="208">
        <v>0.096362787104742</v>
      </c>
      <c r="DP40" s="208">
        <v>0</v>
      </c>
      <c r="DQ40" s="101">
        <f t="shared" si="0"/>
        <v>5.77407707477078</v>
      </c>
      <c r="DR40" s="210">
        <v>0</v>
      </c>
      <c r="DS40" s="208">
        <v>1.17317682660592</v>
      </c>
      <c r="DT40" s="85">
        <f t="shared" si="1"/>
        <v>1.17317682660592</v>
      </c>
      <c r="DU40" s="208">
        <v>0</v>
      </c>
      <c r="DV40" s="208">
        <v>0</v>
      </c>
      <c r="DW40" s="208">
        <v>0.0113949889522934</v>
      </c>
      <c r="DX40" s="208">
        <v>0.0526370220189022</v>
      </c>
      <c r="DY40" s="208">
        <v>-0.00017994764467828</v>
      </c>
      <c r="DZ40" s="117">
        <f t="shared" si="3"/>
        <v>1.23702888993243</v>
      </c>
      <c r="EA40" s="118">
        <f t="shared" si="2"/>
        <v>7.01110596470321</v>
      </c>
    </row>
    <row r="41" spans="1:131">
      <c r="A41" s="86" t="s">
        <v>213</v>
      </c>
      <c r="B41" s="200" t="s">
        <v>214</v>
      </c>
      <c r="C41" s="208">
        <v>0.415617460154842</v>
      </c>
      <c r="D41" s="208">
        <v>0.109914753326826</v>
      </c>
      <c r="E41" s="208">
        <v>0</v>
      </c>
      <c r="F41" s="208">
        <v>0.000150577342753216</v>
      </c>
      <c r="G41" s="208">
        <v>0.00562925466308845</v>
      </c>
      <c r="H41" s="208">
        <v>3.98400494719256</v>
      </c>
      <c r="I41" s="208">
        <v>4.21137611871093</v>
      </c>
      <c r="J41" s="208">
        <v>0.727297015528076</v>
      </c>
      <c r="K41" s="208">
        <v>16.2231269869133</v>
      </c>
      <c r="L41" s="208">
        <v>0.274987746336419</v>
      </c>
      <c r="M41" s="208">
        <v>0.211948488992491</v>
      </c>
      <c r="N41" s="208">
        <v>1.67116357818018</v>
      </c>
      <c r="O41" s="208">
        <v>5.08929477526091</v>
      </c>
      <c r="P41" s="208">
        <v>30.3145756369499</v>
      </c>
      <c r="Q41" s="208">
        <v>3.72553243757633</v>
      </c>
      <c r="R41" s="208">
        <v>1.17958995975028</v>
      </c>
      <c r="S41" s="208">
        <v>0.0396254502894642</v>
      </c>
      <c r="T41" s="208">
        <v>0.359196790931251</v>
      </c>
      <c r="U41" s="208">
        <v>0.416579403914061</v>
      </c>
      <c r="V41" s="208">
        <v>0.168769366698016</v>
      </c>
      <c r="W41" s="208">
        <v>7.73733783820162</v>
      </c>
      <c r="X41" s="208">
        <v>2.3202252821409</v>
      </c>
      <c r="Y41" s="208">
        <v>0.0394682724658879</v>
      </c>
      <c r="Z41" s="208">
        <v>1.96598097090318</v>
      </c>
      <c r="AA41" s="208">
        <v>0.538140003282801</v>
      </c>
      <c r="AB41" s="208">
        <v>0.552542246739673</v>
      </c>
      <c r="AC41" s="208">
        <v>1.05231268434907</v>
      </c>
      <c r="AD41" s="208">
        <v>2.66890990728647</v>
      </c>
      <c r="AE41" s="208">
        <v>0.900109984775752</v>
      </c>
      <c r="AF41" s="208">
        <v>0.013438265893389</v>
      </c>
      <c r="AG41" s="208">
        <v>5.5211312881801</v>
      </c>
      <c r="AH41" s="208">
        <v>0</v>
      </c>
      <c r="AI41" s="208">
        <v>0.0705270431185304</v>
      </c>
      <c r="AJ41" s="208">
        <v>0.319086794971327</v>
      </c>
      <c r="AK41" s="208">
        <v>0.910991827978697</v>
      </c>
      <c r="AL41" s="208">
        <v>18.4831907245517</v>
      </c>
      <c r="AM41" s="208">
        <v>1.05944097577538</v>
      </c>
      <c r="AN41" s="208">
        <v>0.0158349516239145</v>
      </c>
      <c r="AO41" s="208">
        <v>0</v>
      </c>
      <c r="AP41" s="208">
        <v>0.26447787378292</v>
      </c>
      <c r="AQ41" s="208">
        <v>0.106228340504586</v>
      </c>
      <c r="AR41" s="208">
        <v>1.41374398071979</v>
      </c>
      <c r="AS41" s="208">
        <v>0.0475301601415482</v>
      </c>
      <c r="AT41" s="208">
        <v>3.85470190646088</v>
      </c>
      <c r="AU41" s="208">
        <v>6.66771517805586</v>
      </c>
      <c r="AV41" s="208">
        <v>1.2245001820153</v>
      </c>
      <c r="AW41" s="208">
        <v>7.30934815232527</v>
      </c>
      <c r="AX41" s="208">
        <v>7.65793620043306</v>
      </c>
      <c r="AY41" s="208">
        <v>6.64607510448661</v>
      </c>
      <c r="AZ41" s="208">
        <v>10.6542483233636</v>
      </c>
      <c r="BA41" s="208">
        <v>1.61392661544799</v>
      </c>
      <c r="BB41" s="208">
        <v>0</v>
      </c>
      <c r="BC41" s="209">
        <v>160.757481828687</v>
      </c>
      <c r="BD41" s="210">
        <v>0</v>
      </c>
      <c r="BE41" s="208">
        <v>0</v>
      </c>
      <c r="BF41" s="208">
        <v>0</v>
      </c>
      <c r="BG41" s="208">
        <v>0</v>
      </c>
      <c r="BH41" s="208">
        <v>0</v>
      </c>
      <c r="BI41" s="208">
        <v>22.5159072328024</v>
      </c>
      <c r="BJ41" s="208">
        <v>0</v>
      </c>
      <c r="BK41" s="208">
        <v>-0.123604324290059</v>
      </c>
      <c r="BL41" s="211">
        <v>22.3923029085123</v>
      </c>
      <c r="BM41" s="213">
        <v>183.1497847372</v>
      </c>
      <c r="BN41" s="212"/>
      <c r="BO41" s="86" t="s">
        <v>71</v>
      </c>
      <c r="BP41" s="87" t="s">
        <v>126</v>
      </c>
      <c r="BQ41" s="208">
        <v>22.6294573413508</v>
      </c>
      <c r="BR41" s="208">
        <v>4.67951963393343</v>
      </c>
      <c r="BS41" s="208">
        <v>0.252027888151047</v>
      </c>
      <c r="BT41" s="208">
        <v>0.0164053835861739</v>
      </c>
      <c r="BU41" s="208">
        <v>0.782469486166497</v>
      </c>
      <c r="BV41" s="208">
        <v>73.7366198866736</v>
      </c>
      <c r="BW41" s="208">
        <v>93.9256207155488</v>
      </c>
      <c r="BX41" s="208">
        <v>2.02060492614397</v>
      </c>
      <c r="BY41" s="208">
        <v>21.4014511863419</v>
      </c>
      <c r="BZ41" s="208">
        <v>2.15115063594029</v>
      </c>
      <c r="CA41" s="208">
        <v>3.1896067509038</v>
      </c>
      <c r="CB41" s="208">
        <v>29.5277472896002</v>
      </c>
      <c r="CC41" s="208">
        <v>3.09939158677171</v>
      </c>
      <c r="CD41" s="208">
        <v>11.0762217879397</v>
      </c>
      <c r="CE41" s="208">
        <v>0.479951050346304</v>
      </c>
      <c r="CF41" s="208">
        <v>5.22332080835713</v>
      </c>
      <c r="CG41" s="208">
        <v>0.579824447628881</v>
      </c>
      <c r="CH41" s="208">
        <v>29.2837696154715</v>
      </c>
      <c r="CI41" s="208">
        <v>5.4530255753105</v>
      </c>
      <c r="CJ41" s="208">
        <v>3.81530404661918</v>
      </c>
      <c r="CK41" s="208">
        <v>12.0110862182144</v>
      </c>
      <c r="CL41" s="208">
        <v>5.85081483545323</v>
      </c>
      <c r="CM41" s="208">
        <v>8.32867419035933</v>
      </c>
      <c r="CN41" s="208">
        <v>19.1393906375493</v>
      </c>
      <c r="CO41" s="208">
        <v>2.379771671921</v>
      </c>
      <c r="CP41" s="208">
        <v>4.06710500020065</v>
      </c>
      <c r="CQ41" s="208">
        <v>41.2697280739572</v>
      </c>
      <c r="CR41" s="208">
        <v>15.5533661110968</v>
      </c>
      <c r="CS41" s="208">
        <v>4.22599686183274</v>
      </c>
      <c r="CT41" s="208">
        <v>0.170824044280812</v>
      </c>
      <c r="CU41" s="208">
        <v>10.1192400089971</v>
      </c>
      <c r="CV41" s="208">
        <v>0.393689584674785</v>
      </c>
      <c r="CW41" s="208">
        <v>0.205325682290845</v>
      </c>
      <c r="CX41" s="208">
        <v>0.259703797617091</v>
      </c>
      <c r="CY41" s="208">
        <v>3.414745437983</v>
      </c>
      <c r="CZ41" s="208">
        <v>84.8674446724857</v>
      </c>
      <c r="DA41" s="208">
        <v>7.72945512381952</v>
      </c>
      <c r="DB41" s="208">
        <v>0.0333136097686157</v>
      </c>
      <c r="DC41" s="208">
        <v>0.0509160078245835</v>
      </c>
      <c r="DD41" s="208">
        <v>1.76596084926275</v>
      </c>
      <c r="DE41" s="208">
        <v>0.130215729483261</v>
      </c>
      <c r="DF41" s="208">
        <v>4.39261746114859</v>
      </c>
      <c r="DG41" s="208">
        <v>55.902104648717</v>
      </c>
      <c r="DH41" s="208">
        <v>8.97849079874041</v>
      </c>
      <c r="DI41" s="208">
        <v>0.296737369668171</v>
      </c>
      <c r="DJ41" s="208">
        <v>1.5331007510485</v>
      </c>
      <c r="DK41" s="208">
        <v>8.06608378056216</v>
      </c>
      <c r="DL41" s="208">
        <v>3.24468109046362</v>
      </c>
      <c r="DM41" s="208">
        <v>3.37960710380956</v>
      </c>
      <c r="DN41" s="208">
        <v>6.47801993277488</v>
      </c>
      <c r="DO41" s="208">
        <v>1.36795913181239</v>
      </c>
      <c r="DP41" s="208">
        <v>0</v>
      </c>
      <c r="DQ41" s="101">
        <f t="shared" si="0"/>
        <v>628.929660260603</v>
      </c>
      <c r="DR41" s="210">
        <v>0</v>
      </c>
      <c r="DS41" s="208">
        <v>10.8769879670825</v>
      </c>
      <c r="DT41" s="85">
        <f t="shared" si="1"/>
        <v>10.8769879670825</v>
      </c>
      <c r="DU41" s="208">
        <v>1.04361768003363</v>
      </c>
      <c r="DV41" s="208">
        <v>0</v>
      </c>
      <c r="DW41" s="208">
        <v>64.3603967144923</v>
      </c>
      <c r="DX41" s="208">
        <v>4.48172142153819</v>
      </c>
      <c r="DY41" s="208">
        <v>-0.0624466957943281</v>
      </c>
      <c r="DZ41" s="117">
        <f t="shared" si="3"/>
        <v>80.7002770873522</v>
      </c>
      <c r="EA41" s="118">
        <f t="shared" si="2"/>
        <v>709.629937347956</v>
      </c>
    </row>
    <row r="42" spans="1:131">
      <c r="A42" s="86" t="s">
        <v>215</v>
      </c>
      <c r="B42" s="200" t="s">
        <v>216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0.015412340391893</v>
      </c>
      <c r="I42" s="208">
        <v>0.0167361108939613</v>
      </c>
      <c r="J42" s="208">
        <v>0.0521316985118312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0.00652688020398518</v>
      </c>
      <c r="Q42" s="208">
        <v>0.0821828679154113</v>
      </c>
      <c r="R42" s="208">
        <v>0</v>
      </c>
      <c r="S42" s="208">
        <v>0</v>
      </c>
      <c r="T42" s="208">
        <v>0</v>
      </c>
      <c r="U42" s="208">
        <v>0</v>
      </c>
      <c r="V42" s="208">
        <v>0</v>
      </c>
      <c r="W42" s="208">
        <v>0</v>
      </c>
      <c r="X42" s="208">
        <v>0</v>
      </c>
      <c r="Y42" s="208">
        <v>0</v>
      </c>
      <c r="Z42" s="208">
        <v>0</v>
      </c>
      <c r="AA42" s="208">
        <v>0.00244367403523667</v>
      </c>
      <c r="AB42" s="208">
        <v>0</v>
      </c>
      <c r="AC42" s="208">
        <v>0</v>
      </c>
      <c r="AD42" s="208">
        <v>0</v>
      </c>
      <c r="AE42" s="208">
        <v>0</v>
      </c>
      <c r="AF42" s="208">
        <v>0</v>
      </c>
      <c r="AG42" s="208">
        <v>0</v>
      </c>
      <c r="AH42" s="208">
        <v>0</v>
      </c>
      <c r="AI42" s="208">
        <v>0</v>
      </c>
      <c r="AJ42" s="208">
        <v>0</v>
      </c>
      <c r="AK42" s="208">
        <v>0</v>
      </c>
      <c r="AL42" s="208">
        <v>1.18596562540755</v>
      </c>
      <c r="AM42" s="208">
        <v>0</v>
      </c>
      <c r="AN42" s="208">
        <v>0</v>
      </c>
      <c r="AO42" s="208">
        <v>0.00975461912096291</v>
      </c>
      <c r="AP42" s="208">
        <v>0</v>
      </c>
      <c r="AQ42" s="208">
        <v>0</v>
      </c>
      <c r="AR42" s="208">
        <v>0.0113096287525519</v>
      </c>
      <c r="AS42" s="208">
        <v>0.0411246577003703</v>
      </c>
      <c r="AT42" s="208">
        <v>0.253696070951595</v>
      </c>
      <c r="AU42" s="208">
        <v>0.223440262676565</v>
      </c>
      <c r="AV42" s="208">
        <v>0.083616447085297</v>
      </c>
      <c r="AW42" s="208">
        <v>1.20912920339028</v>
      </c>
      <c r="AX42" s="208">
        <v>0.176674880422829</v>
      </c>
      <c r="AY42" s="208">
        <v>0.157576892712974</v>
      </c>
      <c r="AZ42" s="208">
        <v>0</v>
      </c>
      <c r="BA42" s="208">
        <v>0.125970593217686</v>
      </c>
      <c r="BB42" s="208">
        <v>0</v>
      </c>
      <c r="BC42" s="209">
        <v>3.65369245339098</v>
      </c>
      <c r="BD42" s="210">
        <v>0</v>
      </c>
      <c r="BE42" s="208">
        <v>0</v>
      </c>
      <c r="BF42" s="208">
        <v>0</v>
      </c>
      <c r="BG42" s="208">
        <v>0</v>
      </c>
      <c r="BH42" s="208">
        <v>0</v>
      </c>
      <c r="BI42" s="208">
        <v>0.113705779908029</v>
      </c>
      <c r="BJ42" s="208">
        <v>0</v>
      </c>
      <c r="BK42" s="208">
        <v>0.0213783128009906</v>
      </c>
      <c r="BL42" s="211">
        <v>0.13508409270902</v>
      </c>
      <c r="BM42" s="213">
        <v>3.7887765461</v>
      </c>
      <c r="BN42" s="212"/>
      <c r="BO42" s="86" t="s">
        <v>72</v>
      </c>
      <c r="BP42" s="87" t="s">
        <v>127</v>
      </c>
      <c r="BQ42" s="208">
        <v>0</v>
      </c>
      <c r="BR42" s="208">
        <v>0</v>
      </c>
      <c r="BS42" s="208">
        <v>0</v>
      </c>
      <c r="BT42" s="208">
        <v>0.000981315249039084</v>
      </c>
      <c r="BU42" s="208">
        <v>0.0178033925866858</v>
      </c>
      <c r="BV42" s="208">
        <v>0.235424210820504</v>
      </c>
      <c r="BW42" s="208">
        <v>0.399415232876012</v>
      </c>
      <c r="BX42" s="208">
        <v>0.00422676152494447</v>
      </c>
      <c r="BY42" s="208">
        <v>0.0496461413382692</v>
      </c>
      <c r="BZ42" s="208">
        <v>0.00525830211135739</v>
      </c>
      <c r="CA42" s="208">
        <v>0.0560915473146806</v>
      </c>
      <c r="CB42" s="208">
        <v>0.0695352968411843</v>
      </c>
      <c r="CC42" s="208">
        <v>0.575492798943889</v>
      </c>
      <c r="CD42" s="208">
        <v>0.0214389167266477</v>
      </c>
      <c r="CE42" s="208">
        <v>0.00104522188501869</v>
      </c>
      <c r="CF42" s="208">
        <v>0.0134751308723284</v>
      </c>
      <c r="CG42" s="208">
        <v>0.00989216036768701</v>
      </c>
      <c r="CH42" s="208">
        <v>1.11265948106609</v>
      </c>
      <c r="CI42" s="208">
        <v>0.165897520083882</v>
      </c>
      <c r="CJ42" s="208">
        <v>0.0648237894469963</v>
      </c>
      <c r="CK42" s="208">
        <v>0.458190910847263</v>
      </c>
      <c r="CL42" s="208">
        <v>0.177037290264924</v>
      </c>
      <c r="CM42" s="208">
        <v>0.028243832879599</v>
      </c>
      <c r="CN42" s="208">
        <v>0.516540202886495</v>
      </c>
      <c r="CO42" s="208">
        <v>0.00463210643385701</v>
      </c>
      <c r="CP42" s="208">
        <v>0.0349391452562918</v>
      </c>
      <c r="CQ42" s="208">
        <v>0.527632103888754</v>
      </c>
      <c r="CR42" s="208">
        <v>0.00163300907278467</v>
      </c>
      <c r="CS42" s="208">
        <v>0.643131067310676</v>
      </c>
      <c r="CT42" s="208">
        <v>0.000331061718601415</v>
      </c>
      <c r="CU42" s="208">
        <v>0.02434143623436</v>
      </c>
      <c r="CV42" s="208">
        <v>0.0171208353240876</v>
      </c>
      <c r="CW42" s="208">
        <v>0.00348920199374517</v>
      </c>
      <c r="CX42" s="208">
        <v>0.00162599059531386</v>
      </c>
      <c r="CY42" s="208">
        <v>0.0293110361123057</v>
      </c>
      <c r="CZ42" s="208">
        <v>0.544821042595518</v>
      </c>
      <c r="DA42" s="208">
        <v>0.333714351514627</v>
      </c>
      <c r="DB42" s="208">
        <v>0.000405376616236692</v>
      </c>
      <c r="DC42" s="208">
        <v>0.00114760517353193</v>
      </c>
      <c r="DD42" s="208">
        <v>0.0351282307342996</v>
      </c>
      <c r="DE42" s="208">
        <v>0.0348262819241329</v>
      </c>
      <c r="DF42" s="208">
        <v>0.304420793129657</v>
      </c>
      <c r="DG42" s="208">
        <v>0.145736765568249</v>
      </c>
      <c r="DH42" s="208">
        <v>0.208050797612172</v>
      </c>
      <c r="DI42" s="208">
        <v>0.701259248394683</v>
      </c>
      <c r="DJ42" s="208">
        <v>0.133508057779256</v>
      </c>
      <c r="DK42" s="208">
        <v>1.41939588501718</v>
      </c>
      <c r="DL42" s="208">
        <v>0.31590125151307</v>
      </c>
      <c r="DM42" s="208">
        <v>7.19611102510021</v>
      </c>
      <c r="DN42" s="208">
        <v>3.40902956718541</v>
      </c>
      <c r="DO42" s="208">
        <v>4.49626794215741</v>
      </c>
      <c r="DP42" s="208">
        <v>0</v>
      </c>
      <c r="DQ42" s="101">
        <f t="shared" si="0"/>
        <v>24.5510306728899</v>
      </c>
      <c r="DR42" s="210">
        <v>0</v>
      </c>
      <c r="DS42" s="208">
        <v>5.78551910000052</v>
      </c>
      <c r="DT42" s="85">
        <f t="shared" si="1"/>
        <v>5.78551910000052</v>
      </c>
      <c r="DU42" s="208">
        <v>0</v>
      </c>
      <c r="DV42" s="208">
        <v>0</v>
      </c>
      <c r="DW42" s="208">
        <v>107.241231814877</v>
      </c>
      <c r="DX42" s="208">
        <v>0</v>
      </c>
      <c r="DY42" s="208">
        <v>0</v>
      </c>
      <c r="DZ42" s="117">
        <f t="shared" si="3"/>
        <v>113.026750914877</v>
      </c>
      <c r="EA42" s="118">
        <f t="shared" si="2"/>
        <v>137.577781587767</v>
      </c>
    </row>
    <row r="43" spans="1:131">
      <c r="A43" s="86" t="s">
        <v>217</v>
      </c>
      <c r="B43" s="200" t="s">
        <v>218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  <c r="AL43" s="208">
        <v>0</v>
      </c>
      <c r="AM43" s="208">
        <v>0</v>
      </c>
      <c r="AN43" s="208">
        <v>0</v>
      </c>
      <c r="AO43" s="208">
        <v>148.01922750568</v>
      </c>
      <c r="AP43" s="208">
        <v>0</v>
      </c>
      <c r="AQ43" s="208">
        <v>0</v>
      </c>
      <c r="AR43" s="208">
        <v>0</v>
      </c>
      <c r="AS43" s="208">
        <v>0</v>
      </c>
      <c r="AT43" s="208">
        <v>0</v>
      </c>
      <c r="AU43" s="208">
        <v>0</v>
      </c>
      <c r="AV43" s="208">
        <v>0</v>
      </c>
      <c r="AW43" s="208">
        <v>0</v>
      </c>
      <c r="AX43" s="208">
        <v>0</v>
      </c>
      <c r="AY43" s="208">
        <v>6.3443061099199</v>
      </c>
      <c r="AZ43" s="208">
        <v>0</v>
      </c>
      <c r="BA43" s="208">
        <v>0</v>
      </c>
      <c r="BB43" s="208">
        <v>0</v>
      </c>
      <c r="BC43" s="209">
        <v>154.3635336156</v>
      </c>
      <c r="BD43" s="210">
        <v>0</v>
      </c>
      <c r="BE43" s="208">
        <v>0</v>
      </c>
      <c r="BF43" s="208">
        <v>0</v>
      </c>
      <c r="BG43" s="208">
        <v>0</v>
      </c>
      <c r="BH43" s="208">
        <v>0</v>
      </c>
      <c r="BI43" s="208">
        <v>0</v>
      </c>
      <c r="BJ43" s="208">
        <v>0</v>
      </c>
      <c r="BK43" s="208">
        <v>-0.13232783187304</v>
      </c>
      <c r="BL43" s="211">
        <v>-0.13232783187304</v>
      </c>
      <c r="BM43" s="213">
        <v>154.231205783727</v>
      </c>
      <c r="BN43" s="212"/>
      <c r="BO43" s="86" t="s">
        <v>73</v>
      </c>
      <c r="BP43" s="87" t="s">
        <v>128</v>
      </c>
      <c r="BQ43" s="208">
        <v>0</v>
      </c>
      <c r="BR43" s="208">
        <v>0</v>
      </c>
      <c r="BS43" s="208">
        <v>0</v>
      </c>
      <c r="BT43" s="208">
        <v>0</v>
      </c>
      <c r="BU43" s="208">
        <v>0</v>
      </c>
      <c r="BV43" s="208">
        <v>0</v>
      </c>
      <c r="BW43" s="208">
        <v>0</v>
      </c>
      <c r="BX43" s="208">
        <v>0</v>
      </c>
      <c r="BY43" s="208">
        <v>0</v>
      </c>
      <c r="BZ43" s="208">
        <v>0</v>
      </c>
      <c r="CA43" s="208">
        <v>0</v>
      </c>
      <c r="CB43" s="208">
        <v>0</v>
      </c>
      <c r="CC43" s="208">
        <v>0</v>
      </c>
      <c r="CD43" s="208">
        <v>0</v>
      </c>
      <c r="CE43" s="208">
        <v>0</v>
      </c>
      <c r="CF43" s="208">
        <v>0</v>
      </c>
      <c r="CG43" s="208">
        <v>0</v>
      </c>
      <c r="CH43" s="208">
        <v>0</v>
      </c>
      <c r="CI43" s="208">
        <v>0</v>
      </c>
      <c r="CJ43" s="208">
        <v>0</v>
      </c>
      <c r="CK43" s="208">
        <v>0</v>
      </c>
      <c r="CL43" s="208">
        <v>0</v>
      </c>
      <c r="CM43" s="208">
        <v>0</v>
      </c>
      <c r="CN43" s="208">
        <v>0</v>
      </c>
      <c r="CO43" s="208">
        <v>0</v>
      </c>
      <c r="CP43" s="208">
        <v>0</v>
      </c>
      <c r="CQ43" s="208">
        <v>0</v>
      </c>
      <c r="CR43" s="208">
        <v>0</v>
      </c>
      <c r="CS43" s="208">
        <v>0</v>
      </c>
      <c r="CT43" s="208">
        <v>0</v>
      </c>
      <c r="CU43" s="208">
        <v>0</v>
      </c>
      <c r="CV43" s="208">
        <v>0</v>
      </c>
      <c r="CW43" s="208">
        <v>0</v>
      </c>
      <c r="CX43" s="208">
        <v>0</v>
      </c>
      <c r="CY43" s="208">
        <v>0</v>
      </c>
      <c r="CZ43" s="208">
        <v>0</v>
      </c>
      <c r="DA43" s="208">
        <v>0</v>
      </c>
      <c r="DB43" s="208">
        <v>0</v>
      </c>
      <c r="DC43" s="208">
        <v>0</v>
      </c>
      <c r="DD43" s="208">
        <v>0</v>
      </c>
      <c r="DE43" s="208">
        <v>0</v>
      </c>
      <c r="DF43" s="208">
        <v>0</v>
      </c>
      <c r="DG43" s="208">
        <v>0</v>
      </c>
      <c r="DH43" s="208">
        <v>0</v>
      </c>
      <c r="DI43" s="208">
        <v>0</v>
      </c>
      <c r="DJ43" s="208">
        <v>0</v>
      </c>
      <c r="DK43" s="208">
        <v>0</v>
      </c>
      <c r="DL43" s="208">
        <v>0</v>
      </c>
      <c r="DM43" s="208">
        <v>0</v>
      </c>
      <c r="DN43" s="208">
        <v>0</v>
      </c>
      <c r="DO43" s="208">
        <v>0</v>
      </c>
      <c r="DP43" s="208">
        <v>0</v>
      </c>
      <c r="DQ43" s="101">
        <f t="shared" si="0"/>
        <v>0</v>
      </c>
      <c r="DR43" s="210">
        <v>0</v>
      </c>
      <c r="DS43" s="208">
        <v>0</v>
      </c>
      <c r="DT43" s="85">
        <f t="shared" si="1"/>
        <v>0</v>
      </c>
      <c r="DU43" s="208">
        <v>0</v>
      </c>
      <c r="DV43" s="208">
        <v>0</v>
      </c>
      <c r="DW43" s="208">
        <v>0</v>
      </c>
      <c r="DX43" s="208">
        <v>0</v>
      </c>
      <c r="DY43" s="208">
        <v>0</v>
      </c>
      <c r="DZ43" s="117">
        <f t="shared" si="3"/>
        <v>0</v>
      </c>
      <c r="EA43" s="118">
        <f t="shared" si="2"/>
        <v>0</v>
      </c>
    </row>
    <row r="44" spans="1:131">
      <c r="A44" s="86" t="s">
        <v>219</v>
      </c>
      <c r="B44" s="200" t="s">
        <v>220</v>
      </c>
      <c r="C44" s="208">
        <v>0</v>
      </c>
      <c r="D44" s="208">
        <v>0</v>
      </c>
      <c r="E44" s="208">
        <v>0</v>
      </c>
      <c r="F44" s="208">
        <v>0</v>
      </c>
      <c r="G44" s="208">
        <v>0</v>
      </c>
      <c r="H44" s="208">
        <v>0</v>
      </c>
      <c r="I44" s="208">
        <v>0</v>
      </c>
      <c r="J44" s="208">
        <v>0</v>
      </c>
      <c r="K44" s="208">
        <v>0</v>
      </c>
      <c r="L44" s="208">
        <v>0</v>
      </c>
      <c r="M44" s="208">
        <v>0</v>
      </c>
      <c r="N44" s="208">
        <v>0</v>
      </c>
      <c r="O44" s="208">
        <v>0</v>
      </c>
      <c r="P44" s="208">
        <v>0</v>
      </c>
      <c r="Q44" s="208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8">
        <v>0</v>
      </c>
      <c r="X44" s="208">
        <v>0</v>
      </c>
      <c r="Y44" s="208">
        <v>0</v>
      </c>
      <c r="Z44" s="208">
        <v>0</v>
      </c>
      <c r="AA44" s="208">
        <v>0</v>
      </c>
      <c r="AB44" s="208">
        <v>0</v>
      </c>
      <c r="AC44" s="208">
        <v>0</v>
      </c>
      <c r="AD44" s="208">
        <v>0</v>
      </c>
      <c r="AE44" s="208">
        <v>0</v>
      </c>
      <c r="AF44" s="208">
        <v>0</v>
      </c>
      <c r="AG44" s="208">
        <v>0</v>
      </c>
      <c r="AH44" s="208">
        <v>0</v>
      </c>
      <c r="AI44" s="208">
        <v>0</v>
      </c>
      <c r="AJ44" s="208">
        <v>0</v>
      </c>
      <c r="AK44" s="208">
        <v>0</v>
      </c>
      <c r="AL44" s="208">
        <v>0</v>
      </c>
      <c r="AM44" s="208">
        <v>0</v>
      </c>
      <c r="AN44" s="208">
        <v>0</v>
      </c>
      <c r="AO44" s="208">
        <v>0</v>
      </c>
      <c r="AP44" s="208">
        <v>0</v>
      </c>
      <c r="AQ44" s="208">
        <v>0</v>
      </c>
      <c r="AR44" s="208">
        <v>0</v>
      </c>
      <c r="AS44" s="208">
        <v>0</v>
      </c>
      <c r="AT44" s="208">
        <v>0</v>
      </c>
      <c r="AU44" s="208">
        <v>0</v>
      </c>
      <c r="AV44" s="208">
        <v>0</v>
      </c>
      <c r="AW44" s="208">
        <v>0</v>
      </c>
      <c r="AX44" s="208">
        <v>0</v>
      </c>
      <c r="AY44" s="208">
        <v>0</v>
      </c>
      <c r="AZ44" s="208">
        <v>0</v>
      </c>
      <c r="BA44" s="208">
        <v>0</v>
      </c>
      <c r="BB44" s="208">
        <v>0</v>
      </c>
      <c r="BC44" s="209">
        <v>0</v>
      </c>
      <c r="BD44" s="210">
        <v>0</v>
      </c>
      <c r="BE44" s="208">
        <v>0</v>
      </c>
      <c r="BF44" s="208">
        <v>0</v>
      </c>
      <c r="BG44" s="208">
        <v>0</v>
      </c>
      <c r="BH44" s="208">
        <v>0</v>
      </c>
      <c r="BI44" s="208">
        <v>0</v>
      </c>
      <c r="BJ44" s="208">
        <v>0</v>
      </c>
      <c r="BK44" s="208">
        <v>0</v>
      </c>
      <c r="BL44" s="211">
        <v>0</v>
      </c>
      <c r="BM44" s="213">
        <v>0</v>
      </c>
      <c r="BN44" s="212"/>
      <c r="BO44" s="86" t="s">
        <v>74</v>
      </c>
      <c r="BP44" s="87" t="s">
        <v>129</v>
      </c>
      <c r="BQ44" s="208">
        <v>0</v>
      </c>
      <c r="BR44" s="208">
        <v>0</v>
      </c>
      <c r="BS44" s="208">
        <v>0</v>
      </c>
      <c r="BT44" s="208">
        <v>0.0445833030092913</v>
      </c>
      <c r="BU44" s="208">
        <v>0.0664202227053019</v>
      </c>
      <c r="BV44" s="208">
        <v>11.1577276835207</v>
      </c>
      <c r="BW44" s="208">
        <v>13.18468995393</v>
      </c>
      <c r="BX44" s="208">
        <v>1.54926019791777</v>
      </c>
      <c r="BY44" s="208">
        <v>10.2147174128817</v>
      </c>
      <c r="BZ44" s="208">
        <v>0.371992531485419</v>
      </c>
      <c r="CA44" s="208">
        <v>0.42691899177515</v>
      </c>
      <c r="CB44" s="208">
        <v>4.30468053039726</v>
      </c>
      <c r="CC44" s="208">
        <v>1.48347703206784</v>
      </c>
      <c r="CD44" s="208">
        <v>1.7066211239249</v>
      </c>
      <c r="CE44" s="208">
        <v>0.168870824049026</v>
      </c>
      <c r="CF44" s="208">
        <v>1.12953824256059</v>
      </c>
      <c r="CG44" s="208">
        <v>0.0256036718919302</v>
      </c>
      <c r="CH44" s="208">
        <v>24.3424239228844</v>
      </c>
      <c r="CI44" s="208">
        <v>2.18783403697924</v>
      </c>
      <c r="CJ44" s="208">
        <v>0.917087559005697</v>
      </c>
      <c r="CK44" s="208">
        <v>1.65946086421057</v>
      </c>
      <c r="CL44" s="208">
        <v>2.6144369399707</v>
      </c>
      <c r="CM44" s="208">
        <v>1.49493410762905</v>
      </c>
      <c r="CN44" s="208">
        <v>2.28407234590308</v>
      </c>
      <c r="CO44" s="208">
        <v>2.05623503420744</v>
      </c>
      <c r="CP44" s="208">
        <v>1.97585183564272</v>
      </c>
      <c r="CQ44" s="208">
        <v>14.0797255831182</v>
      </c>
      <c r="CR44" s="208">
        <v>6.70682961610036</v>
      </c>
      <c r="CS44" s="208">
        <v>1.78845359198503</v>
      </c>
      <c r="CT44" s="208">
        <v>0.0141277835518157</v>
      </c>
      <c r="CU44" s="208">
        <v>2.41035601526727</v>
      </c>
      <c r="CV44" s="208">
        <v>0.517296848639839</v>
      </c>
      <c r="CW44" s="208">
        <v>5.87655961043064</v>
      </c>
      <c r="CX44" s="208">
        <v>0.787804626471459</v>
      </c>
      <c r="CY44" s="208">
        <v>19.150401187276</v>
      </c>
      <c r="CZ44" s="208">
        <v>117.16782731643</v>
      </c>
      <c r="DA44" s="208">
        <v>5.3912726947746</v>
      </c>
      <c r="DB44" s="208">
        <v>0.902158291114209</v>
      </c>
      <c r="DC44" s="208">
        <v>0.41807876653105</v>
      </c>
      <c r="DD44" s="208">
        <v>9.98025292154653</v>
      </c>
      <c r="DE44" s="208">
        <v>0.902297140895042</v>
      </c>
      <c r="DF44" s="208">
        <v>1.41469123476879</v>
      </c>
      <c r="DG44" s="208">
        <v>1.83563649602909</v>
      </c>
      <c r="DH44" s="208">
        <v>13.351629765731</v>
      </c>
      <c r="DI44" s="208">
        <v>46.9953375137742</v>
      </c>
      <c r="DJ44" s="208">
        <v>1.02104403460162</v>
      </c>
      <c r="DK44" s="208">
        <v>24.5737820785995</v>
      </c>
      <c r="DL44" s="208">
        <v>5.54519982045985</v>
      </c>
      <c r="DM44" s="208">
        <v>34.8864125834872</v>
      </c>
      <c r="DN44" s="208">
        <v>65.1590797948392</v>
      </c>
      <c r="DO44" s="208">
        <v>158.762473095557</v>
      </c>
      <c r="DP44" s="208">
        <v>0</v>
      </c>
      <c r="DQ44" s="101">
        <f t="shared" si="0"/>
        <v>625.006166780529</v>
      </c>
      <c r="DR44" s="210">
        <v>0</v>
      </c>
      <c r="DS44" s="208">
        <v>696.439199882284</v>
      </c>
      <c r="DT44" s="85">
        <f t="shared" si="1"/>
        <v>696.439199882284</v>
      </c>
      <c r="DU44" s="208">
        <v>0</v>
      </c>
      <c r="DV44" s="208">
        <v>0</v>
      </c>
      <c r="DW44" s="208">
        <v>584.554633337186</v>
      </c>
      <c r="DX44" s="208">
        <v>0</v>
      </c>
      <c r="DY44" s="208">
        <v>0</v>
      </c>
      <c r="DZ44" s="117">
        <f t="shared" si="3"/>
        <v>1280.99383321947</v>
      </c>
      <c r="EA44" s="118">
        <f t="shared" si="2"/>
        <v>1906</v>
      </c>
    </row>
    <row r="45" spans="1:131">
      <c r="A45" s="86" t="s">
        <v>221</v>
      </c>
      <c r="B45" s="200" t="s">
        <v>222</v>
      </c>
      <c r="C45" s="208">
        <v>0</v>
      </c>
      <c r="D45" s="208">
        <v>0</v>
      </c>
      <c r="E45" s="208">
        <v>0</v>
      </c>
      <c r="F45" s="208">
        <v>0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515.805345420679</v>
      </c>
      <c r="S45" s="208">
        <v>0</v>
      </c>
      <c r="T45" s="208">
        <v>869.099314326036</v>
      </c>
      <c r="U45" s="208">
        <v>0</v>
      </c>
      <c r="V45" s="208">
        <v>0</v>
      </c>
      <c r="W45" s="208">
        <v>0</v>
      </c>
      <c r="X45" s="208">
        <v>0</v>
      </c>
      <c r="Y45" s="208">
        <v>0</v>
      </c>
      <c r="Z45" s="208">
        <v>0</v>
      </c>
      <c r="AA45" s="208">
        <v>0</v>
      </c>
      <c r="AB45" s="208">
        <v>0</v>
      </c>
      <c r="AC45" s="208">
        <v>0</v>
      </c>
      <c r="AD45" s="208">
        <v>0</v>
      </c>
      <c r="AE45" s="208">
        <v>0</v>
      </c>
      <c r="AF45" s="208">
        <v>0</v>
      </c>
      <c r="AG45" s="208">
        <v>0</v>
      </c>
      <c r="AH45" s="208">
        <v>0</v>
      </c>
      <c r="AI45" s="208">
        <v>0</v>
      </c>
      <c r="AJ45" s="208">
        <v>0</v>
      </c>
      <c r="AK45" s="208">
        <v>0</v>
      </c>
      <c r="AL45" s="208">
        <v>0</v>
      </c>
      <c r="AM45" s="208">
        <v>0</v>
      </c>
      <c r="AN45" s="208">
        <v>0</v>
      </c>
      <c r="AO45" s="208">
        <v>0</v>
      </c>
      <c r="AP45" s="208">
        <v>0</v>
      </c>
      <c r="AQ45" s="208">
        <v>0</v>
      </c>
      <c r="AR45" s="208">
        <v>0</v>
      </c>
      <c r="AS45" s="208">
        <v>0</v>
      </c>
      <c r="AT45" s="208">
        <v>0</v>
      </c>
      <c r="AU45" s="208">
        <v>0</v>
      </c>
      <c r="AV45" s="208">
        <v>0</v>
      </c>
      <c r="AW45" s="208">
        <v>0</v>
      </c>
      <c r="AX45" s="208">
        <v>0</v>
      </c>
      <c r="AY45" s="208">
        <v>0</v>
      </c>
      <c r="AZ45" s="208">
        <v>0</v>
      </c>
      <c r="BA45" s="208">
        <v>0</v>
      </c>
      <c r="BB45" s="208">
        <v>0</v>
      </c>
      <c r="BC45" s="209">
        <v>1384.90465974671</v>
      </c>
      <c r="BD45" s="210">
        <v>0</v>
      </c>
      <c r="BE45" s="208">
        <v>3932.79171458151</v>
      </c>
      <c r="BF45" s="208">
        <v>3932.79171458151</v>
      </c>
      <c r="BG45" s="208">
        <v>0</v>
      </c>
      <c r="BH45" s="208">
        <v>0</v>
      </c>
      <c r="BI45" s="208">
        <v>0</v>
      </c>
      <c r="BJ45" s="208">
        <v>0</v>
      </c>
      <c r="BK45" s="208">
        <v>-1.2937884518751</v>
      </c>
      <c r="BL45" s="211">
        <v>3931.49792612963</v>
      </c>
      <c r="BM45" s="213">
        <v>5316.40258587635</v>
      </c>
      <c r="BN45" s="212"/>
      <c r="BO45" s="86" t="s">
        <v>75</v>
      </c>
      <c r="BP45" s="87" t="s">
        <v>130</v>
      </c>
      <c r="BQ45" s="208">
        <v>0</v>
      </c>
      <c r="BR45" s="208">
        <v>0</v>
      </c>
      <c r="BS45" s="208">
        <v>0.370626254413097</v>
      </c>
      <c r="BT45" s="208">
        <v>0.00964317012180404</v>
      </c>
      <c r="BU45" s="208">
        <v>0.047341307837538</v>
      </c>
      <c r="BV45" s="208">
        <v>1.72398277289494</v>
      </c>
      <c r="BW45" s="208">
        <v>3.46058950044866</v>
      </c>
      <c r="BX45" s="208">
        <v>0.000123234019312617</v>
      </c>
      <c r="BY45" s="208">
        <v>0.000417322911151881</v>
      </c>
      <c r="BZ45" s="208">
        <v>0.000115780442551446</v>
      </c>
      <c r="CA45" s="208">
        <v>0.000200416561575851</v>
      </c>
      <c r="CB45" s="208">
        <v>0.000894507477558971</v>
      </c>
      <c r="CC45" s="208">
        <v>0.320583955277898</v>
      </c>
      <c r="CD45" s="208">
        <v>0.000115954861939529</v>
      </c>
      <c r="CE45" s="208">
        <v>3.63177747336678e-5</v>
      </c>
      <c r="CF45" s="208">
        <v>0.000330525248356354</v>
      </c>
      <c r="CG45" s="208">
        <v>3.38068811171733e-5</v>
      </c>
      <c r="CH45" s="208">
        <v>3.12217785512479</v>
      </c>
      <c r="CI45" s="208">
        <v>0.000151648154084396</v>
      </c>
      <c r="CJ45" s="208">
        <v>5.30128631819022e-5</v>
      </c>
      <c r="CK45" s="208">
        <v>0.000518320309454783</v>
      </c>
      <c r="CL45" s="208">
        <v>0.000177984451837958</v>
      </c>
      <c r="CM45" s="208">
        <v>0.500318610142573</v>
      </c>
      <c r="CN45" s="208">
        <v>0.000380819015996559</v>
      </c>
      <c r="CO45" s="208">
        <v>2.8419131596905e-5</v>
      </c>
      <c r="CP45" s="208">
        <v>8.22269843162049e-5</v>
      </c>
      <c r="CQ45" s="208">
        <v>0.000856351708872089</v>
      </c>
      <c r="CR45" s="208">
        <v>0.875335970008019</v>
      </c>
      <c r="CS45" s="208">
        <v>0.574483221088374</v>
      </c>
      <c r="CT45" s="208">
        <v>1.9643446638719e-5</v>
      </c>
      <c r="CU45" s="208">
        <v>0.000779887461538437</v>
      </c>
      <c r="CV45" s="208">
        <v>2.13102671825628e-5</v>
      </c>
      <c r="CW45" s="208">
        <v>0.000485557949821226</v>
      </c>
      <c r="CX45" s="208">
        <v>0.000224823027431393</v>
      </c>
      <c r="CY45" s="208">
        <v>0.00407892882880959</v>
      </c>
      <c r="CZ45" s="208">
        <v>0.867462922435893</v>
      </c>
      <c r="DA45" s="208">
        <v>0.810479996406748</v>
      </c>
      <c r="DB45" s="208">
        <v>10.6052623331109</v>
      </c>
      <c r="DC45" s="208">
        <v>0.285458388024622</v>
      </c>
      <c r="DD45" s="208">
        <v>1.68452063260599</v>
      </c>
      <c r="DE45" s="208">
        <v>0.00117101446186944</v>
      </c>
      <c r="DF45" s="208">
        <v>0.034547768165781</v>
      </c>
      <c r="DG45" s="208">
        <v>0.00110074218750983</v>
      </c>
      <c r="DH45" s="208">
        <v>0.00290682112912486</v>
      </c>
      <c r="DI45" s="208">
        <v>0.000469529691940517</v>
      </c>
      <c r="DJ45" s="208">
        <v>0.0131545145396911</v>
      </c>
      <c r="DK45" s="208">
        <v>0.223487561828454</v>
      </c>
      <c r="DL45" s="208">
        <v>0.0137519722555335</v>
      </c>
      <c r="DM45" s="208">
        <v>0.204522283204353</v>
      </c>
      <c r="DN45" s="208">
        <v>0.0121734884350774</v>
      </c>
      <c r="DO45" s="208">
        <v>0.0485129849471846</v>
      </c>
      <c r="DP45" s="208">
        <v>0</v>
      </c>
      <c r="DQ45" s="101">
        <f t="shared" si="0"/>
        <v>25.8241923705674</v>
      </c>
      <c r="DR45" s="210">
        <v>0</v>
      </c>
      <c r="DS45" s="208">
        <v>0.372084386417597</v>
      </c>
      <c r="DT45" s="85">
        <f t="shared" si="1"/>
        <v>0.372084386417597</v>
      </c>
      <c r="DU45" s="208">
        <v>0</v>
      </c>
      <c r="DV45" s="208">
        <v>0</v>
      </c>
      <c r="DW45" s="208">
        <v>0</v>
      </c>
      <c r="DX45" s="208">
        <v>0</v>
      </c>
      <c r="DY45" s="208">
        <v>0</v>
      </c>
      <c r="DZ45" s="117">
        <f t="shared" si="3"/>
        <v>0.372084386417597</v>
      </c>
      <c r="EA45" s="118">
        <f t="shared" si="2"/>
        <v>26.196276756985</v>
      </c>
    </row>
    <row r="46" spans="1:131">
      <c r="A46" s="86" t="s">
        <v>223</v>
      </c>
      <c r="B46" s="200" t="s">
        <v>224</v>
      </c>
      <c r="C46" s="208">
        <v>0</v>
      </c>
      <c r="D46" s="208">
        <v>0</v>
      </c>
      <c r="E46" s="208">
        <v>0</v>
      </c>
      <c r="F46" s="208">
        <v>0</v>
      </c>
      <c r="G46" s="208">
        <v>0</v>
      </c>
      <c r="H46" s="208">
        <v>0</v>
      </c>
      <c r="I46" s="208">
        <v>0</v>
      </c>
      <c r="J46" s="208">
        <v>0</v>
      </c>
      <c r="K46" s="208">
        <v>0</v>
      </c>
      <c r="L46" s="208">
        <v>0</v>
      </c>
      <c r="M46" s="208">
        <v>0</v>
      </c>
      <c r="N46" s="208">
        <v>0</v>
      </c>
      <c r="O46" s="208">
        <v>0</v>
      </c>
      <c r="P46" s="208">
        <v>0</v>
      </c>
      <c r="Q46" s="208">
        <v>0</v>
      </c>
      <c r="R46" s="208">
        <v>0</v>
      </c>
      <c r="S46" s="208">
        <v>0</v>
      </c>
      <c r="T46" s="208">
        <v>0</v>
      </c>
      <c r="U46" s="208">
        <v>0</v>
      </c>
      <c r="V46" s="208">
        <v>0</v>
      </c>
      <c r="W46" s="208">
        <v>0</v>
      </c>
      <c r="X46" s="208">
        <v>0</v>
      </c>
      <c r="Y46" s="208">
        <v>0</v>
      </c>
      <c r="Z46" s="208">
        <v>0</v>
      </c>
      <c r="AA46" s="208">
        <v>0</v>
      </c>
      <c r="AB46" s="208">
        <v>0</v>
      </c>
      <c r="AC46" s="208">
        <v>0</v>
      </c>
      <c r="AD46" s="208">
        <v>0</v>
      </c>
      <c r="AE46" s="208">
        <v>0</v>
      </c>
      <c r="AF46" s="208">
        <v>0</v>
      </c>
      <c r="AG46" s="208">
        <v>0</v>
      </c>
      <c r="AH46" s="208">
        <v>0</v>
      </c>
      <c r="AI46" s="208">
        <v>0</v>
      </c>
      <c r="AJ46" s="208">
        <v>0</v>
      </c>
      <c r="AK46" s="208">
        <v>0</v>
      </c>
      <c r="AL46" s="208">
        <v>0</v>
      </c>
      <c r="AM46" s="208">
        <v>0</v>
      </c>
      <c r="AN46" s="208">
        <v>0</v>
      </c>
      <c r="AO46" s="208">
        <v>0</v>
      </c>
      <c r="AP46" s="208">
        <v>0</v>
      </c>
      <c r="AQ46" s="208">
        <v>0</v>
      </c>
      <c r="AR46" s="208">
        <v>0</v>
      </c>
      <c r="AS46" s="208">
        <v>0</v>
      </c>
      <c r="AT46" s="208">
        <v>0</v>
      </c>
      <c r="AU46" s="208">
        <v>0</v>
      </c>
      <c r="AV46" s="208">
        <v>0</v>
      </c>
      <c r="AW46" s="208">
        <v>0</v>
      </c>
      <c r="AX46" s="208">
        <v>0</v>
      </c>
      <c r="AY46" s="208">
        <v>0</v>
      </c>
      <c r="AZ46" s="208">
        <v>0</v>
      </c>
      <c r="BA46" s="208">
        <v>0</v>
      </c>
      <c r="BB46" s="208">
        <v>0</v>
      </c>
      <c r="BC46" s="209">
        <v>0</v>
      </c>
      <c r="BD46" s="210">
        <v>0</v>
      </c>
      <c r="BE46" s="208">
        <v>0</v>
      </c>
      <c r="BF46" s="208">
        <v>0</v>
      </c>
      <c r="BG46" s="208">
        <v>0</v>
      </c>
      <c r="BH46" s="208">
        <v>0</v>
      </c>
      <c r="BI46" s="208">
        <v>0</v>
      </c>
      <c r="BJ46" s="208">
        <v>0</v>
      </c>
      <c r="BK46" s="208">
        <v>0</v>
      </c>
      <c r="BL46" s="211">
        <v>0</v>
      </c>
      <c r="BM46" s="213">
        <v>0</v>
      </c>
      <c r="BN46" s="212"/>
      <c r="BO46" s="86" t="s">
        <v>76</v>
      </c>
      <c r="BP46" s="87" t="s">
        <v>131</v>
      </c>
      <c r="BQ46" s="208">
        <v>0</v>
      </c>
      <c r="BR46" s="208">
        <v>0</v>
      </c>
      <c r="BS46" s="208">
        <v>0</v>
      </c>
      <c r="BT46" s="208">
        <v>0.00915361360272561</v>
      </c>
      <c r="BU46" s="208">
        <v>0.145661181031264</v>
      </c>
      <c r="BV46" s="208">
        <v>11.7034782631114</v>
      </c>
      <c r="BW46" s="208">
        <v>17.7607678507853</v>
      </c>
      <c r="BX46" s="208">
        <v>1.77981233496924</v>
      </c>
      <c r="BY46" s="208">
        <v>11.0095583793701</v>
      </c>
      <c r="BZ46" s="208">
        <v>0.292878786296972</v>
      </c>
      <c r="CA46" s="208">
        <v>0.24954140543712</v>
      </c>
      <c r="CB46" s="208">
        <v>2.77402322724999</v>
      </c>
      <c r="CC46" s="208">
        <v>0.268557619538711</v>
      </c>
      <c r="CD46" s="208">
        <v>1.44432854847878</v>
      </c>
      <c r="CE46" s="208">
        <v>0.145430299438996</v>
      </c>
      <c r="CF46" s="208">
        <v>0.899600921263587</v>
      </c>
      <c r="CG46" s="208">
        <v>0.0624857748662187</v>
      </c>
      <c r="CH46" s="208">
        <v>10.729280293354</v>
      </c>
      <c r="CI46" s="208">
        <v>2.05420654280919</v>
      </c>
      <c r="CJ46" s="208">
        <v>1.41321811396504</v>
      </c>
      <c r="CK46" s="208">
        <v>3.65549583250413</v>
      </c>
      <c r="CL46" s="208">
        <v>1.78749814756509</v>
      </c>
      <c r="CM46" s="208">
        <v>3.13025048143433</v>
      </c>
      <c r="CN46" s="208">
        <v>7.07372156965845</v>
      </c>
      <c r="CO46" s="208">
        <v>1.52647547811931</v>
      </c>
      <c r="CP46" s="208">
        <v>1.54916845568292</v>
      </c>
      <c r="CQ46" s="208">
        <v>23.2444647723235</v>
      </c>
      <c r="CR46" s="208">
        <v>5.07731551345309</v>
      </c>
      <c r="CS46" s="208">
        <v>2.68928649165933</v>
      </c>
      <c r="CT46" s="208">
        <v>0.0965064597406452</v>
      </c>
      <c r="CU46" s="208">
        <v>4.96014676276654</v>
      </c>
      <c r="CV46" s="208">
        <v>0.583137439811114</v>
      </c>
      <c r="CW46" s="208">
        <v>2.38677485490323</v>
      </c>
      <c r="CX46" s="208">
        <v>0.160074163523577</v>
      </c>
      <c r="CY46" s="208">
        <v>20.2908098258353</v>
      </c>
      <c r="CZ46" s="208">
        <v>97.5515604333559</v>
      </c>
      <c r="DA46" s="208">
        <v>6.71760377060264</v>
      </c>
      <c r="DB46" s="208">
        <v>0.044555176226351</v>
      </c>
      <c r="DC46" s="208">
        <v>2.14057068585999</v>
      </c>
      <c r="DD46" s="208">
        <v>5.90894862231132</v>
      </c>
      <c r="DE46" s="208">
        <v>0.000671168006207979</v>
      </c>
      <c r="DF46" s="208">
        <v>0.761289132932219</v>
      </c>
      <c r="DG46" s="208">
        <v>1.02918578812083</v>
      </c>
      <c r="DH46" s="208">
        <v>10.5892315492083</v>
      </c>
      <c r="DI46" s="208">
        <v>22.5391447300481</v>
      </c>
      <c r="DJ46" s="208">
        <v>0.777889553190529</v>
      </c>
      <c r="DK46" s="208">
        <v>13.9098535585428</v>
      </c>
      <c r="DL46" s="208">
        <v>5.33014473168384</v>
      </c>
      <c r="DM46" s="208">
        <v>4.51269841813537</v>
      </c>
      <c r="DN46" s="208">
        <v>11.5487466051362</v>
      </c>
      <c r="DO46" s="208">
        <v>134.659124833201</v>
      </c>
      <c r="DP46" s="208">
        <v>0</v>
      </c>
      <c r="DQ46" s="101">
        <f t="shared" si="0"/>
        <v>458.974328161111</v>
      </c>
      <c r="DR46" s="210">
        <v>0</v>
      </c>
      <c r="DS46" s="208">
        <v>259.203201572407</v>
      </c>
      <c r="DT46" s="85">
        <f t="shared" si="1"/>
        <v>259.203201572407</v>
      </c>
      <c r="DU46" s="208">
        <v>0</v>
      </c>
      <c r="DV46" s="208">
        <v>0</v>
      </c>
      <c r="DW46" s="208">
        <v>825.726827070552</v>
      </c>
      <c r="DX46" s="208">
        <v>0</v>
      </c>
      <c r="DY46" s="208">
        <v>0</v>
      </c>
      <c r="DZ46" s="117">
        <f t="shared" si="3"/>
        <v>1084.93002864296</v>
      </c>
      <c r="EA46" s="118">
        <f t="shared" si="2"/>
        <v>1543.90435680407</v>
      </c>
    </row>
    <row r="47" spans="1:131">
      <c r="A47" s="86" t="s">
        <v>225</v>
      </c>
      <c r="B47" s="200" t="s">
        <v>226</v>
      </c>
      <c r="C47" s="208">
        <v>0</v>
      </c>
      <c r="D47" s="208">
        <v>0</v>
      </c>
      <c r="E47" s="208">
        <v>0</v>
      </c>
      <c r="F47" s="208">
        <v>0</v>
      </c>
      <c r="G47" s="208">
        <v>0</v>
      </c>
      <c r="H47" s="208">
        <v>0</v>
      </c>
      <c r="I47" s="208">
        <v>0</v>
      </c>
      <c r="J47" s="208">
        <v>0</v>
      </c>
      <c r="K47" s="208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Y47" s="208">
        <v>0</v>
      </c>
      <c r="Z47" s="208">
        <v>0</v>
      </c>
      <c r="AA47" s="208">
        <v>0</v>
      </c>
      <c r="AB47" s="208">
        <v>0</v>
      </c>
      <c r="AC47" s="208">
        <v>0</v>
      </c>
      <c r="AD47" s="208">
        <v>0</v>
      </c>
      <c r="AE47" s="208">
        <v>0</v>
      </c>
      <c r="AF47" s="208">
        <v>0</v>
      </c>
      <c r="AG47" s="208">
        <v>0</v>
      </c>
      <c r="AH47" s="208">
        <v>0</v>
      </c>
      <c r="AI47" s="208">
        <v>0</v>
      </c>
      <c r="AJ47" s="208">
        <v>0</v>
      </c>
      <c r="AK47" s="208">
        <v>0</v>
      </c>
      <c r="AL47" s="208">
        <v>0</v>
      </c>
      <c r="AM47" s="208">
        <v>0</v>
      </c>
      <c r="AN47" s="208">
        <v>0</v>
      </c>
      <c r="AO47" s="208">
        <v>0</v>
      </c>
      <c r="AP47" s="208">
        <v>0</v>
      </c>
      <c r="AQ47" s="208">
        <v>0</v>
      </c>
      <c r="AR47" s="208">
        <v>0</v>
      </c>
      <c r="AS47" s="208">
        <v>0</v>
      </c>
      <c r="AT47" s="208">
        <v>0</v>
      </c>
      <c r="AU47" s="208">
        <v>0</v>
      </c>
      <c r="AV47" s="208">
        <v>0</v>
      </c>
      <c r="AW47" s="208">
        <v>0</v>
      </c>
      <c r="AX47" s="208">
        <v>0</v>
      </c>
      <c r="AY47" s="208">
        <v>0</v>
      </c>
      <c r="AZ47" s="208">
        <v>0</v>
      </c>
      <c r="BA47" s="208">
        <v>0</v>
      </c>
      <c r="BB47" s="208">
        <v>0</v>
      </c>
      <c r="BC47" s="209">
        <v>0</v>
      </c>
      <c r="BD47" s="210">
        <v>0</v>
      </c>
      <c r="BE47" s="208">
        <v>0</v>
      </c>
      <c r="BF47" s="208">
        <v>0</v>
      </c>
      <c r="BG47" s="208">
        <v>0</v>
      </c>
      <c r="BH47" s="208">
        <v>0</v>
      </c>
      <c r="BI47" s="208">
        <v>0</v>
      </c>
      <c r="BJ47" s="208">
        <v>0</v>
      </c>
      <c r="BK47" s="208">
        <v>0</v>
      </c>
      <c r="BL47" s="211">
        <v>0</v>
      </c>
      <c r="BM47" s="213">
        <v>0</v>
      </c>
      <c r="BN47" s="212"/>
      <c r="BO47" s="86" t="s">
        <v>77</v>
      </c>
      <c r="BP47" s="87" t="s">
        <v>132</v>
      </c>
      <c r="BQ47" s="208">
        <v>0</v>
      </c>
      <c r="BR47" s="208">
        <v>0</v>
      </c>
      <c r="BS47" s="208">
        <v>0</v>
      </c>
      <c r="BT47" s="208">
        <v>0.00262026606751836</v>
      </c>
      <c r="BU47" s="208">
        <v>0.00498810562887959</v>
      </c>
      <c r="BV47" s="208">
        <v>0.00256765509242849</v>
      </c>
      <c r="BW47" s="208">
        <v>2.29347202148099</v>
      </c>
      <c r="BX47" s="208">
        <v>0.000313980824773208</v>
      </c>
      <c r="BY47" s="208">
        <v>0.00106327288983269</v>
      </c>
      <c r="BZ47" s="208">
        <v>0.000294990287971466</v>
      </c>
      <c r="CA47" s="208">
        <v>0.000510629756724597</v>
      </c>
      <c r="CB47" s="208">
        <v>0.00227906382617687</v>
      </c>
      <c r="CC47" s="208">
        <v>0.0001101156821104</v>
      </c>
      <c r="CD47" s="208">
        <v>0.0540837505483137</v>
      </c>
      <c r="CE47" s="208">
        <v>9.25319560979143e-5</v>
      </c>
      <c r="CF47" s="208">
        <v>0.000842126148819624</v>
      </c>
      <c r="CG47" s="208">
        <v>8.61345955880309e-5</v>
      </c>
      <c r="CH47" s="208">
        <v>3.50068890106568</v>
      </c>
      <c r="CI47" s="208">
        <v>1.01343845166565</v>
      </c>
      <c r="CJ47" s="208">
        <v>0.863125347797867</v>
      </c>
      <c r="CK47" s="208">
        <v>0.0989840079811702</v>
      </c>
      <c r="CL47" s="208">
        <v>0.000453476282739143</v>
      </c>
      <c r="CM47" s="208">
        <v>0.641806190058338</v>
      </c>
      <c r="CN47" s="208">
        <v>0.471776097164287</v>
      </c>
      <c r="CO47" s="208">
        <v>7.24074604391402e-5</v>
      </c>
      <c r="CP47" s="208">
        <v>0.000209501373875682</v>
      </c>
      <c r="CQ47" s="208">
        <v>1.25687947105088</v>
      </c>
      <c r="CR47" s="208">
        <v>5.80909266502057</v>
      </c>
      <c r="CS47" s="208">
        <v>0.163503182402232</v>
      </c>
      <c r="CT47" s="208">
        <v>5.00484006885104e-5</v>
      </c>
      <c r="CU47" s="208">
        <v>0.00198703012179569</v>
      </c>
      <c r="CV47" s="208">
        <v>0.110655363002079</v>
      </c>
      <c r="CW47" s="208">
        <v>0.706656254002504</v>
      </c>
      <c r="CX47" s="208">
        <v>0.0005728135783825</v>
      </c>
      <c r="CY47" s="208">
        <v>0.0103924666663025</v>
      </c>
      <c r="CZ47" s="208">
        <v>9.69164113936376</v>
      </c>
      <c r="DA47" s="208">
        <v>0.0255259619872384</v>
      </c>
      <c r="DB47" s="208">
        <v>0.000143729582106776</v>
      </c>
      <c r="DC47" s="208">
        <v>4.30166554701008</v>
      </c>
      <c r="DD47" s="208">
        <v>0.180359325366241</v>
      </c>
      <c r="DE47" s="208">
        <v>0.437645522187131</v>
      </c>
      <c r="DF47" s="208">
        <v>0.0880222588151429</v>
      </c>
      <c r="DG47" s="208">
        <v>0.317261460431002</v>
      </c>
      <c r="DH47" s="208">
        <v>1.58474430720917</v>
      </c>
      <c r="DI47" s="208">
        <v>11.4795364884284</v>
      </c>
      <c r="DJ47" s="208">
        <v>0.540671443755616</v>
      </c>
      <c r="DK47" s="208">
        <v>7.95709647607668</v>
      </c>
      <c r="DL47" s="208">
        <v>3.21856284078665</v>
      </c>
      <c r="DM47" s="208">
        <v>121.216361886112</v>
      </c>
      <c r="DN47" s="208">
        <v>54.2328519219369</v>
      </c>
      <c r="DO47" s="208">
        <v>67.5368860656284</v>
      </c>
      <c r="DP47" s="208">
        <v>0</v>
      </c>
      <c r="DQ47" s="101">
        <f t="shared" si="0"/>
        <v>299.822644694558</v>
      </c>
      <c r="DR47" s="210">
        <v>0</v>
      </c>
      <c r="DS47" s="208">
        <v>84.4980487094598</v>
      </c>
      <c r="DT47" s="85">
        <f t="shared" si="1"/>
        <v>84.4980487094598</v>
      </c>
      <c r="DU47" s="208">
        <v>0</v>
      </c>
      <c r="DV47" s="208">
        <v>0</v>
      </c>
      <c r="DW47" s="208">
        <v>1005.17938878421</v>
      </c>
      <c r="DX47" s="208">
        <v>0</v>
      </c>
      <c r="DY47" s="208">
        <v>0</v>
      </c>
      <c r="DZ47" s="117">
        <f t="shared" si="3"/>
        <v>1089.67743749367</v>
      </c>
      <c r="EA47" s="118">
        <f t="shared" si="2"/>
        <v>1389.50008218823</v>
      </c>
    </row>
    <row r="48" spans="1:131">
      <c r="A48" s="86" t="s">
        <v>227</v>
      </c>
      <c r="B48" s="200" t="s">
        <v>228</v>
      </c>
      <c r="C48" s="208">
        <v>14.7870233897089</v>
      </c>
      <c r="D48" s="208">
        <v>5.3906014964255</v>
      </c>
      <c r="E48" s="208">
        <v>0.609656817843247</v>
      </c>
      <c r="F48" s="208">
        <v>0</v>
      </c>
      <c r="G48" s="208">
        <v>0.0626320401256933</v>
      </c>
      <c r="H48" s="208">
        <v>0.257180739651135</v>
      </c>
      <c r="I48" s="208">
        <v>3.13361385525958</v>
      </c>
      <c r="J48" s="208">
        <v>0.16344659885598</v>
      </c>
      <c r="K48" s="208">
        <v>0</v>
      </c>
      <c r="L48" s="208">
        <v>0.264696523469309</v>
      </c>
      <c r="M48" s="208">
        <v>0</v>
      </c>
      <c r="N48" s="208">
        <v>0.93277328288461</v>
      </c>
      <c r="O48" s="208">
        <v>0</v>
      </c>
      <c r="P48" s="208">
        <v>4.70267005098195</v>
      </c>
      <c r="Q48" s="208">
        <v>0</v>
      </c>
      <c r="R48" s="208">
        <v>546.01318180435</v>
      </c>
      <c r="S48" s="208">
        <v>0</v>
      </c>
      <c r="T48" s="208">
        <v>10.064186026982</v>
      </c>
      <c r="U48" s="208">
        <v>0.232174537626221</v>
      </c>
      <c r="V48" s="208">
        <v>0.00142140514931918</v>
      </c>
      <c r="W48" s="208">
        <v>2.19201828863768</v>
      </c>
      <c r="X48" s="208">
        <v>5.78556255617889</v>
      </c>
      <c r="Y48" s="208">
        <v>4.27948732094182</v>
      </c>
      <c r="Z48" s="208">
        <v>1.12190292023787</v>
      </c>
      <c r="AA48" s="208">
        <v>0</v>
      </c>
      <c r="AB48" s="208">
        <v>0.305004026874846</v>
      </c>
      <c r="AC48" s="208">
        <v>0.98084282842845</v>
      </c>
      <c r="AD48" s="208">
        <v>0.157601729532962</v>
      </c>
      <c r="AE48" s="208">
        <v>0.828004223237228</v>
      </c>
      <c r="AF48" s="208">
        <v>0.00133951346832105</v>
      </c>
      <c r="AG48" s="208">
        <v>0.271604308239213</v>
      </c>
      <c r="AH48" s="208">
        <v>0.533471727707113</v>
      </c>
      <c r="AI48" s="208">
        <v>0.579078128073702</v>
      </c>
      <c r="AJ48" s="208">
        <v>0.549521716793869</v>
      </c>
      <c r="AK48" s="208">
        <v>8.54910754832584</v>
      </c>
      <c r="AL48" s="208">
        <v>27.0090175096901</v>
      </c>
      <c r="AM48" s="208">
        <v>27.7784612148386</v>
      </c>
      <c r="AN48" s="208">
        <v>0.240364280710982</v>
      </c>
      <c r="AO48" s="208">
        <v>0</v>
      </c>
      <c r="AP48" s="208">
        <v>0.41647689884066</v>
      </c>
      <c r="AQ48" s="208">
        <v>0.0634129191471774</v>
      </c>
      <c r="AR48" s="208">
        <v>3.49595362168921</v>
      </c>
      <c r="AS48" s="208">
        <v>0</v>
      </c>
      <c r="AT48" s="208">
        <v>0.0200091416648961</v>
      </c>
      <c r="AU48" s="208">
        <v>0</v>
      </c>
      <c r="AV48" s="208">
        <v>0</v>
      </c>
      <c r="AW48" s="208">
        <v>0.966407056846779</v>
      </c>
      <c r="AX48" s="208">
        <v>0.202852219918626</v>
      </c>
      <c r="AY48" s="208">
        <v>2.69814332860641</v>
      </c>
      <c r="AZ48" s="208">
        <v>0.19722528228838</v>
      </c>
      <c r="BA48" s="208">
        <v>0.222523338776087</v>
      </c>
      <c r="BB48" s="208">
        <v>0</v>
      </c>
      <c r="BC48" s="209">
        <v>676.060652219009</v>
      </c>
      <c r="BD48" s="210">
        <v>0</v>
      </c>
      <c r="BE48" s="208">
        <v>0.56378900688448</v>
      </c>
      <c r="BF48" s="208">
        <v>0.56378900688448</v>
      </c>
      <c r="BG48" s="208">
        <v>0</v>
      </c>
      <c r="BH48" s="208">
        <v>0</v>
      </c>
      <c r="BI48" s="208">
        <v>131.331590605343</v>
      </c>
      <c r="BJ48" s="208">
        <v>0</v>
      </c>
      <c r="BK48" s="208">
        <v>-0.72372339078659</v>
      </c>
      <c r="BL48" s="211">
        <v>131.171656221441</v>
      </c>
      <c r="BM48" s="213">
        <v>807.23230844045</v>
      </c>
      <c r="BN48" s="212"/>
      <c r="BO48" s="86" t="s">
        <v>78</v>
      </c>
      <c r="BP48" s="87" t="s">
        <v>133</v>
      </c>
      <c r="BQ48" s="208">
        <v>0</v>
      </c>
      <c r="BR48" s="208">
        <v>0</v>
      </c>
      <c r="BS48" s="208">
        <v>0</v>
      </c>
      <c r="BT48" s="208">
        <v>0.00201291230057815</v>
      </c>
      <c r="BU48" s="208">
        <v>0.0185782387609854</v>
      </c>
      <c r="BV48" s="208">
        <v>0.630909869438746</v>
      </c>
      <c r="BW48" s="208">
        <v>0.878516827495747</v>
      </c>
      <c r="BX48" s="208">
        <v>0.12933001476628</v>
      </c>
      <c r="BY48" s="208">
        <v>0.0166214687840364</v>
      </c>
      <c r="BZ48" s="208">
        <v>0.0743141200455705</v>
      </c>
      <c r="CA48" s="208">
        <v>0.255149275404018</v>
      </c>
      <c r="CB48" s="208">
        <v>0.59821411049638</v>
      </c>
      <c r="CC48" s="208">
        <v>0.00206319425207688</v>
      </c>
      <c r="CD48" s="208">
        <v>0.441455837702194</v>
      </c>
      <c r="CE48" s="208">
        <v>0.290477647760855</v>
      </c>
      <c r="CF48" s="208">
        <v>0.499604539064424</v>
      </c>
      <c r="CG48" s="208">
        <v>0.000563014499580787</v>
      </c>
      <c r="CH48" s="208">
        <v>0.487394556918409</v>
      </c>
      <c r="CI48" s="208">
        <v>0.108811085045156</v>
      </c>
      <c r="CJ48" s="208">
        <v>0.0242002281428647</v>
      </c>
      <c r="CK48" s="208">
        <v>0.120440495719083</v>
      </c>
      <c r="CL48" s="208">
        <v>0.193798097700344</v>
      </c>
      <c r="CM48" s="208">
        <v>0.171252282635706</v>
      </c>
      <c r="CN48" s="208">
        <v>0.384565347902817</v>
      </c>
      <c r="CO48" s="208">
        <v>0.217042786143275</v>
      </c>
      <c r="CP48" s="208">
        <v>0.199562732364927</v>
      </c>
      <c r="CQ48" s="208">
        <v>0.716072576271825</v>
      </c>
      <c r="CR48" s="208">
        <v>0.332551197682715</v>
      </c>
      <c r="CS48" s="208">
        <v>0.792235587103105</v>
      </c>
      <c r="CT48" s="208">
        <v>0.0561044274455131</v>
      </c>
      <c r="CU48" s="208">
        <v>1.44066154525828</v>
      </c>
      <c r="CV48" s="208">
        <v>0.186724417699232</v>
      </c>
      <c r="CW48" s="208">
        <v>0.3842684555076</v>
      </c>
      <c r="CX48" s="208">
        <v>0.00143729031462625</v>
      </c>
      <c r="CY48" s="208">
        <v>3.0849623771059</v>
      </c>
      <c r="CZ48" s="208">
        <v>5.53579526596346</v>
      </c>
      <c r="DA48" s="208">
        <v>1.78457709709383</v>
      </c>
      <c r="DB48" s="208">
        <v>0.000359860429073252</v>
      </c>
      <c r="DC48" s="208">
        <v>0.405085681927815</v>
      </c>
      <c r="DD48" s="208">
        <v>0.797547253927118</v>
      </c>
      <c r="DE48" s="208">
        <v>0.262572241154597</v>
      </c>
      <c r="DF48" s="208">
        <v>0.220384192042543</v>
      </c>
      <c r="DG48" s="208">
        <v>16.5709356465598</v>
      </c>
      <c r="DH48" s="208">
        <v>8.08600417025215</v>
      </c>
      <c r="DI48" s="208">
        <v>23.3006558032867</v>
      </c>
      <c r="DJ48" s="208">
        <v>3.67448264613758</v>
      </c>
      <c r="DK48" s="208">
        <v>22.2958504280147</v>
      </c>
      <c r="DL48" s="208">
        <v>8.30174658045319</v>
      </c>
      <c r="DM48" s="208">
        <v>0.426279445701358</v>
      </c>
      <c r="DN48" s="208">
        <v>19.3189941440483</v>
      </c>
      <c r="DO48" s="208">
        <v>7.96912302567004</v>
      </c>
      <c r="DP48" s="208">
        <v>0</v>
      </c>
      <c r="DQ48" s="101">
        <f t="shared" si="0"/>
        <v>131.690290040395</v>
      </c>
      <c r="DR48" s="210">
        <v>0</v>
      </c>
      <c r="DS48" s="208">
        <v>0.00522023374620235</v>
      </c>
      <c r="DT48" s="85">
        <f t="shared" si="1"/>
        <v>0.00522023374620235</v>
      </c>
      <c r="DU48" s="208">
        <v>0</v>
      </c>
      <c r="DV48" s="208">
        <v>0</v>
      </c>
      <c r="DW48" s="208">
        <v>22.6698494660165</v>
      </c>
      <c r="DX48" s="208">
        <v>0</v>
      </c>
      <c r="DY48" s="208">
        <v>0</v>
      </c>
      <c r="DZ48" s="117">
        <f t="shared" si="3"/>
        <v>22.6750696997627</v>
      </c>
      <c r="EA48" s="118">
        <f t="shared" si="2"/>
        <v>154.365359740158</v>
      </c>
    </row>
    <row r="49" spans="1:131">
      <c r="A49" s="86" t="s">
        <v>229</v>
      </c>
      <c r="B49" s="200" t="s">
        <v>230</v>
      </c>
      <c r="C49" s="208">
        <v>0.00718697848152337</v>
      </c>
      <c r="D49" s="208">
        <v>0.00643382782321384</v>
      </c>
      <c r="E49" s="208">
        <v>0</v>
      </c>
      <c r="F49" s="208">
        <v>0</v>
      </c>
      <c r="G49" s="208">
        <v>1.43755998529804e-5</v>
      </c>
      <c r="H49" s="208">
        <v>0.0073335154896591</v>
      </c>
      <c r="I49" s="208">
        <v>0.000633392443743833</v>
      </c>
      <c r="J49" s="208">
        <v>0.00107176133206145</v>
      </c>
      <c r="K49" s="208">
        <v>0</v>
      </c>
      <c r="L49" s="208">
        <v>0</v>
      </c>
      <c r="M49" s="208">
        <v>0</v>
      </c>
      <c r="N49" s="208">
        <v>0</v>
      </c>
      <c r="O49" s="208">
        <v>0</v>
      </c>
      <c r="P49" s="208">
        <v>0</v>
      </c>
      <c r="Q49" s="208">
        <v>0</v>
      </c>
      <c r="R49" s="208">
        <v>0.729850076656159</v>
      </c>
      <c r="S49" s="208">
        <v>0.000356433937107901</v>
      </c>
      <c r="T49" s="208">
        <v>0.0196702852776222</v>
      </c>
      <c r="U49" s="208">
        <v>0.000488138445153425</v>
      </c>
      <c r="V49" s="208">
        <v>0.000866395887453164</v>
      </c>
      <c r="W49" s="208">
        <v>0</v>
      </c>
      <c r="X49" s="208">
        <v>1.32637767905353e-5</v>
      </c>
      <c r="Y49" s="208">
        <v>4.23917745774691e-6</v>
      </c>
      <c r="Z49" s="208">
        <v>0.00156932082282251</v>
      </c>
      <c r="AA49" s="208">
        <v>0</v>
      </c>
      <c r="AB49" s="208">
        <v>0</v>
      </c>
      <c r="AC49" s="208">
        <v>0</v>
      </c>
      <c r="AD49" s="208">
        <v>0</v>
      </c>
      <c r="AE49" s="208">
        <v>0</v>
      </c>
      <c r="AF49" s="208">
        <v>5.23352747745612e-7</v>
      </c>
      <c r="AG49" s="208">
        <v>0</v>
      </c>
      <c r="AH49" s="208">
        <v>3.64896087712698e-5</v>
      </c>
      <c r="AI49" s="208">
        <v>0</v>
      </c>
      <c r="AJ49" s="208">
        <v>0</v>
      </c>
      <c r="AK49" s="208">
        <v>0.0346647847823948</v>
      </c>
      <c r="AL49" s="208">
        <v>0.0245112545079928</v>
      </c>
      <c r="AM49" s="208">
        <v>0.0701691831845394</v>
      </c>
      <c r="AN49" s="208">
        <v>0.000167550560074728</v>
      </c>
      <c r="AO49" s="208">
        <v>0</v>
      </c>
      <c r="AP49" s="208">
        <v>0</v>
      </c>
      <c r="AQ49" s="208">
        <v>0.000525563180258744</v>
      </c>
      <c r="AR49" s="208">
        <v>0</v>
      </c>
      <c r="AS49" s="208">
        <v>0</v>
      </c>
      <c r="AT49" s="208">
        <v>0.000210468767190559</v>
      </c>
      <c r="AU49" s="208">
        <v>0.0133900409690976</v>
      </c>
      <c r="AV49" s="208">
        <v>0.000404959635566409</v>
      </c>
      <c r="AW49" s="208">
        <v>0.0301239943257005</v>
      </c>
      <c r="AX49" s="208">
        <v>0.0316563548320148</v>
      </c>
      <c r="AY49" s="208">
        <v>0.0155454489060401</v>
      </c>
      <c r="AZ49" s="208">
        <v>0.0188705759880089</v>
      </c>
      <c r="BA49" s="208">
        <v>0.0074739070618894</v>
      </c>
      <c r="BB49" s="208">
        <v>0</v>
      </c>
      <c r="BC49" s="209">
        <v>1.02324310481291</v>
      </c>
      <c r="BD49" s="210">
        <v>0</v>
      </c>
      <c r="BE49" s="208">
        <v>4.8756980636966</v>
      </c>
      <c r="BF49" s="208">
        <v>4.8756980636966</v>
      </c>
      <c r="BG49" s="208">
        <v>0</v>
      </c>
      <c r="BH49" s="208">
        <v>0</v>
      </c>
      <c r="BI49" s="208">
        <v>1.59183326691736</v>
      </c>
      <c r="BJ49" s="208">
        <v>0</v>
      </c>
      <c r="BK49" s="208">
        <v>-0.00298774307687088</v>
      </c>
      <c r="BL49" s="211">
        <v>6.46454358753709</v>
      </c>
      <c r="BM49" s="213">
        <v>7.48778669235</v>
      </c>
      <c r="BN49" s="212"/>
      <c r="BO49" s="86" t="s">
        <v>79</v>
      </c>
      <c r="BP49" s="87" t="s">
        <v>134</v>
      </c>
      <c r="BQ49" s="208">
        <v>0</v>
      </c>
      <c r="BR49" s="208">
        <v>0</v>
      </c>
      <c r="BS49" s="208">
        <v>0</v>
      </c>
      <c r="BT49" s="208">
        <v>0.00126683199896973</v>
      </c>
      <c r="BU49" s="208">
        <v>0.00101999410634312</v>
      </c>
      <c r="BV49" s="208">
        <v>0.733834990167629</v>
      </c>
      <c r="BW49" s="208">
        <v>1.50055724749308</v>
      </c>
      <c r="BX49" s="208">
        <v>0.0593808951879252</v>
      </c>
      <c r="BY49" s="208">
        <v>0.391299858243012</v>
      </c>
      <c r="BZ49" s="208">
        <v>0.090662041318487</v>
      </c>
      <c r="CA49" s="208">
        <v>0.0552704049046057</v>
      </c>
      <c r="CB49" s="208">
        <v>0.215650437159875</v>
      </c>
      <c r="CC49" s="208">
        <v>0.00235572537461804</v>
      </c>
      <c r="CD49" s="208">
        <v>0.891677214646132</v>
      </c>
      <c r="CE49" s="208">
        <v>0.00120862969625882</v>
      </c>
      <c r="CF49" s="208">
        <v>0.30432835006523</v>
      </c>
      <c r="CG49" s="208">
        <v>0.000565994243591418</v>
      </c>
      <c r="CH49" s="208">
        <v>1.46672580552647</v>
      </c>
      <c r="CI49" s="208">
        <v>0.166808885082192</v>
      </c>
      <c r="CJ49" s="208">
        <v>0.0832267986960264</v>
      </c>
      <c r="CK49" s="208">
        <v>0.436651647128386</v>
      </c>
      <c r="CL49" s="208">
        <v>0.131942949289803</v>
      </c>
      <c r="CM49" s="208">
        <v>0.381403696797775</v>
      </c>
      <c r="CN49" s="208">
        <v>0.656974718901356</v>
      </c>
      <c r="CO49" s="208">
        <v>0.184535682075526</v>
      </c>
      <c r="CP49" s="208">
        <v>0.462378497401065</v>
      </c>
      <c r="CQ49" s="208">
        <v>0.747832282732335</v>
      </c>
      <c r="CR49" s="208">
        <v>0.644448276971069</v>
      </c>
      <c r="CS49" s="208">
        <v>0.29362009160718</v>
      </c>
      <c r="CT49" s="208">
        <v>0.0405856609885145</v>
      </c>
      <c r="CU49" s="208">
        <v>0.726824831215088</v>
      </c>
      <c r="CV49" s="208">
        <v>0.67966167848458</v>
      </c>
      <c r="CW49" s="208">
        <v>6.6755579125904</v>
      </c>
      <c r="CX49" s="208">
        <v>3.60751703224625</v>
      </c>
      <c r="CY49" s="208">
        <v>1.86182346538541</v>
      </c>
      <c r="CZ49" s="208">
        <v>66.0071254814772</v>
      </c>
      <c r="DA49" s="208">
        <v>7.80979078739163</v>
      </c>
      <c r="DB49" s="208">
        <v>0.000240263912252058</v>
      </c>
      <c r="DC49" s="208">
        <v>4.9031320362884</v>
      </c>
      <c r="DD49" s="208">
        <v>15.6109721574551</v>
      </c>
      <c r="DE49" s="208">
        <v>0.19168225823803</v>
      </c>
      <c r="DF49" s="208">
        <v>1.19894090776077</v>
      </c>
      <c r="DG49" s="208">
        <v>12.0516031337824</v>
      </c>
      <c r="DH49" s="208">
        <v>48.0672978780893</v>
      </c>
      <c r="DI49" s="208">
        <v>157.402137672529</v>
      </c>
      <c r="DJ49" s="208">
        <v>1.31609398266608</v>
      </c>
      <c r="DK49" s="208">
        <v>172.813574401244</v>
      </c>
      <c r="DL49" s="208">
        <v>7.45189433713385</v>
      </c>
      <c r="DM49" s="208">
        <v>100.364560355776</v>
      </c>
      <c r="DN49" s="208">
        <v>2.88967923685654</v>
      </c>
      <c r="DO49" s="208">
        <v>17.511019489867</v>
      </c>
      <c r="DP49" s="208">
        <v>0</v>
      </c>
      <c r="DQ49" s="101">
        <f t="shared" si="0"/>
        <v>639.087342908193</v>
      </c>
      <c r="DR49" s="210">
        <v>0</v>
      </c>
      <c r="DS49" s="208">
        <v>1.80100953888687</v>
      </c>
      <c r="DT49" s="85">
        <f t="shared" si="1"/>
        <v>1.80100953888687</v>
      </c>
      <c r="DU49" s="208">
        <v>0</v>
      </c>
      <c r="DV49" s="208">
        <v>0</v>
      </c>
      <c r="DW49" s="208">
        <v>183.203309923532</v>
      </c>
      <c r="DX49" s="208">
        <v>311.287389510746</v>
      </c>
      <c r="DY49" s="208">
        <v>0.000199995283630283</v>
      </c>
      <c r="DZ49" s="117">
        <f t="shared" si="3"/>
        <v>496.291908968448</v>
      </c>
      <c r="EA49" s="118">
        <f t="shared" si="2"/>
        <v>1135.37925187664</v>
      </c>
    </row>
    <row r="50" spans="1:131">
      <c r="A50" s="86" t="s">
        <v>231</v>
      </c>
      <c r="B50" s="200" t="s">
        <v>232</v>
      </c>
      <c r="C50" s="208">
        <v>324.263463132903</v>
      </c>
      <c r="D50" s="208">
        <v>154.821155033039</v>
      </c>
      <c r="E50" s="208">
        <v>5.99312197371882</v>
      </c>
      <c r="F50" s="208">
        <v>0</v>
      </c>
      <c r="G50" s="208">
        <v>1.74280118471228</v>
      </c>
      <c r="H50" s="208">
        <v>0</v>
      </c>
      <c r="I50" s="208">
        <v>86.4019792199073</v>
      </c>
      <c r="J50" s="208">
        <v>0.262595062654935</v>
      </c>
      <c r="K50" s="208">
        <v>0</v>
      </c>
      <c r="L50" s="208">
        <v>3.56933477957368</v>
      </c>
      <c r="M50" s="208">
        <v>0</v>
      </c>
      <c r="N50" s="208">
        <v>35.1473975118956</v>
      </c>
      <c r="O50" s="208">
        <v>0</v>
      </c>
      <c r="P50" s="208">
        <v>89.398592965879</v>
      </c>
      <c r="Q50" s="208">
        <v>0.199356713775694</v>
      </c>
      <c r="R50" s="208">
        <v>0</v>
      </c>
      <c r="S50" s="208">
        <v>0.0495679158375098</v>
      </c>
      <c r="T50" s="208">
        <v>4222.91726771619</v>
      </c>
      <c r="U50" s="208">
        <v>132.978585039036</v>
      </c>
      <c r="V50" s="208">
        <v>2.07727163933284</v>
      </c>
      <c r="W50" s="208">
        <v>21.8003839323707</v>
      </c>
      <c r="X50" s="208">
        <v>51.9342430946733</v>
      </c>
      <c r="Y50" s="208">
        <v>13.1844936392102</v>
      </c>
      <c r="Z50" s="208">
        <v>15.6183106935181</v>
      </c>
      <c r="AA50" s="208">
        <v>0</v>
      </c>
      <c r="AB50" s="208">
        <v>4.04063896939025</v>
      </c>
      <c r="AC50" s="208">
        <v>0.430336843268693</v>
      </c>
      <c r="AD50" s="208">
        <v>0.30454271363573</v>
      </c>
      <c r="AE50" s="208">
        <v>0</v>
      </c>
      <c r="AF50" s="208">
        <v>0.0342597120137972</v>
      </c>
      <c r="AG50" s="208">
        <v>20.0833546446924</v>
      </c>
      <c r="AH50" s="208">
        <v>0.0810246456093392</v>
      </c>
      <c r="AI50" s="208">
        <v>3.83559219308578</v>
      </c>
      <c r="AJ50" s="208">
        <v>18.8274396067303</v>
      </c>
      <c r="AK50" s="208">
        <v>0.0525926383850994</v>
      </c>
      <c r="AL50" s="208">
        <v>44.9752795518516</v>
      </c>
      <c r="AM50" s="208">
        <v>0.0971489973739062</v>
      </c>
      <c r="AN50" s="208">
        <v>0</v>
      </c>
      <c r="AO50" s="208">
        <v>0</v>
      </c>
      <c r="AP50" s="208">
        <v>0</v>
      </c>
      <c r="AQ50" s="208">
        <v>0</v>
      </c>
      <c r="AR50" s="208">
        <v>0</v>
      </c>
      <c r="AS50" s="208">
        <v>0</v>
      </c>
      <c r="AT50" s="208">
        <v>0</v>
      </c>
      <c r="AU50" s="208">
        <v>0</v>
      </c>
      <c r="AV50" s="208">
        <v>0</v>
      </c>
      <c r="AW50" s="208">
        <v>0.280303484856095</v>
      </c>
      <c r="AX50" s="208">
        <v>0</v>
      </c>
      <c r="AY50" s="208">
        <v>2.78879116838395</v>
      </c>
      <c r="AZ50" s="208">
        <v>5.49122455349668</v>
      </c>
      <c r="BA50" s="208">
        <v>12.4383447336125</v>
      </c>
      <c r="BB50" s="208">
        <v>0</v>
      </c>
      <c r="BC50" s="209">
        <v>5276.12079570461</v>
      </c>
      <c r="BD50" s="210">
        <v>0</v>
      </c>
      <c r="BE50" s="208">
        <v>398.214039703952</v>
      </c>
      <c r="BF50" s="208">
        <v>398.214039703952</v>
      </c>
      <c r="BG50" s="208">
        <v>0</v>
      </c>
      <c r="BH50" s="208">
        <v>0</v>
      </c>
      <c r="BI50" s="208">
        <v>0</v>
      </c>
      <c r="BJ50" s="208">
        <v>0</v>
      </c>
      <c r="BK50" s="208">
        <v>-5.34289705799892</v>
      </c>
      <c r="BL50" s="211">
        <v>392.871142645953</v>
      </c>
      <c r="BM50" s="213">
        <v>5668.99193835057</v>
      </c>
      <c r="BN50" s="212"/>
      <c r="BO50" s="86" t="s">
        <v>80</v>
      </c>
      <c r="BP50" s="87" t="s">
        <v>135</v>
      </c>
      <c r="BQ50" s="208">
        <v>65.4508861936857</v>
      </c>
      <c r="BR50" s="208">
        <v>25.7922084036433</v>
      </c>
      <c r="BS50" s="208">
        <v>3.13089105503925</v>
      </c>
      <c r="BT50" s="208">
        <v>0.0542897844675039</v>
      </c>
      <c r="BU50" s="208">
        <v>1.53220848783982</v>
      </c>
      <c r="BV50" s="208">
        <v>83.5548940841764</v>
      </c>
      <c r="BW50" s="208">
        <v>2.68442875208432</v>
      </c>
      <c r="BX50" s="208">
        <v>8.79319007069118</v>
      </c>
      <c r="BY50" s="208">
        <v>16.0273139140377</v>
      </c>
      <c r="BZ50" s="208">
        <v>2.52846830020252</v>
      </c>
      <c r="CA50" s="208">
        <v>3.07994885097881</v>
      </c>
      <c r="CB50" s="208">
        <v>24.2948946736943</v>
      </c>
      <c r="CC50" s="208">
        <v>2.93997879134812</v>
      </c>
      <c r="CD50" s="208">
        <v>14.0602756974688</v>
      </c>
      <c r="CE50" s="208">
        <v>1.4256131467385</v>
      </c>
      <c r="CF50" s="208">
        <v>23.6103828600105</v>
      </c>
      <c r="CG50" s="208">
        <v>0.657606345637996</v>
      </c>
      <c r="CH50" s="208">
        <v>34.3134509883986</v>
      </c>
      <c r="CI50" s="208">
        <v>3.35679450199078</v>
      </c>
      <c r="CJ50" s="208">
        <v>0.829173616026588</v>
      </c>
      <c r="CK50" s="208">
        <v>14.3816620370982</v>
      </c>
      <c r="CL50" s="208">
        <v>6.57954146590457</v>
      </c>
      <c r="CM50" s="208">
        <v>6.35936292050609</v>
      </c>
      <c r="CN50" s="208">
        <v>17.6187920313827</v>
      </c>
      <c r="CO50" s="208">
        <v>1.6859507421944</v>
      </c>
      <c r="CP50" s="208">
        <v>3.74319964151917</v>
      </c>
      <c r="CQ50" s="208">
        <v>38.3638266216074</v>
      </c>
      <c r="CR50" s="208">
        <v>13.8572702137421</v>
      </c>
      <c r="CS50" s="208">
        <v>11.499001782737</v>
      </c>
      <c r="CT50" s="208">
        <v>0.387236079195625</v>
      </c>
      <c r="CU50" s="208">
        <v>13.1246113331068</v>
      </c>
      <c r="CV50" s="208">
        <v>6.90789936157447</v>
      </c>
      <c r="CW50" s="208">
        <v>57.0598826482204</v>
      </c>
      <c r="CX50" s="208">
        <v>16.2229140660777</v>
      </c>
      <c r="CY50" s="208">
        <v>81.6312081557966</v>
      </c>
      <c r="CZ50" s="208">
        <v>319.487536353825</v>
      </c>
      <c r="DA50" s="208">
        <v>69.8339687061795</v>
      </c>
      <c r="DB50" s="208">
        <v>3.69526087075735</v>
      </c>
      <c r="DC50" s="208">
        <v>6.89711676880389</v>
      </c>
      <c r="DD50" s="208">
        <v>17.8880871301841</v>
      </c>
      <c r="DE50" s="208">
        <v>6.21004593297451</v>
      </c>
      <c r="DF50" s="208">
        <v>29.5811949716878</v>
      </c>
      <c r="DG50" s="208">
        <v>26.4239344187625</v>
      </c>
      <c r="DH50" s="208">
        <v>24.4236529961414</v>
      </c>
      <c r="DI50" s="208">
        <v>156.356420938617</v>
      </c>
      <c r="DJ50" s="208">
        <v>74.1368141371481</v>
      </c>
      <c r="DK50" s="208">
        <v>50.6851657240218</v>
      </c>
      <c r="DL50" s="208">
        <v>38.4108858403406</v>
      </c>
      <c r="DM50" s="208">
        <v>537.050648940288</v>
      </c>
      <c r="DN50" s="208">
        <v>100.170313514247</v>
      </c>
      <c r="DO50" s="208">
        <v>8.65656070327963</v>
      </c>
      <c r="DP50" s="208">
        <v>0</v>
      </c>
      <c r="DQ50" s="101">
        <f t="shared" si="0"/>
        <v>2077.44686556608</v>
      </c>
      <c r="DR50" s="210">
        <v>0</v>
      </c>
      <c r="DS50" s="208">
        <v>0</v>
      </c>
      <c r="DT50" s="85">
        <f t="shared" si="1"/>
        <v>0</v>
      </c>
      <c r="DU50" s="208">
        <v>0</v>
      </c>
      <c r="DV50" s="208">
        <v>0</v>
      </c>
      <c r="DW50" s="208">
        <v>74.5224808641274</v>
      </c>
      <c r="DX50" s="208">
        <v>0</v>
      </c>
      <c r="DY50" s="208">
        <v>0</v>
      </c>
      <c r="DZ50" s="117">
        <f t="shared" si="3"/>
        <v>74.5224808641274</v>
      </c>
      <c r="EA50" s="118">
        <f t="shared" si="2"/>
        <v>2151.96934643021</v>
      </c>
    </row>
    <row r="51" spans="1:131">
      <c r="A51" s="86" t="s">
        <v>233</v>
      </c>
      <c r="B51" s="200" t="s">
        <v>234</v>
      </c>
      <c r="C51" s="208">
        <v>643.907627226986</v>
      </c>
      <c r="D51" s="208">
        <v>125.829270532909</v>
      </c>
      <c r="E51" s="208">
        <v>6.8934832059244</v>
      </c>
      <c r="F51" s="208">
        <v>0</v>
      </c>
      <c r="G51" s="208">
        <v>0</v>
      </c>
      <c r="H51" s="208">
        <v>0</v>
      </c>
      <c r="I51" s="208">
        <v>0.0638761526819026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100.098505320801</v>
      </c>
      <c r="U51" s="208">
        <v>0.415740630034212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8">
        <v>0</v>
      </c>
      <c r="AB51" s="208">
        <v>0</v>
      </c>
      <c r="AC51" s="208">
        <v>0</v>
      </c>
      <c r="AD51" s="208">
        <v>0</v>
      </c>
      <c r="AE51" s="208">
        <v>0</v>
      </c>
      <c r="AF51" s="208">
        <v>0</v>
      </c>
      <c r="AG51" s="208">
        <v>0</v>
      </c>
      <c r="AH51" s="208">
        <v>0</v>
      </c>
      <c r="AI51" s="208">
        <v>0</v>
      </c>
      <c r="AJ51" s="208">
        <v>0</v>
      </c>
      <c r="AK51" s="208">
        <v>0</v>
      </c>
      <c r="AL51" s="208">
        <v>0</v>
      </c>
      <c r="AM51" s="208">
        <v>0</v>
      </c>
      <c r="AN51" s="208">
        <v>0</v>
      </c>
      <c r="AO51" s="208">
        <v>0</v>
      </c>
      <c r="AP51" s="208">
        <v>0</v>
      </c>
      <c r="AQ51" s="208">
        <v>0</v>
      </c>
      <c r="AR51" s="208">
        <v>0</v>
      </c>
      <c r="AS51" s="208">
        <v>0</v>
      </c>
      <c r="AT51" s="208">
        <v>0</v>
      </c>
      <c r="AU51" s="208">
        <v>0</v>
      </c>
      <c r="AV51" s="208">
        <v>0</v>
      </c>
      <c r="AW51" s="208">
        <v>0</v>
      </c>
      <c r="AX51" s="208">
        <v>0</v>
      </c>
      <c r="AY51" s="208">
        <v>0</v>
      </c>
      <c r="AZ51" s="208">
        <v>0</v>
      </c>
      <c r="BA51" s="208">
        <v>0</v>
      </c>
      <c r="BB51" s="208">
        <v>0</v>
      </c>
      <c r="BC51" s="209">
        <v>877.208503069337</v>
      </c>
      <c r="BD51" s="210">
        <v>0</v>
      </c>
      <c r="BE51" s="208">
        <v>0</v>
      </c>
      <c r="BF51" s="208">
        <v>0</v>
      </c>
      <c r="BG51" s="208">
        <v>0</v>
      </c>
      <c r="BH51" s="208">
        <v>0</v>
      </c>
      <c r="BI51" s="208">
        <v>0</v>
      </c>
      <c r="BJ51" s="208">
        <v>0</v>
      </c>
      <c r="BK51" s="208">
        <v>-0.589812105486692</v>
      </c>
      <c r="BL51" s="211">
        <v>-0.589812105486692</v>
      </c>
      <c r="BM51" s="213">
        <v>876.61869096385</v>
      </c>
      <c r="BN51" s="212"/>
      <c r="BO51" s="86" t="s">
        <v>81</v>
      </c>
      <c r="BP51" s="87" t="s">
        <v>136</v>
      </c>
      <c r="BQ51" s="208">
        <v>0</v>
      </c>
      <c r="BR51" s="208">
        <v>0</v>
      </c>
      <c r="BS51" s="208">
        <v>0</v>
      </c>
      <c r="BT51" s="208">
        <v>0.000221523403439507</v>
      </c>
      <c r="BU51" s="208">
        <v>0.0399185384108404</v>
      </c>
      <c r="BV51" s="208">
        <v>1.64849020020443</v>
      </c>
      <c r="BW51" s="208">
        <v>2.32546630162669</v>
      </c>
      <c r="BX51" s="208">
        <v>0.201582492219077</v>
      </c>
      <c r="BY51" s="208">
        <v>0.682644232163767</v>
      </c>
      <c r="BZ51" s="208">
        <v>0.189390156143017</v>
      </c>
      <c r="CA51" s="208">
        <v>0.327835367131466</v>
      </c>
      <c r="CB51" s="208">
        <v>1.46320835464689</v>
      </c>
      <c r="CC51" s="208">
        <v>0.0706966536833942</v>
      </c>
      <c r="CD51" s="208">
        <v>0.189675466117789</v>
      </c>
      <c r="CE51" s="208">
        <v>0.0594075206140275</v>
      </c>
      <c r="CF51" s="208">
        <v>0.540663233063773</v>
      </c>
      <c r="CG51" s="208">
        <v>0.0553002765613448</v>
      </c>
      <c r="CH51" s="208">
        <v>0.96212644423962</v>
      </c>
      <c r="CI51" s="208">
        <v>0.248061476946612</v>
      </c>
      <c r="CJ51" s="208">
        <v>0.0867168427962054</v>
      </c>
      <c r="CK51" s="208">
        <v>0.847852730361775</v>
      </c>
      <c r="CL51" s="208">
        <v>0.291141598544521</v>
      </c>
      <c r="CM51" s="208">
        <v>0.28932640485435</v>
      </c>
      <c r="CN51" s="208">
        <v>0.62293226137714</v>
      </c>
      <c r="CO51" s="208">
        <v>0.0464871583833789</v>
      </c>
      <c r="CP51" s="208">
        <v>0.134504421089043</v>
      </c>
      <c r="CQ51" s="208">
        <v>1.40079429895562</v>
      </c>
      <c r="CR51" s="208">
        <v>0.23453201027892</v>
      </c>
      <c r="CS51" s="208">
        <v>0.359163755181936</v>
      </c>
      <c r="CT51" s="208">
        <v>0.0321321575916497</v>
      </c>
      <c r="CU51" s="208">
        <v>1.27571638922623</v>
      </c>
      <c r="CV51" s="208">
        <v>0.0348586923682006</v>
      </c>
      <c r="CW51" s="208">
        <v>0.794261050541964</v>
      </c>
      <c r="CX51" s="208">
        <v>0.367758727911732</v>
      </c>
      <c r="CY51" s="208">
        <v>6.6721887631518</v>
      </c>
      <c r="CZ51" s="208">
        <v>80.2943465880977</v>
      </c>
      <c r="DA51" s="208">
        <v>13.6522673554044</v>
      </c>
      <c r="DB51" s="208">
        <v>0.092277505760481</v>
      </c>
      <c r="DC51" s="208">
        <v>0.26123397050983</v>
      </c>
      <c r="DD51" s="208">
        <v>3.77875051388118</v>
      </c>
      <c r="DE51" s="208">
        <v>1.91551014050269</v>
      </c>
      <c r="DF51" s="208">
        <v>56.512197251299</v>
      </c>
      <c r="DG51" s="208">
        <v>1.80056087342265</v>
      </c>
      <c r="DH51" s="208">
        <v>4.75489033720145</v>
      </c>
      <c r="DI51" s="208">
        <v>0.768042509691431</v>
      </c>
      <c r="DJ51" s="208">
        <v>21.5177581615365</v>
      </c>
      <c r="DK51" s="208">
        <v>61.4029161336829</v>
      </c>
      <c r="DL51" s="208">
        <v>22.4950614745892</v>
      </c>
      <c r="DM51" s="208">
        <v>1.18052426518585</v>
      </c>
      <c r="DN51" s="208">
        <v>19.913025246039</v>
      </c>
      <c r="DO51" s="208">
        <v>7.50060896204567</v>
      </c>
      <c r="DP51" s="208">
        <v>0</v>
      </c>
      <c r="DQ51" s="101">
        <f t="shared" si="0"/>
        <v>320.335026788641</v>
      </c>
      <c r="DR51" s="210">
        <v>0</v>
      </c>
      <c r="DS51" s="208">
        <v>0.728572844099535</v>
      </c>
      <c r="DT51" s="85">
        <f t="shared" si="1"/>
        <v>0.728572844099535</v>
      </c>
      <c r="DU51" s="208">
        <v>0</v>
      </c>
      <c r="DV51" s="208">
        <v>0</v>
      </c>
      <c r="DW51" s="208">
        <v>0</v>
      </c>
      <c r="DX51" s="208">
        <v>0</v>
      </c>
      <c r="DY51" s="208">
        <v>0</v>
      </c>
      <c r="DZ51" s="117">
        <f t="shared" si="3"/>
        <v>0.728572844099535</v>
      </c>
      <c r="EA51" s="118">
        <f t="shared" si="2"/>
        <v>321.06359963274</v>
      </c>
    </row>
    <row r="52" spans="1:131">
      <c r="A52" s="86" t="s">
        <v>235</v>
      </c>
      <c r="B52" s="200" t="s">
        <v>236</v>
      </c>
      <c r="C52" s="208">
        <v>0</v>
      </c>
      <c r="D52" s="208">
        <v>0.105913975252425</v>
      </c>
      <c r="E52" s="208">
        <v>0</v>
      </c>
      <c r="F52" s="208">
        <v>0</v>
      </c>
      <c r="G52" s="208">
        <v>0</v>
      </c>
      <c r="H52" s="208">
        <v>14.0559197443577</v>
      </c>
      <c r="I52" s="208">
        <v>11.2288240195297</v>
      </c>
      <c r="J52" s="208">
        <v>0.65228690834563</v>
      </c>
      <c r="K52" s="208">
        <v>0</v>
      </c>
      <c r="L52" s="208">
        <v>11.3048227322361</v>
      </c>
      <c r="M52" s="208">
        <v>1.83260899598988</v>
      </c>
      <c r="N52" s="208">
        <v>57.6134626098714</v>
      </c>
      <c r="O52" s="208">
        <v>0</v>
      </c>
      <c r="P52" s="208">
        <v>19.5963457541259</v>
      </c>
      <c r="Q52" s="208">
        <v>0</v>
      </c>
      <c r="R52" s="208">
        <v>0</v>
      </c>
      <c r="S52" s="208">
        <v>0.256069617045806</v>
      </c>
      <c r="T52" s="208">
        <v>508.702635764801</v>
      </c>
      <c r="U52" s="208">
        <v>106.424330535448</v>
      </c>
      <c r="V52" s="208">
        <v>10.1042026802728</v>
      </c>
      <c r="W52" s="208">
        <v>53.4199021235529</v>
      </c>
      <c r="X52" s="208">
        <v>0</v>
      </c>
      <c r="Y52" s="208">
        <v>8.19119108822357</v>
      </c>
      <c r="Z52" s="208">
        <v>5.26648663651973</v>
      </c>
      <c r="AA52" s="208">
        <v>0</v>
      </c>
      <c r="AB52" s="208">
        <v>1.08076703143529</v>
      </c>
      <c r="AC52" s="208">
        <v>0.0964419456356417</v>
      </c>
      <c r="AD52" s="208">
        <v>0.38837180020357</v>
      </c>
      <c r="AE52" s="208">
        <v>0</v>
      </c>
      <c r="AF52" s="208">
        <v>0.00141209029944992</v>
      </c>
      <c r="AG52" s="208">
        <v>5.27045357724999</v>
      </c>
      <c r="AH52" s="208">
        <v>0</v>
      </c>
      <c r="AI52" s="208">
        <v>0.0171290341391718</v>
      </c>
      <c r="AJ52" s="208">
        <v>2.62796790376332</v>
      </c>
      <c r="AK52" s="208">
        <v>0</v>
      </c>
      <c r="AL52" s="208">
        <v>1.06633220606207</v>
      </c>
      <c r="AM52" s="208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0.329200047861262</v>
      </c>
      <c r="AX52" s="208">
        <v>0</v>
      </c>
      <c r="AY52" s="208">
        <v>2.01020366522035</v>
      </c>
      <c r="AZ52" s="208">
        <v>1.76463480082676</v>
      </c>
      <c r="BA52" s="208">
        <v>0</v>
      </c>
      <c r="BB52" s="208">
        <v>0</v>
      </c>
      <c r="BC52" s="209">
        <v>823.407917288269</v>
      </c>
      <c r="BD52" s="210">
        <v>0</v>
      </c>
      <c r="BE52" s="208">
        <v>0</v>
      </c>
      <c r="BF52" s="208">
        <v>0</v>
      </c>
      <c r="BG52" s="208">
        <v>0</v>
      </c>
      <c r="BH52" s="208">
        <v>0</v>
      </c>
      <c r="BI52" s="208">
        <v>0</v>
      </c>
      <c r="BJ52" s="208">
        <v>0</v>
      </c>
      <c r="BK52" s="208">
        <v>-37.8920990184209</v>
      </c>
      <c r="BL52" s="211">
        <v>-37.8920990184209</v>
      </c>
      <c r="BM52" s="213">
        <v>785.515818269849</v>
      </c>
      <c r="BN52" s="212"/>
      <c r="BO52" s="86" t="s">
        <v>82</v>
      </c>
      <c r="BP52" s="87" t="s">
        <v>137</v>
      </c>
      <c r="BQ52" s="208">
        <v>41.3643307725657</v>
      </c>
      <c r="BR52" s="208">
        <v>2.83939580649784</v>
      </c>
      <c r="BS52" s="208">
        <v>0.135917537717061</v>
      </c>
      <c r="BT52" s="208">
        <v>0.025017226553363</v>
      </c>
      <c r="BU52" s="208">
        <v>0.941235641041296</v>
      </c>
      <c r="BV52" s="208">
        <v>26.9489802371583</v>
      </c>
      <c r="BW52" s="208">
        <v>34.0247966925034</v>
      </c>
      <c r="BX52" s="208">
        <v>14.3589136378128</v>
      </c>
      <c r="BY52" s="208">
        <v>20.5887597894287</v>
      </c>
      <c r="BZ52" s="208">
        <v>1.69465167494352</v>
      </c>
      <c r="CA52" s="208">
        <v>3.48746502335865</v>
      </c>
      <c r="CB52" s="208">
        <v>26.5622806910963</v>
      </c>
      <c r="CC52" s="208">
        <v>1.78822012910874</v>
      </c>
      <c r="CD52" s="208">
        <v>10.0449837874056</v>
      </c>
      <c r="CE52" s="208">
        <v>0.662333854688208</v>
      </c>
      <c r="CF52" s="208">
        <v>32.2768767170453</v>
      </c>
      <c r="CG52" s="208">
        <v>0.403591014633485</v>
      </c>
      <c r="CH52" s="208">
        <v>29.502698506125</v>
      </c>
      <c r="CI52" s="208">
        <v>6.1208155646903</v>
      </c>
      <c r="CJ52" s="208">
        <v>1.96059412065531</v>
      </c>
      <c r="CK52" s="208">
        <v>19.6745905966656</v>
      </c>
      <c r="CL52" s="208">
        <v>6.33053770766977</v>
      </c>
      <c r="CM52" s="208">
        <v>6.78110778577874</v>
      </c>
      <c r="CN52" s="208">
        <v>21.6675293186204</v>
      </c>
      <c r="CO52" s="208">
        <v>4.42197009442291</v>
      </c>
      <c r="CP52" s="208">
        <v>3.8902831222718</v>
      </c>
      <c r="CQ52" s="208">
        <v>68.7977687748421</v>
      </c>
      <c r="CR52" s="208">
        <v>26.2833203191505</v>
      </c>
      <c r="CS52" s="208">
        <v>8.63363804442386</v>
      </c>
      <c r="CT52" s="208">
        <v>1.47891261578774</v>
      </c>
      <c r="CU52" s="208">
        <v>21.0796691098326</v>
      </c>
      <c r="CV52" s="208">
        <v>7.74606675017198</v>
      </c>
      <c r="CW52" s="208">
        <v>53.0217204278989</v>
      </c>
      <c r="CX52" s="208">
        <v>15.8874800755877</v>
      </c>
      <c r="CY52" s="208">
        <v>27.0007211477344</v>
      </c>
      <c r="CZ52" s="208">
        <v>299.352427381025</v>
      </c>
      <c r="DA52" s="208">
        <v>21.2755163743254</v>
      </c>
      <c r="DB52" s="208">
        <v>0.589081290183641</v>
      </c>
      <c r="DC52" s="208">
        <v>5.62929283407082</v>
      </c>
      <c r="DD52" s="208">
        <v>93.777270774178</v>
      </c>
      <c r="DE52" s="208">
        <v>2.10194508401649</v>
      </c>
      <c r="DF52" s="208">
        <v>10.3935319249625</v>
      </c>
      <c r="DG52" s="208">
        <v>32.5984513103583</v>
      </c>
      <c r="DH52" s="208">
        <v>82.4374118815933</v>
      </c>
      <c r="DI52" s="208">
        <v>109.553858270582</v>
      </c>
      <c r="DJ52" s="208">
        <v>16.5251841846717</v>
      </c>
      <c r="DK52" s="208">
        <v>144.584645769167</v>
      </c>
      <c r="DL52" s="208">
        <v>16.7617485107515</v>
      </c>
      <c r="DM52" s="208">
        <v>204.14950279766</v>
      </c>
      <c r="DN52" s="208">
        <v>32.9556201984677</v>
      </c>
      <c r="DO52" s="208">
        <v>21.5547516862894</v>
      </c>
      <c r="DP52" s="208">
        <v>0</v>
      </c>
      <c r="DQ52" s="101">
        <f t="shared" si="0"/>
        <v>1642.66741458819</v>
      </c>
      <c r="DR52" s="210">
        <v>0</v>
      </c>
      <c r="DS52" s="208">
        <v>0.0258168553894937</v>
      </c>
      <c r="DT52" s="85">
        <f t="shared" si="1"/>
        <v>0.0258168553894937</v>
      </c>
      <c r="DU52" s="208">
        <v>0</v>
      </c>
      <c r="DV52" s="208">
        <v>0</v>
      </c>
      <c r="DW52" s="208">
        <v>21.9486153240836</v>
      </c>
      <c r="DX52" s="208">
        <v>46.7112345568713</v>
      </c>
      <c r="DY52" s="208">
        <v>0</v>
      </c>
      <c r="DZ52" s="117">
        <f t="shared" si="3"/>
        <v>68.6856667363444</v>
      </c>
      <c r="EA52" s="118">
        <f t="shared" si="2"/>
        <v>1711.35308132453</v>
      </c>
    </row>
    <row r="53" spans="1:131">
      <c r="A53" s="86" t="s">
        <v>237</v>
      </c>
      <c r="B53" s="200" t="s">
        <v>238</v>
      </c>
      <c r="C53" s="208">
        <v>0</v>
      </c>
      <c r="D53" s="208">
        <v>0</v>
      </c>
      <c r="E53" s="208">
        <v>0</v>
      </c>
      <c r="F53" s="208">
        <v>0</v>
      </c>
      <c r="G53" s="208">
        <v>0</v>
      </c>
      <c r="H53" s="208">
        <v>0.0378383277928105</v>
      </c>
      <c r="I53" s="208">
        <v>0.141041912415043</v>
      </c>
      <c r="J53" s="208">
        <v>0</v>
      </c>
      <c r="K53" s="208">
        <v>3.06969637627702</v>
      </c>
      <c r="L53" s="208">
        <v>26.4725661766465</v>
      </c>
      <c r="M53" s="208">
        <v>0</v>
      </c>
      <c r="N53" s="208">
        <v>76.7123388167298</v>
      </c>
      <c r="O53" s="208">
        <v>13.8132359568096</v>
      </c>
      <c r="P53" s="208">
        <v>14.0519123360902</v>
      </c>
      <c r="Q53" s="208">
        <v>0.267430279697019</v>
      </c>
      <c r="R53" s="208">
        <v>0</v>
      </c>
      <c r="S53" s="208">
        <v>0</v>
      </c>
      <c r="T53" s="208">
        <v>128.145618272879</v>
      </c>
      <c r="U53" s="208">
        <v>29.6432712639537</v>
      </c>
      <c r="V53" s="208">
        <v>0.262407836148278</v>
      </c>
      <c r="W53" s="208">
        <v>322.055912375891</v>
      </c>
      <c r="X53" s="208">
        <v>19.5725032405684</v>
      </c>
      <c r="Y53" s="208">
        <v>1.13568459673248</v>
      </c>
      <c r="Z53" s="208">
        <v>22.403894518147</v>
      </c>
      <c r="AA53" s="208">
        <v>2.64513273844834</v>
      </c>
      <c r="AB53" s="208">
        <v>15.2061156752899</v>
      </c>
      <c r="AC53" s="208">
        <v>5.32323678998236</v>
      </c>
      <c r="AD53" s="208">
        <v>1.27423599430252</v>
      </c>
      <c r="AE53" s="208">
        <v>22.4223223867043</v>
      </c>
      <c r="AF53" s="208">
        <v>0.511292792559312</v>
      </c>
      <c r="AG53" s="208">
        <v>50.7299678960148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0.116907137781599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9">
        <v>756.014563697861</v>
      </c>
      <c r="BD53" s="210">
        <v>0</v>
      </c>
      <c r="BE53" s="208">
        <v>54.5896722162505</v>
      </c>
      <c r="BF53" s="208">
        <v>54.5896722162505</v>
      </c>
      <c r="BG53" s="208">
        <v>0</v>
      </c>
      <c r="BH53" s="208">
        <v>0</v>
      </c>
      <c r="BI53" s="208">
        <v>0</v>
      </c>
      <c r="BJ53" s="208">
        <v>0</v>
      </c>
      <c r="BK53" s="208">
        <v>-27.7989959849621</v>
      </c>
      <c r="BL53" s="211">
        <v>26.7906762312884</v>
      </c>
      <c r="BM53" s="213">
        <v>782.805239929149</v>
      </c>
      <c r="BN53" s="212"/>
      <c r="BO53" s="86" t="s">
        <v>83</v>
      </c>
      <c r="BP53" s="87" t="s">
        <v>138</v>
      </c>
      <c r="BQ53" s="208">
        <v>1.0029098045865</v>
      </c>
      <c r="BR53" s="208">
        <v>0.0509842251126941</v>
      </c>
      <c r="BS53" s="208">
        <v>0.00193583654837974</v>
      </c>
      <c r="BT53" s="208">
        <v>0.00509119304153316</v>
      </c>
      <c r="BU53" s="208">
        <v>0.964213154156656</v>
      </c>
      <c r="BV53" s="208">
        <v>7.1235490693959</v>
      </c>
      <c r="BW53" s="208">
        <v>7.76538674614019</v>
      </c>
      <c r="BX53" s="208">
        <v>1.35050135465907</v>
      </c>
      <c r="BY53" s="208">
        <v>12.0099583026419</v>
      </c>
      <c r="BZ53" s="208">
        <v>0.748900185350378</v>
      </c>
      <c r="CA53" s="208">
        <v>1.62760953638648</v>
      </c>
      <c r="CB53" s="208">
        <v>9.45720622027367</v>
      </c>
      <c r="CC53" s="208">
        <v>0.282378080607833</v>
      </c>
      <c r="CD53" s="208">
        <v>1.93572040813702</v>
      </c>
      <c r="CE53" s="208">
        <v>0.234706875448002</v>
      </c>
      <c r="CF53" s="208">
        <v>1.73530026199554</v>
      </c>
      <c r="CG53" s="208">
        <v>0.11438314621319</v>
      </c>
      <c r="CH53" s="208">
        <v>5.73822444055405</v>
      </c>
      <c r="CI53" s="208">
        <v>1.620151741686</v>
      </c>
      <c r="CJ53" s="208">
        <v>0.478104140254868</v>
      </c>
      <c r="CK53" s="208">
        <v>4.80267201307691</v>
      </c>
      <c r="CL53" s="208">
        <v>1.44155390404401</v>
      </c>
      <c r="CM53" s="208">
        <v>3.09466911885555</v>
      </c>
      <c r="CN53" s="208">
        <v>8.04465601935247</v>
      </c>
      <c r="CO53" s="208">
        <v>1.14834144132385</v>
      </c>
      <c r="CP53" s="208">
        <v>2.44408273194218</v>
      </c>
      <c r="CQ53" s="208">
        <v>28.1333837544082</v>
      </c>
      <c r="CR53" s="208">
        <v>5.0455937914501</v>
      </c>
      <c r="CS53" s="208">
        <v>2.07931629540437</v>
      </c>
      <c r="CT53" s="208">
        <v>0.401054066231855</v>
      </c>
      <c r="CU53" s="208">
        <v>5.70168722411791</v>
      </c>
      <c r="CV53" s="208">
        <v>4.13043894700629</v>
      </c>
      <c r="CW53" s="208">
        <v>2.01311811675124</v>
      </c>
      <c r="CX53" s="208">
        <v>2.04980707563317</v>
      </c>
      <c r="CY53" s="208">
        <v>10.38698699847</v>
      </c>
      <c r="CZ53" s="208">
        <v>35.2909561368369</v>
      </c>
      <c r="DA53" s="208">
        <v>11.7022158729939</v>
      </c>
      <c r="DB53" s="208">
        <v>0.380333010789842</v>
      </c>
      <c r="DC53" s="208">
        <v>4.41971108996254</v>
      </c>
      <c r="DD53" s="208">
        <v>7.33706619939022</v>
      </c>
      <c r="DE53" s="208">
        <v>0.974889170983938</v>
      </c>
      <c r="DF53" s="208">
        <v>4.91667805930945</v>
      </c>
      <c r="DG53" s="208">
        <v>37.5092813755201</v>
      </c>
      <c r="DH53" s="208">
        <v>16.5073963661937</v>
      </c>
      <c r="DI53" s="208">
        <v>53.0208488296174</v>
      </c>
      <c r="DJ53" s="208">
        <v>5.0994843137315</v>
      </c>
      <c r="DK53" s="208">
        <v>27.1518311350817</v>
      </c>
      <c r="DL53" s="208">
        <v>13.0796683927371</v>
      </c>
      <c r="DM53" s="208">
        <v>74.0087788925923</v>
      </c>
      <c r="DN53" s="208">
        <v>61.6540068585934</v>
      </c>
      <c r="DO53" s="208">
        <v>21.3012761239048</v>
      </c>
      <c r="DP53" s="208">
        <v>0</v>
      </c>
      <c r="DQ53" s="101">
        <f t="shared" si="0"/>
        <v>509.518998049497</v>
      </c>
      <c r="DR53" s="210">
        <v>0</v>
      </c>
      <c r="DS53" s="208">
        <v>2.76527660900941</v>
      </c>
      <c r="DT53" s="85">
        <f t="shared" si="1"/>
        <v>2.76527660900941</v>
      </c>
      <c r="DU53" s="208">
        <v>0</v>
      </c>
      <c r="DV53" s="208">
        <v>0</v>
      </c>
      <c r="DW53" s="208">
        <v>43.02071655155</v>
      </c>
      <c r="DX53" s="208">
        <v>0</v>
      </c>
      <c r="DY53" s="208">
        <v>0</v>
      </c>
      <c r="DZ53" s="117">
        <f t="shared" si="3"/>
        <v>45.7859931605594</v>
      </c>
      <c r="EA53" s="118">
        <f t="shared" si="2"/>
        <v>555.304991210056</v>
      </c>
    </row>
    <row r="54" spans="1:131">
      <c r="A54" s="86" t="s">
        <v>239</v>
      </c>
      <c r="B54" s="200" t="s">
        <v>240</v>
      </c>
      <c r="C54" s="208">
        <v>120.201429093106</v>
      </c>
      <c r="D54" s="208">
        <v>10.1306267158254</v>
      </c>
      <c r="E54" s="208">
        <v>0.448140107368528</v>
      </c>
      <c r="F54" s="208">
        <v>0</v>
      </c>
      <c r="G54" s="208">
        <v>0</v>
      </c>
      <c r="H54" s="208">
        <v>0</v>
      </c>
      <c r="I54" s="208">
        <v>0.00967894600526444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26.2720284952038</v>
      </c>
      <c r="V54" s="208">
        <v>0</v>
      </c>
      <c r="W54" s="208">
        <v>0</v>
      </c>
      <c r="X54" s="208">
        <v>0</v>
      </c>
      <c r="Y54" s="208">
        <v>0</v>
      </c>
      <c r="Z54" s="208">
        <v>0.626494039980205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8">
        <v>0</v>
      </c>
      <c r="AN54" s="208">
        <v>0</v>
      </c>
      <c r="AO54" s="208">
        <v>0</v>
      </c>
      <c r="AP54" s="208">
        <v>0</v>
      </c>
      <c r="AQ54" s="208">
        <v>0.0370796582948832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0.125384742710203</v>
      </c>
      <c r="AX54" s="208">
        <v>1.63163307512404</v>
      </c>
      <c r="AY54" s="208">
        <v>0</v>
      </c>
      <c r="AZ54" s="208">
        <v>0</v>
      </c>
      <c r="BA54" s="208">
        <v>0.161344258219063</v>
      </c>
      <c r="BB54" s="208">
        <v>0</v>
      </c>
      <c r="BC54" s="209">
        <v>159.643839131837</v>
      </c>
      <c r="BD54" s="210">
        <v>0</v>
      </c>
      <c r="BE54" s="208">
        <v>30.2088092207385</v>
      </c>
      <c r="BF54" s="208">
        <v>30.2088092207385</v>
      </c>
      <c r="BG54" s="208">
        <v>0</v>
      </c>
      <c r="BH54" s="208">
        <v>0</v>
      </c>
      <c r="BI54" s="208">
        <v>12.8021154750228</v>
      </c>
      <c r="BJ54" s="208">
        <v>0</v>
      </c>
      <c r="BK54" s="208">
        <v>-0.181419791648966</v>
      </c>
      <c r="BL54" s="211">
        <v>42.8295049041123</v>
      </c>
      <c r="BM54" s="213">
        <v>202.47334403595</v>
      </c>
      <c r="BN54" s="212"/>
      <c r="BO54" s="86" t="s">
        <v>84</v>
      </c>
      <c r="BP54" s="87" t="s">
        <v>139</v>
      </c>
      <c r="BQ54" s="208">
        <v>0.0834890271519786</v>
      </c>
      <c r="BR54" s="208">
        <v>0.0376118037624662</v>
      </c>
      <c r="BS54" s="208">
        <v>0.000338404168503899</v>
      </c>
      <c r="BT54" s="208">
        <v>6.38478154376724e-5</v>
      </c>
      <c r="BU54" s="208">
        <v>0.00133804112087633</v>
      </c>
      <c r="BV54" s="208">
        <v>0.057567066301886</v>
      </c>
      <c r="BW54" s="208">
        <v>1.00221227534922</v>
      </c>
      <c r="BX54" s="208">
        <v>0.0382949897094692</v>
      </c>
      <c r="BY54" s="208">
        <v>0.433499123595615</v>
      </c>
      <c r="BZ54" s="208">
        <v>0.00747727022083072</v>
      </c>
      <c r="CA54" s="208">
        <v>0.00788260889832202</v>
      </c>
      <c r="CB54" s="208">
        <v>0.0283531619362989</v>
      </c>
      <c r="CC54" s="208">
        <v>0.0265075617168942</v>
      </c>
      <c r="CD54" s="208">
        <v>0.0168167742662277</v>
      </c>
      <c r="CE54" s="208">
        <v>0.00088555195916421</v>
      </c>
      <c r="CF54" s="208">
        <v>0.0125990329503311</v>
      </c>
      <c r="CG54" s="208">
        <v>0.00125702828030504</v>
      </c>
      <c r="CH54" s="208">
        <v>0.0880154806882467</v>
      </c>
      <c r="CI54" s="208">
        <v>0.0142762655672316</v>
      </c>
      <c r="CJ54" s="208">
        <v>0.0201227416643239</v>
      </c>
      <c r="CK54" s="208">
        <v>0.0386868791452947</v>
      </c>
      <c r="CL54" s="208">
        <v>0.0140143592788751</v>
      </c>
      <c r="CM54" s="208">
        <v>0.0111741494514539</v>
      </c>
      <c r="CN54" s="208">
        <v>0.0417530842678472</v>
      </c>
      <c r="CO54" s="208">
        <v>0.00359291844482676</v>
      </c>
      <c r="CP54" s="208">
        <v>0.0101477824136499</v>
      </c>
      <c r="CQ54" s="208">
        <v>0.0558857059943431</v>
      </c>
      <c r="CR54" s="208">
        <v>0.0122908756441144</v>
      </c>
      <c r="CS54" s="208">
        <v>0.0372398995811728</v>
      </c>
      <c r="CT54" s="208">
        <v>0.00102457187372327</v>
      </c>
      <c r="CU54" s="208">
        <v>0.0292253869164721</v>
      </c>
      <c r="CV54" s="208">
        <v>0.0107451763959854</v>
      </c>
      <c r="CW54" s="208">
        <v>0.104599154494633</v>
      </c>
      <c r="CX54" s="208">
        <v>0.0571258350784132</v>
      </c>
      <c r="CY54" s="208">
        <v>0.117462193053832</v>
      </c>
      <c r="CZ54" s="208">
        <v>2.10050084359303</v>
      </c>
      <c r="DA54" s="208">
        <v>0.308410610337137</v>
      </c>
      <c r="DB54" s="208">
        <v>0.00126715731998261</v>
      </c>
      <c r="DC54" s="208">
        <v>0.0722660204294828</v>
      </c>
      <c r="DD54" s="208">
        <v>0.271265150823913</v>
      </c>
      <c r="DE54" s="208">
        <v>0.0369322601083042</v>
      </c>
      <c r="DF54" s="208">
        <v>0.918017480381056</v>
      </c>
      <c r="DG54" s="208">
        <v>0.18671011948378</v>
      </c>
      <c r="DH54" s="208">
        <v>0.749715319845828</v>
      </c>
      <c r="DI54" s="208">
        <v>2.25053329155724</v>
      </c>
      <c r="DJ54" s="208">
        <v>0.31499657309648</v>
      </c>
      <c r="DK54" s="208">
        <v>3.31688222900294</v>
      </c>
      <c r="DL54" s="208">
        <v>0.423304678266406</v>
      </c>
      <c r="DM54" s="208">
        <v>1.84023966449433</v>
      </c>
      <c r="DN54" s="208">
        <v>0.542457611833444</v>
      </c>
      <c r="DO54" s="208">
        <v>0.555461087886462</v>
      </c>
      <c r="DP54" s="208">
        <v>0</v>
      </c>
      <c r="DQ54" s="101">
        <f t="shared" si="0"/>
        <v>16.3125361276181</v>
      </c>
      <c r="DR54" s="210">
        <v>0</v>
      </c>
      <c r="DS54" s="208">
        <v>1.17204490559532</v>
      </c>
      <c r="DT54" s="85">
        <f t="shared" si="1"/>
        <v>1.17204490559532</v>
      </c>
      <c r="DU54" s="208">
        <v>0.012213569277454</v>
      </c>
      <c r="DV54" s="208">
        <v>0</v>
      </c>
      <c r="DW54" s="208">
        <v>14.9844364695047</v>
      </c>
      <c r="DX54" s="208">
        <v>4.36649659424739</v>
      </c>
      <c r="DY54" s="208">
        <v>0.0150887606498331</v>
      </c>
      <c r="DZ54" s="117">
        <f t="shared" si="3"/>
        <v>20.5502802992746</v>
      </c>
      <c r="EA54" s="118">
        <f t="shared" si="2"/>
        <v>36.8628164268927</v>
      </c>
    </row>
    <row r="55" spans="1:131">
      <c r="A55" s="86" t="s">
        <v>241</v>
      </c>
      <c r="B55" s="200" t="s">
        <v>242</v>
      </c>
      <c r="C55" s="208">
        <v>0.104389302381505</v>
      </c>
      <c r="D55" s="208">
        <v>0</v>
      </c>
      <c r="E55" s="208">
        <v>0.04756796038398</v>
      </c>
      <c r="F55" s="208">
        <v>0</v>
      </c>
      <c r="G55" s="208">
        <v>0</v>
      </c>
      <c r="H55" s="208">
        <v>0</v>
      </c>
      <c r="I55" s="208">
        <v>0.1834236417708</v>
      </c>
      <c r="J55" s="208">
        <v>0</v>
      </c>
      <c r="K55" s="208">
        <v>0</v>
      </c>
      <c r="L55" s="208">
        <v>0.0975818887136324</v>
      </c>
      <c r="M55" s="208">
        <v>0.0935925121250262</v>
      </c>
      <c r="N55" s="208">
        <v>1.26244184767931</v>
      </c>
      <c r="O55" s="208">
        <v>1.28442024310252</v>
      </c>
      <c r="P55" s="208">
        <v>2.82512116391504</v>
      </c>
      <c r="Q55" s="208">
        <v>1.58023806619583</v>
      </c>
      <c r="R55" s="208">
        <v>0</v>
      </c>
      <c r="S55" s="208">
        <v>0</v>
      </c>
      <c r="T55" s="208">
        <v>0</v>
      </c>
      <c r="U55" s="208">
        <v>0.145860226752403</v>
      </c>
      <c r="V55" s="208">
        <v>0</v>
      </c>
      <c r="W55" s="208">
        <v>5.63996941929542</v>
      </c>
      <c r="X55" s="208">
        <v>2.28174858752814</v>
      </c>
      <c r="Y55" s="208">
        <v>0</v>
      </c>
      <c r="Z55" s="208">
        <v>2.63590063766516</v>
      </c>
      <c r="AA55" s="208">
        <v>0.101415504736693</v>
      </c>
      <c r="AB55" s="208">
        <v>0.0209393111509893</v>
      </c>
      <c r="AC55" s="208">
        <v>0.254671008668017</v>
      </c>
      <c r="AD55" s="208">
        <v>2.82600028121432</v>
      </c>
      <c r="AE55" s="208">
        <v>0.85889059873935</v>
      </c>
      <c r="AF55" s="208">
        <v>0.0496396092268056</v>
      </c>
      <c r="AG55" s="208">
        <v>1.13640585263771</v>
      </c>
      <c r="AH55" s="208">
        <v>0.746630324209183</v>
      </c>
      <c r="AI55" s="208">
        <v>0</v>
      </c>
      <c r="AJ55" s="208">
        <v>0</v>
      </c>
      <c r="AK55" s="208">
        <v>26.9166590233576</v>
      </c>
      <c r="AL55" s="208">
        <v>5.29220370706234</v>
      </c>
      <c r="AM55" s="208">
        <v>1.46142870545655</v>
      </c>
      <c r="AN55" s="208">
        <v>0</v>
      </c>
      <c r="AO55" s="208">
        <v>0</v>
      </c>
      <c r="AP55" s="208">
        <v>0</v>
      </c>
      <c r="AQ55" s="208">
        <v>0</v>
      </c>
      <c r="AR55" s="208">
        <v>0</v>
      </c>
      <c r="AS55" s="208">
        <v>0</v>
      </c>
      <c r="AT55" s="208">
        <v>0.182799999952525</v>
      </c>
      <c r="AU55" s="208">
        <v>0.062293247232348</v>
      </c>
      <c r="AV55" s="208">
        <v>0.52688076192204</v>
      </c>
      <c r="AW55" s="208">
        <v>0.023842183651055</v>
      </c>
      <c r="AX55" s="208">
        <v>0.0376272348101099</v>
      </c>
      <c r="AY55" s="208">
        <v>0.181939256086452</v>
      </c>
      <c r="AZ55" s="208">
        <v>0</v>
      </c>
      <c r="BA55" s="208">
        <v>0.161304610034796</v>
      </c>
      <c r="BB55" s="208">
        <v>0</v>
      </c>
      <c r="BC55" s="209">
        <v>59.0238267176576</v>
      </c>
      <c r="BD55" s="210">
        <v>0</v>
      </c>
      <c r="BE55" s="208">
        <v>0</v>
      </c>
      <c r="BF55" s="208">
        <v>0</v>
      </c>
      <c r="BG55" s="208">
        <v>0</v>
      </c>
      <c r="BH55" s="208">
        <v>0</v>
      </c>
      <c r="BI55" s="208">
        <v>0.799178681711997</v>
      </c>
      <c r="BJ55" s="208">
        <v>0</v>
      </c>
      <c r="BK55" s="208">
        <v>-0.0620529506696603</v>
      </c>
      <c r="BL55" s="211">
        <v>0.737125731042337</v>
      </c>
      <c r="BM55" s="213">
        <v>59.7609524487</v>
      </c>
      <c r="BN55" s="212"/>
      <c r="BO55" s="86" t="s">
        <v>85</v>
      </c>
      <c r="BP55" s="87" t="s">
        <v>140</v>
      </c>
      <c r="BQ55" s="208">
        <v>0</v>
      </c>
      <c r="BR55" s="208">
        <v>0</v>
      </c>
      <c r="BS55" s="208">
        <v>0</v>
      </c>
      <c r="BT55" s="208">
        <v>0</v>
      </c>
      <c r="BU55" s="208">
        <v>0.000399233666965762</v>
      </c>
      <c r="BV55" s="208">
        <v>0</v>
      </c>
      <c r="BW55" s="208">
        <v>0</v>
      </c>
      <c r="BX55" s="208">
        <v>0</v>
      </c>
      <c r="BY55" s="208">
        <v>0</v>
      </c>
      <c r="BZ55" s="208">
        <v>0</v>
      </c>
      <c r="CA55" s="208">
        <v>0</v>
      </c>
      <c r="CB55" s="208">
        <v>0</v>
      </c>
      <c r="CC55" s="208">
        <v>0</v>
      </c>
      <c r="CD55" s="208">
        <v>0</v>
      </c>
      <c r="CE55" s="208">
        <v>0</v>
      </c>
      <c r="CF55" s="208">
        <v>0</v>
      </c>
      <c r="CG55" s="208">
        <v>0</v>
      </c>
      <c r="CH55" s="208">
        <v>0</v>
      </c>
      <c r="CI55" s="208">
        <v>0</v>
      </c>
      <c r="CJ55" s="208">
        <v>0</v>
      </c>
      <c r="CK55" s="208">
        <v>0</v>
      </c>
      <c r="CL55" s="208">
        <v>0</v>
      </c>
      <c r="CM55" s="208">
        <v>0.159851821183904</v>
      </c>
      <c r="CN55" s="208">
        <v>0</v>
      </c>
      <c r="CO55" s="208">
        <v>0</v>
      </c>
      <c r="CP55" s="208">
        <v>0</v>
      </c>
      <c r="CQ55" s="208">
        <v>0</v>
      </c>
      <c r="CR55" s="208">
        <v>0.304018728163277</v>
      </c>
      <c r="CS55" s="208">
        <v>0</v>
      </c>
      <c r="CT55" s="208">
        <v>0</v>
      </c>
      <c r="CU55" s="208">
        <v>0</v>
      </c>
      <c r="CV55" s="208">
        <v>0</v>
      </c>
      <c r="CW55" s="208">
        <v>0.0500115892850813</v>
      </c>
      <c r="CX55" s="208">
        <v>0</v>
      </c>
      <c r="CY55" s="208">
        <v>0</v>
      </c>
      <c r="CZ55" s="208">
        <v>0.903490513625915</v>
      </c>
      <c r="DA55" s="208">
        <v>1.26137935063661</v>
      </c>
      <c r="DB55" s="208">
        <v>0.0530937766187573</v>
      </c>
      <c r="DC55" s="208">
        <v>0</v>
      </c>
      <c r="DD55" s="208">
        <v>0.25833961873577</v>
      </c>
      <c r="DE55" s="208">
        <v>0</v>
      </c>
      <c r="DF55" s="208">
        <v>0</v>
      </c>
      <c r="DG55" s="208">
        <v>0</v>
      </c>
      <c r="DH55" s="208">
        <v>0</v>
      </c>
      <c r="DI55" s="208">
        <v>1.33201184659422</v>
      </c>
      <c r="DJ55" s="208">
        <v>0</v>
      </c>
      <c r="DK55" s="208">
        <v>2.41038923498674</v>
      </c>
      <c r="DL55" s="208">
        <v>1.03353371459848</v>
      </c>
      <c r="DM55" s="208">
        <v>0.450522312227325</v>
      </c>
      <c r="DN55" s="208">
        <v>0</v>
      </c>
      <c r="DO55" s="208">
        <v>0.378957439304786</v>
      </c>
      <c r="DP55" s="208">
        <v>0</v>
      </c>
      <c r="DQ55" s="101">
        <f t="shared" si="0"/>
        <v>8.59599917962783</v>
      </c>
      <c r="DR55" s="210">
        <v>0</v>
      </c>
      <c r="DS55" s="208">
        <v>0</v>
      </c>
      <c r="DT55" s="85">
        <f t="shared" si="1"/>
        <v>0</v>
      </c>
      <c r="DU55" s="208">
        <v>0</v>
      </c>
      <c r="DV55" s="208">
        <v>0</v>
      </c>
      <c r="DW55" s="208">
        <v>100.104263450298</v>
      </c>
      <c r="DX55" s="208">
        <v>0</v>
      </c>
      <c r="DY55" s="208">
        <v>0</v>
      </c>
      <c r="DZ55" s="117">
        <f t="shared" si="3"/>
        <v>100.104263450298</v>
      </c>
      <c r="EA55" s="118">
        <f t="shared" si="2"/>
        <v>108.700262629926</v>
      </c>
    </row>
    <row r="56" spans="1:131">
      <c r="A56" s="86" t="s">
        <v>243</v>
      </c>
      <c r="B56" s="200" t="s">
        <v>244</v>
      </c>
      <c r="C56" s="208">
        <v>0</v>
      </c>
      <c r="D56" s="208">
        <v>0.266122901279337</v>
      </c>
      <c r="E56" s="208">
        <v>0</v>
      </c>
      <c r="F56" s="208">
        <v>0</v>
      </c>
      <c r="G56" s="208">
        <v>14.041755136262</v>
      </c>
      <c r="H56" s="208">
        <v>15.1677431265967</v>
      </c>
      <c r="I56" s="208">
        <v>62.4911174704536</v>
      </c>
      <c r="J56" s="208">
        <v>1.80346087244512</v>
      </c>
      <c r="K56" s="208">
        <v>0.470042839163741</v>
      </c>
      <c r="L56" s="208">
        <v>0.772336027378203</v>
      </c>
      <c r="M56" s="208">
        <v>0</v>
      </c>
      <c r="N56" s="208">
        <v>4.82450866669824</v>
      </c>
      <c r="O56" s="208">
        <v>6.81793360812148</v>
      </c>
      <c r="P56" s="208">
        <v>3.85001993313882</v>
      </c>
      <c r="Q56" s="208">
        <v>1.453439405349</v>
      </c>
      <c r="R56" s="208">
        <v>5.09768460729627</v>
      </c>
      <c r="S56" s="208">
        <v>0.276689524430774</v>
      </c>
      <c r="T56" s="208">
        <v>31.1314461063736</v>
      </c>
      <c r="U56" s="208">
        <v>28.3638024015415</v>
      </c>
      <c r="V56" s="208">
        <v>2.60531901365467</v>
      </c>
      <c r="W56" s="208">
        <v>17.3285213114358</v>
      </c>
      <c r="X56" s="208">
        <v>3.84804299998392</v>
      </c>
      <c r="Y56" s="208">
        <v>2.98071172882838</v>
      </c>
      <c r="Z56" s="208">
        <v>3.39027494274804</v>
      </c>
      <c r="AA56" s="208">
        <v>0.0212132719041003</v>
      </c>
      <c r="AB56" s="208">
        <v>0.598963029691356</v>
      </c>
      <c r="AC56" s="208">
        <v>2.32256588769918</v>
      </c>
      <c r="AD56" s="208">
        <v>0.801176430100689</v>
      </c>
      <c r="AE56" s="208">
        <v>0.170155495563274</v>
      </c>
      <c r="AF56" s="208">
        <v>0.00298800927940673</v>
      </c>
      <c r="AG56" s="208">
        <v>9.33331108517688</v>
      </c>
      <c r="AH56" s="208">
        <v>1.01896638278667</v>
      </c>
      <c r="AI56" s="208">
        <v>0.0876306286473074</v>
      </c>
      <c r="AJ56" s="208">
        <v>1.72252206102857</v>
      </c>
      <c r="AK56" s="208">
        <v>3.25849176388872</v>
      </c>
      <c r="AL56" s="208">
        <v>16.0997109887805</v>
      </c>
      <c r="AM56" s="208">
        <v>0.00595686098978826</v>
      </c>
      <c r="AN56" s="208">
        <v>0</v>
      </c>
      <c r="AO56" s="208">
        <v>0</v>
      </c>
      <c r="AP56" s="208">
        <v>0.484375627010663</v>
      </c>
      <c r="AQ56" s="208">
        <v>0</v>
      </c>
      <c r="AR56" s="208">
        <v>0</v>
      </c>
      <c r="AS56" s="208">
        <v>0</v>
      </c>
      <c r="AT56" s="208">
        <v>0</v>
      </c>
      <c r="AU56" s="208">
        <v>0.373054781057756</v>
      </c>
      <c r="AV56" s="208">
        <v>0.142283784255078</v>
      </c>
      <c r="AW56" s="208">
        <v>0.17334886069738</v>
      </c>
      <c r="AX56" s="208">
        <v>0.526532703500039</v>
      </c>
      <c r="AY56" s="208">
        <v>9.3463268686765</v>
      </c>
      <c r="AZ56" s="208">
        <v>0</v>
      </c>
      <c r="BA56" s="208">
        <v>0.269563948806245</v>
      </c>
      <c r="BB56" s="208">
        <v>0</v>
      </c>
      <c r="BC56" s="209">
        <v>253.740111092719</v>
      </c>
      <c r="BD56" s="210">
        <v>0</v>
      </c>
      <c r="BE56" s="208">
        <v>33.9682936840455</v>
      </c>
      <c r="BF56" s="208">
        <v>33.9682936840455</v>
      </c>
      <c r="BG56" s="208">
        <v>0</v>
      </c>
      <c r="BH56" s="208">
        <v>0</v>
      </c>
      <c r="BI56" s="208">
        <v>16.3513632981681</v>
      </c>
      <c r="BJ56" s="208">
        <v>0</v>
      </c>
      <c r="BK56" s="208">
        <v>-0.200620329482496</v>
      </c>
      <c r="BL56" s="211">
        <v>50.1190366527311</v>
      </c>
      <c r="BM56" s="213">
        <v>303.85914774545</v>
      </c>
      <c r="BN56" s="212"/>
      <c r="BO56" s="86" t="s">
        <v>86</v>
      </c>
      <c r="BP56" s="87" t="s">
        <v>141</v>
      </c>
      <c r="BQ56" s="208">
        <v>0</v>
      </c>
      <c r="BR56" s="208">
        <v>0</v>
      </c>
      <c r="BS56" s="208">
        <v>0</v>
      </c>
      <c r="BT56" s="208">
        <v>2.72249563301826e-8</v>
      </c>
      <c r="BU56" s="208">
        <v>3.39027262621835e-5</v>
      </c>
      <c r="BV56" s="208">
        <v>0.0674498892825361</v>
      </c>
      <c r="BW56" s="208">
        <v>0.0864111454002637</v>
      </c>
      <c r="BX56" s="208">
        <v>0.00148754844650377</v>
      </c>
      <c r="BY56" s="208">
        <v>0.0205059901601639</v>
      </c>
      <c r="BZ56" s="208">
        <v>0.00196110563802209</v>
      </c>
      <c r="CA56" s="208">
        <v>0.00242553416998363</v>
      </c>
      <c r="CB56" s="208">
        <v>0.0278081338687652</v>
      </c>
      <c r="CC56" s="208">
        <v>0.00262374262251472</v>
      </c>
      <c r="CD56" s="208">
        <v>0.00904443644365649</v>
      </c>
      <c r="CE56" s="208">
        <v>0.000350641599291083</v>
      </c>
      <c r="CF56" s="208">
        <v>0.00492600210345829</v>
      </c>
      <c r="CG56" s="208">
        <v>0.000514969257211908</v>
      </c>
      <c r="CH56" s="208">
        <v>0.0232881689433387</v>
      </c>
      <c r="CI56" s="208">
        <v>0.00500321976870702</v>
      </c>
      <c r="CJ56" s="208">
        <v>0.00235097998885331</v>
      </c>
      <c r="CK56" s="208">
        <v>0.0109914678276311</v>
      </c>
      <c r="CL56" s="208">
        <v>0.0050512024065359</v>
      </c>
      <c r="CM56" s="208">
        <v>0.00752877253907781</v>
      </c>
      <c r="CN56" s="208">
        <v>0.0159335544020263</v>
      </c>
      <c r="CO56" s="208">
        <v>0.00194423456510209</v>
      </c>
      <c r="CP56" s="208">
        <v>0.00351505793957706</v>
      </c>
      <c r="CQ56" s="208">
        <v>0.0365218268809493</v>
      </c>
      <c r="CR56" s="208">
        <v>0.000292687343007736</v>
      </c>
      <c r="CS56" s="208">
        <v>0.000308022075613318</v>
      </c>
      <c r="CT56" s="208">
        <v>8.70889082232491e-5</v>
      </c>
      <c r="CU56" s="208">
        <v>0.00835989392313901</v>
      </c>
      <c r="CV56" s="208">
        <v>1.27932161965555e-5</v>
      </c>
      <c r="CW56" s="208">
        <v>9.76137152103429e-5</v>
      </c>
      <c r="CX56" s="208">
        <v>4.9759128837355e-5</v>
      </c>
      <c r="CY56" s="208">
        <v>0.000820003868138236</v>
      </c>
      <c r="CZ56" s="208">
        <v>0.0780659996505561</v>
      </c>
      <c r="DA56" s="208">
        <v>0.0016778470210727</v>
      </c>
      <c r="DB56" s="208">
        <v>1.13407930068811e-5</v>
      </c>
      <c r="DC56" s="208">
        <v>3.21053366310909e-5</v>
      </c>
      <c r="DD56" s="208">
        <v>0.000464403833300454</v>
      </c>
      <c r="DE56" s="208">
        <v>0.000235413861991555</v>
      </c>
      <c r="DF56" s="208">
        <v>0.00694528017537172</v>
      </c>
      <c r="DG56" s="208">
        <v>0.052623334263001</v>
      </c>
      <c r="DH56" s="208">
        <v>0.138369935564832</v>
      </c>
      <c r="DI56" s="208">
        <v>0.00015265996070007</v>
      </c>
      <c r="DJ56" s="208">
        <v>0.00264450625611318</v>
      </c>
      <c r="DK56" s="208">
        <v>0.0118516347369932</v>
      </c>
      <c r="DL56" s="208">
        <v>0.00426779918736341</v>
      </c>
      <c r="DM56" s="208">
        <v>0.00014508499358255</v>
      </c>
      <c r="DN56" s="208">
        <v>0.00245739051968832</v>
      </c>
      <c r="DO56" s="208">
        <v>0.00104742274248595</v>
      </c>
      <c r="DP56" s="208">
        <v>0</v>
      </c>
      <c r="DQ56" s="101">
        <f t="shared" si="0"/>
        <v>0.648691575280444</v>
      </c>
      <c r="DR56" s="210">
        <v>0</v>
      </c>
      <c r="DS56" s="208">
        <v>9.00249216264051</v>
      </c>
      <c r="DT56" s="85">
        <f t="shared" si="1"/>
        <v>9.00249216264051</v>
      </c>
      <c r="DU56" s="208">
        <v>0</v>
      </c>
      <c r="DV56" s="208">
        <v>0</v>
      </c>
      <c r="DW56" s="208">
        <v>168.449234026698</v>
      </c>
      <c r="DX56" s="208">
        <v>0</v>
      </c>
      <c r="DY56" s="208">
        <v>0</v>
      </c>
      <c r="DZ56" s="117">
        <f t="shared" si="3"/>
        <v>177.451726189339</v>
      </c>
      <c r="EA56" s="118">
        <f t="shared" si="2"/>
        <v>178.100417764619</v>
      </c>
    </row>
    <row r="57" spans="1:131">
      <c r="A57" s="86" t="s">
        <v>245</v>
      </c>
      <c r="B57" s="200" t="s">
        <v>246</v>
      </c>
      <c r="C57" s="208">
        <v>0</v>
      </c>
      <c r="D57" s="208">
        <v>0</v>
      </c>
      <c r="E57" s="208">
        <v>0</v>
      </c>
      <c r="F57" s="208">
        <v>4.6410925781478e-5</v>
      </c>
      <c r="G57" s="208">
        <v>0</v>
      </c>
      <c r="H57" s="208">
        <v>0.0580504962102857</v>
      </c>
      <c r="I57" s="208">
        <v>0.10861018699935</v>
      </c>
      <c r="J57" s="208">
        <v>0.025551114637074</v>
      </c>
      <c r="K57" s="208">
        <v>0</v>
      </c>
      <c r="L57" s="208">
        <v>0.0112157637467458</v>
      </c>
      <c r="M57" s="208">
        <v>0.0122291226532844</v>
      </c>
      <c r="N57" s="208">
        <v>0</v>
      </c>
      <c r="O57" s="208">
        <v>0.0175239366616075</v>
      </c>
      <c r="P57" s="208">
        <v>0.020310950772721</v>
      </c>
      <c r="Q57" s="208">
        <v>0</v>
      </c>
      <c r="R57" s="208">
        <v>0.0304584462713719</v>
      </c>
      <c r="S57" s="208">
        <v>0</v>
      </c>
      <c r="T57" s="208">
        <v>0.124503580294947</v>
      </c>
      <c r="U57" s="208">
        <v>0.553483080158605</v>
      </c>
      <c r="V57" s="208">
        <v>0.0080232198485696</v>
      </c>
      <c r="W57" s="208">
        <v>0.0270641665789673</v>
      </c>
      <c r="X57" s="208">
        <v>0.0346455578537977</v>
      </c>
      <c r="Y57" s="208">
        <v>0.0133029851485322</v>
      </c>
      <c r="Z57" s="208">
        <v>0.412986781457381</v>
      </c>
      <c r="AA57" s="208">
        <v>0.0126121110784246</v>
      </c>
      <c r="AB57" s="208">
        <v>0.000522936801188653</v>
      </c>
      <c r="AC57" s="208">
        <v>0.0125988259795026</v>
      </c>
      <c r="AD57" s="208">
        <v>0.00315222853744192</v>
      </c>
      <c r="AE57" s="208">
        <v>0.02090819096055</v>
      </c>
      <c r="AF57" s="208">
        <v>0</v>
      </c>
      <c r="AG57" s="208">
        <v>0</v>
      </c>
      <c r="AH57" s="208">
        <v>0</v>
      </c>
      <c r="AI57" s="208">
        <v>0.00412868507312915</v>
      </c>
      <c r="AJ57" s="208">
        <v>0.0216530492684398</v>
      </c>
      <c r="AK57" s="208">
        <v>0.0347995824396568</v>
      </c>
      <c r="AL57" s="208">
        <v>0.753099515990425</v>
      </c>
      <c r="AM57" s="208">
        <v>0.347919925170954</v>
      </c>
      <c r="AN57" s="208">
        <v>0.00222677152662481</v>
      </c>
      <c r="AO57" s="208">
        <v>0</v>
      </c>
      <c r="AP57" s="208">
        <v>0.0708655326533855</v>
      </c>
      <c r="AQ57" s="208">
        <v>0.0330915356916677</v>
      </c>
      <c r="AR57" s="208">
        <v>0.0595807864487478</v>
      </c>
      <c r="AS57" s="208">
        <v>0.0288016798329623</v>
      </c>
      <c r="AT57" s="208">
        <v>0.0251155255847017</v>
      </c>
      <c r="AU57" s="208">
        <v>0.0205526924115282</v>
      </c>
      <c r="AV57" s="208">
        <v>0</v>
      </c>
      <c r="AW57" s="208">
        <v>0.341918938184896</v>
      </c>
      <c r="AX57" s="208">
        <v>0.604661683938102</v>
      </c>
      <c r="AY57" s="208">
        <v>0.143440103679711</v>
      </c>
      <c r="AZ57" s="208">
        <v>0.357732539002025</v>
      </c>
      <c r="BA57" s="208">
        <v>0.874588704333339</v>
      </c>
      <c r="BB57" s="208">
        <v>0</v>
      </c>
      <c r="BC57" s="209">
        <v>5.23197734480642</v>
      </c>
      <c r="BD57" s="210">
        <v>0</v>
      </c>
      <c r="BE57" s="208">
        <v>7.12752886023625</v>
      </c>
      <c r="BF57" s="208">
        <v>7.12752886023625</v>
      </c>
      <c r="BG57" s="208">
        <v>0</v>
      </c>
      <c r="BH57" s="208">
        <v>0</v>
      </c>
      <c r="BI57" s="208">
        <v>57.5652051906585</v>
      </c>
      <c r="BJ57" s="208">
        <v>0</v>
      </c>
      <c r="BK57" s="208">
        <v>-0.0102742126511366</v>
      </c>
      <c r="BL57" s="211">
        <v>64.6824598382436</v>
      </c>
      <c r="BM57" s="213">
        <v>69.91443718305</v>
      </c>
      <c r="BN57" s="212"/>
      <c r="BO57" s="89" t="s">
        <v>87</v>
      </c>
      <c r="BP57" s="90" t="s">
        <v>142</v>
      </c>
      <c r="BQ57" s="214">
        <v>0</v>
      </c>
      <c r="BR57" s="214">
        <v>0</v>
      </c>
      <c r="BS57" s="214">
        <v>0</v>
      </c>
      <c r="BT57" s="214">
        <v>0</v>
      </c>
      <c r="BU57" s="214">
        <v>0</v>
      </c>
      <c r="BV57" s="214">
        <v>0</v>
      </c>
      <c r="BW57" s="214">
        <v>0</v>
      </c>
      <c r="BX57" s="214">
        <v>0</v>
      </c>
      <c r="BY57" s="214">
        <v>0</v>
      </c>
      <c r="BZ57" s="214">
        <v>0</v>
      </c>
      <c r="CA57" s="214">
        <v>0</v>
      </c>
      <c r="CB57" s="214">
        <v>0</v>
      </c>
      <c r="CC57" s="214">
        <v>0</v>
      </c>
      <c r="CD57" s="214">
        <v>0</v>
      </c>
      <c r="CE57" s="214">
        <v>0</v>
      </c>
      <c r="CF57" s="214">
        <v>0</v>
      </c>
      <c r="CG57" s="214">
        <v>0</v>
      </c>
      <c r="CH57" s="214">
        <v>0</v>
      </c>
      <c r="CI57" s="214">
        <v>0</v>
      </c>
      <c r="CJ57" s="214">
        <v>0</v>
      </c>
      <c r="CK57" s="214">
        <v>0</v>
      </c>
      <c r="CL57" s="214">
        <v>0</v>
      </c>
      <c r="CM57" s="214">
        <v>0</v>
      </c>
      <c r="CN57" s="214">
        <v>0</v>
      </c>
      <c r="CO57" s="214">
        <v>0</v>
      </c>
      <c r="CP57" s="214">
        <v>0</v>
      </c>
      <c r="CQ57" s="214">
        <v>0</v>
      </c>
      <c r="CR57" s="214">
        <v>0</v>
      </c>
      <c r="CS57" s="214">
        <v>0</v>
      </c>
      <c r="CT57" s="214">
        <v>0</v>
      </c>
      <c r="CU57" s="214">
        <v>0</v>
      </c>
      <c r="CV57" s="214">
        <v>0</v>
      </c>
      <c r="CW57" s="214">
        <v>0</v>
      </c>
      <c r="CX57" s="214">
        <v>0</v>
      </c>
      <c r="CY57" s="214">
        <v>0</v>
      </c>
      <c r="CZ57" s="214">
        <v>0</v>
      </c>
      <c r="DA57" s="214">
        <v>0</v>
      </c>
      <c r="DB57" s="214">
        <v>0</v>
      </c>
      <c r="DC57" s="214">
        <v>0</v>
      </c>
      <c r="DD57" s="214">
        <v>0</v>
      </c>
      <c r="DE57" s="214">
        <v>0</v>
      </c>
      <c r="DF57" s="214">
        <v>0</v>
      </c>
      <c r="DG57" s="214">
        <v>0</v>
      </c>
      <c r="DH57" s="214">
        <v>0</v>
      </c>
      <c r="DI57" s="214">
        <v>0</v>
      </c>
      <c r="DJ57" s="214">
        <v>0</v>
      </c>
      <c r="DK57" s="214">
        <v>0</v>
      </c>
      <c r="DL57" s="214">
        <v>0</v>
      </c>
      <c r="DM57" s="214">
        <v>0</v>
      </c>
      <c r="DN57" s="214">
        <v>0</v>
      </c>
      <c r="DO57" s="214">
        <v>0</v>
      </c>
      <c r="DP57" s="214">
        <v>0</v>
      </c>
      <c r="DQ57" s="101">
        <f t="shared" si="0"/>
        <v>0</v>
      </c>
      <c r="DR57" s="218">
        <v>0</v>
      </c>
      <c r="DS57" s="214">
        <v>0</v>
      </c>
      <c r="DT57" s="85">
        <f t="shared" si="1"/>
        <v>0</v>
      </c>
      <c r="DU57" s="214">
        <v>0</v>
      </c>
      <c r="DV57" s="214">
        <v>0</v>
      </c>
      <c r="DW57" s="214">
        <v>0</v>
      </c>
      <c r="DX57" s="214">
        <v>0</v>
      </c>
      <c r="DY57" s="214">
        <v>0</v>
      </c>
      <c r="DZ57" s="117">
        <f t="shared" si="3"/>
        <v>0</v>
      </c>
      <c r="EA57" s="118">
        <f t="shared" si="2"/>
        <v>0</v>
      </c>
    </row>
    <row r="58" ht="15.75" spans="1:131">
      <c r="A58" s="86" t="s">
        <v>247</v>
      </c>
      <c r="B58" s="200" t="s">
        <v>248</v>
      </c>
      <c r="C58" s="208">
        <v>0.076877465274563</v>
      </c>
      <c r="D58" s="208">
        <v>0.313065095902011</v>
      </c>
      <c r="E58" s="208">
        <v>0.0044341001068977</v>
      </c>
      <c r="F58" s="208">
        <v>0</v>
      </c>
      <c r="G58" s="208">
        <v>0</v>
      </c>
      <c r="H58" s="208">
        <v>0</v>
      </c>
      <c r="I58" s="208">
        <v>0.280803635890064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0.091156552932323</v>
      </c>
      <c r="U58" s="208">
        <v>0.15677975131781</v>
      </c>
      <c r="V58" s="208">
        <v>2.72099541201653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0.489268430119645</v>
      </c>
      <c r="AM58" s="208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0.0127203266882416</v>
      </c>
      <c r="AX58" s="208">
        <v>0</v>
      </c>
      <c r="AY58" s="208">
        <v>2.66109108047651</v>
      </c>
      <c r="AZ58" s="208">
        <v>10.0582146867749</v>
      </c>
      <c r="BA58" s="208">
        <v>0.182190596035442</v>
      </c>
      <c r="BB58" s="208">
        <v>0</v>
      </c>
      <c r="BC58" s="209">
        <v>17.0475971335349</v>
      </c>
      <c r="BD58" s="210">
        <v>0</v>
      </c>
      <c r="BE58" s="208">
        <v>3.38466342082454</v>
      </c>
      <c r="BF58" s="208">
        <v>3.38466342082454</v>
      </c>
      <c r="BG58" s="208">
        <v>2.24292092967721</v>
      </c>
      <c r="BH58" s="208">
        <v>0</v>
      </c>
      <c r="BI58" s="208">
        <v>63.0684265490975</v>
      </c>
      <c r="BJ58" s="208">
        <v>0</v>
      </c>
      <c r="BK58" s="208">
        <v>-0.010829053634136</v>
      </c>
      <c r="BL58" s="211">
        <v>68.6851818459651</v>
      </c>
      <c r="BM58" s="213">
        <v>85.7327789795001</v>
      </c>
      <c r="BN58" s="212"/>
      <c r="BO58" s="215" t="s">
        <v>90</v>
      </c>
      <c r="BP58" s="216"/>
      <c r="BQ58" s="217">
        <f t="shared" ref="BQ58:EA58" si="4">SUM(BQ6:BQ57)</f>
        <v>1302.4031789327</v>
      </c>
      <c r="BR58" s="217">
        <f t="shared" si="4"/>
        <v>453.360836531121</v>
      </c>
      <c r="BS58" s="217">
        <f t="shared" si="4"/>
        <v>37.4119753722669</v>
      </c>
      <c r="BT58" s="217">
        <f t="shared" si="4"/>
        <v>0.508350255676646</v>
      </c>
      <c r="BU58" s="217">
        <f t="shared" si="4"/>
        <v>47.5664082013827</v>
      </c>
      <c r="BV58" s="217">
        <f t="shared" si="4"/>
        <v>407.678209120311</v>
      </c>
      <c r="BW58" s="217">
        <f t="shared" si="4"/>
        <v>1257.75889164474</v>
      </c>
      <c r="BX58" s="217">
        <f t="shared" si="4"/>
        <v>122.154623292195</v>
      </c>
      <c r="BY58" s="217">
        <f t="shared" si="4"/>
        <v>238.844076416177</v>
      </c>
      <c r="BZ58" s="217">
        <f t="shared" si="4"/>
        <v>93.6987796718083</v>
      </c>
      <c r="CA58" s="217">
        <f t="shared" si="4"/>
        <v>88.426844898874</v>
      </c>
      <c r="CB58" s="217">
        <f t="shared" si="4"/>
        <v>482.320877909018</v>
      </c>
      <c r="CC58" s="217">
        <f t="shared" si="4"/>
        <v>72.8497430032558</v>
      </c>
      <c r="CD58" s="217">
        <f t="shared" si="4"/>
        <v>266.722711553837</v>
      </c>
      <c r="CE58" s="217">
        <f t="shared" si="4"/>
        <v>31.1965303279728</v>
      </c>
      <c r="CF58" s="217">
        <f t="shared" si="4"/>
        <v>4384.7527949882</v>
      </c>
      <c r="CG58" s="217">
        <f t="shared" si="4"/>
        <v>6.79606403018377</v>
      </c>
      <c r="CH58" s="217">
        <f t="shared" si="4"/>
        <v>6460.89039567884</v>
      </c>
      <c r="CI58" s="217">
        <f t="shared" si="4"/>
        <v>371.050534118728</v>
      </c>
      <c r="CJ58" s="217">
        <f t="shared" si="4"/>
        <v>30.5165939147857</v>
      </c>
      <c r="CK58" s="217">
        <f t="shared" si="4"/>
        <v>734.736469438252</v>
      </c>
      <c r="CL58" s="217">
        <f t="shared" si="4"/>
        <v>195.458280293601</v>
      </c>
      <c r="CM58" s="217">
        <f t="shared" si="4"/>
        <v>203.751315982828</v>
      </c>
      <c r="CN58" s="217">
        <f t="shared" si="4"/>
        <v>558.71973411414</v>
      </c>
      <c r="CO58" s="217">
        <f t="shared" si="4"/>
        <v>546.1034524082</v>
      </c>
      <c r="CP58" s="217">
        <f t="shared" si="4"/>
        <v>154.177036667265</v>
      </c>
      <c r="CQ58" s="217">
        <f t="shared" si="4"/>
        <v>2353.25496925505</v>
      </c>
      <c r="CR58" s="217">
        <f t="shared" si="4"/>
        <v>1691.26146078335</v>
      </c>
      <c r="CS58" s="217">
        <f t="shared" si="4"/>
        <v>507.883888386015</v>
      </c>
      <c r="CT58" s="217">
        <f t="shared" si="4"/>
        <v>15.0880327453989</v>
      </c>
      <c r="CU58" s="217">
        <f t="shared" si="4"/>
        <v>494.863057758045</v>
      </c>
      <c r="CV58" s="217">
        <f t="shared" si="4"/>
        <v>214.731188181047</v>
      </c>
      <c r="CW58" s="217">
        <f t="shared" si="4"/>
        <v>906.772575900918</v>
      </c>
      <c r="CX58" s="217">
        <f t="shared" si="4"/>
        <v>79.2234866534554</v>
      </c>
      <c r="CY58" s="217">
        <f t="shared" si="4"/>
        <v>766.138727424116</v>
      </c>
      <c r="CZ58" s="217">
        <f t="shared" si="4"/>
        <v>1851.91083979731</v>
      </c>
      <c r="DA58" s="217">
        <f t="shared" si="4"/>
        <v>658.857153297462</v>
      </c>
      <c r="DB58" s="217">
        <f t="shared" si="4"/>
        <v>18.9843460150971</v>
      </c>
      <c r="DC58" s="217">
        <f t="shared" si="4"/>
        <v>185.112416285191</v>
      </c>
      <c r="DD58" s="217">
        <f t="shared" si="4"/>
        <v>228.226528385047</v>
      </c>
      <c r="DE58" s="217">
        <f t="shared" si="4"/>
        <v>21.1224623580692</v>
      </c>
      <c r="DF58" s="217">
        <f t="shared" si="4"/>
        <v>333.925835790202</v>
      </c>
      <c r="DG58" s="217">
        <f t="shared" si="4"/>
        <v>221.775017739866</v>
      </c>
      <c r="DH58" s="217">
        <f t="shared" si="4"/>
        <v>281.985943338043</v>
      </c>
      <c r="DI58" s="217">
        <f t="shared" si="4"/>
        <v>602.714560238186</v>
      </c>
      <c r="DJ58" s="217">
        <f t="shared" si="4"/>
        <v>148.208536961231</v>
      </c>
      <c r="DK58" s="217">
        <f t="shared" si="4"/>
        <v>606.813092302287</v>
      </c>
      <c r="DL58" s="217">
        <f t="shared" si="4"/>
        <v>199.31110387045</v>
      </c>
      <c r="DM58" s="217">
        <f t="shared" si="4"/>
        <v>1224.51804710079</v>
      </c>
      <c r="DN58" s="217">
        <f t="shared" si="4"/>
        <v>562.857265819767</v>
      </c>
      <c r="DO58" s="217">
        <f t="shared" si="4"/>
        <v>537.945486029205</v>
      </c>
      <c r="DP58" s="217">
        <f t="shared" si="4"/>
        <v>0</v>
      </c>
      <c r="DQ58" s="217">
        <f t="shared" si="4"/>
        <v>33263.340731182</v>
      </c>
      <c r="DR58" s="217">
        <f t="shared" si="4"/>
        <v>0</v>
      </c>
      <c r="DS58" s="217">
        <f t="shared" si="4"/>
        <v>8967.69423845918</v>
      </c>
      <c r="DT58" s="217">
        <f t="shared" si="4"/>
        <v>8967.69423845918</v>
      </c>
      <c r="DU58" s="217">
        <f t="shared" si="4"/>
        <v>2.28036866621463</v>
      </c>
      <c r="DV58" s="217">
        <f t="shared" si="4"/>
        <v>0</v>
      </c>
      <c r="DW58" s="217">
        <f t="shared" si="4"/>
        <v>7936.79155552639</v>
      </c>
      <c r="DX58" s="217">
        <f t="shared" si="4"/>
        <v>4474.63041241438</v>
      </c>
      <c r="DY58" s="217">
        <f t="shared" si="4"/>
        <v>-95.1334562853496</v>
      </c>
      <c r="DZ58" s="217">
        <f t="shared" si="4"/>
        <v>21286.2631187808</v>
      </c>
      <c r="EA58" s="217">
        <f t="shared" si="4"/>
        <v>54549.6038499628</v>
      </c>
    </row>
    <row r="59" spans="1:131">
      <c r="A59" s="86" t="s">
        <v>249</v>
      </c>
      <c r="B59" s="200" t="s">
        <v>250</v>
      </c>
      <c r="C59" s="208">
        <v>0</v>
      </c>
      <c r="D59" s="208">
        <v>0</v>
      </c>
      <c r="E59" s="208">
        <v>0</v>
      </c>
      <c r="F59" s="208">
        <v>0</v>
      </c>
      <c r="G59" s="208">
        <v>0.31062493808371</v>
      </c>
      <c r="H59" s="208">
        <v>0</v>
      </c>
      <c r="I59" s="208">
        <v>0.057394002357906</v>
      </c>
      <c r="J59" s="208">
        <v>0</v>
      </c>
      <c r="K59" s="208">
        <v>0</v>
      </c>
      <c r="L59" s="208">
        <v>0.12771489258988</v>
      </c>
      <c r="M59" s="208">
        <v>0</v>
      </c>
      <c r="N59" s="208">
        <v>20.9054489683482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0.0749487782186188</v>
      </c>
      <c r="V59" s="208">
        <v>0</v>
      </c>
      <c r="W59" s="208">
        <v>29.8109859681293</v>
      </c>
      <c r="X59" s="208">
        <v>0.606883343427201</v>
      </c>
      <c r="Y59" s="208">
        <v>1.73889290950262</v>
      </c>
      <c r="Z59" s="208">
        <v>0.131950159941246</v>
      </c>
      <c r="AA59" s="208">
        <v>0</v>
      </c>
      <c r="AB59" s="208">
        <v>0.336663882264412</v>
      </c>
      <c r="AC59" s="208">
        <v>35.6291727088377</v>
      </c>
      <c r="AD59" s="208">
        <v>66.7370560114756</v>
      </c>
      <c r="AE59" s="208">
        <v>17.8936963093857</v>
      </c>
      <c r="AF59" s="208">
        <v>0.330505815385366</v>
      </c>
      <c r="AG59" s="208">
        <v>0.777664085714461</v>
      </c>
      <c r="AH59" s="208">
        <v>2.50807107388238</v>
      </c>
      <c r="AI59" s="208">
        <v>0</v>
      </c>
      <c r="AJ59" s="208">
        <v>0.0400477679105998</v>
      </c>
      <c r="AK59" s="208">
        <v>0.270756241869869</v>
      </c>
      <c r="AL59" s="208">
        <v>6.96679085019073</v>
      </c>
      <c r="AM59" s="208">
        <v>53.1734375806081</v>
      </c>
      <c r="AN59" s="208">
        <v>0</v>
      </c>
      <c r="AO59" s="208">
        <v>4.69605625069921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0.0149464735082516</v>
      </c>
      <c r="AX59" s="208">
        <v>1.48625144597043</v>
      </c>
      <c r="AY59" s="208">
        <v>0.174480379875294</v>
      </c>
      <c r="AZ59" s="208">
        <v>0.214355608437871</v>
      </c>
      <c r="BA59" s="208">
        <v>0.474049701889604</v>
      </c>
      <c r="BB59" s="208">
        <v>0</v>
      </c>
      <c r="BC59" s="209">
        <v>245.488846148504</v>
      </c>
      <c r="BD59" s="210">
        <v>0</v>
      </c>
      <c r="BE59" s="208">
        <v>-4.65418947404853e-14</v>
      </c>
      <c r="BF59" s="208">
        <v>-4.65418947404853e-14</v>
      </c>
      <c r="BG59" s="208">
        <v>0</v>
      </c>
      <c r="BH59" s="208">
        <v>0</v>
      </c>
      <c r="BI59" s="208">
        <v>15.6403438253451</v>
      </c>
      <c r="BJ59" s="208">
        <v>0</v>
      </c>
      <c r="BK59" s="208">
        <v>-0.176464779649048</v>
      </c>
      <c r="BL59" s="211">
        <v>15.463879045696</v>
      </c>
      <c r="BM59" s="213">
        <v>260.9527251942</v>
      </c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</row>
    <row r="60" spans="1:65">
      <c r="A60" s="86" t="s">
        <v>251</v>
      </c>
      <c r="B60" s="200" t="s">
        <v>252</v>
      </c>
      <c r="C60" s="208">
        <v>1.01524767144075</v>
      </c>
      <c r="D60" s="208">
        <v>0.80700516406371</v>
      </c>
      <c r="E60" s="208">
        <v>0.240266861471197</v>
      </c>
      <c r="F60" s="208">
        <v>0</v>
      </c>
      <c r="G60" s="208">
        <v>0.156833630870241</v>
      </c>
      <c r="H60" s="208">
        <v>13.0271302505563</v>
      </c>
      <c r="I60" s="208">
        <v>47.4226165075326</v>
      </c>
      <c r="J60" s="208">
        <v>9.25807381118713</v>
      </c>
      <c r="K60" s="208">
        <v>0</v>
      </c>
      <c r="L60" s="208">
        <v>0.282453079695894</v>
      </c>
      <c r="M60" s="208">
        <v>0.142913715196876</v>
      </c>
      <c r="N60" s="208">
        <v>11.947399388227</v>
      </c>
      <c r="O60" s="208">
        <v>0.732342025506787</v>
      </c>
      <c r="P60" s="208">
        <v>2.50929445507035</v>
      </c>
      <c r="Q60" s="208">
        <v>3.55021431620586</v>
      </c>
      <c r="R60" s="208">
        <v>0.679063611619682</v>
      </c>
      <c r="S60" s="208">
        <v>0.015848316292182</v>
      </c>
      <c r="T60" s="208">
        <v>10.1834429959728</v>
      </c>
      <c r="U60" s="208">
        <v>3.10067639507614</v>
      </c>
      <c r="V60" s="208">
        <v>0.399129627358821</v>
      </c>
      <c r="W60" s="208">
        <v>146.595494704324</v>
      </c>
      <c r="X60" s="208">
        <v>13.5223764561078</v>
      </c>
      <c r="Y60" s="208">
        <v>1.88752797903514</v>
      </c>
      <c r="Z60" s="208">
        <v>7.66435452390368</v>
      </c>
      <c r="AA60" s="208">
        <v>2.65363140712725</v>
      </c>
      <c r="AB60" s="208">
        <v>5.96084416010459</v>
      </c>
      <c r="AC60" s="208">
        <v>26.3677218627077</v>
      </c>
      <c r="AD60" s="208">
        <v>31.5861546717281</v>
      </c>
      <c r="AE60" s="208">
        <v>29.6361330540821</v>
      </c>
      <c r="AF60" s="208">
        <v>0.13598163207058</v>
      </c>
      <c r="AG60" s="208">
        <v>35.2346573381753</v>
      </c>
      <c r="AH60" s="208">
        <v>3.2460842903793</v>
      </c>
      <c r="AI60" s="208">
        <v>0.37020504079051</v>
      </c>
      <c r="AJ60" s="208">
        <v>1.48856604367998</v>
      </c>
      <c r="AK60" s="208">
        <v>38.8532224693229</v>
      </c>
      <c r="AL60" s="208">
        <v>34.2899913131814</v>
      </c>
      <c r="AM60" s="208">
        <v>0.656060894053638</v>
      </c>
      <c r="AN60" s="208">
        <v>0</v>
      </c>
      <c r="AO60" s="208">
        <v>0.13348398529356</v>
      </c>
      <c r="AP60" s="208">
        <v>0.380078317363144</v>
      </c>
      <c r="AQ60" s="208">
        <v>0</v>
      </c>
      <c r="AR60" s="208">
        <v>2.05660430939446</v>
      </c>
      <c r="AS60" s="208">
        <v>0</v>
      </c>
      <c r="AT60" s="208">
        <v>0.082826955400633</v>
      </c>
      <c r="AU60" s="208">
        <v>0.184893283345926</v>
      </c>
      <c r="AV60" s="208">
        <v>0.171350757633344</v>
      </c>
      <c r="AW60" s="208">
        <v>1.07532186668693</v>
      </c>
      <c r="AX60" s="208">
        <v>1.92604209967374</v>
      </c>
      <c r="AY60" s="208">
        <v>6.91928310656199</v>
      </c>
      <c r="AZ60" s="208">
        <v>6.83832258816426</v>
      </c>
      <c r="BA60" s="208">
        <v>0.576556888674573</v>
      </c>
      <c r="BB60" s="208">
        <v>0</v>
      </c>
      <c r="BC60" s="209">
        <v>505.963723822311</v>
      </c>
      <c r="BD60" s="210">
        <v>0</v>
      </c>
      <c r="BE60" s="208">
        <v>0</v>
      </c>
      <c r="BF60" s="208">
        <v>0</v>
      </c>
      <c r="BG60" s="208">
        <v>0</v>
      </c>
      <c r="BH60" s="208">
        <v>0</v>
      </c>
      <c r="BI60" s="208">
        <v>45.6638509451924</v>
      </c>
      <c r="BJ60" s="208">
        <v>0</v>
      </c>
      <c r="BK60" s="208">
        <v>-0.374735947652963</v>
      </c>
      <c r="BL60" s="211">
        <v>45.2891149975394</v>
      </c>
      <c r="BM60" s="213">
        <v>551.25283881985</v>
      </c>
    </row>
    <row r="61" spans="1:131">
      <c r="A61" s="86" t="s">
        <v>253</v>
      </c>
      <c r="B61" s="200" t="s">
        <v>254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0.814958050501259</v>
      </c>
      <c r="Y61" s="208">
        <v>0</v>
      </c>
      <c r="Z61" s="208">
        <v>0</v>
      </c>
      <c r="AA61" s="208">
        <v>0</v>
      </c>
      <c r="AB61" s="208">
        <v>0</v>
      </c>
      <c r="AC61" s="208">
        <v>0</v>
      </c>
      <c r="AD61" s="208">
        <v>0</v>
      </c>
      <c r="AE61" s="208">
        <v>0</v>
      </c>
      <c r="AF61" s="208">
        <v>0</v>
      </c>
      <c r="AG61" s="208">
        <v>0</v>
      </c>
      <c r="AH61" s="208">
        <v>0</v>
      </c>
      <c r="AI61" s="208">
        <v>0.00294522035365685</v>
      </c>
      <c r="AJ61" s="208">
        <v>0</v>
      </c>
      <c r="AK61" s="208">
        <v>1.55769541675232</v>
      </c>
      <c r="AL61" s="208">
        <v>0</v>
      </c>
      <c r="AM61" s="208">
        <v>0</v>
      </c>
      <c r="AN61" s="208">
        <v>0</v>
      </c>
      <c r="AO61" s="208">
        <v>0</v>
      </c>
      <c r="AP61" s="208">
        <v>0</v>
      </c>
      <c r="AQ61" s="208">
        <v>0</v>
      </c>
      <c r="AR61" s="208">
        <v>0</v>
      </c>
      <c r="AS61" s="208">
        <v>0</v>
      </c>
      <c r="AT61" s="208">
        <v>0</v>
      </c>
      <c r="AU61" s="208">
        <v>0</v>
      </c>
      <c r="AV61" s="208">
        <v>0</v>
      </c>
      <c r="AW61" s="208">
        <v>0</v>
      </c>
      <c r="AX61" s="208">
        <v>0</v>
      </c>
      <c r="AY61" s="208">
        <v>0</v>
      </c>
      <c r="AZ61" s="208">
        <v>0</v>
      </c>
      <c r="BA61" s="208">
        <v>0</v>
      </c>
      <c r="BB61" s="208">
        <v>0</v>
      </c>
      <c r="BC61" s="209">
        <v>2.37559868760724</v>
      </c>
      <c r="BD61" s="210">
        <v>0</v>
      </c>
      <c r="BE61" s="208">
        <v>0</v>
      </c>
      <c r="BF61" s="208">
        <v>0</v>
      </c>
      <c r="BG61" s="208">
        <v>0</v>
      </c>
      <c r="BH61" s="208">
        <v>0</v>
      </c>
      <c r="BI61" s="208">
        <v>0</v>
      </c>
      <c r="BJ61" s="208">
        <v>0</v>
      </c>
      <c r="BK61" s="208">
        <v>-0.00245445225723828</v>
      </c>
      <c r="BL61" s="211">
        <v>-0.00245445225723828</v>
      </c>
      <c r="BM61" s="213">
        <v>2.37314423535</v>
      </c>
      <c r="EA61" s="48"/>
    </row>
    <row r="62" spans="1:65">
      <c r="A62" s="86" t="s">
        <v>255</v>
      </c>
      <c r="B62" s="200" t="s">
        <v>256</v>
      </c>
      <c r="C62" s="208">
        <v>0</v>
      </c>
      <c r="D62" s="208">
        <v>0</v>
      </c>
      <c r="E62" s="208">
        <v>0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8">
        <v>0</v>
      </c>
      <c r="X62" s="208">
        <v>0</v>
      </c>
      <c r="Y62" s="208">
        <v>0</v>
      </c>
      <c r="Z62" s="208">
        <v>0</v>
      </c>
      <c r="AA62" s="208">
        <v>0</v>
      </c>
      <c r="AB62" s="208">
        <v>0</v>
      </c>
      <c r="AC62" s="208">
        <v>0</v>
      </c>
      <c r="AD62" s="208">
        <v>0</v>
      </c>
      <c r="AE62" s="208">
        <v>0</v>
      </c>
      <c r="AF62" s="208">
        <v>0</v>
      </c>
      <c r="AG62" s="208">
        <v>0</v>
      </c>
      <c r="AH62" s="208">
        <v>0</v>
      </c>
      <c r="AI62" s="208">
        <v>0</v>
      </c>
      <c r="AJ62" s="208">
        <v>0</v>
      </c>
      <c r="AK62" s="208">
        <v>5.13844931456188</v>
      </c>
      <c r="AL62" s="208">
        <v>0</v>
      </c>
      <c r="AM62" s="208">
        <v>0</v>
      </c>
      <c r="AN62" s="208">
        <v>0</v>
      </c>
      <c r="AO62" s="208">
        <v>0</v>
      </c>
      <c r="AP62" s="208">
        <v>0</v>
      </c>
      <c r="AQ62" s="208">
        <v>0</v>
      </c>
      <c r="AR62" s="208">
        <v>0</v>
      </c>
      <c r="AS62" s="208">
        <v>0</v>
      </c>
      <c r="AT62" s="208">
        <v>0</v>
      </c>
      <c r="AU62" s="208">
        <v>0</v>
      </c>
      <c r="AV62" s="208">
        <v>0</v>
      </c>
      <c r="AW62" s="208">
        <v>0</v>
      </c>
      <c r="AX62" s="208">
        <v>0</v>
      </c>
      <c r="AY62" s="208">
        <v>0</v>
      </c>
      <c r="AZ62" s="208">
        <v>0</v>
      </c>
      <c r="BA62" s="208">
        <v>0</v>
      </c>
      <c r="BB62" s="208">
        <v>0</v>
      </c>
      <c r="BC62" s="209">
        <v>5.13844931456188</v>
      </c>
      <c r="BD62" s="210">
        <v>0</v>
      </c>
      <c r="BE62" s="208">
        <v>0</v>
      </c>
      <c r="BF62" s="208">
        <v>0</v>
      </c>
      <c r="BG62" s="208">
        <v>0</v>
      </c>
      <c r="BH62" s="208">
        <v>0</v>
      </c>
      <c r="BI62" s="208">
        <v>0</v>
      </c>
      <c r="BJ62" s="208">
        <v>0</v>
      </c>
      <c r="BK62" s="208">
        <v>-0.00543565271187407</v>
      </c>
      <c r="BL62" s="211">
        <v>-0.00543565271187407</v>
      </c>
      <c r="BM62" s="213">
        <v>5.13301366185001</v>
      </c>
    </row>
    <row r="63" spans="1:65">
      <c r="A63" s="86" t="s">
        <v>257</v>
      </c>
      <c r="B63" s="200" t="s">
        <v>258</v>
      </c>
      <c r="C63" s="208">
        <v>35.6992557231943</v>
      </c>
      <c r="D63" s="208">
        <v>65.9239428460334</v>
      </c>
      <c r="E63" s="208">
        <v>0.611147144127693</v>
      </c>
      <c r="F63" s="208">
        <v>0</v>
      </c>
      <c r="G63" s="208">
        <v>0.172433710830341</v>
      </c>
      <c r="H63" s="208">
        <v>0</v>
      </c>
      <c r="I63" s="208">
        <v>17.0470970412475</v>
      </c>
      <c r="J63" s="208">
        <v>23.7305682156078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2.52670415364676</v>
      </c>
      <c r="Q63" s="208">
        <v>0</v>
      </c>
      <c r="R63" s="208">
        <v>0</v>
      </c>
      <c r="S63" s="208">
        <v>0</v>
      </c>
      <c r="T63" s="208">
        <v>15.9920815875924</v>
      </c>
      <c r="U63" s="208">
        <v>2.89156862779895</v>
      </c>
      <c r="V63" s="208">
        <v>0.118677289210408</v>
      </c>
      <c r="W63" s="208">
        <v>13.513514948966</v>
      </c>
      <c r="X63" s="208">
        <v>29.6970474153066</v>
      </c>
      <c r="Y63" s="208">
        <v>3.2715609075981</v>
      </c>
      <c r="Z63" s="208">
        <v>4.10584432254388</v>
      </c>
      <c r="AA63" s="208">
        <v>0</v>
      </c>
      <c r="AB63" s="208">
        <v>1.22428046393959</v>
      </c>
      <c r="AC63" s="208">
        <v>6.98454445450888</v>
      </c>
      <c r="AD63" s="208">
        <v>27.3349768932491</v>
      </c>
      <c r="AE63" s="208">
        <v>1.27396237774233</v>
      </c>
      <c r="AF63" s="208">
        <v>0.104303342978102</v>
      </c>
      <c r="AG63" s="208">
        <v>13.468769528038</v>
      </c>
      <c r="AH63" s="208">
        <v>0.746724420378009</v>
      </c>
      <c r="AI63" s="208">
        <v>0.196117179051919</v>
      </c>
      <c r="AJ63" s="208">
        <v>0.331512839183267</v>
      </c>
      <c r="AK63" s="208">
        <v>126.245351126051</v>
      </c>
      <c r="AL63" s="208">
        <v>1.31926262270063</v>
      </c>
      <c r="AM63" s="208">
        <v>0</v>
      </c>
      <c r="AN63" s="208">
        <v>0</v>
      </c>
      <c r="AO63" s="208">
        <v>0</v>
      </c>
      <c r="AP63" s="208">
        <v>0</v>
      </c>
      <c r="AQ63" s="208">
        <v>0.650140211608151</v>
      </c>
      <c r="AR63" s="208">
        <v>4.01166644639631</v>
      </c>
      <c r="AS63" s="208">
        <v>0</v>
      </c>
      <c r="AT63" s="208">
        <v>0</v>
      </c>
      <c r="AU63" s="208">
        <v>0</v>
      </c>
      <c r="AV63" s="208">
        <v>2.16699625738639</v>
      </c>
      <c r="AW63" s="208">
        <v>0</v>
      </c>
      <c r="AX63" s="208">
        <v>0.107099213916371</v>
      </c>
      <c r="AY63" s="208">
        <v>3.36557131571664</v>
      </c>
      <c r="AZ63" s="208">
        <v>1.15378189421815</v>
      </c>
      <c r="BA63" s="208">
        <v>0.489148102516717</v>
      </c>
      <c r="BB63" s="208">
        <v>0</v>
      </c>
      <c r="BC63" s="209">
        <v>406.475652623284</v>
      </c>
      <c r="BD63" s="210">
        <v>0</v>
      </c>
      <c r="BE63" s="208">
        <v>0</v>
      </c>
      <c r="BF63" s="208">
        <v>0</v>
      </c>
      <c r="BG63" s="208">
        <v>0</v>
      </c>
      <c r="BH63" s="208">
        <v>0</v>
      </c>
      <c r="BI63" s="208">
        <v>35.920488400532</v>
      </c>
      <c r="BJ63" s="208">
        <v>0</v>
      </c>
      <c r="BK63" s="208">
        <v>-5.93761631581628</v>
      </c>
      <c r="BL63" s="211">
        <v>29.9828720847157</v>
      </c>
      <c r="BM63" s="213">
        <v>436.458524707999</v>
      </c>
    </row>
    <row r="64" spans="1:65">
      <c r="A64" s="86" t="s">
        <v>259</v>
      </c>
      <c r="B64" s="200" t="s">
        <v>260</v>
      </c>
      <c r="C64" s="208">
        <v>3.05755415695195</v>
      </c>
      <c r="D64" s="208">
        <v>2.67642913003239</v>
      </c>
      <c r="E64" s="208">
        <v>0.201492869452226</v>
      </c>
      <c r="F64" s="208">
        <v>0.0022449557637586</v>
      </c>
      <c r="G64" s="208">
        <v>0.336431060848348</v>
      </c>
      <c r="H64" s="208">
        <v>2.30388738934793</v>
      </c>
      <c r="I64" s="208">
        <v>0.253852551991807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0.846005105915525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</v>
      </c>
      <c r="W64" s="208">
        <v>12.678663165066</v>
      </c>
      <c r="X64" s="208">
        <v>4.2790976579647</v>
      </c>
      <c r="Y64" s="208">
        <v>37.7398849226463</v>
      </c>
      <c r="Z64" s="208">
        <v>194.601606320519</v>
      </c>
      <c r="AA64" s="208">
        <v>0.392464586041716</v>
      </c>
      <c r="AB64" s="208">
        <v>8.33375954888501</v>
      </c>
      <c r="AC64" s="208">
        <v>171.035498146102</v>
      </c>
      <c r="AD64" s="208">
        <v>51.4329112753033</v>
      </c>
      <c r="AE64" s="208">
        <v>59.6768779069849</v>
      </c>
      <c r="AF64" s="208">
        <v>0.890616293884237</v>
      </c>
      <c r="AG64" s="208">
        <v>21.368805589042</v>
      </c>
      <c r="AH64" s="208">
        <v>2.91504934632357</v>
      </c>
      <c r="AI64" s="208">
        <v>0.664062284541046</v>
      </c>
      <c r="AJ64" s="208">
        <v>0.683753834733544</v>
      </c>
      <c r="AK64" s="208">
        <v>78.2577550011455</v>
      </c>
      <c r="AL64" s="208">
        <v>13.2671360864215</v>
      </c>
      <c r="AM64" s="208">
        <v>0.0215667452966095</v>
      </c>
      <c r="AN64" s="208">
        <v>0</v>
      </c>
      <c r="AO64" s="208">
        <v>0</v>
      </c>
      <c r="AP64" s="208">
        <v>0.055128257549759</v>
      </c>
      <c r="AQ64" s="208">
        <v>0</v>
      </c>
      <c r="AR64" s="208">
        <v>0</v>
      </c>
      <c r="AS64" s="208">
        <v>0</v>
      </c>
      <c r="AT64" s="208">
        <v>0.0441473339689788</v>
      </c>
      <c r="AU64" s="208">
        <v>0</v>
      </c>
      <c r="AV64" s="208">
        <v>0</v>
      </c>
      <c r="AW64" s="208">
        <v>0.144354042160653</v>
      </c>
      <c r="AX64" s="208">
        <v>1.68450003324885</v>
      </c>
      <c r="AY64" s="208">
        <v>0.880075996401087</v>
      </c>
      <c r="AZ64" s="208">
        <v>0</v>
      </c>
      <c r="BA64" s="208">
        <v>0</v>
      </c>
      <c r="BB64" s="208">
        <v>0</v>
      </c>
      <c r="BC64" s="209">
        <v>670.725611594534</v>
      </c>
      <c r="BD64" s="210">
        <v>0</v>
      </c>
      <c r="BE64" s="208">
        <v>0</v>
      </c>
      <c r="BF64" s="208">
        <v>0</v>
      </c>
      <c r="BG64" s="208">
        <v>0</v>
      </c>
      <c r="BH64" s="208">
        <v>0</v>
      </c>
      <c r="BI64" s="208">
        <v>1.8488993964126</v>
      </c>
      <c r="BJ64" s="208">
        <v>0.973045761601066</v>
      </c>
      <c r="BK64" s="208">
        <v>-4.07580518124865</v>
      </c>
      <c r="BL64" s="211">
        <v>-1.25386002323498</v>
      </c>
      <c r="BM64" s="213">
        <v>669.471751571299</v>
      </c>
    </row>
    <row r="65" spans="1:65">
      <c r="A65" s="86" t="s">
        <v>261</v>
      </c>
      <c r="B65" s="200" t="s">
        <v>262</v>
      </c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8">
        <v>0</v>
      </c>
      <c r="X65" s="208">
        <v>1.00479118513541</v>
      </c>
      <c r="Y65" s="208">
        <v>46.6921682219419</v>
      </c>
      <c r="Z65" s="208">
        <v>0</v>
      </c>
      <c r="AA65" s="208">
        <v>0</v>
      </c>
      <c r="AB65" s="208">
        <v>0</v>
      </c>
      <c r="AC65" s="208">
        <v>0.27745498782449</v>
      </c>
      <c r="AD65" s="208">
        <v>0.658559542934459</v>
      </c>
      <c r="AE65" s="208">
        <v>0</v>
      </c>
      <c r="AF65" s="208">
        <v>0</v>
      </c>
      <c r="AG65" s="208">
        <v>0</v>
      </c>
      <c r="AH65" s="208">
        <v>0</v>
      </c>
      <c r="AI65" s="208">
        <v>0</v>
      </c>
      <c r="AJ65" s="208">
        <v>0</v>
      </c>
      <c r="AK65" s="208">
        <v>0</v>
      </c>
      <c r="AL65" s="208">
        <v>0</v>
      </c>
      <c r="AM65" s="208">
        <v>0</v>
      </c>
      <c r="AN65" s="208">
        <v>0</v>
      </c>
      <c r="AO65" s="208">
        <v>0</v>
      </c>
      <c r="AP65" s="208">
        <v>0</v>
      </c>
      <c r="AQ65" s="208">
        <v>0</v>
      </c>
      <c r="AR65" s="208">
        <v>0</v>
      </c>
      <c r="AS65" s="208">
        <v>0</v>
      </c>
      <c r="AT65" s="208">
        <v>0</v>
      </c>
      <c r="AU65" s="208">
        <v>0</v>
      </c>
      <c r="AV65" s="208">
        <v>0</v>
      </c>
      <c r="AW65" s="208">
        <v>0.0481031871000204</v>
      </c>
      <c r="AX65" s="208">
        <v>0</v>
      </c>
      <c r="AY65" s="208">
        <v>0</v>
      </c>
      <c r="AZ65" s="208">
        <v>0</v>
      </c>
      <c r="BA65" s="208">
        <v>0</v>
      </c>
      <c r="BB65" s="208">
        <v>0</v>
      </c>
      <c r="BC65" s="209">
        <v>48.6810771249363</v>
      </c>
      <c r="BD65" s="210">
        <v>0</v>
      </c>
      <c r="BE65" s="208">
        <v>0.45938631324529</v>
      </c>
      <c r="BF65" s="208">
        <v>0.45938631324529</v>
      </c>
      <c r="BG65" s="208">
        <v>0</v>
      </c>
      <c r="BH65" s="208">
        <v>0</v>
      </c>
      <c r="BI65" s="208">
        <v>0</v>
      </c>
      <c r="BJ65" s="208">
        <v>0</v>
      </c>
      <c r="BK65" s="208">
        <v>-1.45138661163162</v>
      </c>
      <c r="BL65" s="211">
        <v>-0.99200029838633</v>
      </c>
      <c r="BM65" s="213">
        <v>47.68907682655</v>
      </c>
    </row>
    <row r="66" spans="1:65">
      <c r="A66" s="86" t="s">
        <v>263</v>
      </c>
      <c r="B66" s="200" t="s">
        <v>264</v>
      </c>
      <c r="C66" s="208">
        <v>0</v>
      </c>
      <c r="D66" s="208">
        <v>0</v>
      </c>
      <c r="E66" s="208">
        <v>0</v>
      </c>
      <c r="F66" s="208">
        <v>0</v>
      </c>
      <c r="G66" s="208">
        <v>0</v>
      </c>
      <c r="H66" s="208">
        <v>1.95900574971002</v>
      </c>
      <c r="I66" s="208">
        <v>1.7227526070954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0.539247139116466</v>
      </c>
      <c r="Q66" s="208">
        <v>0.46114372398574</v>
      </c>
      <c r="R66" s="208">
        <v>0</v>
      </c>
      <c r="S66" s="208">
        <v>0</v>
      </c>
      <c r="T66" s="208">
        <v>0.192830276013195</v>
      </c>
      <c r="U66" s="208">
        <v>0.6332896030308</v>
      </c>
      <c r="V66" s="208">
        <v>0.00702224064950002</v>
      </c>
      <c r="W66" s="208">
        <v>0.261160235386808</v>
      </c>
      <c r="X66" s="208">
        <v>0.348919442925744</v>
      </c>
      <c r="Y66" s="208">
        <v>21.7332602516388</v>
      </c>
      <c r="Z66" s="208">
        <v>18.5119763820453</v>
      </c>
      <c r="AA66" s="208">
        <v>0.328083650009725</v>
      </c>
      <c r="AB66" s="208">
        <v>19.2864304153655</v>
      </c>
      <c r="AC66" s="208">
        <v>9.0969126735451</v>
      </c>
      <c r="AD66" s="208">
        <v>3.10329331718704</v>
      </c>
      <c r="AE66" s="208">
        <v>13.4206619882134</v>
      </c>
      <c r="AF66" s="208">
        <v>0.229690330309659</v>
      </c>
      <c r="AG66" s="208">
        <v>29.9033598424281</v>
      </c>
      <c r="AH66" s="208">
        <v>0.747761084309108</v>
      </c>
      <c r="AI66" s="208">
        <v>0.00295476950766598</v>
      </c>
      <c r="AJ66" s="208">
        <v>0.547004675171035</v>
      </c>
      <c r="AK66" s="208">
        <v>11.9020824789935</v>
      </c>
      <c r="AL66" s="208">
        <v>0.180723855398913</v>
      </c>
      <c r="AM66" s="208">
        <v>0.00337807069080543</v>
      </c>
      <c r="AN66" s="208">
        <v>0</v>
      </c>
      <c r="AO66" s="208">
        <v>0</v>
      </c>
      <c r="AP66" s="208">
        <v>0</v>
      </c>
      <c r="AQ66" s="208">
        <v>0</v>
      </c>
      <c r="AR66" s="208">
        <v>0</v>
      </c>
      <c r="AS66" s="208">
        <v>0</v>
      </c>
      <c r="AT66" s="208">
        <v>0</v>
      </c>
      <c r="AU66" s="208">
        <v>0</v>
      </c>
      <c r="AV66" s="208">
        <v>0.122449827255946</v>
      </c>
      <c r="AW66" s="208">
        <v>0</v>
      </c>
      <c r="AX66" s="208">
        <v>0</v>
      </c>
      <c r="AY66" s="208">
        <v>0.0607395349231778</v>
      </c>
      <c r="AZ66" s="208">
        <v>0</v>
      </c>
      <c r="BA66" s="208">
        <v>0</v>
      </c>
      <c r="BB66" s="208">
        <v>0</v>
      </c>
      <c r="BC66" s="209">
        <v>135.306134164906</v>
      </c>
      <c r="BD66" s="210">
        <v>0</v>
      </c>
      <c r="BE66" s="208">
        <v>85.7787782064473</v>
      </c>
      <c r="BF66" s="208">
        <v>85.7787782064473</v>
      </c>
      <c r="BG66" s="208">
        <v>0</v>
      </c>
      <c r="BH66" s="208">
        <v>0</v>
      </c>
      <c r="BI66" s="208">
        <v>0</v>
      </c>
      <c r="BJ66" s="208">
        <v>0</v>
      </c>
      <c r="BK66" s="208">
        <v>-0.887499153553738</v>
      </c>
      <c r="BL66" s="211">
        <v>84.8912790528936</v>
      </c>
      <c r="BM66" s="213">
        <v>220.1974132178</v>
      </c>
    </row>
    <row r="67" spans="1:65">
      <c r="A67" s="86" t="s">
        <v>265</v>
      </c>
      <c r="B67" s="200" t="s">
        <v>266</v>
      </c>
      <c r="C67" s="208">
        <v>0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8">
        <v>0</v>
      </c>
      <c r="X67" s="208">
        <v>0</v>
      </c>
      <c r="Y67" s="208">
        <v>0.0417887770152055</v>
      </c>
      <c r="Z67" s="208">
        <v>0</v>
      </c>
      <c r="AA67" s="208">
        <v>0</v>
      </c>
      <c r="AB67" s="208">
        <v>0.117158239353526</v>
      </c>
      <c r="AC67" s="208">
        <v>0.892344367763316</v>
      </c>
      <c r="AD67" s="208">
        <v>0</v>
      </c>
      <c r="AE67" s="208">
        <v>0.421987679649514</v>
      </c>
      <c r="AF67" s="208">
        <v>3.90148650050828e-5</v>
      </c>
      <c r="AG67" s="208">
        <v>0</v>
      </c>
      <c r="AH67" s="208">
        <v>0.0892617321021804</v>
      </c>
      <c r="AI67" s="208">
        <v>0</v>
      </c>
      <c r="AJ67" s="208">
        <v>0</v>
      </c>
      <c r="AK67" s="208">
        <v>0.038457381985709</v>
      </c>
      <c r="AL67" s="208">
        <v>0.151641773747893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9">
        <v>1.75267896648235</v>
      </c>
      <c r="BD67" s="210">
        <v>0</v>
      </c>
      <c r="BE67" s="208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8">
        <v>-0.034528928732348</v>
      </c>
      <c r="BL67" s="211">
        <v>-0.034528928732348</v>
      </c>
      <c r="BM67" s="213">
        <v>1.71815003775</v>
      </c>
    </row>
    <row r="68" spans="1:65">
      <c r="A68" s="86" t="s">
        <v>267</v>
      </c>
      <c r="B68" s="200" t="s">
        <v>268</v>
      </c>
      <c r="C68" s="208">
        <v>11.300213715029</v>
      </c>
      <c r="D68" s="208">
        <v>8.91896610765976</v>
      </c>
      <c r="E68" s="208">
        <v>0.833006276997264</v>
      </c>
      <c r="F68" s="208">
        <v>0.000504269812209203</v>
      </c>
      <c r="G68" s="208">
        <v>0.513820626185454</v>
      </c>
      <c r="H68" s="208">
        <v>16.2082200879637</v>
      </c>
      <c r="I68" s="208">
        <v>18.509144109205</v>
      </c>
      <c r="J68" s="208">
        <v>10.6425828151849</v>
      </c>
      <c r="K68" s="208">
        <v>1.54425782503895</v>
      </c>
      <c r="L68" s="208">
        <v>0.4944316134663</v>
      </c>
      <c r="M68" s="208">
        <v>0.553173465000118</v>
      </c>
      <c r="N68" s="208">
        <v>3.80147526310103</v>
      </c>
      <c r="O68" s="208">
        <v>20.6720980690853</v>
      </c>
      <c r="P68" s="208">
        <v>1.30426369125677</v>
      </c>
      <c r="Q68" s="208">
        <v>0.189579267971999</v>
      </c>
      <c r="R68" s="208">
        <v>2.40931962847562</v>
      </c>
      <c r="S68" s="208">
        <v>0.184024478218127</v>
      </c>
      <c r="T68" s="208">
        <v>16.0927332032123</v>
      </c>
      <c r="U68" s="208">
        <v>3.13459811525738</v>
      </c>
      <c r="V68" s="208">
        <v>0.302192087920258</v>
      </c>
      <c r="W68" s="208">
        <v>3.42484678060554</v>
      </c>
      <c r="X68" s="208">
        <v>3.04077846895203</v>
      </c>
      <c r="Y68" s="208">
        <v>7.87207134678106</v>
      </c>
      <c r="Z68" s="208">
        <v>149.5505115184</v>
      </c>
      <c r="AA68" s="208">
        <v>5.13271854687443</v>
      </c>
      <c r="AB68" s="208">
        <v>11.1484797000403</v>
      </c>
      <c r="AC68" s="208">
        <v>132.116693501855</v>
      </c>
      <c r="AD68" s="208">
        <v>76.0456529373394</v>
      </c>
      <c r="AE68" s="208">
        <v>19.842775868234</v>
      </c>
      <c r="AF68" s="208">
        <v>1.77722284733483</v>
      </c>
      <c r="AG68" s="208">
        <v>71.2456357770297</v>
      </c>
      <c r="AH68" s="208">
        <v>16.977813129049</v>
      </c>
      <c r="AI68" s="208">
        <v>16.7762909444275</v>
      </c>
      <c r="AJ68" s="208">
        <v>5.06461611544447</v>
      </c>
      <c r="AK68" s="208">
        <v>101.551436208499</v>
      </c>
      <c r="AL68" s="208">
        <v>17.2647533213481</v>
      </c>
      <c r="AM68" s="208">
        <v>2.32366959129392</v>
      </c>
      <c r="AN68" s="208">
        <v>0</v>
      </c>
      <c r="AO68" s="208">
        <v>0</v>
      </c>
      <c r="AP68" s="208">
        <v>0</v>
      </c>
      <c r="AQ68" s="208">
        <v>3.96175173460042</v>
      </c>
      <c r="AR68" s="208">
        <v>106.740421739179</v>
      </c>
      <c r="AS68" s="208">
        <v>0.0557302794949198</v>
      </c>
      <c r="AT68" s="208">
        <v>0.0649099513882687</v>
      </c>
      <c r="AU68" s="208">
        <v>0</v>
      </c>
      <c r="AV68" s="208">
        <v>2.27087233043303</v>
      </c>
      <c r="AW68" s="208">
        <v>0.106191278617425</v>
      </c>
      <c r="AX68" s="208">
        <v>0.268194104739499</v>
      </c>
      <c r="AY68" s="208">
        <v>11.370301241888</v>
      </c>
      <c r="AZ68" s="208">
        <v>0</v>
      </c>
      <c r="BA68" s="208">
        <v>0.0519058662593586</v>
      </c>
      <c r="BB68" s="208">
        <v>0</v>
      </c>
      <c r="BC68" s="209">
        <v>883.65484984615</v>
      </c>
      <c r="BD68" s="210">
        <v>0</v>
      </c>
      <c r="BE68" s="208">
        <v>2.38010522790336</v>
      </c>
      <c r="BF68" s="208">
        <v>2.38010522790336</v>
      </c>
      <c r="BG68" s="208">
        <v>0</v>
      </c>
      <c r="BH68" s="208">
        <v>0</v>
      </c>
      <c r="BI68" s="208">
        <v>157.396576028628</v>
      </c>
      <c r="BJ68" s="208">
        <v>41.0284111412104</v>
      </c>
      <c r="BK68" s="208">
        <v>-0.659179530639209</v>
      </c>
      <c r="BL68" s="211">
        <v>200.145912867103</v>
      </c>
      <c r="BM68" s="213">
        <v>1083.80076271325</v>
      </c>
    </row>
    <row r="69" spans="1:65">
      <c r="A69" s="86" t="s">
        <v>269</v>
      </c>
      <c r="B69" s="200" t="s">
        <v>270</v>
      </c>
      <c r="C69" s="208">
        <v>0</v>
      </c>
      <c r="D69" s="208">
        <v>0</v>
      </c>
      <c r="E69" s="208">
        <v>0</v>
      </c>
      <c r="F69" s="208">
        <v>0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8">
        <v>0</v>
      </c>
      <c r="X69" s="208">
        <v>0</v>
      </c>
      <c r="Y69" s="208">
        <v>0</v>
      </c>
      <c r="Z69" s="208">
        <v>0</v>
      </c>
      <c r="AA69" s="208">
        <v>1.22527606666286</v>
      </c>
      <c r="AB69" s="208">
        <v>0</v>
      </c>
      <c r="AC69" s="208">
        <v>0.143273861326561</v>
      </c>
      <c r="AD69" s="208">
        <v>0</v>
      </c>
      <c r="AE69" s="208">
        <v>0.00919620787829376</v>
      </c>
      <c r="AF69" s="208">
        <v>2.22422721274538e-5</v>
      </c>
      <c r="AG69" s="208">
        <v>0</v>
      </c>
      <c r="AH69" s="208">
        <v>0.255718628895223</v>
      </c>
      <c r="AI69" s="208">
        <v>0.0777223205002696</v>
      </c>
      <c r="AJ69" s="208">
        <v>0.0559894059506039</v>
      </c>
      <c r="AK69" s="208">
        <v>0</v>
      </c>
      <c r="AL69" s="208">
        <v>1.11981208411249</v>
      </c>
      <c r="AM69" s="208">
        <v>0</v>
      </c>
      <c r="AN69" s="208">
        <v>0</v>
      </c>
      <c r="AO69" s="208">
        <v>0</v>
      </c>
      <c r="AP69" s="208">
        <v>0.160193971787692</v>
      </c>
      <c r="AQ69" s="208">
        <v>0</v>
      </c>
      <c r="AR69" s="208">
        <v>0</v>
      </c>
      <c r="AS69" s="208">
        <v>0.0205719412131406</v>
      </c>
      <c r="AT69" s="208">
        <v>7.3954530307349</v>
      </c>
      <c r="AU69" s="208">
        <v>1.21412232996678</v>
      </c>
      <c r="AV69" s="208">
        <v>0</v>
      </c>
      <c r="AW69" s="208">
        <v>2.4997523852737</v>
      </c>
      <c r="AX69" s="208">
        <v>1.03551701990925</v>
      </c>
      <c r="AY69" s="208">
        <v>5.74082095763362</v>
      </c>
      <c r="AZ69" s="208">
        <v>1.89431351487618</v>
      </c>
      <c r="BA69" s="208">
        <v>4.90938650619013</v>
      </c>
      <c r="BB69" s="208">
        <v>0</v>
      </c>
      <c r="BC69" s="209">
        <v>27.7571424751838</v>
      </c>
      <c r="BD69" s="210">
        <v>0</v>
      </c>
      <c r="BE69" s="208">
        <v>1.32781092801559</v>
      </c>
      <c r="BF69" s="208">
        <v>1.32781092801559</v>
      </c>
      <c r="BG69" s="208">
        <v>0</v>
      </c>
      <c r="BH69" s="208">
        <v>0</v>
      </c>
      <c r="BI69" s="208">
        <v>20.0728449089702</v>
      </c>
      <c r="BJ69" s="208">
        <v>27.151735569655</v>
      </c>
      <c r="BK69" s="208">
        <v>-0.0189258396746455</v>
      </c>
      <c r="BL69" s="211">
        <v>48.5334655669661</v>
      </c>
      <c r="BM69" s="213">
        <v>76.29060804215</v>
      </c>
    </row>
    <row r="70" spans="1:65">
      <c r="A70" s="86" t="s">
        <v>271</v>
      </c>
      <c r="B70" s="200" t="s">
        <v>272</v>
      </c>
      <c r="C70" s="208">
        <v>0</v>
      </c>
      <c r="D70" s="208">
        <v>0</v>
      </c>
      <c r="E70" s="208">
        <v>0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12.5300602806411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8">
        <v>0</v>
      </c>
      <c r="X70" s="208">
        <v>0</v>
      </c>
      <c r="Y70" s="208">
        <v>0</v>
      </c>
      <c r="Z70" s="208">
        <v>0</v>
      </c>
      <c r="AA70" s="208">
        <v>311.926470350159</v>
      </c>
      <c r="AB70" s="208">
        <v>12.8983701479303</v>
      </c>
      <c r="AC70" s="208">
        <v>30.1326472403923</v>
      </c>
      <c r="AD70" s="208">
        <v>3.30422528614679</v>
      </c>
      <c r="AE70" s="208">
        <v>31.3225739576643</v>
      </c>
      <c r="AF70" s="208">
        <v>0.000154078600105536</v>
      </c>
      <c r="AG70" s="208">
        <v>8.5745627390757</v>
      </c>
      <c r="AH70" s="208">
        <v>16.5312727049157</v>
      </c>
      <c r="AI70" s="208">
        <v>8.02100025617225</v>
      </c>
      <c r="AJ70" s="208">
        <v>0</v>
      </c>
      <c r="AK70" s="208">
        <v>0</v>
      </c>
      <c r="AL70" s="208">
        <v>7.00186426326623</v>
      </c>
      <c r="AM70" s="208">
        <v>0</v>
      </c>
      <c r="AN70" s="208">
        <v>0</v>
      </c>
      <c r="AO70" s="208">
        <v>0</v>
      </c>
      <c r="AP70" s="208">
        <v>28.6000435207805</v>
      </c>
      <c r="AQ70" s="208">
        <v>0</v>
      </c>
      <c r="AR70" s="208">
        <v>0</v>
      </c>
      <c r="AS70" s="208">
        <v>0</v>
      </c>
      <c r="AT70" s="208">
        <v>37.7260911941226</v>
      </c>
      <c r="AU70" s="208">
        <v>0</v>
      </c>
      <c r="AV70" s="208">
        <v>0</v>
      </c>
      <c r="AW70" s="208">
        <v>0.295379327087871</v>
      </c>
      <c r="AX70" s="208">
        <v>0</v>
      </c>
      <c r="AY70" s="208">
        <v>0.957700891751659</v>
      </c>
      <c r="AZ70" s="208">
        <v>0.130198792061334</v>
      </c>
      <c r="BA70" s="208">
        <v>16.1931433802084</v>
      </c>
      <c r="BB70" s="208">
        <v>0</v>
      </c>
      <c r="BC70" s="209">
        <v>526.145758410976</v>
      </c>
      <c r="BD70" s="210">
        <v>0</v>
      </c>
      <c r="BE70" s="208">
        <v>43.1022216772899</v>
      </c>
      <c r="BF70" s="208">
        <v>43.1022216772899</v>
      </c>
      <c r="BG70" s="208">
        <v>0</v>
      </c>
      <c r="BH70" s="208">
        <v>0</v>
      </c>
      <c r="BI70" s="208">
        <v>0</v>
      </c>
      <c r="BJ70" s="208">
        <v>0</v>
      </c>
      <c r="BK70" s="208">
        <v>-0.547238969066408</v>
      </c>
      <c r="BL70" s="211">
        <v>42.5549827082235</v>
      </c>
      <c r="BM70" s="213">
        <v>568.7007411192</v>
      </c>
    </row>
    <row r="71" spans="1:65">
      <c r="A71" s="86" t="s">
        <v>273</v>
      </c>
      <c r="B71" s="200" t="s">
        <v>274</v>
      </c>
      <c r="C71" s="208">
        <v>0</v>
      </c>
      <c r="D71" s="208">
        <v>0</v>
      </c>
      <c r="E71" s="208">
        <v>0</v>
      </c>
      <c r="F71" s="208">
        <v>0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8">
        <v>0</v>
      </c>
      <c r="X71" s="208">
        <v>0</v>
      </c>
      <c r="Y71" s="208">
        <v>0</v>
      </c>
      <c r="Z71" s="208">
        <v>0</v>
      </c>
      <c r="AA71" s="208">
        <v>162.442825097149</v>
      </c>
      <c r="AB71" s="208">
        <v>0.559757108514647</v>
      </c>
      <c r="AC71" s="208">
        <v>0</v>
      </c>
      <c r="AD71" s="208">
        <v>22.3234286293716</v>
      </c>
      <c r="AE71" s="208">
        <v>0</v>
      </c>
      <c r="AF71" s="208">
        <v>0.0181427512518588</v>
      </c>
      <c r="AG71" s="208">
        <v>6.75334748641263</v>
      </c>
      <c r="AH71" s="208">
        <v>0.200426073280545</v>
      </c>
      <c r="AI71" s="208">
        <v>0</v>
      </c>
      <c r="AJ71" s="208">
        <v>0</v>
      </c>
      <c r="AK71" s="208">
        <v>0.178833794605525</v>
      </c>
      <c r="AL71" s="208">
        <v>1.1522540077681</v>
      </c>
      <c r="AM71" s="208">
        <v>0.00853645035644121</v>
      </c>
      <c r="AN71" s="208">
        <v>0</v>
      </c>
      <c r="AO71" s="208">
        <v>1.30359867291596</v>
      </c>
      <c r="AP71" s="208">
        <v>3.9486266932494</v>
      </c>
      <c r="AQ71" s="208">
        <v>0</v>
      </c>
      <c r="AR71" s="208">
        <v>0</v>
      </c>
      <c r="AS71" s="208">
        <v>10.4935404811677</v>
      </c>
      <c r="AT71" s="208">
        <v>2.05565466393342</v>
      </c>
      <c r="AU71" s="208">
        <v>4.57926657015852</v>
      </c>
      <c r="AV71" s="208">
        <v>0</v>
      </c>
      <c r="AW71" s="208">
        <v>11.4054480334698</v>
      </c>
      <c r="AX71" s="208">
        <v>34.4527141036027</v>
      </c>
      <c r="AY71" s="208">
        <v>0.205562924969059</v>
      </c>
      <c r="AZ71" s="208">
        <v>1.0648940904601</v>
      </c>
      <c r="BA71" s="208">
        <v>24.1184950481644</v>
      </c>
      <c r="BB71" s="208">
        <v>0</v>
      </c>
      <c r="BC71" s="209">
        <v>287.265352680801</v>
      </c>
      <c r="BD71" s="210">
        <v>0</v>
      </c>
      <c r="BE71" s="208">
        <v>23.0503757836062</v>
      </c>
      <c r="BF71" s="208">
        <v>23.0503757836062</v>
      </c>
      <c r="BG71" s="208">
        <v>0</v>
      </c>
      <c r="BH71" s="208">
        <v>0</v>
      </c>
      <c r="BI71" s="208">
        <v>76.5443342202036</v>
      </c>
      <c r="BJ71" s="208">
        <v>51.8305529266391</v>
      </c>
      <c r="BK71" s="208">
        <v>-0.0589607925501164</v>
      </c>
      <c r="BL71" s="211">
        <v>151.366302137899</v>
      </c>
      <c r="BM71" s="213">
        <v>438.6316548187</v>
      </c>
    </row>
    <row r="72" spans="1:65">
      <c r="A72" s="86" t="s">
        <v>275</v>
      </c>
      <c r="B72" s="200" t="s">
        <v>276</v>
      </c>
      <c r="C72" s="208">
        <v>0</v>
      </c>
      <c r="D72" s="208">
        <v>0</v>
      </c>
      <c r="E72" s="208">
        <v>0</v>
      </c>
      <c r="F72" s="208">
        <v>0</v>
      </c>
      <c r="G72" s="208">
        <v>0</v>
      </c>
      <c r="H72" s="208">
        <v>0.619969858535182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1.72055494347819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8">
        <v>0</v>
      </c>
      <c r="X72" s="208">
        <v>0</v>
      </c>
      <c r="Y72" s="208">
        <v>0</v>
      </c>
      <c r="Z72" s="208">
        <v>0</v>
      </c>
      <c r="AA72" s="208">
        <v>18.9802941599583</v>
      </c>
      <c r="AB72" s="208">
        <v>0.237851999183235</v>
      </c>
      <c r="AC72" s="208">
        <v>15.1619014879894</v>
      </c>
      <c r="AD72" s="208">
        <v>3.25095851579804</v>
      </c>
      <c r="AE72" s="208">
        <v>0.144499775964919</v>
      </c>
      <c r="AF72" s="208">
        <v>0.0208791181410341</v>
      </c>
      <c r="AG72" s="208">
        <v>0.690425080326672</v>
      </c>
      <c r="AH72" s="208">
        <v>1.78491602114646</v>
      </c>
      <c r="AI72" s="208">
        <v>0.0644911505462161</v>
      </c>
      <c r="AJ72" s="208">
        <v>0.0213222579722304</v>
      </c>
      <c r="AK72" s="208">
        <v>5.24119950791901</v>
      </c>
      <c r="AL72" s="208">
        <v>1.32259648866851</v>
      </c>
      <c r="AM72" s="208">
        <v>0</v>
      </c>
      <c r="AN72" s="208">
        <v>0</v>
      </c>
      <c r="AO72" s="208">
        <v>0</v>
      </c>
      <c r="AP72" s="208">
        <v>0.151906843710207</v>
      </c>
      <c r="AQ72" s="208">
        <v>0</v>
      </c>
      <c r="AR72" s="208">
        <v>0</v>
      </c>
      <c r="AS72" s="208">
        <v>0</v>
      </c>
      <c r="AT72" s="208">
        <v>0.162298621073577</v>
      </c>
      <c r="AU72" s="208">
        <v>0</v>
      </c>
      <c r="AV72" s="208">
        <v>0</v>
      </c>
      <c r="AW72" s="208">
        <v>12.5349667407551</v>
      </c>
      <c r="AX72" s="208">
        <v>0</v>
      </c>
      <c r="AY72" s="208">
        <v>10.9348915395848</v>
      </c>
      <c r="AZ72" s="208">
        <v>13.9631730220808</v>
      </c>
      <c r="BA72" s="208">
        <v>0.36967045806968</v>
      </c>
      <c r="BB72" s="208">
        <v>0</v>
      </c>
      <c r="BC72" s="209">
        <v>87.3787675909016</v>
      </c>
      <c r="BD72" s="210">
        <v>0</v>
      </c>
      <c r="BE72" s="208">
        <v>67.1924842394377</v>
      </c>
      <c r="BF72" s="208">
        <v>67.1924842394377</v>
      </c>
      <c r="BG72" s="208">
        <v>0</v>
      </c>
      <c r="BH72" s="208">
        <v>0</v>
      </c>
      <c r="BI72" s="208">
        <v>17.3757484061642</v>
      </c>
      <c r="BJ72" s="208">
        <v>352.228502805842</v>
      </c>
      <c r="BK72" s="208">
        <v>-0.149684564396018</v>
      </c>
      <c r="BL72" s="211">
        <v>436.647050887048</v>
      </c>
      <c r="BM72" s="213">
        <v>524.025818477949</v>
      </c>
    </row>
    <row r="73" spans="1:65">
      <c r="A73" s="86" t="s">
        <v>277</v>
      </c>
      <c r="B73" s="200" t="s">
        <v>278</v>
      </c>
      <c r="C73" s="208">
        <v>0.59276410768432</v>
      </c>
      <c r="D73" s="208">
        <v>1.57295306364703</v>
      </c>
      <c r="E73" s="208">
        <v>0.100709121123321</v>
      </c>
      <c r="F73" s="208">
        <v>0</v>
      </c>
      <c r="G73" s="208">
        <v>0.501050662696486</v>
      </c>
      <c r="H73" s="208">
        <v>1.72599047812694</v>
      </c>
      <c r="I73" s="208">
        <v>4.61265096838791</v>
      </c>
      <c r="J73" s="208">
        <v>0.55543177058498</v>
      </c>
      <c r="K73" s="208">
        <v>0.579835416428152</v>
      </c>
      <c r="L73" s="208">
        <v>0.429280398409958</v>
      </c>
      <c r="M73" s="208">
        <v>0.0559174187008367</v>
      </c>
      <c r="N73" s="208">
        <v>1.0181842713428</v>
      </c>
      <c r="O73" s="208">
        <v>0.620712807836608</v>
      </c>
      <c r="P73" s="208">
        <v>0.944149298157967</v>
      </c>
      <c r="Q73" s="208">
        <v>0.0496875165027547</v>
      </c>
      <c r="R73" s="208">
        <v>0.22999119661617</v>
      </c>
      <c r="S73" s="208">
        <v>0.0329003044814723</v>
      </c>
      <c r="T73" s="208">
        <v>8.58675549288401</v>
      </c>
      <c r="U73" s="208">
        <v>0.427877349141453</v>
      </c>
      <c r="V73" s="208">
        <v>0.0592204448593992</v>
      </c>
      <c r="W73" s="208">
        <v>1.991836601044</v>
      </c>
      <c r="X73" s="208">
        <v>1.84643011471751</v>
      </c>
      <c r="Y73" s="208">
        <v>0.740461284207014</v>
      </c>
      <c r="Z73" s="208">
        <v>1.12697281470328</v>
      </c>
      <c r="AA73" s="208">
        <v>21.8789653324949</v>
      </c>
      <c r="AB73" s="208">
        <v>45.5067646582886</v>
      </c>
      <c r="AC73" s="208">
        <v>78.2610824524573</v>
      </c>
      <c r="AD73" s="208">
        <v>16.1658036559768</v>
      </c>
      <c r="AE73" s="208">
        <v>16.2239345959387</v>
      </c>
      <c r="AF73" s="208">
        <v>0.271073700536342</v>
      </c>
      <c r="AG73" s="208">
        <v>8.75012726935955</v>
      </c>
      <c r="AH73" s="208">
        <v>11.8234192717144</v>
      </c>
      <c r="AI73" s="208">
        <v>40.6624970276507</v>
      </c>
      <c r="AJ73" s="208">
        <v>2.12139167730861</v>
      </c>
      <c r="AK73" s="208">
        <v>91.6899579361949</v>
      </c>
      <c r="AL73" s="208">
        <v>15.0414794186747</v>
      </c>
      <c r="AM73" s="208">
        <v>33.1212266668256</v>
      </c>
      <c r="AN73" s="208">
        <v>0.132093952082945</v>
      </c>
      <c r="AO73" s="208">
        <v>0</v>
      </c>
      <c r="AP73" s="208">
        <v>1.93663018641926</v>
      </c>
      <c r="AQ73" s="208">
        <v>0.300430542910498</v>
      </c>
      <c r="AR73" s="208">
        <v>0.41306812825014</v>
      </c>
      <c r="AS73" s="208">
        <v>4.12535431306429</v>
      </c>
      <c r="AT73" s="208">
        <v>0.350347681503682</v>
      </c>
      <c r="AU73" s="208">
        <v>0.86441566144052</v>
      </c>
      <c r="AV73" s="208">
        <v>2.56592491779231</v>
      </c>
      <c r="AW73" s="208">
        <v>6.36989411884565</v>
      </c>
      <c r="AX73" s="208">
        <v>1.86512816832862</v>
      </c>
      <c r="AY73" s="208">
        <v>1.18496879342147</v>
      </c>
      <c r="AZ73" s="208">
        <v>0</v>
      </c>
      <c r="BA73" s="208">
        <v>6.91650360100462</v>
      </c>
      <c r="BB73" s="208">
        <v>0</v>
      </c>
      <c r="BC73" s="209">
        <v>436.944246630769</v>
      </c>
      <c r="BD73" s="210">
        <v>0</v>
      </c>
      <c r="BE73" s="208">
        <v>39.4812853641396</v>
      </c>
      <c r="BF73" s="208">
        <v>39.4812853641396</v>
      </c>
      <c r="BG73" s="208">
        <v>0</v>
      </c>
      <c r="BH73" s="208">
        <v>0</v>
      </c>
      <c r="BI73" s="208">
        <v>51.8196464950242</v>
      </c>
      <c r="BJ73" s="208">
        <v>315.39816918274</v>
      </c>
      <c r="BK73" s="208">
        <v>-0.447926294723385</v>
      </c>
      <c r="BL73" s="211">
        <v>406.25117474718</v>
      </c>
      <c r="BM73" s="213">
        <v>843.19542137795</v>
      </c>
    </row>
    <row r="74" spans="1:65">
      <c r="A74" s="86" t="s">
        <v>279</v>
      </c>
      <c r="B74" s="200" t="s">
        <v>280</v>
      </c>
      <c r="C74" s="208">
        <v>0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0.0112540603684667</v>
      </c>
      <c r="V74" s="208">
        <v>0</v>
      </c>
      <c r="W74" s="208">
        <v>0</v>
      </c>
      <c r="X74" s="208">
        <v>0</v>
      </c>
      <c r="Y74" s="208">
        <v>0</v>
      </c>
      <c r="Z74" s="208">
        <v>0</v>
      </c>
      <c r="AA74" s="208">
        <v>0</v>
      </c>
      <c r="AB74" s="208">
        <v>0.357535130402601</v>
      </c>
      <c r="AC74" s="208">
        <v>0.131044028940508</v>
      </c>
      <c r="AD74" s="208">
        <v>0.0705871928283406</v>
      </c>
      <c r="AE74" s="208">
        <v>0</v>
      </c>
      <c r="AF74" s="208">
        <v>0.000573317527680142</v>
      </c>
      <c r="AG74" s="208">
        <v>0</v>
      </c>
      <c r="AH74" s="208">
        <v>0</v>
      </c>
      <c r="AI74" s="208">
        <v>0</v>
      </c>
      <c r="AJ74" s="208">
        <v>0</v>
      </c>
      <c r="AK74" s="208">
        <v>0</v>
      </c>
      <c r="AL74" s="208">
        <v>0</v>
      </c>
      <c r="AM74" s="208">
        <v>0</v>
      </c>
      <c r="AN74" s="208">
        <v>0</v>
      </c>
      <c r="AO74" s="208">
        <v>0</v>
      </c>
      <c r="AP74" s="208">
        <v>0</v>
      </c>
      <c r="AQ74" s="208">
        <v>0.0062245612702253</v>
      </c>
      <c r="AR74" s="208">
        <v>0</v>
      </c>
      <c r="AS74" s="208">
        <v>0</v>
      </c>
      <c r="AT74" s="208">
        <v>0</v>
      </c>
      <c r="AU74" s="208">
        <v>0</v>
      </c>
      <c r="AV74" s="208">
        <v>0</v>
      </c>
      <c r="AW74" s="208">
        <v>0</v>
      </c>
      <c r="AX74" s="208">
        <v>0</v>
      </c>
      <c r="AY74" s="208">
        <v>0</v>
      </c>
      <c r="AZ74" s="208">
        <v>0</v>
      </c>
      <c r="BA74" s="208">
        <v>2.2227713104832</v>
      </c>
      <c r="BB74" s="208">
        <v>0</v>
      </c>
      <c r="BC74" s="209">
        <v>2.79998960182102</v>
      </c>
      <c r="BD74" s="210">
        <v>0</v>
      </c>
      <c r="BE74" s="208">
        <v>2.03033463488143</v>
      </c>
      <c r="BF74" s="208">
        <v>2.03033463488143</v>
      </c>
      <c r="BG74" s="208">
        <v>0</v>
      </c>
      <c r="BH74" s="208">
        <v>0</v>
      </c>
      <c r="BI74" s="208">
        <v>34.5242585967539</v>
      </c>
      <c r="BJ74" s="208">
        <v>13.3004807034915</v>
      </c>
      <c r="BK74" s="208">
        <v>-0.000942571047759094</v>
      </c>
      <c r="BL74" s="211">
        <v>49.8541313640791</v>
      </c>
      <c r="BM74" s="213">
        <v>52.6541209659001</v>
      </c>
    </row>
    <row r="75" spans="1:65">
      <c r="A75" s="86" t="s">
        <v>281</v>
      </c>
      <c r="B75" s="200" t="s">
        <v>282</v>
      </c>
      <c r="C75" s="208">
        <v>0</v>
      </c>
      <c r="D75" s="208">
        <v>0</v>
      </c>
      <c r="E75" s="208">
        <v>0</v>
      </c>
      <c r="F75" s="208">
        <v>0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8">
        <v>0</v>
      </c>
      <c r="X75" s="208">
        <v>0</v>
      </c>
      <c r="Y75" s="208">
        <v>0</v>
      </c>
      <c r="Z75" s="208">
        <v>0</v>
      </c>
      <c r="AA75" s="208">
        <v>0</v>
      </c>
      <c r="AB75" s="208">
        <v>0</v>
      </c>
      <c r="AC75" s="208">
        <v>215.59971554991</v>
      </c>
      <c r="AD75" s="208">
        <v>0</v>
      </c>
      <c r="AE75" s="208">
        <v>0</v>
      </c>
      <c r="AF75" s="208">
        <v>0</v>
      </c>
      <c r="AG75" s="208">
        <v>0</v>
      </c>
      <c r="AH75" s="208">
        <v>5.16224254324141</v>
      </c>
      <c r="AI75" s="208">
        <v>0</v>
      </c>
      <c r="AJ75" s="208">
        <v>0</v>
      </c>
      <c r="AK75" s="208">
        <v>0</v>
      </c>
      <c r="AL75" s="208">
        <v>0</v>
      </c>
      <c r="AM75" s="208">
        <v>0</v>
      </c>
      <c r="AN75" s="208">
        <v>0</v>
      </c>
      <c r="AO75" s="208">
        <v>0</v>
      </c>
      <c r="AP75" s="208">
        <v>0</v>
      </c>
      <c r="AQ75" s="208">
        <v>0</v>
      </c>
      <c r="AR75" s="208">
        <v>0</v>
      </c>
      <c r="AS75" s="208">
        <v>0</v>
      </c>
      <c r="AT75" s="208">
        <v>0</v>
      </c>
      <c r="AU75" s="208">
        <v>0</v>
      </c>
      <c r="AV75" s="208">
        <v>0</v>
      </c>
      <c r="AW75" s="208">
        <v>0</v>
      </c>
      <c r="AX75" s="208">
        <v>0</v>
      </c>
      <c r="AY75" s="208">
        <v>0</v>
      </c>
      <c r="AZ75" s="208">
        <v>0</v>
      </c>
      <c r="BA75" s="208">
        <v>0</v>
      </c>
      <c r="BB75" s="208">
        <v>0</v>
      </c>
      <c r="BC75" s="209">
        <v>220.761958093151</v>
      </c>
      <c r="BD75" s="210">
        <v>0</v>
      </c>
      <c r="BE75" s="208">
        <v>0</v>
      </c>
      <c r="BF75" s="208">
        <v>0</v>
      </c>
      <c r="BG75" s="208">
        <v>0</v>
      </c>
      <c r="BH75" s="208">
        <v>0</v>
      </c>
      <c r="BI75" s="208">
        <v>0.642058171220666</v>
      </c>
      <c r="BJ75" s="208">
        <v>110.61007801761</v>
      </c>
      <c r="BK75" s="208">
        <v>-2.16113737383179</v>
      </c>
      <c r="BL75" s="211">
        <v>109.090998814999</v>
      </c>
      <c r="BM75" s="213">
        <v>329.85295690815</v>
      </c>
    </row>
    <row r="76" spans="1:65">
      <c r="A76" s="86" t="s">
        <v>283</v>
      </c>
      <c r="B76" s="200" t="s">
        <v>284</v>
      </c>
      <c r="C76" s="208">
        <v>0</v>
      </c>
      <c r="D76" s="208">
        <v>0</v>
      </c>
      <c r="E76" s="208">
        <v>0</v>
      </c>
      <c r="F76" s="208">
        <v>0.0392531521490246</v>
      </c>
      <c r="G76" s="208">
        <v>9.86204904081817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0.153197963620671</v>
      </c>
      <c r="Z76" s="208">
        <v>0</v>
      </c>
      <c r="AA76" s="208">
        <v>0</v>
      </c>
      <c r="AB76" s="208">
        <v>0</v>
      </c>
      <c r="AC76" s="208">
        <v>124.856768621289</v>
      </c>
      <c r="AD76" s="208">
        <v>0</v>
      </c>
      <c r="AE76" s="208">
        <v>0</v>
      </c>
      <c r="AF76" s="208">
        <v>0</v>
      </c>
      <c r="AG76" s="208">
        <v>0</v>
      </c>
      <c r="AH76" s="208">
        <v>20.2817439142845</v>
      </c>
      <c r="AI76" s="208">
        <v>0</v>
      </c>
      <c r="AJ76" s="208">
        <v>0</v>
      </c>
      <c r="AK76" s="208">
        <v>0</v>
      </c>
      <c r="AL76" s="208">
        <v>0</v>
      </c>
      <c r="AM76" s="208">
        <v>0</v>
      </c>
      <c r="AN76" s="208">
        <v>0</v>
      </c>
      <c r="AO76" s="208">
        <v>0</v>
      </c>
      <c r="AP76" s="208">
        <v>0</v>
      </c>
      <c r="AQ76" s="208">
        <v>0</v>
      </c>
      <c r="AR76" s="208">
        <v>0</v>
      </c>
      <c r="AS76" s="208">
        <v>0</v>
      </c>
      <c r="AT76" s="208">
        <v>0</v>
      </c>
      <c r="AU76" s="208">
        <v>0</v>
      </c>
      <c r="AV76" s="208">
        <v>0</v>
      </c>
      <c r="AW76" s="208">
        <v>0.169100701474005</v>
      </c>
      <c r="AX76" s="208">
        <v>0</v>
      </c>
      <c r="AY76" s="208">
        <v>0</v>
      </c>
      <c r="AZ76" s="208">
        <v>0</v>
      </c>
      <c r="BA76" s="208">
        <v>0</v>
      </c>
      <c r="BB76" s="208">
        <v>0</v>
      </c>
      <c r="BC76" s="209">
        <v>155.362113393635</v>
      </c>
      <c r="BD76" s="210">
        <v>0</v>
      </c>
      <c r="BE76" s="208">
        <v>244.120061079265</v>
      </c>
      <c r="BF76" s="208">
        <v>244.120061079265</v>
      </c>
      <c r="BG76" s="208">
        <v>0</v>
      </c>
      <c r="BH76" s="208">
        <v>0</v>
      </c>
      <c r="BI76" s="208">
        <v>0</v>
      </c>
      <c r="BJ76" s="208">
        <v>11.1458094988139</v>
      </c>
      <c r="BK76" s="208">
        <v>-0.0381036405635584</v>
      </c>
      <c r="BL76" s="211">
        <v>255.227766937515</v>
      </c>
      <c r="BM76" s="213">
        <v>410.589880331151</v>
      </c>
    </row>
    <row r="77" spans="1:65">
      <c r="A77" s="86" t="s">
        <v>285</v>
      </c>
      <c r="B77" s="200" t="s">
        <v>286</v>
      </c>
      <c r="C77" s="208">
        <v>0.163206738612045</v>
      </c>
      <c r="D77" s="208">
        <v>0.706405313591515</v>
      </c>
      <c r="E77" s="208">
        <v>0</v>
      </c>
      <c r="F77" s="208">
        <v>0.0278249042109943</v>
      </c>
      <c r="G77" s="208">
        <v>2.08481344985618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2.07369532952501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8">
        <v>5.28298443429892</v>
      </c>
      <c r="X77" s="208">
        <v>0</v>
      </c>
      <c r="Y77" s="208">
        <v>0.110875976066659</v>
      </c>
      <c r="Z77" s="208">
        <v>2.75938764614598</v>
      </c>
      <c r="AA77" s="208">
        <v>1.52162563350443</v>
      </c>
      <c r="AB77" s="208">
        <v>2.11474453821404</v>
      </c>
      <c r="AC77" s="208">
        <v>1239.88557536989</v>
      </c>
      <c r="AD77" s="208">
        <v>30.6137291477672</v>
      </c>
      <c r="AE77" s="208">
        <v>1.29926842302483</v>
      </c>
      <c r="AF77" s="208">
        <v>1.49904386501382</v>
      </c>
      <c r="AG77" s="208">
        <v>0</v>
      </c>
      <c r="AH77" s="208">
        <v>91.1556259280573</v>
      </c>
      <c r="AI77" s="208">
        <v>0.0508865565409217</v>
      </c>
      <c r="AJ77" s="208">
        <v>1.51303234077163</v>
      </c>
      <c r="AK77" s="208">
        <v>34.8368334620221</v>
      </c>
      <c r="AL77" s="208">
        <v>8.17333275112973</v>
      </c>
      <c r="AM77" s="208">
        <v>0.0486086141888259</v>
      </c>
      <c r="AN77" s="208">
        <v>1.38971013663828</v>
      </c>
      <c r="AO77" s="208">
        <v>0</v>
      </c>
      <c r="AP77" s="208">
        <v>4.46109259229108</v>
      </c>
      <c r="AQ77" s="208">
        <v>0.0807554471373791</v>
      </c>
      <c r="AR77" s="208">
        <v>0</v>
      </c>
      <c r="AS77" s="208">
        <v>0.497990652117885</v>
      </c>
      <c r="AT77" s="208">
        <v>0</v>
      </c>
      <c r="AU77" s="208">
        <v>0.107463710864434</v>
      </c>
      <c r="AV77" s="208">
        <v>0</v>
      </c>
      <c r="AW77" s="208">
        <v>0.0942389708327082</v>
      </c>
      <c r="AX77" s="208">
        <v>3.2018009454195</v>
      </c>
      <c r="AY77" s="208">
        <v>1.09825216944695</v>
      </c>
      <c r="AZ77" s="208">
        <v>0</v>
      </c>
      <c r="BA77" s="208">
        <v>0</v>
      </c>
      <c r="BB77" s="208">
        <v>0</v>
      </c>
      <c r="BC77" s="209">
        <v>1436.85280504718</v>
      </c>
      <c r="BD77" s="210">
        <v>0</v>
      </c>
      <c r="BE77" s="208">
        <v>34.8349158585585</v>
      </c>
      <c r="BF77" s="208">
        <v>34.8349158585585</v>
      </c>
      <c r="BG77" s="208">
        <v>0</v>
      </c>
      <c r="BH77" s="208">
        <v>0</v>
      </c>
      <c r="BI77" s="208">
        <v>162.974474146574</v>
      </c>
      <c r="BJ77" s="208">
        <v>1801.4535059749</v>
      </c>
      <c r="BK77" s="208">
        <v>-1.01282356196111</v>
      </c>
      <c r="BL77" s="211">
        <v>1998.25007241807</v>
      </c>
      <c r="BM77" s="213">
        <v>3435.10287746525</v>
      </c>
    </row>
    <row r="78" spans="1:65">
      <c r="A78" s="86" t="s">
        <v>287</v>
      </c>
      <c r="B78" s="200" t="s">
        <v>288</v>
      </c>
      <c r="C78" s="208">
        <v>0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8">
        <v>0</v>
      </c>
      <c r="AB78" s="208">
        <v>0</v>
      </c>
      <c r="AC78" s="208">
        <v>0</v>
      </c>
      <c r="AD78" s="208">
        <v>53.3009740844793</v>
      </c>
      <c r="AE78" s="208">
        <v>0</v>
      </c>
      <c r="AF78" s="208">
        <v>0</v>
      </c>
      <c r="AG78" s="208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2.6872042976131</v>
      </c>
      <c r="AM78" s="208">
        <v>0</v>
      </c>
      <c r="AN78" s="208">
        <v>0</v>
      </c>
      <c r="AO78" s="208">
        <v>0</v>
      </c>
      <c r="AP78" s="208">
        <v>0</v>
      </c>
      <c r="AQ78" s="208">
        <v>0</v>
      </c>
      <c r="AR78" s="208">
        <v>0</v>
      </c>
      <c r="AS78" s="208">
        <v>0</v>
      </c>
      <c r="AT78" s="208">
        <v>0</v>
      </c>
      <c r="AU78" s="208">
        <v>0</v>
      </c>
      <c r="AV78" s="208">
        <v>0</v>
      </c>
      <c r="AW78" s="208">
        <v>0.447866905474486</v>
      </c>
      <c r="AX78" s="208">
        <v>0</v>
      </c>
      <c r="AY78" s="208">
        <v>0</v>
      </c>
      <c r="AZ78" s="208">
        <v>0</v>
      </c>
      <c r="BA78" s="208">
        <v>0</v>
      </c>
      <c r="BB78" s="208">
        <v>0</v>
      </c>
      <c r="BC78" s="209">
        <v>56.4360452875669</v>
      </c>
      <c r="BD78" s="210">
        <v>0</v>
      </c>
      <c r="BE78" s="208">
        <v>2324.25132077576</v>
      </c>
      <c r="BF78" s="208">
        <v>2324.25132077576</v>
      </c>
      <c r="BG78" s="208">
        <v>0</v>
      </c>
      <c r="BH78" s="208">
        <v>0</v>
      </c>
      <c r="BI78" s="208">
        <v>1851.02167714366</v>
      </c>
      <c r="BJ78" s="208">
        <v>821.93898283264</v>
      </c>
      <c r="BK78" s="208">
        <v>-0.0341579543192969</v>
      </c>
      <c r="BL78" s="211">
        <v>4997.17782279774</v>
      </c>
      <c r="BM78" s="213">
        <v>5053.61386808531</v>
      </c>
    </row>
    <row r="79" spans="1:65">
      <c r="A79" s="86" t="s">
        <v>289</v>
      </c>
      <c r="B79" s="200" t="s">
        <v>290</v>
      </c>
      <c r="C79" s="208">
        <v>0</v>
      </c>
      <c r="D79" s="208">
        <v>0</v>
      </c>
      <c r="E79" s="208">
        <v>0</v>
      </c>
      <c r="F79" s="208">
        <v>0</v>
      </c>
      <c r="G79" s="208">
        <v>0</v>
      </c>
      <c r="H79" s="208">
        <v>0</v>
      </c>
      <c r="I79" s="208">
        <v>0.00681141390133024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0.148889328120203</v>
      </c>
      <c r="V79" s="208">
        <v>0</v>
      </c>
      <c r="W79" s="208">
        <v>0</v>
      </c>
      <c r="X79" s="208">
        <v>0</v>
      </c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208">
        <v>206.308486171474</v>
      </c>
      <c r="AE79" s="208">
        <v>0.377498426596164</v>
      </c>
      <c r="AF79" s="208">
        <v>0</v>
      </c>
      <c r="AG79" s="208">
        <v>0</v>
      </c>
      <c r="AH79" s="208">
        <v>0</v>
      </c>
      <c r="AI79" s="208">
        <v>0</v>
      </c>
      <c r="AJ79" s="208">
        <v>0</v>
      </c>
      <c r="AK79" s="208">
        <v>0</v>
      </c>
      <c r="AL79" s="208">
        <v>2.35040669764608</v>
      </c>
      <c r="AM79" s="208">
        <v>33.3122283477578</v>
      </c>
      <c r="AN79" s="208">
        <v>0</v>
      </c>
      <c r="AO79" s="208">
        <v>0</v>
      </c>
      <c r="AP79" s="208">
        <v>0</v>
      </c>
      <c r="AQ79" s="208">
        <v>0</v>
      </c>
      <c r="AR79" s="208">
        <v>0</v>
      </c>
      <c r="AS79" s="208">
        <v>0</v>
      </c>
      <c r="AT79" s="208">
        <v>0</v>
      </c>
      <c r="AU79" s="208">
        <v>0</v>
      </c>
      <c r="AV79" s="208">
        <v>0</v>
      </c>
      <c r="AW79" s="208">
        <v>0</v>
      </c>
      <c r="AX79" s="208">
        <v>0</v>
      </c>
      <c r="AY79" s="208">
        <v>0</v>
      </c>
      <c r="AZ79" s="208">
        <v>0</v>
      </c>
      <c r="BA79" s="208">
        <v>0</v>
      </c>
      <c r="BB79" s="208">
        <v>0</v>
      </c>
      <c r="BC79" s="209">
        <v>242.504320385496</v>
      </c>
      <c r="BD79" s="210">
        <v>0</v>
      </c>
      <c r="BE79" s="208">
        <v>116.255880220785</v>
      </c>
      <c r="BF79" s="208">
        <v>116.255880220785</v>
      </c>
      <c r="BG79" s="208">
        <v>0</v>
      </c>
      <c r="BH79" s="208">
        <v>0</v>
      </c>
      <c r="BI79" s="208">
        <v>0.169333385384644</v>
      </c>
      <c r="BJ79" s="208">
        <v>446.863420874938</v>
      </c>
      <c r="BK79" s="208">
        <v>-0.0535622627540382</v>
      </c>
      <c r="BL79" s="211">
        <v>563.235072218354</v>
      </c>
      <c r="BM79" s="213">
        <v>805.739392603849</v>
      </c>
    </row>
    <row r="80" spans="1:65">
      <c r="A80" s="86" t="s">
        <v>291</v>
      </c>
      <c r="B80" s="200" t="s">
        <v>292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1005.53731006327</v>
      </c>
      <c r="AE80" s="208">
        <v>227.882423270486</v>
      </c>
      <c r="AF80" s="208">
        <v>0.0582939285557594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371.063261789522</v>
      </c>
      <c r="AM80" s="208">
        <v>311.551036137055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0.453987233755921</v>
      </c>
      <c r="AX80" s="208">
        <v>2.15002282219134</v>
      </c>
      <c r="AY80" s="208">
        <v>6.62490496942517</v>
      </c>
      <c r="AZ80" s="208">
        <v>0</v>
      </c>
      <c r="BA80" s="208">
        <v>0</v>
      </c>
      <c r="BB80" s="208">
        <v>0</v>
      </c>
      <c r="BC80" s="209">
        <v>1925.32124021426</v>
      </c>
      <c r="BD80" s="210">
        <v>0</v>
      </c>
      <c r="BE80" s="208">
        <v>158.842483530836</v>
      </c>
      <c r="BF80" s="208">
        <v>158.842483530836</v>
      </c>
      <c r="BG80" s="208">
        <v>0</v>
      </c>
      <c r="BH80" s="208">
        <v>0</v>
      </c>
      <c r="BI80" s="208">
        <v>0</v>
      </c>
      <c r="BJ80" s="208">
        <v>0</v>
      </c>
      <c r="BK80" s="208">
        <v>-1.31367285465077</v>
      </c>
      <c r="BL80" s="211">
        <v>157.528810676185</v>
      </c>
      <c r="BM80" s="213">
        <v>2082.85005089045</v>
      </c>
    </row>
    <row r="81" spans="1:65">
      <c r="A81" s="86" t="s">
        <v>293</v>
      </c>
      <c r="B81" s="200" t="s">
        <v>294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5.28213870873784</v>
      </c>
      <c r="AG81" s="208">
        <v>0</v>
      </c>
      <c r="AH81" s="208">
        <v>13.2210481239548</v>
      </c>
      <c r="AI81" s="208">
        <v>0</v>
      </c>
      <c r="AJ81" s="208">
        <v>0</v>
      </c>
      <c r="AK81" s="208">
        <v>0</v>
      </c>
      <c r="AL81" s="208">
        <v>0.146814060008158</v>
      </c>
      <c r="AM81" s="208">
        <v>0.126396785693528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0.0219268519455783</v>
      </c>
      <c r="AZ81" s="208">
        <v>0</v>
      </c>
      <c r="BA81" s="208">
        <v>0.157071181954097</v>
      </c>
      <c r="BB81" s="208">
        <v>0</v>
      </c>
      <c r="BC81" s="209">
        <v>18.955395712294</v>
      </c>
      <c r="BD81" s="210">
        <v>0</v>
      </c>
      <c r="BE81" s="208">
        <v>13.3911872251833</v>
      </c>
      <c r="BF81" s="208">
        <v>13.3911872251833</v>
      </c>
      <c r="BG81" s="208">
        <v>0</v>
      </c>
      <c r="BH81" s="208">
        <v>0</v>
      </c>
      <c r="BI81" s="208">
        <v>14.4826699561095</v>
      </c>
      <c r="BJ81" s="208">
        <v>3.69480310046849</v>
      </c>
      <c r="BK81" s="208">
        <v>-0.00447898945533965</v>
      </c>
      <c r="BL81" s="211">
        <v>31.5641812923059</v>
      </c>
      <c r="BM81" s="213">
        <v>50.5195770046</v>
      </c>
    </row>
    <row r="82" spans="1:65">
      <c r="A82" s="86" t="s">
        <v>295</v>
      </c>
      <c r="B82" s="200" t="s">
        <v>296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2.69249378053603</v>
      </c>
      <c r="AF82" s="208">
        <v>9.96016816583226e-7</v>
      </c>
      <c r="AG82" s="208">
        <v>68.6487974309778</v>
      </c>
      <c r="AH82" s="208">
        <v>0</v>
      </c>
      <c r="AI82" s="208">
        <v>0</v>
      </c>
      <c r="AJ82" s="208">
        <v>0</v>
      </c>
      <c r="AK82" s="208">
        <v>0</v>
      </c>
      <c r="AL82" s="208">
        <v>2.5195458748911</v>
      </c>
      <c r="AM82" s="208">
        <v>0</v>
      </c>
      <c r="AN82" s="208">
        <v>0</v>
      </c>
      <c r="AO82" s="208">
        <v>0</v>
      </c>
      <c r="AP82" s="208">
        <v>0.699016805212315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1.36683535583537</v>
      </c>
      <c r="AZ82" s="208">
        <v>0.240049754622643</v>
      </c>
      <c r="BA82" s="208">
        <v>0.0472374353641985</v>
      </c>
      <c r="BB82" s="208">
        <v>0</v>
      </c>
      <c r="BC82" s="209">
        <v>76.2139774334563</v>
      </c>
      <c r="BD82" s="210">
        <v>0</v>
      </c>
      <c r="BE82" s="208">
        <v>0</v>
      </c>
      <c r="BF82" s="208">
        <v>0</v>
      </c>
      <c r="BG82" s="208">
        <v>0</v>
      </c>
      <c r="BH82" s="208">
        <v>0</v>
      </c>
      <c r="BI82" s="208">
        <v>10.113057520196</v>
      </c>
      <c r="BJ82" s="208">
        <v>41.6394177734035</v>
      </c>
      <c r="BK82" s="208">
        <v>-0.012307895155802</v>
      </c>
      <c r="BL82" s="211">
        <v>51.7401673984437</v>
      </c>
      <c r="BM82" s="213">
        <v>127.9541448319</v>
      </c>
    </row>
    <row r="83" spans="1:65">
      <c r="A83" s="86" t="s">
        <v>297</v>
      </c>
      <c r="B83" s="200" t="s">
        <v>298</v>
      </c>
      <c r="C83" s="208">
        <v>0</v>
      </c>
      <c r="D83" s="208">
        <v>0</v>
      </c>
      <c r="E83" s="208">
        <v>0.00848217470391365</v>
      </c>
      <c r="F83" s="208">
        <v>0.000517983285858771</v>
      </c>
      <c r="G83" s="208">
        <v>0</v>
      </c>
      <c r="H83" s="208">
        <v>0.0950737541136191</v>
      </c>
      <c r="I83" s="208">
        <v>0.252091725213059</v>
      </c>
      <c r="J83" s="208">
        <v>0.0393707264860451</v>
      </c>
      <c r="K83" s="208">
        <v>0</v>
      </c>
      <c r="L83" s="208">
        <v>0.0526712613331405</v>
      </c>
      <c r="M83" s="208">
        <v>5.64784264831191</v>
      </c>
      <c r="N83" s="208">
        <v>13.2105184412375</v>
      </c>
      <c r="O83" s="208">
        <v>0.0453478836820376</v>
      </c>
      <c r="P83" s="208">
        <v>0</v>
      </c>
      <c r="Q83" s="208">
        <v>0</v>
      </c>
      <c r="R83" s="208">
        <v>0.0619638472764282</v>
      </c>
      <c r="S83" s="208">
        <v>0</v>
      </c>
      <c r="T83" s="208">
        <v>2.23690721035758</v>
      </c>
      <c r="U83" s="208">
        <v>0.0645352907251311</v>
      </c>
      <c r="V83" s="208">
        <v>0.144315684989762</v>
      </c>
      <c r="W83" s="208">
        <v>0</v>
      </c>
      <c r="X83" s="208">
        <v>0.724834735916443</v>
      </c>
      <c r="Y83" s="208">
        <v>0.0372854105244194</v>
      </c>
      <c r="Z83" s="208">
        <v>0</v>
      </c>
      <c r="AA83" s="208">
        <v>0.276648833876062</v>
      </c>
      <c r="AB83" s="208">
        <v>0</v>
      </c>
      <c r="AC83" s="208">
        <v>9.81955025753281</v>
      </c>
      <c r="AD83" s="208">
        <v>2.69957108750851</v>
      </c>
      <c r="AE83" s="208">
        <v>0.220862119673996</v>
      </c>
      <c r="AF83" s="208">
        <v>0.00113768933026855</v>
      </c>
      <c r="AG83" s="208">
        <v>10.421950000536</v>
      </c>
      <c r="AH83" s="208">
        <v>0.310336387370184</v>
      </c>
      <c r="AI83" s="208">
        <v>0.243430682883128</v>
      </c>
      <c r="AJ83" s="208">
        <v>0.225856502330363</v>
      </c>
      <c r="AK83" s="208">
        <v>2.13947497770343</v>
      </c>
      <c r="AL83" s="208">
        <v>2.98731474532132</v>
      </c>
      <c r="AM83" s="208">
        <v>1.27228805365263</v>
      </c>
      <c r="AN83" s="208">
        <v>0.285048342107859</v>
      </c>
      <c r="AO83" s="208">
        <v>0</v>
      </c>
      <c r="AP83" s="208">
        <v>1.36194124990226</v>
      </c>
      <c r="AQ83" s="208">
        <v>0.0214087868705895</v>
      </c>
      <c r="AR83" s="208">
        <v>0.0436051955348957</v>
      </c>
      <c r="AS83" s="208">
        <v>0</v>
      </c>
      <c r="AT83" s="208">
        <v>0.538451967491137</v>
      </c>
      <c r="AU83" s="208">
        <v>1.03566451421292</v>
      </c>
      <c r="AV83" s="208">
        <v>0.573688214239996</v>
      </c>
      <c r="AW83" s="208">
        <v>4.15890803046842</v>
      </c>
      <c r="AX83" s="208">
        <v>3.37209440861585</v>
      </c>
      <c r="AY83" s="208">
        <v>20.7735660020488</v>
      </c>
      <c r="AZ83" s="208">
        <v>127.672631601196</v>
      </c>
      <c r="BA83" s="208">
        <v>1.86648708579061</v>
      </c>
      <c r="BB83" s="208">
        <v>0</v>
      </c>
      <c r="BC83" s="209">
        <v>214.943675514355</v>
      </c>
      <c r="BD83" s="210">
        <v>0</v>
      </c>
      <c r="BE83" s="208">
        <v>11.285524959755</v>
      </c>
      <c r="BF83" s="208">
        <v>11.285524959755</v>
      </c>
      <c r="BG83" s="208">
        <v>0</v>
      </c>
      <c r="BH83" s="208">
        <v>0</v>
      </c>
      <c r="BI83" s="208">
        <v>97.6796988551903</v>
      </c>
      <c r="BJ83" s="208">
        <v>65.8933862113899</v>
      </c>
      <c r="BK83" s="208">
        <v>-0.154106809640057</v>
      </c>
      <c r="BL83" s="211">
        <v>174.704503216695</v>
      </c>
      <c r="BM83" s="213">
        <v>389.64817873105</v>
      </c>
    </row>
    <row r="84" spans="1:65">
      <c r="A84" s="86" t="s">
        <v>299</v>
      </c>
      <c r="B84" s="200" t="s">
        <v>122</v>
      </c>
      <c r="C84" s="208">
        <v>0</v>
      </c>
      <c r="D84" s="208">
        <v>0</v>
      </c>
      <c r="E84" s="208">
        <v>0.040129649377261</v>
      </c>
      <c r="F84" s="208">
        <v>0.281469546456026</v>
      </c>
      <c r="G84" s="208">
        <v>12.8229092503599</v>
      </c>
      <c r="H84" s="208">
        <v>38.3758601380717</v>
      </c>
      <c r="I84" s="208">
        <v>27.9926846386379</v>
      </c>
      <c r="J84" s="208">
        <v>5.32294099677071</v>
      </c>
      <c r="K84" s="208">
        <v>1.21168379040877</v>
      </c>
      <c r="L84" s="208">
        <v>2.0479002018771</v>
      </c>
      <c r="M84" s="208">
        <v>10.9587171569019</v>
      </c>
      <c r="N84" s="208">
        <v>9.67155365443889</v>
      </c>
      <c r="O84" s="208">
        <v>3.50836401528121</v>
      </c>
      <c r="P84" s="208">
        <v>28.3881497388829</v>
      </c>
      <c r="Q84" s="208">
        <v>2.02956331398823</v>
      </c>
      <c r="R84" s="208">
        <v>1.99615071649651</v>
      </c>
      <c r="S84" s="208">
        <v>0.761117929563509</v>
      </c>
      <c r="T84" s="208">
        <v>24.2120246273447</v>
      </c>
      <c r="U84" s="208">
        <v>2.31254936573584</v>
      </c>
      <c r="V84" s="208">
        <v>1.76529806762772</v>
      </c>
      <c r="W84" s="208">
        <v>10.3008876798365</v>
      </c>
      <c r="X84" s="208">
        <v>10.0094800956854</v>
      </c>
      <c r="Y84" s="208">
        <v>7.58753883747978</v>
      </c>
      <c r="Z84" s="208">
        <v>23.7162847367513</v>
      </c>
      <c r="AA84" s="208">
        <v>2.65250430268247</v>
      </c>
      <c r="AB84" s="208">
        <v>5.5813026352836</v>
      </c>
      <c r="AC84" s="208">
        <v>28.6056303813619</v>
      </c>
      <c r="AD84" s="208">
        <v>12.8011024235005</v>
      </c>
      <c r="AE84" s="208">
        <v>10.6992923486204</v>
      </c>
      <c r="AF84" s="208">
        <v>1.16514669695094</v>
      </c>
      <c r="AG84" s="208">
        <v>14.4643273870608</v>
      </c>
      <c r="AH84" s="208">
        <v>3.43302480585652</v>
      </c>
      <c r="AI84" s="208">
        <v>0.484037499764</v>
      </c>
      <c r="AJ84" s="208">
        <v>3.25603279381603</v>
      </c>
      <c r="AK84" s="208">
        <v>40.0643371530561</v>
      </c>
      <c r="AL84" s="208">
        <v>85.0453733102665</v>
      </c>
      <c r="AM84" s="208">
        <v>49.0770841796713</v>
      </c>
      <c r="AN84" s="208">
        <v>0.488465854752483</v>
      </c>
      <c r="AO84" s="208">
        <v>0.604070284997267</v>
      </c>
      <c r="AP84" s="208">
        <v>27.2168848529033</v>
      </c>
      <c r="AQ84" s="208">
        <v>0.207158515269432</v>
      </c>
      <c r="AR84" s="208">
        <v>2.45517453809403</v>
      </c>
      <c r="AS84" s="208">
        <v>20.4672674558556</v>
      </c>
      <c r="AT84" s="208">
        <v>10.4660862345596</v>
      </c>
      <c r="AU84" s="208">
        <v>0.608965878367142</v>
      </c>
      <c r="AV84" s="208">
        <v>11.6516460288531</v>
      </c>
      <c r="AW84" s="208">
        <v>14.3538345895989</v>
      </c>
      <c r="AX84" s="208">
        <v>10.6165972912561</v>
      </c>
      <c r="AY84" s="208">
        <v>0.516789749537679</v>
      </c>
      <c r="AZ84" s="208">
        <v>0</v>
      </c>
      <c r="BA84" s="208">
        <v>2.92541863754862</v>
      </c>
      <c r="BB84" s="208">
        <v>0</v>
      </c>
      <c r="BC84" s="209">
        <v>585.220813977458</v>
      </c>
      <c r="BD84" s="210">
        <v>0</v>
      </c>
      <c r="BE84" s="208">
        <v>0</v>
      </c>
      <c r="BF84" s="208">
        <v>0</v>
      </c>
      <c r="BG84" s="208">
        <v>0</v>
      </c>
      <c r="BH84" s="208">
        <v>0</v>
      </c>
      <c r="BI84" s="208">
        <v>0</v>
      </c>
      <c r="BJ84" s="208">
        <v>0</v>
      </c>
      <c r="BK84" s="208">
        <v>0</v>
      </c>
      <c r="BL84" s="211">
        <v>0</v>
      </c>
      <c r="BM84" s="213">
        <v>585.220813977458</v>
      </c>
    </row>
    <row r="85" spans="1:65">
      <c r="A85" s="86" t="s">
        <v>300</v>
      </c>
      <c r="B85" s="200" t="s">
        <v>301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  <c r="R85" s="208">
        <v>0</v>
      </c>
      <c r="S85" s="208">
        <v>0</v>
      </c>
      <c r="T85" s="208">
        <v>0</v>
      </c>
      <c r="U85" s="208">
        <v>0</v>
      </c>
      <c r="V85" s="208">
        <v>0</v>
      </c>
      <c r="W85" s="208">
        <v>0</v>
      </c>
      <c r="X85" s="208">
        <v>0</v>
      </c>
      <c r="Y85" s="208">
        <v>0</v>
      </c>
      <c r="Z85" s="208">
        <v>0</v>
      </c>
      <c r="AA85" s="208">
        <v>0</v>
      </c>
      <c r="AB85" s="208">
        <v>0</v>
      </c>
      <c r="AC85" s="208">
        <v>0</v>
      </c>
      <c r="AD85" s="208">
        <v>0</v>
      </c>
      <c r="AE85" s="208">
        <v>0</v>
      </c>
      <c r="AF85" s="208">
        <v>0</v>
      </c>
      <c r="AG85" s="208">
        <v>0</v>
      </c>
      <c r="AH85" s="208">
        <v>0</v>
      </c>
      <c r="AI85" s="208">
        <v>351.933618489133</v>
      </c>
      <c r="AJ85" s="208">
        <v>0</v>
      </c>
      <c r="AK85" s="208">
        <v>0</v>
      </c>
      <c r="AL85" s="208">
        <v>0</v>
      </c>
      <c r="AM85" s="208">
        <v>0</v>
      </c>
      <c r="AN85" s="208">
        <v>0</v>
      </c>
      <c r="AO85" s="208">
        <v>0.104144440153882</v>
      </c>
      <c r="AP85" s="208">
        <v>0</v>
      </c>
      <c r="AQ85" s="208">
        <v>0</v>
      </c>
      <c r="AR85" s="208">
        <v>0</v>
      </c>
      <c r="AS85" s="208">
        <v>0</v>
      </c>
      <c r="AT85" s="208">
        <v>0</v>
      </c>
      <c r="AU85" s="208">
        <v>0.104225655799633</v>
      </c>
      <c r="AV85" s="208">
        <v>0</v>
      </c>
      <c r="AW85" s="208">
        <v>0</v>
      </c>
      <c r="AX85" s="208">
        <v>0</v>
      </c>
      <c r="AY85" s="208">
        <v>0</v>
      </c>
      <c r="AZ85" s="208">
        <v>0</v>
      </c>
      <c r="BA85" s="208">
        <v>0</v>
      </c>
      <c r="BB85" s="208">
        <v>0</v>
      </c>
      <c r="BC85" s="209">
        <v>352.141988585086</v>
      </c>
      <c r="BD85" s="210">
        <v>0</v>
      </c>
      <c r="BE85" s="208">
        <v>71.3580114149138</v>
      </c>
      <c r="BF85" s="208">
        <v>71.3580114149138</v>
      </c>
      <c r="BG85" s="208">
        <v>0</v>
      </c>
      <c r="BH85" s="208">
        <v>0</v>
      </c>
      <c r="BI85" s="208">
        <v>0</v>
      </c>
      <c r="BJ85" s="208">
        <v>0</v>
      </c>
      <c r="BK85" s="208">
        <v>0</v>
      </c>
      <c r="BL85" s="211">
        <v>71.3580114149138</v>
      </c>
      <c r="BM85" s="213">
        <v>423.5</v>
      </c>
    </row>
    <row r="86" spans="1:65">
      <c r="A86" s="86" t="s">
        <v>302</v>
      </c>
      <c r="B86" s="200" t="s">
        <v>303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  <c r="R86" s="208">
        <v>0</v>
      </c>
      <c r="S86" s="208">
        <v>0</v>
      </c>
      <c r="T86" s="208">
        <v>0</v>
      </c>
      <c r="U86" s="208">
        <v>0</v>
      </c>
      <c r="V86" s="208">
        <v>0</v>
      </c>
      <c r="W86" s="208">
        <v>0</v>
      </c>
      <c r="X86" s="208">
        <v>0</v>
      </c>
      <c r="Y86" s="208">
        <v>0</v>
      </c>
      <c r="Z86" s="208">
        <v>0</v>
      </c>
      <c r="AA86" s="208">
        <v>0</v>
      </c>
      <c r="AB86" s="208">
        <v>0</v>
      </c>
      <c r="AC86" s="208">
        <v>0</v>
      </c>
      <c r="AD86" s="208">
        <v>0</v>
      </c>
      <c r="AE86" s="208">
        <v>0</v>
      </c>
      <c r="AF86" s="208">
        <v>0</v>
      </c>
      <c r="AG86" s="208">
        <v>0</v>
      </c>
      <c r="AH86" s="208">
        <v>0</v>
      </c>
      <c r="AI86" s="208">
        <v>0</v>
      </c>
      <c r="AJ86" s="208">
        <v>0</v>
      </c>
      <c r="AK86" s="208">
        <v>0</v>
      </c>
      <c r="AL86" s="208">
        <v>0</v>
      </c>
      <c r="AM86" s="208">
        <v>0</v>
      </c>
      <c r="AN86" s="208">
        <v>0</v>
      </c>
      <c r="AO86" s="208">
        <v>0</v>
      </c>
      <c r="AP86" s="208">
        <v>0</v>
      </c>
      <c r="AQ86" s="208">
        <v>0</v>
      </c>
      <c r="AR86" s="208">
        <v>0</v>
      </c>
      <c r="AS86" s="208">
        <v>0</v>
      </c>
      <c r="AT86" s="208">
        <v>0</v>
      </c>
      <c r="AU86" s="208">
        <v>0</v>
      </c>
      <c r="AV86" s="208">
        <v>0</v>
      </c>
      <c r="AW86" s="208">
        <v>0</v>
      </c>
      <c r="AX86" s="208">
        <v>0</v>
      </c>
      <c r="AY86" s="208">
        <v>0</v>
      </c>
      <c r="AZ86" s="208">
        <v>0</v>
      </c>
      <c r="BA86" s="208">
        <v>0</v>
      </c>
      <c r="BB86" s="208">
        <v>0</v>
      </c>
      <c r="BC86" s="209">
        <v>0</v>
      </c>
      <c r="BD86" s="210">
        <v>0</v>
      </c>
      <c r="BE86" s="208">
        <v>0</v>
      </c>
      <c r="BF86" s="208">
        <v>0</v>
      </c>
      <c r="BG86" s="208">
        <v>0</v>
      </c>
      <c r="BH86" s="208">
        <v>0</v>
      </c>
      <c r="BI86" s="208">
        <v>0</v>
      </c>
      <c r="BJ86" s="208">
        <v>0</v>
      </c>
      <c r="BK86" s="208">
        <v>0</v>
      </c>
      <c r="BL86" s="211">
        <v>0</v>
      </c>
      <c r="BM86" s="213">
        <v>0</v>
      </c>
    </row>
    <row r="87" spans="1:65">
      <c r="A87" s="86" t="s">
        <v>304</v>
      </c>
      <c r="B87" s="200" t="s">
        <v>305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  <c r="R87" s="208">
        <v>0</v>
      </c>
      <c r="S87" s="208">
        <v>0</v>
      </c>
      <c r="T87" s="208">
        <v>0</v>
      </c>
      <c r="U87" s="208">
        <v>0</v>
      </c>
      <c r="V87" s="208">
        <v>0</v>
      </c>
      <c r="W87" s="208">
        <v>0</v>
      </c>
      <c r="X87" s="208">
        <v>0</v>
      </c>
      <c r="Y87" s="208">
        <v>0</v>
      </c>
      <c r="Z87" s="208">
        <v>0</v>
      </c>
      <c r="AA87" s="208">
        <v>0</v>
      </c>
      <c r="AB87" s="208">
        <v>0</v>
      </c>
      <c r="AC87" s="208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0</v>
      </c>
      <c r="AM87" s="208">
        <v>0</v>
      </c>
      <c r="AN87" s="208">
        <v>0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9">
        <v>0</v>
      </c>
      <c r="BD87" s="210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0</v>
      </c>
      <c r="BK87" s="208">
        <v>0</v>
      </c>
      <c r="BL87" s="211">
        <v>0</v>
      </c>
      <c r="BM87" s="213">
        <v>0</v>
      </c>
    </row>
    <row r="88" spans="1:65">
      <c r="A88" s="86" t="s">
        <v>306</v>
      </c>
      <c r="B88" s="200" t="s">
        <v>307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8">
        <v>0</v>
      </c>
      <c r="X88" s="208">
        <v>0</v>
      </c>
      <c r="Y88" s="208">
        <v>0</v>
      </c>
      <c r="Z88" s="208">
        <v>0</v>
      </c>
      <c r="AA88" s="208">
        <v>0</v>
      </c>
      <c r="AB88" s="208">
        <v>0</v>
      </c>
      <c r="AC88" s="208">
        <v>0</v>
      </c>
      <c r="AD88" s="208">
        <v>0</v>
      </c>
      <c r="AE88" s="208">
        <v>0</v>
      </c>
      <c r="AF88" s="208">
        <v>0</v>
      </c>
      <c r="AG88" s="208">
        <v>0</v>
      </c>
      <c r="AH88" s="208">
        <v>0</v>
      </c>
      <c r="AI88" s="208">
        <v>0</v>
      </c>
      <c r="AJ88" s="208">
        <v>0</v>
      </c>
      <c r="AK88" s="208">
        <v>0</v>
      </c>
      <c r="AL88" s="208">
        <v>0</v>
      </c>
      <c r="AM88" s="208">
        <v>0</v>
      </c>
      <c r="AN88" s="208">
        <v>0</v>
      </c>
      <c r="AO88" s="208">
        <v>0</v>
      </c>
      <c r="AP88" s="208">
        <v>0</v>
      </c>
      <c r="AQ88" s="208">
        <v>0</v>
      </c>
      <c r="AR88" s="208">
        <v>0</v>
      </c>
      <c r="AS88" s="208">
        <v>0</v>
      </c>
      <c r="AT88" s="208">
        <v>0</v>
      </c>
      <c r="AU88" s="208">
        <v>0</v>
      </c>
      <c r="AV88" s="208">
        <v>0</v>
      </c>
      <c r="AW88" s="208">
        <v>0</v>
      </c>
      <c r="AX88" s="208">
        <v>0</v>
      </c>
      <c r="AY88" s="208">
        <v>0</v>
      </c>
      <c r="AZ88" s="208">
        <v>0</v>
      </c>
      <c r="BA88" s="208">
        <v>0</v>
      </c>
      <c r="BB88" s="208">
        <v>0</v>
      </c>
      <c r="BC88" s="209">
        <v>0</v>
      </c>
      <c r="BD88" s="210">
        <v>0</v>
      </c>
      <c r="BE88" s="208">
        <v>0</v>
      </c>
      <c r="BF88" s="208">
        <v>0</v>
      </c>
      <c r="BG88" s="208">
        <v>0</v>
      </c>
      <c r="BH88" s="208">
        <v>0</v>
      </c>
      <c r="BI88" s="208">
        <v>0</v>
      </c>
      <c r="BJ88" s="208">
        <v>0</v>
      </c>
      <c r="BK88" s="208">
        <v>0</v>
      </c>
      <c r="BL88" s="211">
        <v>0</v>
      </c>
      <c r="BM88" s="213">
        <v>0</v>
      </c>
    </row>
    <row r="89" spans="1:65">
      <c r="A89" s="86" t="s">
        <v>308</v>
      </c>
      <c r="B89" s="200" t="s">
        <v>309</v>
      </c>
      <c r="C89" s="208">
        <v>0</v>
      </c>
      <c r="D89" s="208">
        <v>0</v>
      </c>
      <c r="E89" s="208">
        <v>0</v>
      </c>
      <c r="F89" s="208">
        <v>0</v>
      </c>
      <c r="G89" s="208">
        <v>0</v>
      </c>
      <c r="H89" s="208">
        <v>0</v>
      </c>
      <c r="I89" s="208">
        <v>0</v>
      </c>
      <c r="J89" s="208">
        <v>0</v>
      </c>
      <c r="K89" s="208">
        <v>0</v>
      </c>
      <c r="L89" s="208">
        <v>0</v>
      </c>
      <c r="M89" s="208">
        <v>0</v>
      </c>
      <c r="N89" s="208">
        <v>0</v>
      </c>
      <c r="O89" s="208">
        <v>0</v>
      </c>
      <c r="P89" s="208">
        <v>0</v>
      </c>
      <c r="Q89" s="208">
        <v>0</v>
      </c>
      <c r="R89" s="208">
        <v>0</v>
      </c>
      <c r="S89" s="208">
        <v>0</v>
      </c>
      <c r="T89" s="208">
        <v>0</v>
      </c>
      <c r="U89" s="208">
        <v>0</v>
      </c>
      <c r="V89" s="208">
        <v>0</v>
      </c>
      <c r="W89" s="208">
        <v>0</v>
      </c>
      <c r="X89" s="208">
        <v>0</v>
      </c>
      <c r="Y89" s="208">
        <v>0</v>
      </c>
      <c r="Z89" s="208">
        <v>0</v>
      </c>
      <c r="AA89" s="208">
        <v>0</v>
      </c>
      <c r="AB89" s="208">
        <v>0</v>
      </c>
      <c r="AC89" s="208">
        <v>0</v>
      </c>
      <c r="AD89" s="208">
        <v>0</v>
      </c>
      <c r="AE89" s="208">
        <v>0</v>
      </c>
      <c r="AF89" s="208">
        <v>0</v>
      </c>
      <c r="AG89" s="208">
        <v>0</v>
      </c>
      <c r="AH89" s="208">
        <v>0</v>
      </c>
      <c r="AI89" s="208">
        <v>0</v>
      </c>
      <c r="AJ89" s="208">
        <v>0</v>
      </c>
      <c r="AK89" s="208">
        <v>0</v>
      </c>
      <c r="AL89" s="208">
        <v>0</v>
      </c>
      <c r="AM89" s="208">
        <v>0</v>
      </c>
      <c r="AN89" s="208">
        <v>0</v>
      </c>
      <c r="AO89" s="208">
        <v>0</v>
      </c>
      <c r="AP89" s="208">
        <v>0</v>
      </c>
      <c r="AQ89" s="208">
        <v>0</v>
      </c>
      <c r="AR89" s="208">
        <v>0</v>
      </c>
      <c r="AS89" s="208">
        <v>0</v>
      </c>
      <c r="AT89" s="208">
        <v>0</v>
      </c>
      <c r="AU89" s="208">
        <v>0</v>
      </c>
      <c r="AV89" s="208">
        <v>0</v>
      </c>
      <c r="AW89" s="208">
        <v>0</v>
      </c>
      <c r="AX89" s="208">
        <v>0</v>
      </c>
      <c r="AY89" s="208">
        <v>0</v>
      </c>
      <c r="AZ89" s="208">
        <v>0</v>
      </c>
      <c r="BA89" s="208">
        <v>0</v>
      </c>
      <c r="BB89" s="208">
        <v>0</v>
      </c>
      <c r="BC89" s="209">
        <v>0</v>
      </c>
      <c r="BD89" s="210">
        <v>0</v>
      </c>
      <c r="BE89" s="208">
        <v>0</v>
      </c>
      <c r="BF89" s="208">
        <v>0</v>
      </c>
      <c r="BG89" s="208">
        <v>0</v>
      </c>
      <c r="BH89" s="208">
        <v>0</v>
      </c>
      <c r="BI89" s="208">
        <v>0</v>
      </c>
      <c r="BJ89" s="208">
        <v>0</v>
      </c>
      <c r="BK89" s="208">
        <v>0</v>
      </c>
      <c r="BL89" s="211">
        <v>0</v>
      </c>
      <c r="BM89" s="213">
        <v>0</v>
      </c>
    </row>
    <row r="90" spans="1:65">
      <c r="A90" s="86" t="s">
        <v>310</v>
      </c>
      <c r="B90" s="200" t="s">
        <v>311</v>
      </c>
      <c r="C90" s="208">
        <v>0</v>
      </c>
      <c r="D90" s="208">
        <v>0</v>
      </c>
      <c r="E90" s="208">
        <v>0</v>
      </c>
      <c r="F90" s="208">
        <v>0</v>
      </c>
      <c r="G90" s="208">
        <v>0.0307569612701702</v>
      </c>
      <c r="H90" s="208">
        <v>71.3293643138315</v>
      </c>
      <c r="I90" s="208">
        <v>91.3533643643894</v>
      </c>
      <c r="J90" s="208">
        <v>1.55156811868939</v>
      </c>
      <c r="K90" s="208">
        <v>21.6617642752429</v>
      </c>
      <c r="L90" s="208">
        <v>2.05546075264922</v>
      </c>
      <c r="M90" s="208">
        <v>2.53003363044584</v>
      </c>
      <c r="N90" s="208">
        <v>29.3054120976306</v>
      </c>
      <c r="O90" s="208">
        <v>2.77379416718561</v>
      </c>
      <c r="P90" s="208">
        <v>9.56872959384514</v>
      </c>
      <c r="Q90" s="208">
        <v>0.364182081351174</v>
      </c>
      <c r="R90" s="208">
        <v>5.15454195084765</v>
      </c>
      <c r="S90" s="208">
        <v>0.539020239980826</v>
      </c>
      <c r="T90" s="208">
        <v>24.5763949758302</v>
      </c>
      <c r="U90" s="208">
        <v>5.2745901962694</v>
      </c>
      <c r="V90" s="208">
        <v>2.48238580880238</v>
      </c>
      <c r="W90" s="208">
        <v>11.5481511171594</v>
      </c>
      <c r="X90" s="208">
        <v>5.31986961269868</v>
      </c>
      <c r="Y90" s="208">
        <v>7.94807084227716</v>
      </c>
      <c r="Z90" s="208">
        <v>16.8195546562813</v>
      </c>
      <c r="AA90" s="208">
        <v>2.05619426162761</v>
      </c>
      <c r="AB90" s="208">
        <v>3.71089655037029</v>
      </c>
      <c r="AC90" s="208">
        <v>38.5561834840138</v>
      </c>
      <c r="AD90" s="208">
        <v>0.279880803061456</v>
      </c>
      <c r="AE90" s="208">
        <v>0.279899517071738</v>
      </c>
      <c r="AF90" s="208">
        <v>0.0881866975622925</v>
      </c>
      <c r="AG90" s="208">
        <v>8.70105844999211</v>
      </c>
      <c r="AH90" s="208">
        <v>0.00902564977480038</v>
      </c>
      <c r="AI90" s="208">
        <v>0</v>
      </c>
      <c r="AJ90" s="208">
        <v>0.00483895549527025</v>
      </c>
      <c r="AK90" s="208">
        <v>0</v>
      </c>
      <c r="AL90" s="208">
        <v>72.3377003278438</v>
      </c>
      <c r="AM90" s="208">
        <v>0</v>
      </c>
      <c r="AN90" s="208">
        <v>0</v>
      </c>
      <c r="AO90" s="208">
        <v>0</v>
      </c>
      <c r="AP90" s="208">
        <v>0</v>
      </c>
      <c r="AQ90" s="208">
        <v>0</v>
      </c>
      <c r="AR90" s="208">
        <v>0</v>
      </c>
      <c r="AS90" s="208">
        <v>55.5829779336336</v>
      </c>
      <c r="AT90" s="208">
        <v>7.34054851538177</v>
      </c>
      <c r="AU90" s="208">
        <v>0.061805508715458</v>
      </c>
      <c r="AV90" s="208">
        <v>0</v>
      </c>
      <c r="AW90" s="208">
        <v>4.56663270708629</v>
      </c>
      <c r="AX90" s="208">
        <v>1.59443040413097</v>
      </c>
      <c r="AY90" s="208">
        <v>0</v>
      </c>
      <c r="AZ90" s="208">
        <v>0.0107173194393234</v>
      </c>
      <c r="BA90" s="208">
        <v>0.133231691161946</v>
      </c>
      <c r="BB90" s="208">
        <v>0</v>
      </c>
      <c r="BC90" s="209">
        <v>507.50121853304</v>
      </c>
      <c r="BD90" s="210">
        <v>0</v>
      </c>
      <c r="BE90" s="208">
        <v>3.69163692029131</v>
      </c>
      <c r="BF90" s="208">
        <v>3.69163692029131</v>
      </c>
      <c r="BG90" s="208">
        <v>0</v>
      </c>
      <c r="BH90" s="208">
        <v>0</v>
      </c>
      <c r="BI90" s="208">
        <v>0</v>
      </c>
      <c r="BJ90" s="208">
        <v>0</v>
      </c>
      <c r="BK90" s="208">
        <v>0</v>
      </c>
      <c r="BL90" s="211">
        <v>3.69163692029131</v>
      </c>
      <c r="BM90" s="213">
        <v>511.192855453332</v>
      </c>
    </row>
    <row r="91" spans="1:65">
      <c r="A91" s="86" t="s">
        <v>312</v>
      </c>
      <c r="B91" s="200" t="s">
        <v>313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  <c r="R91" s="208">
        <v>0</v>
      </c>
      <c r="S91" s="208">
        <v>0</v>
      </c>
      <c r="T91" s="208">
        <v>0</v>
      </c>
      <c r="U91" s="208">
        <v>0</v>
      </c>
      <c r="V91" s="208">
        <v>0</v>
      </c>
      <c r="W91" s="208">
        <v>0</v>
      </c>
      <c r="X91" s="208">
        <v>0</v>
      </c>
      <c r="Y91" s="208">
        <v>0</v>
      </c>
      <c r="Z91" s="208">
        <v>0</v>
      </c>
      <c r="AA91" s="208">
        <v>0</v>
      </c>
      <c r="AB91" s="208">
        <v>0</v>
      </c>
      <c r="AC91" s="208">
        <v>0</v>
      </c>
      <c r="AD91" s="208">
        <v>0</v>
      </c>
      <c r="AE91" s="208">
        <v>0</v>
      </c>
      <c r="AF91" s="208">
        <v>0</v>
      </c>
      <c r="AG91" s="208">
        <v>0</v>
      </c>
      <c r="AH91" s="208">
        <v>0</v>
      </c>
      <c r="AI91" s="208">
        <v>0</v>
      </c>
      <c r="AJ91" s="208">
        <v>0</v>
      </c>
      <c r="AK91" s="208">
        <v>0</v>
      </c>
      <c r="AL91" s="208">
        <v>0</v>
      </c>
      <c r="AM91" s="208">
        <v>0</v>
      </c>
      <c r="AN91" s="208">
        <v>0</v>
      </c>
      <c r="AO91" s="208">
        <v>0</v>
      </c>
      <c r="AP91" s="208">
        <v>0</v>
      </c>
      <c r="AQ91" s="208">
        <v>0</v>
      </c>
      <c r="AR91" s="208">
        <v>0</v>
      </c>
      <c r="AS91" s="208">
        <v>0</v>
      </c>
      <c r="AT91" s="208">
        <v>0</v>
      </c>
      <c r="AU91" s="208">
        <v>0</v>
      </c>
      <c r="AV91" s="208">
        <v>0</v>
      </c>
      <c r="AW91" s="208">
        <v>0</v>
      </c>
      <c r="AX91" s="208">
        <v>0</v>
      </c>
      <c r="AY91" s="208">
        <v>0</v>
      </c>
      <c r="AZ91" s="208">
        <v>0</v>
      </c>
      <c r="BA91" s="208">
        <v>0</v>
      </c>
      <c r="BB91" s="208">
        <v>0</v>
      </c>
      <c r="BC91" s="209">
        <v>0</v>
      </c>
      <c r="BD91" s="210">
        <v>0</v>
      </c>
      <c r="BE91" s="208">
        <v>0</v>
      </c>
      <c r="BF91" s="208">
        <v>0</v>
      </c>
      <c r="BG91" s="208">
        <v>0</v>
      </c>
      <c r="BH91" s="208">
        <v>0</v>
      </c>
      <c r="BI91" s="208">
        <v>0</v>
      </c>
      <c r="BJ91" s="208">
        <v>0</v>
      </c>
      <c r="BK91" s="208">
        <v>0</v>
      </c>
      <c r="BL91" s="211">
        <v>0</v>
      </c>
      <c r="BM91" s="213">
        <v>0</v>
      </c>
    </row>
    <row r="92" spans="1:65">
      <c r="A92" s="86" t="s">
        <v>314</v>
      </c>
      <c r="B92" s="200" t="s">
        <v>315</v>
      </c>
      <c r="C92" s="208">
        <v>0</v>
      </c>
      <c r="D92" s="208">
        <v>0</v>
      </c>
      <c r="E92" s="208">
        <v>0</v>
      </c>
      <c r="F92" s="208">
        <v>0.00102340856580945</v>
      </c>
      <c r="G92" s="208">
        <v>0.0183332870865226</v>
      </c>
      <c r="H92" s="208">
        <v>0.0778552353785116</v>
      </c>
      <c r="I92" s="208">
        <v>0.200931043806984</v>
      </c>
      <c r="J92" s="208">
        <v>0</v>
      </c>
      <c r="K92" s="208">
        <v>0</v>
      </c>
      <c r="L92" s="208">
        <v>0</v>
      </c>
      <c r="M92" s="208">
        <v>0.0513645836245558</v>
      </c>
      <c r="N92" s="208">
        <v>0</v>
      </c>
      <c r="O92" s="208">
        <v>0.594214411348032</v>
      </c>
      <c r="P92" s="208">
        <v>0</v>
      </c>
      <c r="Q92" s="208">
        <v>0</v>
      </c>
      <c r="R92" s="208">
        <v>0</v>
      </c>
      <c r="S92" s="208">
        <v>0.00886137772437338</v>
      </c>
      <c r="T92" s="208">
        <v>1.10187765466072</v>
      </c>
      <c r="U92" s="208">
        <v>0.16019031081935</v>
      </c>
      <c r="V92" s="208">
        <v>0.0616933177560222</v>
      </c>
      <c r="W92" s="208">
        <v>0.448470310056101</v>
      </c>
      <c r="X92" s="208">
        <v>0.171520096192279</v>
      </c>
      <c r="Y92" s="208">
        <v>0.0102901610889586</v>
      </c>
      <c r="Z92" s="208">
        <v>0.498564054175569</v>
      </c>
      <c r="AA92" s="208">
        <v>0</v>
      </c>
      <c r="AB92" s="208">
        <v>0.0275149458042373</v>
      </c>
      <c r="AC92" s="208">
        <v>0.457711156824167</v>
      </c>
      <c r="AD92" s="208">
        <v>0</v>
      </c>
      <c r="AE92" s="208">
        <v>0.66910749362494</v>
      </c>
      <c r="AF92" s="208">
        <v>0</v>
      </c>
      <c r="AG92" s="208">
        <v>0</v>
      </c>
      <c r="AH92" s="208">
        <v>0.0176928023521862</v>
      </c>
      <c r="AI92" s="208">
        <v>0</v>
      </c>
      <c r="AJ92" s="208">
        <v>0</v>
      </c>
      <c r="AK92" s="208">
        <v>0</v>
      </c>
      <c r="AL92" s="208">
        <v>0.0379070477376041</v>
      </c>
      <c r="AM92" s="208">
        <v>0.28576511225507</v>
      </c>
      <c r="AN92" s="208">
        <v>0</v>
      </c>
      <c r="AO92" s="208">
        <v>0</v>
      </c>
      <c r="AP92" s="208">
        <v>0.0193420579531286</v>
      </c>
      <c r="AQ92" s="208">
        <v>0.0275716686667295</v>
      </c>
      <c r="AR92" s="208">
        <v>0.05862896068572</v>
      </c>
      <c r="AS92" s="208">
        <v>0.0189289107383095</v>
      </c>
      <c r="AT92" s="208">
        <v>0.178882702552688</v>
      </c>
      <c r="AU92" s="208">
        <v>0.728404413383007</v>
      </c>
      <c r="AV92" s="208">
        <v>0.0406925900613525</v>
      </c>
      <c r="AW92" s="208">
        <v>1.18989014395063</v>
      </c>
      <c r="AX92" s="208">
        <v>0.2230320683916</v>
      </c>
      <c r="AY92" s="208">
        <v>7.50682262324207</v>
      </c>
      <c r="AZ92" s="208">
        <v>3.46744312391274</v>
      </c>
      <c r="BA92" s="208">
        <v>4.65909187946179</v>
      </c>
      <c r="BB92" s="208">
        <v>0</v>
      </c>
      <c r="BC92" s="209">
        <v>23.0196189538818</v>
      </c>
      <c r="BD92" s="210">
        <v>0</v>
      </c>
      <c r="BE92" s="208">
        <v>6.02803703707007</v>
      </c>
      <c r="BF92" s="208">
        <v>6.02803703707007</v>
      </c>
      <c r="BG92" s="208">
        <v>0</v>
      </c>
      <c r="BH92" s="208">
        <v>0</v>
      </c>
      <c r="BI92" s="208">
        <v>111.952344009048</v>
      </c>
      <c r="BJ92" s="208">
        <v>0</v>
      </c>
      <c r="BK92" s="208">
        <v>0</v>
      </c>
      <c r="BL92" s="211">
        <v>117.980381046118</v>
      </c>
      <c r="BM92" s="213">
        <v>141</v>
      </c>
    </row>
    <row r="93" spans="1:65">
      <c r="A93" s="86" t="s">
        <v>316</v>
      </c>
      <c r="B93" s="200" t="s">
        <v>129</v>
      </c>
      <c r="C93" s="208">
        <v>0</v>
      </c>
      <c r="D93" s="208">
        <v>0</v>
      </c>
      <c r="E93" s="208">
        <v>0</v>
      </c>
      <c r="F93" s="208">
        <v>0.0445833030092913</v>
      </c>
      <c r="G93" s="208">
        <v>0.0664202227053019</v>
      </c>
      <c r="H93" s="208">
        <v>11.1577276835207</v>
      </c>
      <c r="I93" s="208">
        <v>13.18468995393</v>
      </c>
      <c r="J93" s="208">
        <v>1.54926019791777</v>
      </c>
      <c r="K93" s="208">
        <v>10.2147174128817</v>
      </c>
      <c r="L93" s="208">
        <v>0.371992531485419</v>
      </c>
      <c r="M93" s="208">
        <v>0.42691899177515</v>
      </c>
      <c r="N93" s="208">
        <v>4.30468053039726</v>
      </c>
      <c r="O93" s="208">
        <v>1.48347703206784</v>
      </c>
      <c r="P93" s="208">
        <v>1.7066211239249</v>
      </c>
      <c r="Q93" s="208">
        <v>0.168870824049026</v>
      </c>
      <c r="R93" s="208">
        <v>1.12953824256059</v>
      </c>
      <c r="S93" s="208">
        <v>0.0256036718919302</v>
      </c>
      <c r="T93" s="208">
        <v>24.3424239228844</v>
      </c>
      <c r="U93" s="208">
        <v>2.18783403697924</v>
      </c>
      <c r="V93" s="208">
        <v>0.917087559005697</v>
      </c>
      <c r="W93" s="208">
        <v>1.65946086421057</v>
      </c>
      <c r="X93" s="208">
        <v>2.6144369399707</v>
      </c>
      <c r="Y93" s="208">
        <v>1.49493410762905</v>
      </c>
      <c r="Z93" s="208">
        <v>2.28407234590308</v>
      </c>
      <c r="AA93" s="208">
        <v>2.05623503420744</v>
      </c>
      <c r="AB93" s="208">
        <v>1.97585183564272</v>
      </c>
      <c r="AC93" s="208">
        <v>14.0797255831182</v>
      </c>
      <c r="AD93" s="208">
        <v>6.70682961610036</v>
      </c>
      <c r="AE93" s="208">
        <v>1.78845359198503</v>
      </c>
      <c r="AF93" s="208">
        <v>0.0141277835518157</v>
      </c>
      <c r="AG93" s="208">
        <v>2.41035601526727</v>
      </c>
      <c r="AH93" s="208">
        <v>0.517296848639839</v>
      </c>
      <c r="AI93" s="208">
        <v>5.87655961043064</v>
      </c>
      <c r="AJ93" s="208">
        <v>0.787804626471459</v>
      </c>
      <c r="AK93" s="208">
        <v>19.150401187276</v>
      </c>
      <c r="AL93" s="208">
        <v>117.16782731643</v>
      </c>
      <c r="AM93" s="208">
        <v>5.3912726947746</v>
      </c>
      <c r="AN93" s="208">
        <v>0.902158291114209</v>
      </c>
      <c r="AO93" s="208">
        <v>0.41807876653105</v>
      </c>
      <c r="AP93" s="208">
        <v>9.98025292154653</v>
      </c>
      <c r="AQ93" s="208">
        <v>0.902297140895042</v>
      </c>
      <c r="AR93" s="208">
        <v>1.41469123476879</v>
      </c>
      <c r="AS93" s="208">
        <v>1.83563649602909</v>
      </c>
      <c r="AT93" s="208">
        <v>13.351629765731</v>
      </c>
      <c r="AU93" s="208">
        <v>46.9953375137742</v>
      </c>
      <c r="AV93" s="208">
        <v>1.02104403460162</v>
      </c>
      <c r="AW93" s="208">
        <v>24.5737820785995</v>
      </c>
      <c r="AX93" s="208">
        <v>5.54519982045985</v>
      </c>
      <c r="AY93" s="208">
        <v>34.8864125834872</v>
      </c>
      <c r="AZ93" s="208">
        <v>65.1590797948392</v>
      </c>
      <c r="BA93" s="208">
        <v>158.762473095557</v>
      </c>
      <c r="BB93" s="208">
        <v>0</v>
      </c>
      <c r="BC93" s="209">
        <v>625.006166780529</v>
      </c>
      <c r="BD93" s="210">
        <v>0</v>
      </c>
      <c r="BE93" s="208">
        <v>696.439199882284</v>
      </c>
      <c r="BF93" s="208">
        <v>696.439199882284</v>
      </c>
      <c r="BG93" s="208">
        <v>0</v>
      </c>
      <c r="BH93" s="208">
        <v>0</v>
      </c>
      <c r="BI93" s="208">
        <v>584.554633337186</v>
      </c>
      <c r="BJ93" s="208">
        <v>0</v>
      </c>
      <c r="BK93" s="208">
        <v>0</v>
      </c>
      <c r="BL93" s="211">
        <v>1280.99383321947</v>
      </c>
      <c r="BM93" s="213">
        <v>1906</v>
      </c>
    </row>
    <row r="94" spans="1:65">
      <c r="A94" s="86" t="s">
        <v>317</v>
      </c>
      <c r="B94" s="200" t="s">
        <v>318</v>
      </c>
      <c r="C94" s="208">
        <v>0</v>
      </c>
      <c r="D94" s="208">
        <v>0</v>
      </c>
      <c r="E94" s="208">
        <v>0.370626254413097</v>
      </c>
      <c r="F94" s="208">
        <v>0.00964303469724868</v>
      </c>
      <c r="G94" s="208">
        <v>0.0473169043197558</v>
      </c>
      <c r="H94" s="208">
        <v>1.72297499652045</v>
      </c>
      <c r="I94" s="208">
        <v>3.4591678662781</v>
      </c>
      <c r="J94" s="208">
        <v>0</v>
      </c>
      <c r="K94" s="208">
        <v>0</v>
      </c>
      <c r="L94" s="208">
        <v>0</v>
      </c>
      <c r="M94" s="208">
        <v>0</v>
      </c>
      <c r="N94" s="208">
        <v>0</v>
      </c>
      <c r="O94" s="208">
        <v>0.32054073608416</v>
      </c>
      <c r="P94" s="208">
        <v>0</v>
      </c>
      <c r="Q94" s="208">
        <v>0</v>
      </c>
      <c r="R94" s="208">
        <v>0</v>
      </c>
      <c r="S94" s="208">
        <v>0</v>
      </c>
      <c r="T94" s="208">
        <v>3.12158967552891</v>
      </c>
      <c r="U94" s="208">
        <v>0</v>
      </c>
      <c r="V94" s="208">
        <v>0</v>
      </c>
      <c r="W94" s="208">
        <v>0</v>
      </c>
      <c r="X94" s="208">
        <v>0</v>
      </c>
      <c r="Y94" s="208">
        <v>0.500141735378446</v>
      </c>
      <c r="Z94" s="208">
        <v>0</v>
      </c>
      <c r="AA94" s="208">
        <v>0</v>
      </c>
      <c r="AB94" s="208">
        <v>0</v>
      </c>
      <c r="AC94" s="208">
        <v>0</v>
      </c>
      <c r="AD94" s="208">
        <v>0.875192592862683</v>
      </c>
      <c r="AE94" s="208">
        <v>0.574263652450963</v>
      </c>
      <c r="AF94" s="208">
        <v>0</v>
      </c>
      <c r="AG94" s="208">
        <v>0</v>
      </c>
      <c r="AH94" s="208">
        <v>0</v>
      </c>
      <c r="AI94" s="208">
        <v>0</v>
      </c>
      <c r="AJ94" s="208">
        <v>0</v>
      </c>
      <c r="AK94" s="208">
        <v>0</v>
      </c>
      <c r="AL94" s="208">
        <v>0.818376342796934</v>
      </c>
      <c r="AM94" s="208">
        <v>0.802133915552124</v>
      </c>
      <c r="AN94" s="208">
        <v>10.6052059208312</v>
      </c>
      <c r="AO94" s="208">
        <v>0.28529868709121</v>
      </c>
      <c r="AP94" s="208">
        <v>1.6822105579131</v>
      </c>
      <c r="AQ94" s="208">
        <v>0</v>
      </c>
      <c r="AR94" s="208">
        <v>0</v>
      </c>
      <c r="AS94" s="208">
        <v>0</v>
      </c>
      <c r="AT94" s="208">
        <v>0</v>
      </c>
      <c r="AU94" s="208">
        <v>0</v>
      </c>
      <c r="AV94" s="208">
        <v>0</v>
      </c>
      <c r="AW94" s="208">
        <v>0.185949936068546</v>
      </c>
      <c r="AX94" s="208">
        <v>0</v>
      </c>
      <c r="AY94" s="208">
        <v>0.203800589824668</v>
      </c>
      <c r="AZ94" s="208">
        <v>0</v>
      </c>
      <c r="BA94" s="208">
        <v>0.0439276155556772</v>
      </c>
      <c r="BB94" s="208">
        <v>0</v>
      </c>
      <c r="BC94" s="209">
        <v>25.6283610141673</v>
      </c>
      <c r="BD94" s="210">
        <v>0</v>
      </c>
      <c r="BE94" s="208">
        <v>0.371638985832695</v>
      </c>
      <c r="BF94" s="208">
        <v>0.371638985832695</v>
      </c>
      <c r="BG94" s="208">
        <v>0</v>
      </c>
      <c r="BH94" s="208">
        <v>0</v>
      </c>
      <c r="BI94" s="208">
        <v>0</v>
      </c>
      <c r="BJ94" s="208">
        <v>0</v>
      </c>
      <c r="BK94" s="208">
        <v>0</v>
      </c>
      <c r="BL94" s="211">
        <v>0.371638985832695</v>
      </c>
      <c r="BM94" s="213">
        <v>26</v>
      </c>
    </row>
    <row r="95" spans="1:65">
      <c r="A95" s="86" t="s">
        <v>319</v>
      </c>
      <c r="B95" s="200" t="s">
        <v>320</v>
      </c>
      <c r="C95" s="208">
        <v>0</v>
      </c>
      <c r="D95" s="208">
        <v>0</v>
      </c>
      <c r="E95" s="208">
        <v>0</v>
      </c>
      <c r="F95" s="208">
        <v>0</v>
      </c>
      <c r="G95" s="208">
        <v>0</v>
      </c>
      <c r="H95" s="208">
        <v>0</v>
      </c>
      <c r="I95" s="208">
        <v>0</v>
      </c>
      <c r="J95" s="208">
        <v>0</v>
      </c>
      <c r="K95" s="208">
        <v>0</v>
      </c>
      <c r="L95" s="208">
        <v>0</v>
      </c>
      <c r="M95" s="208">
        <v>0</v>
      </c>
      <c r="N95" s="208">
        <v>0</v>
      </c>
      <c r="O95" s="208">
        <v>0</v>
      </c>
      <c r="P95" s="208">
        <v>0</v>
      </c>
      <c r="Q95" s="208">
        <v>0</v>
      </c>
      <c r="R95" s="208">
        <v>0</v>
      </c>
      <c r="S95" s="208">
        <v>0</v>
      </c>
      <c r="T95" s="208">
        <v>0</v>
      </c>
      <c r="U95" s="208">
        <v>0</v>
      </c>
      <c r="V95" s="208">
        <v>0</v>
      </c>
      <c r="W95" s="208">
        <v>0</v>
      </c>
      <c r="X95" s="208">
        <v>0</v>
      </c>
      <c r="Y95" s="208">
        <v>0</v>
      </c>
      <c r="Z95" s="208">
        <v>0</v>
      </c>
      <c r="AA95" s="208">
        <v>0</v>
      </c>
      <c r="AB95" s="208">
        <v>0</v>
      </c>
      <c r="AC95" s="208">
        <v>0</v>
      </c>
      <c r="AD95" s="208">
        <v>0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0</v>
      </c>
      <c r="AK95" s="208">
        <v>0</v>
      </c>
      <c r="AL95" s="208">
        <v>0</v>
      </c>
      <c r="AM95" s="208">
        <v>0</v>
      </c>
      <c r="AN95" s="208">
        <v>0</v>
      </c>
      <c r="AO95" s="208">
        <v>0</v>
      </c>
      <c r="AP95" s="208">
        <v>0</v>
      </c>
      <c r="AQ95" s="208">
        <v>0</v>
      </c>
      <c r="AR95" s="208">
        <v>0</v>
      </c>
      <c r="AS95" s="208">
        <v>0</v>
      </c>
      <c r="AT95" s="208">
        <v>0</v>
      </c>
      <c r="AU95" s="208">
        <v>0</v>
      </c>
      <c r="AV95" s="208">
        <v>0</v>
      </c>
      <c r="AW95" s="208">
        <v>0</v>
      </c>
      <c r="AX95" s="208">
        <v>0</v>
      </c>
      <c r="AY95" s="208">
        <v>0</v>
      </c>
      <c r="AZ95" s="208">
        <v>0</v>
      </c>
      <c r="BA95" s="208">
        <v>0</v>
      </c>
      <c r="BB95" s="208">
        <v>0</v>
      </c>
      <c r="BC95" s="209">
        <v>0</v>
      </c>
      <c r="BD95" s="210">
        <v>0</v>
      </c>
      <c r="BE95" s="208">
        <v>0</v>
      </c>
      <c r="BF95" s="208">
        <v>0</v>
      </c>
      <c r="BG95" s="208">
        <v>0</v>
      </c>
      <c r="BH95" s="208">
        <v>0</v>
      </c>
      <c r="BI95" s="208">
        <v>0</v>
      </c>
      <c r="BJ95" s="208">
        <v>0</v>
      </c>
      <c r="BK95" s="208">
        <v>0</v>
      </c>
      <c r="BL95" s="211">
        <v>0</v>
      </c>
      <c r="BM95" s="213">
        <v>0</v>
      </c>
    </row>
    <row r="96" spans="1:65">
      <c r="A96" s="86" t="s">
        <v>321</v>
      </c>
      <c r="B96" s="200" t="s">
        <v>322</v>
      </c>
      <c r="C96" s="208">
        <v>0</v>
      </c>
      <c r="D96" s="208">
        <v>0</v>
      </c>
      <c r="E96" s="208">
        <v>0</v>
      </c>
      <c r="F96" s="208">
        <v>0.00925960781268549</v>
      </c>
      <c r="G96" s="208">
        <v>0.147331869772721</v>
      </c>
      <c r="H96" s="208">
        <v>11.8313382819361</v>
      </c>
      <c r="I96" s="208">
        <v>17.9565656147612</v>
      </c>
      <c r="J96" s="208">
        <v>1.80020937452162</v>
      </c>
      <c r="K96" s="208">
        <v>11.134716585018</v>
      </c>
      <c r="L96" s="208">
        <v>0.295998758772121</v>
      </c>
      <c r="M96" s="208">
        <v>0.252062363243323</v>
      </c>
      <c r="N96" s="208">
        <v>2.80270177066956</v>
      </c>
      <c r="O96" s="208">
        <v>0.271365555806326</v>
      </c>
      <c r="P96" s="208">
        <v>1.46003559461624</v>
      </c>
      <c r="Q96" s="208">
        <v>0.147057859128004</v>
      </c>
      <c r="R96" s="208">
        <v>0.909315328264139</v>
      </c>
      <c r="S96" s="208">
        <v>0.0631360328742968</v>
      </c>
      <c r="T96" s="208">
        <v>10.8507983151303</v>
      </c>
      <c r="U96" s="208">
        <v>2.07739223581559</v>
      </c>
      <c r="V96" s="208">
        <v>1.42931409797919</v>
      </c>
      <c r="W96" s="208">
        <v>3.69639360562699</v>
      </c>
      <c r="X96" s="208">
        <v>1.80757337950381</v>
      </c>
      <c r="Y96" s="208">
        <v>3.16562184431393</v>
      </c>
      <c r="Z96" s="208">
        <v>7.15377935494663</v>
      </c>
      <c r="AA96" s="208">
        <v>1.54394103480028</v>
      </c>
      <c r="AB96" s="208">
        <v>1.56669930380845</v>
      </c>
      <c r="AC96" s="208">
        <v>23.5094476598713</v>
      </c>
      <c r="AD96" s="208">
        <v>5.13604052049225</v>
      </c>
      <c r="AE96" s="208">
        <v>2.72029467070883</v>
      </c>
      <c r="AF96" s="208">
        <v>0.0976045219304568</v>
      </c>
      <c r="AG96" s="208">
        <v>5.01629771430516</v>
      </c>
      <c r="AH96" s="208">
        <v>0.589881614504287</v>
      </c>
      <c r="AI96" s="208">
        <v>2.41415144945096</v>
      </c>
      <c r="AJ96" s="208">
        <v>0.161798276783059</v>
      </c>
      <c r="AK96" s="208">
        <v>20.5235762462776</v>
      </c>
      <c r="AL96" s="208">
        <v>98.6462569751802</v>
      </c>
      <c r="AM96" s="208">
        <v>6.79060884669396</v>
      </c>
      <c r="AN96" s="208">
        <v>0.0450387773665736</v>
      </c>
      <c r="AO96" s="208">
        <v>2.16528317840957</v>
      </c>
      <c r="AP96" s="208">
        <v>5.97608257665372</v>
      </c>
      <c r="AQ96" s="208">
        <v>0</v>
      </c>
      <c r="AR96" s="208">
        <v>0.750080464571191</v>
      </c>
      <c r="AS96" s="208">
        <v>1.0348816808524</v>
      </c>
      <c r="AT96" s="208">
        <v>10.7095164372057</v>
      </c>
      <c r="AU96" s="208">
        <v>22.8000515006923</v>
      </c>
      <c r="AV96" s="208">
        <v>0.779276902366382</v>
      </c>
      <c r="AW96" s="208">
        <v>14.048818449066</v>
      </c>
      <c r="AX96" s="208">
        <v>5.38377712231108</v>
      </c>
      <c r="AY96" s="208">
        <v>4.56457345717231</v>
      </c>
      <c r="AZ96" s="208">
        <v>11.6755151284476</v>
      </c>
      <c r="BA96" s="208">
        <v>136.216892420474</v>
      </c>
      <c r="BB96" s="208">
        <v>0</v>
      </c>
      <c r="BC96" s="209">
        <v>464.128354360908</v>
      </c>
      <c r="BD96" s="210">
        <v>0</v>
      </c>
      <c r="BE96" s="208">
        <v>262.206237128549</v>
      </c>
      <c r="BF96" s="208">
        <v>262.206237128549</v>
      </c>
      <c r="BG96" s="208">
        <v>0</v>
      </c>
      <c r="BH96" s="208">
        <v>0</v>
      </c>
      <c r="BI96" s="208">
        <v>835.295408510542</v>
      </c>
      <c r="BJ96" s="208">
        <v>0</v>
      </c>
      <c r="BK96" s="208">
        <v>0</v>
      </c>
      <c r="BL96" s="211">
        <v>1097.50164563909</v>
      </c>
      <c r="BM96" s="213">
        <v>1561.63</v>
      </c>
    </row>
    <row r="97" spans="1:65">
      <c r="A97" s="86" t="s">
        <v>323</v>
      </c>
      <c r="B97" s="200" t="s">
        <v>324</v>
      </c>
      <c r="C97" s="208">
        <v>0</v>
      </c>
      <c r="D97" s="208">
        <v>0</v>
      </c>
      <c r="E97" s="208">
        <v>0</v>
      </c>
      <c r="F97" s="208">
        <v>0.0026199210271324</v>
      </c>
      <c r="G97" s="208">
        <v>0.00492592931844706</v>
      </c>
      <c r="H97" s="208">
        <v>0</v>
      </c>
      <c r="I97" s="208">
        <v>2.28984992206487</v>
      </c>
      <c r="J97" s="208">
        <v>0</v>
      </c>
      <c r="K97" s="208">
        <v>0</v>
      </c>
      <c r="L97" s="208">
        <v>0</v>
      </c>
      <c r="M97" s="208">
        <v>0</v>
      </c>
      <c r="N97" s="208">
        <v>0</v>
      </c>
      <c r="O97" s="208">
        <v>0</v>
      </c>
      <c r="P97" s="208">
        <v>0.0537883158672791</v>
      </c>
      <c r="Q97" s="208">
        <v>0</v>
      </c>
      <c r="R97" s="208">
        <v>0</v>
      </c>
      <c r="S97" s="208">
        <v>0</v>
      </c>
      <c r="T97" s="208">
        <v>3.49919031231835</v>
      </c>
      <c r="U97" s="208">
        <v>1.01305207611156</v>
      </c>
      <c r="V97" s="208">
        <v>0.862990279392257</v>
      </c>
      <c r="W97" s="208">
        <v>0.0976634096661345</v>
      </c>
      <c r="X97" s="208">
        <v>0</v>
      </c>
      <c r="Y97" s="208">
        <v>0.641355541084686</v>
      </c>
      <c r="Z97" s="208">
        <v>0.470805830436002</v>
      </c>
      <c r="AA97" s="208">
        <v>0</v>
      </c>
      <c r="AB97" s="208">
        <v>0</v>
      </c>
      <c r="AC97" s="208">
        <v>1.25469762209921</v>
      </c>
      <c r="AD97" s="208">
        <v>5.80872736269093</v>
      </c>
      <c r="AE97" s="208">
        <v>0.162943756180047</v>
      </c>
      <c r="AF97" s="208">
        <v>0</v>
      </c>
      <c r="AG97" s="208">
        <v>0</v>
      </c>
      <c r="AH97" s="208">
        <v>0.110601067805806</v>
      </c>
      <c r="AI97" s="208">
        <v>0.705419129007227</v>
      </c>
      <c r="AJ97" s="208">
        <v>0</v>
      </c>
      <c r="AK97" s="208">
        <v>0</v>
      </c>
      <c r="AL97" s="208">
        <v>9.56657628433182</v>
      </c>
      <c r="AM97" s="208">
        <v>0.00426146566572408</v>
      </c>
      <c r="AN97" s="208">
        <v>0</v>
      </c>
      <c r="AO97" s="208">
        <v>4.30125865424565</v>
      </c>
      <c r="AP97" s="208">
        <v>0.174473619768003</v>
      </c>
      <c r="AQ97" s="208">
        <v>0.434661962220411</v>
      </c>
      <c r="AR97" s="208">
        <v>0</v>
      </c>
      <c r="AS97" s="208">
        <v>0.314456943124622</v>
      </c>
      <c r="AT97" s="208">
        <v>1.57733818590694</v>
      </c>
      <c r="AU97" s="208">
        <v>11.4783402009036</v>
      </c>
      <c r="AV97" s="208">
        <v>0.507155817569751</v>
      </c>
      <c r="AW97" s="208">
        <v>7.86145653215644</v>
      </c>
      <c r="AX97" s="208">
        <v>3.18352498666865</v>
      </c>
      <c r="AY97" s="208">
        <v>121.214523125323</v>
      </c>
      <c r="AZ97" s="208">
        <v>54.2018357953792</v>
      </c>
      <c r="BA97" s="208">
        <v>67.5252032683662</v>
      </c>
      <c r="BB97" s="208">
        <v>0</v>
      </c>
      <c r="BC97" s="209">
        <v>299.3236973167</v>
      </c>
      <c r="BD97" s="210">
        <v>0</v>
      </c>
      <c r="BE97" s="208">
        <v>84.4969138990902</v>
      </c>
      <c r="BF97" s="208">
        <v>84.4969138990902</v>
      </c>
      <c r="BG97" s="208">
        <v>0</v>
      </c>
      <c r="BH97" s="208">
        <v>0</v>
      </c>
      <c r="BI97" s="208">
        <v>1005.17938878421</v>
      </c>
      <c r="BJ97" s="208">
        <v>0</v>
      </c>
      <c r="BK97" s="208">
        <v>0</v>
      </c>
      <c r="BL97" s="211">
        <v>1089.6763026833</v>
      </c>
      <c r="BM97" s="213">
        <v>1389</v>
      </c>
    </row>
    <row r="98" spans="1:65">
      <c r="A98" s="86" t="s">
        <v>325</v>
      </c>
      <c r="B98" s="200" t="s">
        <v>326</v>
      </c>
      <c r="C98" s="208">
        <v>0</v>
      </c>
      <c r="D98" s="208">
        <v>0</v>
      </c>
      <c r="E98" s="208">
        <v>0</v>
      </c>
      <c r="F98" s="208">
        <v>0.00201204841174246</v>
      </c>
      <c r="G98" s="208">
        <v>0.0184027454473854</v>
      </c>
      <c r="H98" s="208">
        <v>0.578514934911181</v>
      </c>
      <c r="I98" s="208">
        <v>0.810577939880688</v>
      </c>
      <c r="J98" s="208">
        <v>0.127544026104337</v>
      </c>
      <c r="K98" s="208">
        <v>0</v>
      </c>
      <c r="L98" s="208">
        <v>0.0722509590996716</v>
      </c>
      <c r="M98" s="208">
        <v>0.252240385695117</v>
      </c>
      <c r="N98" s="208">
        <v>0.573622891442732</v>
      </c>
      <c r="O98" s="208">
        <v>0</v>
      </c>
      <c r="P98" s="208">
        <v>0.434549848238719</v>
      </c>
      <c r="Q98" s="208">
        <v>0.2900112855409</v>
      </c>
      <c r="R98" s="208">
        <v>0.494174380106944</v>
      </c>
      <c r="S98" s="208">
        <v>0</v>
      </c>
      <c r="T98" s="208">
        <v>0.467804921463855</v>
      </c>
      <c r="U98" s="208">
        <v>0.104444641940856</v>
      </c>
      <c r="V98" s="208">
        <v>0.0222623489081271</v>
      </c>
      <c r="W98" s="208">
        <v>0.109692187910358</v>
      </c>
      <c r="X98" s="208">
        <v>0.189234473266531</v>
      </c>
      <c r="Y98" s="208">
        <v>0.165002066284802</v>
      </c>
      <c r="Z98" s="208">
        <v>0.371297168169431</v>
      </c>
      <c r="AA98" s="208">
        <v>0.215536440372138</v>
      </c>
      <c r="AB98" s="208">
        <v>0.196646813514354</v>
      </c>
      <c r="AC98" s="208">
        <v>0.685763356486619</v>
      </c>
      <c r="AD98" s="208">
        <v>0.331456217007477</v>
      </c>
      <c r="AE98" s="208">
        <v>0.790654560065125</v>
      </c>
      <c r="AF98" s="208">
        <v>0.0559222901873472</v>
      </c>
      <c r="AG98" s="208">
        <v>1.43007939966633</v>
      </c>
      <c r="AH98" s="208">
        <v>0.186582660723091</v>
      </c>
      <c r="AI98" s="208">
        <v>0.381171025423327</v>
      </c>
      <c r="AJ98" s="208">
        <v>0</v>
      </c>
      <c r="AK98" s="208">
        <v>3.05894242033119</v>
      </c>
      <c r="AL98" s="208">
        <v>5.17605031418123</v>
      </c>
      <c r="AM98" s="208">
        <v>1.73133648609281</v>
      </c>
      <c r="AN98" s="208">
        <v>0</v>
      </c>
      <c r="AO98" s="208">
        <v>0.404066931280608</v>
      </c>
      <c r="AP98" s="208">
        <v>0.78281102140675</v>
      </c>
      <c r="AQ98" s="208">
        <v>0.255102205035018</v>
      </c>
      <c r="AR98" s="208">
        <v>0</v>
      </c>
      <c r="AS98" s="208">
        <v>16.5280949905076</v>
      </c>
      <c r="AT98" s="208">
        <v>8.06273081239184</v>
      </c>
      <c r="AU98" s="208">
        <v>23.2976207904747</v>
      </c>
      <c r="AV98" s="208">
        <v>3.59056848286572</v>
      </c>
      <c r="AW98" s="208">
        <v>22.053450751364</v>
      </c>
      <c r="AX98" s="208">
        <v>8.21299367954172</v>
      </c>
      <c r="AY98" s="208">
        <v>0.421675680513948</v>
      </c>
      <c r="AZ98" s="208">
        <v>19.2413311528072</v>
      </c>
      <c r="BA98" s="208">
        <v>7.93978656878302</v>
      </c>
      <c r="BB98" s="208">
        <v>0</v>
      </c>
      <c r="BC98" s="209">
        <v>130.114014303847</v>
      </c>
      <c r="BD98" s="210">
        <v>0</v>
      </c>
      <c r="BE98" s="208">
        <v>0</v>
      </c>
      <c r="BF98" s="208">
        <v>0</v>
      </c>
      <c r="BG98" s="208">
        <v>0</v>
      </c>
      <c r="BH98" s="208">
        <v>0</v>
      </c>
      <c r="BI98" s="208">
        <v>22.6698494660165</v>
      </c>
      <c r="BJ98" s="208">
        <v>0</v>
      </c>
      <c r="BK98" s="208">
        <v>0</v>
      </c>
      <c r="BL98" s="211">
        <v>22.6698494660165</v>
      </c>
      <c r="BM98" s="213">
        <v>152.783863769863</v>
      </c>
    </row>
    <row r="99" spans="1:65">
      <c r="A99" s="86" t="s">
        <v>327</v>
      </c>
      <c r="B99" s="200" t="s">
        <v>328</v>
      </c>
      <c r="C99" s="208">
        <v>0</v>
      </c>
      <c r="D99" s="208">
        <v>0</v>
      </c>
      <c r="E99" s="208">
        <v>0</v>
      </c>
      <c r="F99" s="208">
        <v>0</v>
      </c>
      <c r="G99" s="208">
        <v>0</v>
      </c>
      <c r="H99" s="208">
        <v>0</v>
      </c>
      <c r="I99" s="208">
        <v>0</v>
      </c>
      <c r="J99" s="208">
        <v>0</v>
      </c>
      <c r="K99" s="208">
        <v>0</v>
      </c>
      <c r="L99" s="208">
        <v>0</v>
      </c>
      <c r="M99" s="208">
        <v>0</v>
      </c>
      <c r="N99" s="208">
        <v>0</v>
      </c>
      <c r="O99" s="208">
        <v>0</v>
      </c>
      <c r="P99" s="208">
        <v>0</v>
      </c>
      <c r="Q99" s="208">
        <v>0</v>
      </c>
      <c r="R99" s="208">
        <v>0</v>
      </c>
      <c r="S99" s="208">
        <v>0</v>
      </c>
      <c r="T99" s="208">
        <v>0.129297617013839</v>
      </c>
      <c r="U99" s="208">
        <v>0</v>
      </c>
      <c r="V99" s="208">
        <v>0</v>
      </c>
      <c r="W99" s="208">
        <v>0</v>
      </c>
      <c r="X99" s="208">
        <v>0</v>
      </c>
      <c r="Y99" s="208">
        <v>0</v>
      </c>
      <c r="Z99" s="208">
        <v>0</v>
      </c>
      <c r="AA99" s="208">
        <v>0</v>
      </c>
      <c r="AB99" s="208">
        <v>0</v>
      </c>
      <c r="AC99" s="208">
        <v>0</v>
      </c>
      <c r="AD99" s="208">
        <v>0</v>
      </c>
      <c r="AE99" s="208">
        <v>0</v>
      </c>
      <c r="AF99" s="208">
        <v>0</v>
      </c>
      <c r="AG99" s="208">
        <v>0</v>
      </c>
      <c r="AH99" s="208">
        <v>0</v>
      </c>
      <c r="AI99" s="208">
        <v>0.00870244244842438</v>
      </c>
      <c r="AJ99" s="208">
        <v>0</v>
      </c>
      <c r="AK99" s="208">
        <v>0</v>
      </c>
      <c r="AL99" s="208">
        <v>0.0277728187835008</v>
      </c>
      <c r="AM99" s="208">
        <v>0</v>
      </c>
      <c r="AN99" s="208">
        <v>0</v>
      </c>
      <c r="AO99" s="208">
        <v>0</v>
      </c>
      <c r="AP99" s="208">
        <v>0</v>
      </c>
      <c r="AQ99" s="208">
        <v>0.00536960969260284</v>
      </c>
      <c r="AR99" s="208">
        <v>0</v>
      </c>
      <c r="AS99" s="208">
        <v>0.0092021767299984</v>
      </c>
      <c r="AT99" s="208">
        <v>0.00195933088199292</v>
      </c>
      <c r="AU99" s="208">
        <v>0.1851921274332</v>
      </c>
      <c r="AV99" s="208">
        <v>0.00691663522037235</v>
      </c>
      <c r="AW99" s="208">
        <v>0.195670641940116</v>
      </c>
      <c r="AX99" s="208">
        <v>0.00328436182805784</v>
      </c>
      <c r="AY99" s="208">
        <v>1.10599974547959</v>
      </c>
      <c r="AZ99" s="208">
        <v>0.380580343468669</v>
      </c>
      <c r="BA99" s="208">
        <v>0.0194495524984564</v>
      </c>
      <c r="BB99" s="208">
        <v>0</v>
      </c>
      <c r="BC99" s="209">
        <v>2.07939740341882</v>
      </c>
      <c r="BD99" s="210">
        <v>0</v>
      </c>
      <c r="BE99" s="208">
        <v>1.84811946416924</v>
      </c>
      <c r="BF99" s="208">
        <v>1.84811946416924</v>
      </c>
      <c r="BG99" s="208">
        <v>0</v>
      </c>
      <c r="BH99" s="208">
        <v>0</v>
      </c>
      <c r="BI99" s="208">
        <v>4.70610990216193</v>
      </c>
      <c r="BJ99" s="208">
        <v>0</v>
      </c>
      <c r="BK99" s="208">
        <v>0</v>
      </c>
      <c r="BL99" s="211">
        <v>6.55422936633117</v>
      </c>
      <c r="BM99" s="213">
        <v>8.63362676974999</v>
      </c>
    </row>
    <row r="100" spans="1:65">
      <c r="A100" s="86" t="s">
        <v>329</v>
      </c>
      <c r="B100" s="200" t="s">
        <v>330</v>
      </c>
      <c r="C100" s="208">
        <v>0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8">
        <v>0</v>
      </c>
      <c r="L100" s="208">
        <v>0</v>
      </c>
      <c r="M100" s="208">
        <v>0</v>
      </c>
      <c r="N100" s="208">
        <v>0</v>
      </c>
      <c r="O100" s="208">
        <v>0</v>
      </c>
      <c r="P100" s="208">
        <v>0</v>
      </c>
      <c r="Q100" s="208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8">
        <v>0</v>
      </c>
      <c r="X100" s="208">
        <v>0</v>
      </c>
      <c r="Y100" s="208">
        <v>0</v>
      </c>
      <c r="Z100" s="208">
        <v>0</v>
      </c>
      <c r="AA100" s="208">
        <v>0</v>
      </c>
      <c r="AB100" s="208">
        <v>0</v>
      </c>
      <c r="AC100" s="208">
        <v>0</v>
      </c>
      <c r="AD100" s="208">
        <v>0</v>
      </c>
      <c r="AE100" s="208">
        <v>0</v>
      </c>
      <c r="AF100" s="208">
        <v>0</v>
      </c>
      <c r="AG100" s="208">
        <v>0</v>
      </c>
      <c r="AH100" s="208">
        <v>0</v>
      </c>
      <c r="AI100" s="208">
        <v>0</v>
      </c>
      <c r="AJ100" s="208">
        <v>0</v>
      </c>
      <c r="AK100" s="208">
        <v>0</v>
      </c>
      <c r="AL100" s="208">
        <v>0</v>
      </c>
      <c r="AM100" s="208">
        <v>0</v>
      </c>
      <c r="AN100" s="208">
        <v>0</v>
      </c>
      <c r="AO100" s="208">
        <v>0</v>
      </c>
      <c r="AP100" s="208">
        <v>0</v>
      </c>
      <c r="AQ100" s="208">
        <v>0.000496827790716949</v>
      </c>
      <c r="AR100" s="208">
        <v>0</v>
      </c>
      <c r="AS100" s="208">
        <v>1.48100176933758</v>
      </c>
      <c r="AT100" s="208">
        <v>0.21409785466016</v>
      </c>
      <c r="AU100" s="208">
        <v>0</v>
      </c>
      <c r="AV100" s="208">
        <v>0</v>
      </c>
      <c r="AW100" s="208">
        <v>0.033103144724959</v>
      </c>
      <c r="AX100" s="208">
        <v>0.000314928095063374</v>
      </c>
      <c r="AY100" s="208">
        <v>0</v>
      </c>
      <c r="AZ100" s="208">
        <v>0</v>
      </c>
      <c r="BA100" s="208">
        <v>0.0144192735289848</v>
      </c>
      <c r="BB100" s="208">
        <v>0</v>
      </c>
      <c r="BC100" s="209">
        <v>1.74343379813746</v>
      </c>
      <c r="BD100" s="210">
        <v>0</v>
      </c>
      <c r="BE100" s="208">
        <v>0.0158197134889531</v>
      </c>
      <c r="BF100" s="208">
        <v>0.0158197134889531</v>
      </c>
      <c r="BG100" s="208">
        <v>0</v>
      </c>
      <c r="BH100" s="208">
        <v>0</v>
      </c>
      <c r="BI100" s="208">
        <v>0.103982624873586</v>
      </c>
      <c r="BJ100" s="208">
        <v>0</v>
      </c>
      <c r="BK100" s="208">
        <v>0</v>
      </c>
      <c r="BL100" s="211">
        <v>0.119802338362539</v>
      </c>
      <c r="BM100" s="213">
        <v>1.8632361365</v>
      </c>
    </row>
    <row r="101" spans="1:65">
      <c r="A101" s="86" t="s">
        <v>331</v>
      </c>
      <c r="B101" s="200" t="s">
        <v>332</v>
      </c>
      <c r="C101" s="208">
        <v>0</v>
      </c>
      <c r="D101" s="208">
        <v>0</v>
      </c>
      <c r="E101" s="208">
        <v>0</v>
      </c>
      <c r="F101" s="208">
        <v>0.00128399459318542</v>
      </c>
      <c r="G101" s="208">
        <v>0.000904473629279445</v>
      </c>
      <c r="H101" s="208">
        <v>0.682989643673974</v>
      </c>
      <c r="I101" s="208">
        <v>1.442756494813</v>
      </c>
      <c r="J101" s="208">
        <v>0.057954271167471</v>
      </c>
      <c r="K101" s="208">
        <v>0.377782433941154</v>
      </c>
      <c r="L101" s="208">
        <v>0.0898003290675091</v>
      </c>
      <c r="M101" s="208">
        <v>0.0531706020613984</v>
      </c>
      <c r="N101" s="208">
        <v>0.191543266924121</v>
      </c>
      <c r="O101" s="208">
        <v>0</v>
      </c>
      <c r="P101" s="208">
        <v>0.896009838270919</v>
      </c>
      <c r="Q101" s="208">
        <v>0</v>
      </c>
      <c r="R101" s="208">
        <v>0.303072215613372</v>
      </c>
      <c r="S101" s="208">
        <v>0</v>
      </c>
      <c r="T101" s="208">
        <v>1.33891538889861</v>
      </c>
      <c r="U101" s="208">
        <v>0.164303414874487</v>
      </c>
      <c r="V101" s="208">
        <v>0.0821930708219669</v>
      </c>
      <c r="W101" s="208">
        <v>0.431362440751194</v>
      </c>
      <c r="X101" s="208">
        <v>0.128799344721184</v>
      </c>
      <c r="Y101" s="208">
        <v>0.379673169620064</v>
      </c>
      <c r="Z101" s="208">
        <v>0.65118103028946</v>
      </c>
      <c r="AA101" s="208">
        <v>0.185342603193345</v>
      </c>
      <c r="AB101" s="208">
        <v>0.465554962690601</v>
      </c>
      <c r="AC101" s="208">
        <v>0.724001350306243</v>
      </c>
      <c r="AD101" s="208">
        <v>0.652635158752652</v>
      </c>
      <c r="AE101" s="208">
        <v>0.296563042444011</v>
      </c>
      <c r="AF101" s="208">
        <v>0.0409993935394062</v>
      </c>
      <c r="AG101" s="208">
        <v>0.726731380189373</v>
      </c>
      <c r="AH101" s="208">
        <v>0.68908407898523</v>
      </c>
      <c r="AI101" s="208">
        <v>6.7584797835672</v>
      </c>
      <c r="AJ101" s="208">
        <v>3.65708110660428</v>
      </c>
      <c r="AK101" s="208">
        <v>1.87029052550664</v>
      </c>
      <c r="AL101" s="208">
        <v>66.6240399406001</v>
      </c>
      <c r="AM101" s="208">
        <v>7.88315612593212</v>
      </c>
      <c r="AN101" s="208">
        <v>0</v>
      </c>
      <c r="AO101" s="208">
        <v>4.97103935181254</v>
      </c>
      <c r="AP101" s="208">
        <v>15.8196946858322</v>
      </c>
      <c r="AQ101" s="208">
        <v>0.183562063211143</v>
      </c>
      <c r="AR101" s="208">
        <v>1.06642721894354</v>
      </c>
      <c r="AS101" s="208">
        <v>10.6633496478789</v>
      </c>
      <c r="AT101" s="208">
        <v>48.5013112381015</v>
      </c>
      <c r="AU101" s="208">
        <v>159.422129487448</v>
      </c>
      <c r="AV101" s="208">
        <v>1.27017080552916</v>
      </c>
      <c r="AW101" s="208">
        <v>174.832718161492</v>
      </c>
      <c r="AX101" s="208">
        <v>7.49043028852394</v>
      </c>
      <c r="AY101" s="208">
        <v>100.685568098205</v>
      </c>
      <c r="AZ101" s="208">
        <v>2.50580081687158</v>
      </c>
      <c r="BA101" s="208">
        <v>17.7016406908159</v>
      </c>
      <c r="BB101" s="208">
        <v>0</v>
      </c>
      <c r="BC101" s="209">
        <v>642.961497430709</v>
      </c>
      <c r="BD101" s="210">
        <v>0</v>
      </c>
      <c r="BE101" s="208">
        <v>0</v>
      </c>
      <c r="BF101" s="208">
        <v>0</v>
      </c>
      <c r="BG101" s="208">
        <v>0</v>
      </c>
      <c r="BH101" s="208">
        <v>0</v>
      </c>
      <c r="BI101" s="208">
        <v>181.0662845512</v>
      </c>
      <c r="BJ101" s="208">
        <v>315.64831477849</v>
      </c>
      <c r="BK101" s="208">
        <v>0</v>
      </c>
      <c r="BL101" s="211">
        <v>496.71459932969</v>
      </c>
      <c r="BM101" s="213">
        <v>1139.6760967604</v>
      </c>
    </row>
    <row r="102" spans="1:65">
      <c r="A102" s="86" t="s">
        <v>333</v>
      </c>
      <c r="B102" s="200" t="s">
        <v>135</v>
      </c>
      <c r="C102" s="208">
        <v>65.4508861936857</v>
      </c>
      <c r="D102" s="208">
        <v>25.7922084036433</v>
      </c>
      <c r="E102" s="208">
        <v>3.13089105503925</v>
      </c>
      <c r="F102" s="208">
        <v>0.0542897844675039</v>
      </c>
      <c r="G102" s="208">
        <v>1.53220848783982</v>
      </c>
      <c r="H102" s="208">
        <v>83.5548940841764</v>
      </c>
      <c r="I102" s="208">
        <v>2.68442875208432</v>
      </c>
      <c r="J102" s="208">
        <v>8.79319007069118</v>
      </c>
      <c r="K102" s="208">
        <v>16.0273139140377</v>
      </c>
      <c r="L102" s="208">
        <v>2.52846830020252</v>
      </c>
      <c r="M102" s="208">
        <v>3.07994885097881</v>
      </c>
      <c r="N102" s="208">
        <v>24.2948946736943</v>
      </c>
      <c r="O102" s="208">
        <v>2.93997879134812</v>
      </c>
      <c r="P102" s="208">
        <v>14.0602756974688</v>
      </c>
      <c r="Q102" s="208">
        <v>1.4256131467385</v>
      </c>
      <c r="R102" s="208">
        <v>23.6103828600105</v>
      </c>
      <c r="S102" s="208">
        <v>0.657606345637996</v>
      </c>
      <c r="T102" s="208">
        <v>34.3134509883986</v>
      </c>
      <c r="U102" s="208">
        <v>3.35679450199078</v>
      </c>
      <c r="V102" s="208">
        <v>0.829173616026588</v>
      </c>
      <c r="W102" s="208">
        <v>14.3816620370982</v>
      </c>
      <c r="X102" s="208">
        <v>6.57954146590457</v>
      </c>
      <c r="Y102" s="208">
        <v>6.35936292050609</v>
      </c>
      <c r="Z102" s="208">
        <v>17.6187920313827</v>
      </c>
      <c r="AA102" s="208">
        <v>1.6859507421944</v>
      </c>
      <c r="AB102" s="208">
        <v>3.74319964151917</v>
      </c>
      <c r="AC102" s="208">
        <v>38.3638266216074</v>
      </c>
      <c r="AD102" s="208">
        <v>13.8572702137421</v>
      </c>
      <c r="AE102" s="208">
        <v>11.499001782737</v>
      </c>
      <c r="AF102" s="208">
        <v>0.387236079195625</v>
      </c>
      <c r="AG102" s="208">
        <v>13.1246113331068</v>
      </c>
      <c r="AH102" s="208">
        <v>6.90789936157447</v>
      </c>
      <c r="AI102" s="208">
        <v>57.0598826482204</v>
      </c>
      <c r="AJ102" s="208">
        <v>16.2229140660777</v>
      </c>
      <c r="AK102" s="208">
        <v>81.6312081557966</v>
      </c>
      <c r="AL102" s="208">
        <v>319.487536353825</v>
      </c>
      <c r="AM102" s="208">
        <v>69.8339687061795</v>
      </c>
      <c r="AN102" s="208">
        <v>3.69526087075735</v>
      </c>
      <c r="AO102" s="208">
        <v>6.89711676880389</v>
      </c>
      <c r="AP102" s="208">
        <v>17.8880871301841</v>
      </c>
      <c r="AQ102" s="208">
        <v>6.21004593297451</v>
      </c>
      <c r="AR102" s="208">
        <v>29.5811949716878</v>
      </c>
      <c r="AS102" s="208">
        <v>26.4239344187625</v>
      </c>
      <c r="AT102" s="208">
        <v>24.4236529961414</v>
      </c>
      <c r="AU102" s="208">
        <v>156.356420938617</v>
      </c>
      <c r="AV102" s="208">
        <v>74.1368141371481</v>
      </c>
      <c r="AW102" s="208">
        <v>50.6851657240218</v>
      </c>
      <c r="AX102" s="208">
        <v>38.4108858403406</v>
      </c>
      <c r="AY102" s="208">
        <v>537.050648940288</v>
      </c>
      <c r="AZ102" s="208">
        <v>100.170313514247</v>
      </c>
      <c r="BA102" s="208">
        <v>8.65656070327963</v>
      </c>
      <c r="BB102" s="208">
        <v>0</v>
      </c>
      <c r="BC102" s="209">
        <v>2077.44686556608</v>
      </c>
      <c r="BD102" s="210">
        <v>0</v>
      </c>
      <c r="BE102" s="208">
        <v>0</v>
      </c>
      <c r="BF102" s="208">
        <v>0</v>
      </c>
      <c r="BG102" s="208">
        <v>0</v>
      </c>
      <c r="BH102" s="208">
        <v>0</v>
      </c>
      <c r="BI102" s="208">
        <v>74.5224808641274</v>
      </c>
      <c r="BJ102" s="208">
        <v>0</v>
      </c>
      <c r="BK102" s="208">
        <v>0</v>
      </c>
      <c r="BL102" s="211">
        <v>74.5224808641274</v>
      </c>
      <c r="BM102" s="213">
        <v>2151.96934643021</v>
      </c>
    </row>
    <row r="103" spans="1:65">
      <c r="A103" s="86" t="s">
        <v>334</v>
      </c>
      <c r="B103" s="200" t="s">
        <v>335</v>
      </c>
      <c r="C103" s="208">
        <v>0</v>
      </c>
      <c r="D103" s="208">
        <v>0</v>
      </c>
      <c r="E103" s="208">
        <v>0</v>
      </c>
      <c r="F103" s="208">
        <v>0</v>
      </c>
      <c r="G103" s="208">
        <v>0</v>
      </c>
      <c r="H103" s="208">
        <v>0</v>
      </c>
      <c r="I103" s="208">
        <v>0</v>
      </c>
      <c r="J103" s="208">
        <v>0</v>
      </c>
      <c r="K103" s="208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Y103" s="208">
        <v>0</v>
      </c>
      <c r="Z103" s="208">
        <v>0</v>
      </c>
      <c r="AA103" s="208">
        <v>0</v>
      </c>
      <c r="AB103" s="208">
        <v>0</v>
      </c>
      <c r="AC103" s="208">
        <v>0</v>
      </c>
      <c r="AD103" s="208">
        <v>0</v>
      </c>
      <c r="AE103" s="208">
        <v>0</v>
      </c>
      <c r="AF103" s="208">
        <v>0</v>
      </c>
      <c r="AG103" s="208">
        <v>0</v>
      </c>
      <c r="AH103" s="208">
        <v>0</v>
      </c>
      <c r="AI103" s="208">
        <v>0</v>
      </c>
      <c r="AJ103" s="208">
        <v>0</v>
      </c>
      <c r="AK103" s="208">
        <v>0</v>
      </c>
      <c r="AL103" s="208">
        <v>0</v>
      </c>
      <c r="AM103" s="208">
        <v>0</v>
      </c>
      <c r="AN103" s="208">
        <v>0</v>
      </c>
      <c r="AO103" s="208">
        <v>0</v>
      </c>
      <c r="AP103" s="208">
        <v>0</v>
      </c>
      <c r="AQ103" s="208">
        <v>0</v>
      </c>
      <c r="AR103" s="208">
        <v>0</v>
      </c>
      <c r="AS103" s="208">
        <v>0</v>
      </c>
      <c r="AT103" s="208">
        <v>0</v>
      </c>
      <c r="AU103" s="208">
        <v>0</v>
      </c>
      <c r="AV103" s="208">
        <v>0</v>
      </c>
      <c r="AW103" s="208">
        <v>0</v>
      </c>
      <c r="AX103" s="208">
        <v>0</v>
      </c>
      <c r="AY103" s="208">
        <v>0</v>
      </c>
      <c r="AZ103" s="208">
        <v>0</v>
      </c>
      <c r="BA103" s="208">
        <v>0</v>
      </c>
      <c r="BB103" s="208">
        <v>0</v>
      </c>
      <c r="BC103" s="209">
        <v>0</v>
      </c>
      <c r="BD103" s="210">
        <v>0</v>
      </c>
      <c r="BE103" s="208">
        <v>0</v>
      </c>
      <c r="BF103" s="208">
        <v>0</v>
      </c>
      <c r="BG103" s="208">
        <v>0</v>
      </c>
      <c r="BH103" s="208">
        <v>0</v>
      </c>
      <c r="BI103" s="208">
        <v>0</v>
      </c>
      <c r="BJ103" s="208">
        <v>0</v>
      </c>
      <c r="BK103" s="208">
        <v>0</v>
      </c>
      <c r="BL103" s="211">
        <v>0</v>
      </c>
      <c r="BM103" s="213">
        <v>0</v>
      </c>
    </row>
    <row r="104" spans="1:65">
      <c r="A104" s="86" t="s">
        <v>336</v>
      </c>
      <c r="B104" s="200" t="s">
        <v>337</v>
      </c>
      <c r="C104" s="208">
        <v>0</v>
      </c>
      <c r="D104" s="208">
        <v>0</v>
      </c>
      <c r="E104" s="208">
        <v>0</v>
      </c>
      <c r="F104" s="208">
        <v>0.000241402343405851</v>
      </c>
      <c r="G104" s="208">
        <v>0.0435007252872261</v>
      </c>
      <c r="H104" s="208">
        <v>1.79642146713226</v>
      </c>
      <c r="I104" s="208">
        <v>2.53414766118524</v>
      </c>
      <c r="J104" s="208">
        <v>0.219671986145543</v>
      </c>
      <c r="K104" s="208">
        <v>0.743902968256003</v>
      </c>
      <c r="L104" s="208">
        <v>0.206385541216232</v>
      </c>
      <c r="M104" s="208">
        <v>0.35725446904514</v>
      </c>
      <c r="N104" s="208">
        <v>1.59451290571759</v>
      </c>
      <c r="O104" s="208">
        <v>0.0770407893935401</v>
      </c>
      <c r="P104" s="208">
        <v>0.206696454173679</v>
      </c>
      <c r="Q104" s="208">
        <v>0.0647385985836657</v>
      </c>
      <c r="R104" s="208">
        <v>0.58918095979245</v>
      </c>
      <c r="S104" s="208">
        <v>0.0602627810227996</v>
      </c>
      <c r="T104" s="208">
        <v>1.04846519458432</v>
      </c>
      <c r="U104" s="208">
        <v>0.270321875313645</v>
      </c>
      <c r="V104" s="208">
        <v>0.0944985890372405</v>
      </c>
      <c r="W104" s="208">
        <v>0.92393685179306</v>
      </c>
      <c r="X104" s="208">
        <v>0.317267896124418</v>
      </c>
      <c r="Y104" s="208">
        <v>0.315289811625267</v>
      </c>
      <c r="Z104" s="208">
        <v>0.678832598924982</v>
      </c>
      <c r="AA104" s="208">
        <v>0.05065879630678</v>
      </c>
      <c r="AB104" s="208">
        <v>0.146574501588538</v>
      </c>
      <c r="AC104" s="208">
        <v>1.52649797333845</v>
      </c>
      <c r="AD104" s="208">
        <v>0.255578309135528</v>
      </c>
      <c r="AE104" s="208">
        <v>0.391394185991917</v>
      </c>
      <c r="AF104" s="208">
        <v>0.0350156146974717</v>
      </c>
      <c r="AG104" s="208">
        <v>1.39019589397271</v>
      </c>
      <c r="AH104" s="208">
        <v>0.0379868216860673</v>
      </c>
      <c r="AI104" s="208">
        <v>0.865535992585011</v>
      </c>
      <c r="AJ104" s="208">
        <v>0.400760449448811</v>
      </c>
      <c r="AK104" s="208">
        <v>7.27093380682405</v>
      </c>
      <c r="AL104" s="208">
        <v>87.4997545525773</v>
      </c>
      <c r="AM104" s="208">
        <v>14.8773866834247</v>
      </c>
      <c r="AN104" s="208">
        <v>0.100558251581351</v>
      </c>
      <c r="AO104" s="208">
        <v>0.284676434539834</v>
      </c>
      <c r="AP104" s="208">
        <v>4.11784585751944</v>
      </c>
      <c r="AQ104" s="208">
        <v>2.08740308949476</v>
      </c>
      <c r="AR104" s="208">
        <v>61.5834563556742</v>
      </c>
      <c r="AS104" s="208">
        <v>1.96213857109599</v>
      </c>
      <c r="AT104" s="208">
        <v>5.18158195574906</v>
      </c>
      <c r="AU104" s="208">
        <v>0.83696466737183</v>
      </c>
      <c r="AV104" s="208">
        <v>23.4487063866991</v>
      </c>
      <c r="AW104" s="208">
        <v>66.9130557605927</v>
      </c>
      <c r="AX104" s="208">
        <v>24.5137103832346</v>
      </c>
      <c r="AY104" s="208">
        <v>1.28646147377</v>
      </c>
      <c r="AZ104" s="208">
        <v>21.6999688703609</v>
      </c>
      <c r="BA104" s="208">
        <v>8.17369430179961</v>
      </c>
      <c r="BB104" s="208">
        <v>0</v>
      </c>
      <c r="BC104" s="209">
        <v>349.081067467758</v>
      </c>
      <c r="BD104" s="210">
        <v>0</v>
      </c>
      <c r="BE104" s="208">
        <v>0.793953095594806</v>
      </c>
      <c r="BF104" s="208">
        <v>0.793953095594806</v>
      </c>
      <c r="BG104" s="208">
        <v>0</v>
      </c>
      <c r="BH104" s="208">
        <v>0</v>
      </c>
      <c r="BI104" s="208">
        <v>0</v>
      </c>
      <c r="BJ104" s="208">
        <v>0</v>
      </c>
      <c r="BK104" s="208">
        <v>0</v>
      </c>
      <c r="BL104" s="211">
        <v>0.793953095594806</v>
      </c>
      <c r="BM104" s="213">
        <v>349.875020563353</v>
      </c>
    </row>
    <row r="105" spans="1:65">
      <c r="A105" s="86" t="s">
        <v>338</v>
      </c>
      <c r="B105" s="200" t="s">
        <v>339</v>
      </c>
      <c r="C105" s="208">
        <v>0</v>
      </c>
      <c r="D105" s="208">
        <v>0</v>
      </c>
      <c r="E105" s="208">
        <v>0</v>
      </c>
      <c r="F105" s="208">
        <v>0.000569871952988815</v>
      </c>
      <c r="G105" s="208">
        <v>0.0587090681802433</v>
      </c>
      <c r="H105" s="208">
        <v>1.63608855232412</v>
      </c>
      <c r="I105" s="208">
        <v>1.03365665872639</v>
      </c>
      <c r="J105" s="208">
        <v>0.989152683691079</v>
      </c>
      <c r="K105" s="208">
        <v>3.89353670328617</v>
      </c>
      <c r="L105" s="208">
        <v>0.172127016657839</v>
      </c>
      <c r="M105" s="208">
        <v>0.22031440506189</v>
      </c>
      <c r="N105" s="208">
        <v>1.11750659893257</v>
      </c>
      <c r="O105" s="208">
        <v>0.123242407571816</v>
      </c>
      <c r="P105" s="208">
        <v>0.669732215588713</v>
      </c>
      <c r="Q105" s="208">
        <v>0.0196513201300861</v>
      </c>
      <c r="R105" s="208">
        <v>23.1538975778787</v>
      </c>
      <c r="S105" s="208">
        <v>0.0232469735681985</v>
      </c>
      <c r="T105" s="208">
        <v>4.80836046229058</v>
      </c>
      <c r="U105" s="208">
        <v>0.0855964883967007</v>
      </c>
      <c r="V105" s="208">
        <v>0.0365395374902346</v>
      </c>
      <c r="W105" s="208">
        <v>2.25457393820182</v>
      </c>
      <c r="X105" s="208">
        <v>0.50583265682179</v>
      </c>
      <c r="Y105" s="208">
        <v>0.519567153370679</v>
      </c>
      <c r="Z105" s="208">
        <v>1.36665278702039</v>
      </c>
      <c r="AA105" s="208">
        <v>0.798757247914724</v>
      </c>
      <c r="AB105" s="208">
        <v>0.25177982572612</v>
      </c>
      <c r="AC105" s="208">
        <v>5.6235158586124</v>
      </c>
      <c r="AD105" s="208">
        <v>2.45976694574987</v>
      </c>
      <c r="AE105" s="208">
        <v>1.23949656034918</v>
      </c>
      <c r="AF105" s="208">
        <v>0.0941110932628689</v>
      </c>
      <c r="AG105" s="208">
        <v>0.539614740301388</v>
      </c>
      <c r="AH105" s="208">
        <v>0</v>
      </c>
      <c r="AI105" s="208">
        <v>1.97095045830203</v>
      </c>
      <c r="AJ105" s="208">
        <v>4.10496758153535</v>
      </c>
      <c r="AK105" s="208">
        <v>7.96166795663049</v>
      </c>
      <c r="AL105" s="208">
        <v>149.243839507902</v>
      </c>
      <c r="AM105" s="208">
        <v>19.079391756268</v>
      </c>
      <c r="AN105" s="208">
        <v>0.487510536419332</v>
      </c>
      <c r="AO105" s="208">
        <v>3.36579812631049</v>
      </c>
      <c r="AP105" s="208">
        <v>2.45050981549328</v>
      </c>
      <c r="AQ105" s="208">
        <v>0.300323184889165</v>
      </c>
      <c r="AR105" s="208">
        <v>6.42220208086228</v>
      </c>
      <c r="AS105" s="208">
        <v>18.3166289116407</v>
      </c>
      <c r="AT105" s="208">
        <v>41.7198643738073</v>
      </c>
      <c r="AU105" s="208">
        <v>52.8690543260113</v>
      </c>
      <c r="AV105" s="208">
        <v>13.0647416402764</v>
      </c>
      <c r="AW105" s="208">
        <v>97.448308502929</v>
      </c>
      <c r="AX105" s="208">
        <v>7.46348014524059</v>
      </c>
      <c r="AY105" s="208">
        <v>8.92903633814475</v>
      </c>
      <c r="AZ105" s="208">
        <v>9.80047663193575</v>
      </c>
      <c r="BA105" s="208">
        <v>14.4232296971567</v>
      </c>
      <c r="BB105" s="208">
        <v>0</v>
      </c>
      <c r="BC105" s="209">
        <v>513.117578920814</v>
      </c>
      <c r="BD105" s="210">
        <v>0</v>
      </c>
      <c r="BE105" s="208">
        <v>0</v>
      </c>
      <c r="BF105" s="208">
        <v>0</v>
      </c>
      <c r="BG105" s="208">
        <v>0</v>
      </c>
      <c r="BH105" s="208">
        <v>0</v>
      </c>
      <c r="BI105" s="208">
        <v>8.61738615576949</v>
      </c>
      <c r="BJ105" s="208">
        <v>0</v>
      </c>
      <c r="BK105" s="208">
        <v>0</v>
      </c>
      <c r="BL105" s="211">
        <v>8.61738615576949</v>
      </c>
      <c r="BM105" s="213">
        <v>521.734965076584</v>
      </c>
    </row>
    <row r="106" spans="1:65">
      <c r="A106" s="86" t="s">
        <v>340</v>
      </c>
      <c r="B106" s="200" t="s">
        <v>341</v>
      </c>
      <c r="C106" s="208">
        <v>0</v>
      </c>
      <c r="D106" s="208">
        <v>0</v>
      </c>
      <c r="E106" s="208">
        <v>0</v>
      </c>
      <c r="F106" s="208">
        <v>0</v>
      </c>
      <c r="G106" s="208">
        <v>0</v>
      </c>
      <c r="H106" s="208">
        <v>0</v>
      </c>
      <c r="I106" s="208">
        <v>0</v>
      </c>
      <c r="J106" s="208">
        <v>0</v>
      </c>
      <c r="K106" s="208">
        <v>0</v>
      </c>
      <c r="L106" s="208">
        <v>0</v>
      </c>
      <c r="M106" s="208">
        <v>0</v>
      </c>
      <c r="N106" s="208">
        <v>0</v>
      </c>
      <c r="O106" s="208">
        <v>0</v>
      </c>
      <c r="P106" s="208">
        <v>0</v>
      </c>
      <c r="Q106" s="208">
        <v>0</v>
      </c>
      <c r="R106" s="208">
        <v>0</v>
      </c>
      <c r="S106" s="208">
        <v>0</v>
      </c>
      <c r="T106" s="208">
        <v>0</v>
      </c>
      <c r="U106" s="208">
        <v>0</v>
      </c>
      <c r="V106" s="208">
        <v>0</v>
      </c>
      <c r="W106" s="208">
        <v>0</v>
      </c>
      <c r="X106" s="208">
        <v>0</v>
      </c>
      <c r="Y106" s="208">
        <v>0</v>
      </c>
      <c r="Z106" s="208">
        <v>0</v>
      </c>
      <c r="AA106" s="208">
        <v>0</v>
      </c>
      <c r="AB106" s="208">
        <v>0</v>
      </c>
      <c r="AC106" s="208">
        <v>0</v>
      </c>
      <c r="AD106" s="208">
        <v>0</v>
      </c>
      <c r="AE106" s="208">
        <v>0</v>
      </c>
      <c r="AF106" s="208">
        <v>0</v>
      </c>
      <c r="AG106" s="208">
        <v>0</v>
      </c>
      <c r="AH106" s="208">
        <v>0</v>
      </c>
      <c r="AI106" s="208">
        <v>0</v>
      </c>
      <c r="AJ106" s="208">
        <v>0</v>
      </c>
      <c r="AK106" s="208">
        <v>0</v>
      </c>
      <c r="AL106" s="208">
        <v>0</v>
      </c>
      <c r="AM106" s="208">
        <v>0</v>
      </c>
      <c r="AN106" s="208">
        <v>0</v>
      </c>
      <c r="AO106" s="208">
        <v>0</v>
      </c>
      <c r="AP106" s="208">
        <v>0</v>
      </c>
      <c r="AQ106" s="208">
        <v>0</v>
      </c>
      <c r="AR106" s="208">
        <v>0</v>
      </c>
      <c r="AS106" s="208">
        <v>0</v>
      </c>
      <c r="AT106" s="208">
        <v>0</v>
      </c>
      <c r="AU106" s="208">
        <v>0</v>
      </c>
      <c r="AV106" s="208">
        <v>0</v>
      </c>
      <c r="AW106" s="208">
        <v>0</v>
      </c>
      <c r="AX106" s="208">
        <v>0</v>
      </c>
      <c r="AY106" s="208">
        <v>0</v>
      </c>
      <c r="AZ106" s="208">
        <v>0</v>
      </c>
      <c r="BA106" s="208">
        <v>0</v>
      </c>
      <c r="BB106" s="208">
        <v>0</v>
      </c>
      <c r="BC106" s="209">
        <v>0</v>
      </c>
      <c r="BD106" s="210">
        <v>0</v>
      </c>
      <c r="BE106" s="208">
        <v>0</v>
      </c>
      <c r="BF106" s="208">
        <v>0</v>
      </c>
      <c r="BG106" s="208">
        <v>0</v>
      </c>
      <c r="BH106" s="208">
        <v>0</v>
      </c>
      <c r="BI106" s="208">
        <v>0</v>
      </c>
      <c r="BJ106" s="208">
        <v>0</v>
      </c>
      <c r="BK106" s="208">
        <v>0</v>
      </c>
      <c r="BL106" s="211">
        <v>0</v>
      </c>
      <c r="BM106" s="213">
        <v>0</v>
      </c>
    </row>
    <row r="107" spans="1:65">
      <c r="A107" s="86" t="s">
        <v>342</v>
      </c>
      <c r="B107" s="200" t="s">
        <v>343</v>
      </c>
      <c r="C107" s="208">
        <v>41.3643307725657</v>
      </c>
      <c r="D107" s="208">
        <v>0</v>
      </c>
      <c r="E107" s="208">
        <v>0</v>
      </c>
      <c r="F107" s="208">
        <v>0.024447019683035</v>
      </c>
      <c r="G107" s="208">
        <v>0.750411113460316</v>
      </c>
      <c r="H107" s="208">
        <v>14.0588592723547</v>
      </c>
      <c r="I107" s="208">
        <v>15.2635961174113</v>
      </c>
      <c r="J107" s="208">
        <v>1.11311218820733</v>
      </c>
      <c r="K107" s="208">
        <v>9.57638304513573</v>
      </c>
      <c r="L107" s="208">
        <v>0.795017066105451</v>
      </c>
      <c r="M107" s="208">
        <v>1.41854073512246</v>
      </c>
      <c r="N107" s="208">
        <v>5.27689557114499</v>
      </c>
      <c r="O107" s="208">
        <v>1.06177820582508</v>
      </c>
      <c r="P107" s="208">
        <v>8.36019278707946</v>
      </c>
      <c r="Q107" s="208">
        <v>0.452415232096765</v>
      </c>
      <c r="R107" s="208">
        <v>7.48954050357625</v>
      </c>
      <c r="S107" s="208">
        <v>0.320445321157773</v>
      </c>
      <c r="T107" s="208">
        <v>22.1964945611912</v>
      </c>
      <c r="U107" s="208">
        <v>4.14745266002033</v>
      </c>
      <c r="V107" s="208">
        <v>1.07805549789953</v>
      </c>
      <c r="W107" s="208">
        <v>14.2228199381562</v>
      </c>
      <c r="X107" s="208">
        <v>4.40582420874655</v>
      </c>
      <c r="Y107" s="208">
        <v>5.54225411672234</v>
      </c>
      <c r="Z107" s="208">
        <v>11.174061382147</v>
      </c>
      <c r="AA107" s="208">
        <v>2.13720390987239</v>
      </c>
      <c r="AB107" s="208">
        <v>2.56506774189529</v>
      </c>
      <c r="AC107" s="208">
        <v>55.1759030893964</v>
      </c>
      <c r="AD107" s="208">
        <v>7.54819961354389</v>
      </c>
      <c r="AE107" s="208">
        <v>6.82125411997899</v>
      </c>
      <c r="AF107" s="208">
        <v>1.26171371777328</v>
      </c>
      <c r="AG107" s="208">
        <v>10.2794830643033</v>
      </c>
      <c r="AH107" s="208">
        <v>6.74813306027293</v>
      </c>
      <c r="AI107" s="208">
        <v>41.8390649403166</v>
      </c>
      <c r="AJ107" s="208">
        <v>11.1530407356577</v>
      </c>
      <c r="AK107" s="208">
        <v>11.4940243309899</v>
      </c>
      <c r="AL107" s="208">
        <v>69.988641323056</v>
      </c>
      <c r="AM107" s="208">
        <v>0.835650325537944</v>
      </c>
      <c r="AN107" s="208">
        <v>0</v>
      </c>
      <c r="AO107" s="208">
        <v>0</v>
      </c>
      <c r="AP107" s="208">
        <v>90.8450197023844</v>
      </c>
      <c r="AQ107" s="208">
        <v>0.452108587238333</v>
      </c>
      <c r="AR107" s="208">
        <v>0</v>
      </c>
      <c r="AS107" s="208">
        <v>0.379722279455405</v>
      </c>
      <c r="AT107" s="208">
        <v>32.4279297899863</v>
      </c>
      <c r="AU107" s="208">
        <v>12.0730005094887</v>
      </c>
      <c r="AV107" s="208">
        <v>0.271895777754241</v>
      </c>
      <c r="AW107" s="208">
        <v>30.7147952588253</v>
      </c>
      <c r="AX107" s="208">
        <v>2.2700473703165</v>
      </c>
      <c r="AY107" s="208">
        <v>173.019953316616</v>
      </c>
      <c r="AZ107" s="208">
        <v>3.94571408925225</v>
      </c>
      <c r="BA107" s="208">
        <v>0</v>
      </c>
      <c r="BB107" s="208">
        <v>0</v>
      </c>
      <c r="BC107" s="209">
        <v>744.340493969722</v>
      </c>
      <c r="BD107" s="210">
        <v>0</v>
      </c>
      <c r="BE107" s="208">
        <v>0.0236988044899168</v>
      </c>
      <c r="BF107" s="208">
        <v>0.0236988044899168</v>
      </c>
      <c r="BG107" s="208">
        <v>0</v>
      </c>
      <c r="BH107" s="208">
        <v>0</v>
      </c>
      <c r="BI107" s="208">
        <v>13.3312291683141</v>
      </c>
      <c r="BJ107" s="208">
        <v>46.7112345568713</v>
      </c>
      <c r="BK107" s="208">
        <v>0</v>
      </c>
      <c r="BL107" s="211">
        <v>60.0661625296753</v>
      </c>
      <c r="BM107" s="213">
        <v>804.406656499397</v>
      </c>
    </row>
    <row r="108" spans="1:65">
      <c r="A108" s="86" t="s">
        <v>344</v>
      </c>
      <c r="B108" s="200" t="s">
        <v>345</v>
      </c>
      <c r="C108" s="208">
        <v>0</v>
      </c>
      <c r="D108" s="208">
        <v>2.83939580649784</v>
      </c>
      <c r="E108" s="208">
        <v>0.135917537717061</v>
      </c>
      <c r="F108" s="208">
        <v>0</v>
      </c>
      <c r="G108" s="208">
        <v>0.132046637983433</v>
      </c>
      <c r="H108" s="208">
        <v>11.2318987332939</v>
      </c>
      <c r="I108" s="208">
        <v>17.6988728916047</v>
      </c>
      <c r="J108" s="208">
        <v>12.2559167548708</v>
      </c>
      <c r="K108" s="208">
        <v>7.11184314878358</v>
      </c>
      <c r="L108" s="208">
        <v>0.726655261918425</v>
      </c>
      <c r="M108" s="208">
        <v>1.84741756096517</v>
      </c>
      <c r="N108" s="208">
        <v>20.1575967418187</v>
      </c>
      <c r="O108" s="208">
        <v>0.602328834752711</v>
      </c>
      <c r="P108" s="208">
        <v>1.01213715866054</v>
      </c>
      <c r="Q108" s="208">
        <v>0.190077203576273</v>
      </c>
      <c r="R108" s="208">
        <v>1.63120185430547</v>
      </c>
      <c r="S108" s="208">
        <v>0.0596666870069438</v>
      </c>
      <c r="T108" s="208">
        <v>2.48962146929625</v>
      </c>
      <c r="U108" s="208">
        <v>1.88593895778269</v>
      </c>
      <c r="V108" s="208">
        <v>0.845184426286722</v>
      </c>
      <c r="W108" s="208">
        <v>3.19273495125266</v>
      </c>
      <c r="X108" s="208">
        <v>1.41697578332747</v>
      </c>
      <c r="Y108" s="208">
        <v>0.716660496019525</v>
      </c>
      <c r="Z108" s="208">
        <v>9.12124189247879</v>
      </c>
      <c r="AA108" s="208">
        <v>1.48537245692391</v>
      </c>
      <c r="AB108" s="208">
        <v>1.07221036199622</v>
      </c>
      <c r="AC108" s="208">
        <v>7.98561510469951</v>
      </c>
      <c r="AD108" s="208">
        <v>16.2749221066551</v>
      </c>
      <c r="AE108" s="208">
        <v>0.572267277196956</v>
      </c>
      <c r="AF108" s="208">
        <v>0.123014941492188</v>
      </c>
      <c r="AG108" s="208">
        <v>10.2562466361404</v>
      </c>
      <c r="AH108" s="208">
        <v>0.997878502339055</v>
      </c>
      <c r="AI108" s="208">
        <v>9.21050419996145</v>
      </c>
      <c r="AJ108" s="208">
        <v>0.62891441797765</v>
      </c>
      <c r="AK108" s="208">
        <v>7.53494129522367</v>
      </c>
      <c r="AL108" s="208">
        <v>79.9786319263976</v>
      </c>
      <c r="AM108" s="208">
        <v>1.33983366951899</v>
      </c>
      <c r="AN108" s="208">
        <v>0.101431241025638</v>
      </c>
      <c r="AO108" s="208">
        <v>2.26309975271295</v>
      </c>
      <c r="AP108" s="208">
        <v>0.476028229830797</v>
      </c>
      <c r="AQ108" s="208">
        <v>1.34661728578326</v>
      </c>
      <c r="AR108" s="208">
        <v>3.88589004659078</v>
      </c>
      <c r="AS108" s="208">
        <v>13.8840724745867</v>
      </c>
      <c r="AT108" s="208">
        <v>8.28040757874858</v>
      </c>
      <c r="AU108" s="208">
        <v>44.6106252262606</v>
      </c>
      <c r="AV108" s="208">
        <v>3.1560144463704</v>
      </c>
      <c r="AW108" s="208">
        <v>16.3274505434891</v>
      </c>
      <c r="AX108" s="208">
        <v>6.99377206258847</v>
      </c>
      <c r="AY108" s="208">
        <v>22.1987283290166</v>
      </c>
      <c r="AZ108" s="208">
        <v>19.1793203733555</v>
      </c>
      <c r="BA108" s="208">
        <v>7.12014526343858</v>
      </c>
      <c r="BB108" s="208">
        <v>0</v>
      </c>
      <c r="BC108" s="209">
        <v>384.58528654052</v>
      </c>
      <c r="BD108" s="210">
        <v>0</v>
      </c>
      <c r="BE108" s="208">
        <v>0</v>
      </c>
      <c r="BF108" s="208">
        <v>0</v>
      </c>
      <c r="BG108" s="208">
        <v>0</v>
      </c>
      <c r="BH108" s="208">
        <v>0</v>
      </c>
      <c r="BI108" s="208">
        <v>0</v>
      </c>
      <c r="BJ108" s="208">
        <v>0</v>
      </c>
      <c r="BK108" s="208">
        <v>0</v>
      </c>
      <c r="BL108" s="211">
        <v>0</v>
      </c>
      <c r="BM108" s="213">
        <v>384.58528654052</v>
      </c>
    </row>
    <row r="109" spans="1:65">
      <c r="A109" s="86" t="s">
        <v>346</v>
      </c>
      <c r="B109" s="200" t="s">
        <v>347</v>
      </c>
      <c r="C109" s="208">
        <v>1.01941085999927</v>
      </c>
      <c r="D109" s="208">
        <v>0.0518230777392355</v>
      </c>
      <c r="E109" s="208">
        <v>0.00191410890874724</v>
      </c>
      <c r="F109" s="208">
        <v>0.00245095337352898</v>
      </c>
      <c r="G109" s="208">
        <v>0.150923064396917</v>
      </c>
      <c r="H109" s="208">
        <v>1.56676358095575</v>
      </c>
      <c r="I109" s="208">
        <v>2.12190004998202</v>
      </c>
      <c r="J109" s="208">
        <v>0.218248156251697</v>
      </c>
      <c r="K109" s="208">
        <v>1.56019213661274</v>
      </c>
      <c r="L109" s="208">
        <v>0.296054628381581</v>
      </c>
      <c r="M109" s="208">
        <v>1.01904668898615</v>
      </c>
      <c r="N109" s="208">
        <v>3.62881561440759</v>
      </c>
      <c r="O109" s="208">
        <v>0.220582770730189</v>
      </c>
      <c r="P109" s="208">
        <v>0.879157542580233</v>
      </c>
      <c r="Q109" s="208">
        <v>0.202059647909619</v>
      </c>
      <c r="R109" s="208">
        <v>0.761202027779327</v>
      </c>
      <c r="S109" s="208">
        <v>0.0348851546023938</v>
      </c>
      <c r="T109" s="208">
        <v>3.3067684229106</v>
      </c>
      <c r="U109" s="208">
        <v>0.697956616712943</v>
      </c>
      <c r="V109" s="208">
        <v>0.0891285209652962</v>
      </c>
      <c r="W109" s="208">
        <v>3.77750911978946</v>
      </c>
      <c r="X109" s="208">
        <v>0.577535141026091</v>
      </c>
      <c r="Y109" s="208">
        <v>0.846080269918819</v>
      </c>
      <c r="Z109" s="208">
        <v>1.70279582969843</v>
      </c>
      <c r="AA109" s="208">
        <v>0.791889521658496</v>
      </c>
      <c r="AB109" s="208">
        <v>0.504712439185514</v>
      </c>
      <c r="AC109" s="208">
        <v>5.13931221457323</v>
      </c>
      <c r="AD109" s="208">
        <v>2.63825217131459</v>
      </c>
      <c r="AE109" s="208">
        <v>1.64490584253483</v>
      </c>
      <c r="AF109" s="208">
        <v>0.318293473267327</v>
      </c>
      <c r="AG109" s="208">
        <v>2.40598167313341</v>
      </c>
      <c r="AH109" s="208">
        <v>1.39424573265054</v>
      </c>
      <c r="AI109" s="208">
        <v>0.373054324283557</v>
      </c>
      <c r="AJ109" s="208">
        <v>0.738366362291685</v>
      </c>
      <c r="AK109" s="208">
        <v>7.20504598928141</v>
      </c>
      <c r="AL109" s="208">
        <v>8.72805960326956</v>
      </c>
      <c r="AM109" s="208">
        <v>0.721943892582743</v>
      </c>
      <c r="AN109" s="208">
        <v>0.385848840895613</v>
      </c>
      <c r="AO109" s="208">
        <v>1.14695669243041</v>
      </c>
      <c r="AP109" s="208">
        <v>0.461738946519587</v>
      </c>
      <c r="AQ109" s="208">
        <v>0.0914967516387433</v>
      </c>
      <c r="AR109" s="208">
        <v>2.47729256302276</v>
      </c>
      <c r="AS109" s="208">
        <v>4.98337744010498</v>
      </c>
      <c r="AT109" s="208">
        <v>2.93888970070686</v>
      </c>
      <c r="AU109" s="208">
        <v>1.01425855502582</v>
      </c>
      <c r="AV109" s="208">
        <v>0.0794905645700897</v>
      </c>
      <c r="AW109" s="208">
        <v>0.850102101680829</v>
      </c>
      <c r="AX109" s="208">
        <v>0.758751071354903</v>
      </c>
      <c r="AY109" s="208">
        <v>1.40076057790555</v>
      </c>
      <c r="AZ109" s="208">
        <v>4.14344190124108</v>
      </c>
      <c r="BA109" s="208">
        <v>0.501815550076152</v>
      </c>
      <c r="BB109" s="208">
        <v>0</v>
      </c>
      <c r="BC109" s="209">
        <v>78.5714884818189</v>
      </c>
      <c r="BD109" s="210">
        <v>0</v>
      </c>
      <c r="BE109" s="208">
        <v>0.724545911317436</v>
      </c>
      <c r="BF109" s="208">
        <v>0.724545911317436</v>
      </c>
      <c r="BG109" s="208">
        <v>0</v>
      </c>
      <c r="BH109" s="208">
        <v>0</v>
      </c>
      <c r="BI109" s="208">
        <v>0.703965606863665</v>
      </c>
      <c r="BJ109" s="208">
        <v>0</v>
      </c>
      <c r="BK109" s="208">
        <v>0</v>
      </c>
      <c r="BL109" s="211">
        <v>1.4285115181811</v>
      </c>
      <c r="BM109" s="213">
        <v>80</v>
      </c>
    </row>
    <row r="110" spans="1:65">
      <c r="A110" s="86" t="s">
        <v>348</v>
      </c>
      <c r="B110" s="200" t="s">
        <v>349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  <c r="R110" s="208">
        <v>0</v>
      </c>
      <c r="S110" s="208">
        <v>0</v>
      </c>
      <c r="T110" s="208">
        <v>0</v>
      </c>
      <c r="U110" s="208">
        <v>0</v>
      </c>
      <c r="V110" s="208">
        <v>0</v>
      </c>
      <c r="W110" s="208">
        <v>0</v>
      </c>
      <c r="X110" s="208">
        <v>0</v>
      </c>
      <c r="Y110" s="208">
        <v>0</v>
      </c>
      <c r="Z110" s="208">
        <v>0</v>
      </c>
      <c r="AA110" s="208">
        <v>0</v>
      </c>
      <c r="AB110" s="208">
        <v>0</v>
      </c>
      <c r="AC110" s="208">
        <v>0</v>
      </c>
      <c r="AD110" s="208">
        <v>0</v>
      </c>
      <c r="AE110" s="208">
        <v>0</v>
      </c>
      <c r="AF110" s="208">
        <v>0</v>
      </c>
      <c r="AG110" s="208">
        <v>0</v>
      </c>
      <c r="AH110" s="208">
        <v>0</v>
      </c>
      <c r="AI110" s="208">
        <v>0</v>
      </c>
      <c r="AJ110" s="208">
        <v>0</v>
      </c>
      <c r="AK110" s="208">
        <v>0</v>
      </c>
      <c r="AL110" s="208">
        <v>0</v>
      </c>
      <c r="AM110" s="208">
        <v>0</v>
      </c>
      <c r="AN110" s="208">
        <v>0</v>
      </c>
      <c r="AO110" s="208">
        <v>0</v>
      </c>
      <c r="AP110" s="208">
        <v>0</v>
      </c>
      <c r="AQ110" s="208">
        <v>0</v>
      </c>
      <c r="AR110" s="208">
        <v>0</v>
      </c>
      <c r="AS110" s="208">
        <v>0</v>
      </c>
      <c r="AT110" s="208">
        <v>0</v>
      </c>
      <c r="AU110" s="208">
        <v>0</v>
      </c>
      <c r="AV110" s="208">
        <v>0</v>
      </c>
      <c r="AW110" s="208">
        <v>0</v>
      </c>
      <c r="AX110" s="208">
        <v>0</v>
      </c>
      <c r="AY110" s="208">
        <v>0</v>
      </c>
      <c r="AZ110" s="208">
        <v>0</v>
      </c>
      <c r="BA110" s="208">
        <v>0</v>
      </c>
      <c r="BB110" s="208">
        <v>0</v>
      </c>
      <c r="BC110" s="209">
        <v>0</v>
      </c>
      <c r="BD110" s="210">
        <v>0</v>
      </c>
      <c r="BE110" s="208">
        <v>0</v>
      </c>
      <c r="BF110" s="208">
        <v>0</v>
      </c>
      <c r="BG110" s="208">
        <v>0</v>
      </c>
      <c r="BH110" s="208">
        <v>0</v>
      </c>
      <c r="BI110" s="208">
        <v>0</v>
      </c>
      <c r="BJ110" s="208">
        <v>0</v>
      </c>
      <c r="BK110" s="208">
        <v>0</v>
      </c>
      <c r="BL110" s="211">
        <v>0</v>
      </c>
      <c r="BM110" s="213">
        <v>0</v>
      </c>
    </row>
    <row r="111" spans="1:65">
      <c r="A111" s="86" t="s">
        <v>350</v>
      </c>
      <c r="B111" s="200" t="s">
        <v>351</v>
      </c>
      <c r="C111" s="208">
        <v>0</v>
      </c>
      <c r="D111" s="208">
        <v>0</v>
      </c>
      <c r="E111" s="208">
        <v>0</v>
      </c>
      <c r="F111" s="208">
        <v>0.00211700078984028</v>
      </c>
      <c r="G111" s="208">
        <v>0.0128425104346691</v>
      </c>
      <c r="H111" s="208">
        <v>0.581231110447001</v>
      </c>
      <c r="I111" s="208">
        <v>0.820105721176766</v>
      </c>
      <c r="J111" s="208">
        <v>0.119889782541536</v>
      </c>
      <c r="K111" s="208">
        <v>0.445019894088217</v>
      </c>
      <c r="L111" s="208">
        <v>0.0622227542908516</v>
      </c>
      <c r="M111" s="208">
        <v>0.0244922176296361</v>
      </c>
      <c r="N111" s="208">
        <v>0.366324276397565</v>
      </c>
      <c r="O111" s="208">
        <v>0.0582125666973985</v>
      </c>
      <c r="P111" s="208">
        <v>0.684766618160075</v>
      </c>
      <c r="Q111" s="208">
        <v>0.0328699955856685</v>
      </c>
      <c r="R111" s="208">
        <v>0.978676998003354</v>
      </c>
      <c r="S111" s="208">
        <v>0.0587823261242854</v>
      </c>
      <c r="T111" s="208">
        <v>0.446562297592417</v>
      </c>
      <c r="U111" s="208">
        <v>0.475130489421478</v>
      </c>
      <c r="V111" s="208">
        <v>0.0549461045999378</v>
      </c>
      <c r="W111" s="208">
        <v>1.06165363409402</v>
      </c>
      <c r="X111" s="208">
        <v>0.156207902919703</v>
      </c>
      <c r="Y111" s="208">
        <v>0.329074190033929</v>
      </c>
      <c r="Z111" s="208">
        <v>0.552295956669395</v>
      </c>
      <c r="AA111" s="208">
        <v>0.068073634730836</v>
      </c>
      <c r="AB111" s="208">
        <v>0.200591915292734</v>
      </c>
      <c r="AC111" s="208">
        <v>1.38550988684977</v>
      </c>
      <c r="AD111" s="208">
        <v>0.53050762702548</v>
      </c>
      <c r="AE111" s="208">
        <v>0.185574763111165</v>
      </c>
      <c r="AF111" s="208">
        <v>0.0862728321595931</v>
      </c>
      <c r="AG111" s="208">
        <v>0.636342628144641</v>
      </c>
      <c r="AH111" s="208">
        <v>0.0817530940573175</v>
      </c>
      <c r="AI111" s="208">
        <v>0.490077337450383</v>
      </c>
      <c r="AJ111" s="208">
        <v>0.531943611482597</v>
      </c>
      <c r="AK111" s="208">
        <v>2.6020247990562</v>
      </c>
      <c r="AL111" s="208">
        <v>7.05826065504068</v>
      </c>
      <c r="AM111" s="208">
        <v>3.07602960744608</v>
      </c>
      <c r="AN111" s="208">
        <v>0</v>
      </c>
      <c r="AO111" s="208">
        <v>1.508328752067</v>
      </c>
      <c r="AP111" s="208">
        <v>6.15147851958889</v>
      </c>
      <c r="AQ111" s="208">
        <v>0.263268776167933</v>
      </c>
      <c r="AR111" s="208">
        <v>2.42222059257701</v>
      </c>
      <c r="AS111" s="208">
        <v>1.68446872068689</v>
      </c>
      <c r="AT111" s="208">
        <v>3.81286622252994</v>
      </c>
      <c r="AU111" s="208">
        <v>2.767564752878</v>
      </c>
      <c r="AV111" s="208">
        <v>1.83863652649935</v>
      </c>
      <c r="AW111" s="208">
        <v>3.25310911724879</v>
      </c>
      <c r="AX111" s="208">
        <v>9.76184256649754</v>
      </c>
      <c r="AY111" s="208">
        <v>29.6474829701185</v>
      </c>
      <c r="AZ111" s="208">
        <v>19.8452428532018</v>
      </c>
      <c r="BA111" s="208">
        <v>5.12094148053729</v>
      </c>
      <c r="BB111" s="208">
        <v>0</v>
      </c>
      <c r="BC111" s="209">
        <v>112.333838590144</v>
      </c>
      <c r="BD111" s="210">
        <v>0</v>
      </c>
      <c r="BE111" s="208">
        <v>0</v>
      </c>
      <c r="BF111" s="208">
        <v>0</v>
      </c>
      <c r="BG111" s="208">
        <v>0</v>
      </c>
      <c r="BH111" s="208">
        <v>0</v>
      </c>
      <c r="BI111" s="208">
        <v>0</v>
      </c>
      <c r="BJ111" s="208">
        <v>0</v>
      </c>
      <c r="BK111" s="208">
        <v>0</v>
      </c>
      <c r="BL111" s="211">
        <v>0</v>
      </c>
      <c r="BM111" s="213">
        <v>112.333838590144</v>
      </c>
    </row>
    <row r="112" spans="1:65">
      <c r="A112" s="86" t="s">
        <v>352</v>
      </c>
      <c r="B112" s="200" t="s">
        <v>353</v>
      </c>
      <c r="C112" s="208">
        <v>0</v>
      </c>
      <c r="D112" s="208">
        <v>0</v>
      </c>
      <c r="E112" s="208">
        <v>0</v>
      </c>
      <c r="F112" s="208">
        <v>0.000192984778582374</v>
      </c>
      <c r="G112" s="208">
        <v>0.785981776627492</v>
      </c>
      <c r="H112" s="208">
        <v>4.88522465436875</v>
      </c>
      <c r="I112" s="208">
        <v>4.73714411867649</v>
      </c>
      <c r="J112" s="208">
        <v>1.00732585877128</v>
      </c>
      <c r="K112" s="208">
        <v>10.0084095967692</v>
      </c>
      <c r="L112" s="208">
        <v>0.390708128232594</v>
      </c>
      <c r="M112" s="208">
        <v>0.583598152089832</v>
      </c>
      <c r="N112" s="208">
        <v>5.48052872550156</v>
      </c>
      <c r="O112" s="208">
        <v>0</v>
      </c>
      <c r="P112" s="208">
        <v>0.340011111628906</v>
      </c>
      <c r="Q112" s="208">
        <v>0</v>
      </c>
      <c r="R112" s="208">
        <v>0</v>
      </c>
      <c r="S112" s="208">
        <v>0.0197463039855152</v>
      </c>
      <c r="T112" s="208">
        <v>1.98374682538157</v>
      </c>
      <c r="U112" s="208">
        <v>0.450376639203696</v>
      </c>
      <c r="V112" s="208">
        <v>0.330853438766464</v>
      </c>
      <c r="W112" s="208">
        <v>0</v>
      </c>
      <c r="X112" s="208">
        <v>0.698981920937911</v>
      </c>
      <c r="Y112" s="208">
        <v>1.9158682764462</v>
      </c>
      <c r="Z112" s="208">
        <v>5.77035750853561</v>
      </c>
      <c r="AA112" s="208">
        <v>0.295831454371248</v>
      </c>
      <c r="AB112" s="208">
        <v>1.73617397924082</v>
      </c>
      <c r="AC112" s="208">
        <v>21.6184014478728</v>
      </c>
      <c r="AD112" s="208">
        <v>1.90225026860278</v>
      </c>
      <c r="AE112" s="208">
        <v>0.260814384001219</v>
      </c>
      <c r="AF112" s="208">
        <v>0</v>
      </c>
      <c r="AG112" s="208">
        <v>2.67031789484218</v>
      </c>
      <c r="AH112" s="208">
        <v>2.6724578366199</v>
      </c>
      <c r="AI112" s="208">
        <v>1.15462972993417</v>
      </c>
      <c r="AJ112" s="208">
        <v>0.786816081431399</v>
      </c>
      <c r="AK112" s="208">
        <v>0.63753773516401</v>
      </c>
      <c r="AL112" s="208">
        <v>19.3928183715535</v>
      </c>
      <c r="AM112" s="208">
        <v>7.83840978352059</v>
      </c>
      <c r="AN112" s="208">
        <v>0</v>
      </c>
      <c r="AO112" s="208">
        <v>1.78194800521979</v>
      </c>
      <c r="AP112" s="208">
        <v>0.69195953407906</v>
      </c>
      <c r="AQ112" s="208">
        <v>0.619500882375368</v>
      </c>
      <c r="AR112" s="208">
        <v>0</v>
      </c>
      <c r="AS112" s="208">
        <v>30.8438512640636</v>
      </c>
      <c r="AT112" s="208">
        <v>9.77836146035002</v>
      </c>
      <c r="AU112" s="208">
        <v>49.2538536511147</v>
      </c>
      <c r="AV112" s="208">
        <v>3.14676300117221</v>
      </c>
      <c r="AW112" s="208">
        <v>22.9807314442207</v>
      </c>
      <c r="AX112" s="208">
        <v>2.5344765923888</v>
      </c>
      <c r="AY112" s="208">
        <v>42.9814015678962</v>
      </c>
      <c r="AZ112" s="208">
        <v>37.7133400737658</v>
      </c>
      <c r="BA112" s="208">
        <v>15.6755078954579</v>
      </c>
      <c r="BB112" s="208">
        <v>0</v>
      </c>
      <c r="BC112" s="209">
        <v>318.35721035996</v>
      </c>
      <c r="BD112" s="210">
        <v>0</v>
      </c>
      <c r="BE112" s="208">
        <v>2.04846498291473</v>
      </c>
      <c r="BF112" s="208">
        <v>2.04846498291473</v>
      </c>
      <c r="BG112" s="208">
        <v>0</v>
      </c>
      <c r="BH112" s="208">
        <v>0</v>
      </c>
      <c r="BI112" s="208">
        <v>42.3281459336386</v>
      </c>
      <c r="BJ112" s="208">
        <v>0</v>
      </c>
      <c r="BK112" s="208">
        <v>0</v>
      </c>
      <c r="BL112" s="211">
        <v>44.3766109165533</v>
      </c>
      <c r="BM112" s="213">
        <v>362.733821276514</v>
      </c>
    </row>
    <row r="113" spans="1:65">
      <c r="A113" s="86" t="s">
        <v>354</v>
      </c>
      <c r="B113" s="200" t="s">
        <v>355</v>
      </c>
      <c r="C113" s="208">
        <v>0</v>
      </c>
      <c r="D113" s="208">
        <v>0</v>
      </c>
      <c r="E113" s="208">
        <v>0</v>
      </c>
      <c r="F113" s="208">
        <v>0</v>
      </c>
      <c r="G113" s="208">
        <v>0</v>
      </c>
      <c r="H113" s="208">
        <v>0</v>
      </c>
      <c r="I113" s="208">
        <v>0</v>
      </c>
      <c r="J113" s="208">
        <v>0</v>
      </c>
      <c r="K113" s="208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Y113" s="208">
        <v>0</v>
      </c>
      <c r="Z113" s="208">
        <v>0</v>
      </c>
      <c r="AA113" s="208">
        <v>0</v>
      </c>
      <c r="AB113" s="208">
        <v>0</v>
      </c>
      <c r="AC113" s="208">
        <v>0</v>
      </c>
      <c r="AD113" s="208">
        <v>0</v>
      </c>
      <c r="AE113" s="208">
        <v>0</v>
      </c>
      <c r="AF113" s="208">
        <v>0</v>
      </c>
      <c r="AG113" s="208">
        <v>0</v>
      </c>
      <c r="AH113" s="208">
        <v>0</v>
      </c>
      <c r="AI113" s="208">
        <v>0</v>
      </c>
      <c r="AJ113" s="208">
        <v>0</v>
      </c>
      <c r="AK113" s="208">
        <v>0</v>
      </c>
      <c r="AL113" s="208">
        <v>0</v>
      </c>
      <c r="AM113" s="208">
        <v>0</v>
      </c>
      <c r="AN113" s="208">
        <v>0</v>
      </c>
      <c r="AO113" s="208">
        <v>0</v>
      </c>
      <c r="AP113" s="208">
        <v>0</v>
      </c>
      <c r="AQ113" s="208">
        <v>0</v>
      </c>
      <c r="AR113" s="208">
        <v>0</v>
      </c>
      <c r="AS113" s="208">
        <v>0</v>
      </c>
      <c r="AT113" s="208">
        <v>0</v>
      </c>
      <c r="AU113" s="208">
        <v>0</v>
      </c>
      <c r="AV113" s="208">
        <v>0</v>
      </c>
      <c r="AW113" s="208">
        <v>0</v>
      </c>
      <c r="AX113" s="208">
        <v>0</v>
      </c>
      <c r="AY113" s="208">
        <v>0</v>
      </c>
      <c r="AZ113" s="208">
        <v>0</v>
      </c>
      <c r="BA113" s="208">
        <v>0</v>
      </c>
      <c r="BB113" s="208">
        <v>0</v>
      </c>
      <c r="BC113" s="209">
        <v>0</v>
      </c>
      <c r="BD113" s="210">
        <v>0</v>
      </c>
      <c r="BE113" s="208">
        <v>0</v>
      </c>
      <c r="BF113" s="208">
        <v>0</v>
      </c>
      <c r="BG113" s="208">
        <v>0</v>
      </c>
      <c r="BH113" s="208">
        <v>0</v>
      </c>
      <c r="BI113" s="208">
        <v>0</v>
      </c>
      <c r="BJ113" s="208">
        <v>0</v>
      </c>
      <c r="BK113" s="208">
        <v>0</v>
      </c>
      <c r="BL113" s="211">
        <v>0</v>
      </c>
      <c r="BM113" s="213">
        <v>0</v>
      </c>
    </row>
    <row r="114" spans="1:65">
      <c r="A114" s="86" t="s">
        <v>356</v>
      </c>
      <c r="B114" s="200" t="s">
        <v>357</v>
      </c>
      <c r="C114" s="208">
        <v>0</v>
      </c>
      <c r="D114" s="208">
        <v>0</v>
      </c>
      <c r="E114" s="208">
        <v>0</v>
      </c>
      <c r="F114" s="208">
        <v>0</v>
      </c>
      <c r="G114" s="208">
        <v>0</v>
      </c>
      <c r="H114" s="208">
        <v>0</v>
      </c>
      <c r="I114" s="208">
        <v>0</v>
      </c>
      <c r="J114" s="208">
        <v>0</v>
      </c>
      <c r="K114" s="208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Y114" s="208">
        <v>0</v>
      </c>
      <c r="Z114" s="208">
        <v>0</v>
      </c>
      <c r="AA114" s="208">
        <v>0</v>
      </c>
      <c r="AB114" s="208">
        <v>0</v>
      </c>
      <c r="AC114" s="208">
        <v>0</v>
      </c>
      <c r="AD114" s="208">
        <v>0</v>
      </c>
      <c r="AE114" s="208">
        <v>0</v>
      </c>
      <c r="AF114" s="208">
        <v>0</v>
      </c>
      <c r="AG114" s="208">
        <v>0</v>
      </c>
      <c r="AH114" s="208">
        <v>0</v>
      </c>
      <c r="AI114" s="208">
        <v>0</v>
      </c>
      <c r="AJ114" s="208">
        <v>0</v>
      </c>
      <c r="AK114" s="208">
        <v>0</v>
      </c>
      <c r="AL114" s="208">
        <v>0</v>
      </c>
      <c r="AM114" s="208">
        <v>0</v>
      </c>
      <c r="AN114" s="208">
        <v>0</v>
      </c>
      <c r="AO114" s="208">
        <v>0</v>
      </c>
      <c r="AP114" s="208">
        <v>0</v>
      </c>
      <c r="AQ114" s="208">
        <v>0</v>
      </c>
      <c r="AR114" s="208">
        <v>0</v>
      </c>
      <c r="AS114" s="208">
        <v>0</v>
      </c>
      <c r="AT114" s="208">
        <v>0</v>
      </c>
      <c r="AU114" s="208">
        <v>0</v>
      </c>
      <c r="AV114" s="208">
        <v>0</v>
      </c>
      <c r="AW114" s="208">
        <v>0</v>
      </c>
      <c r="AX114" s="208">
        <v>0</v>
      </c>
      <c r="AY114" s="208">
        <v>0</v>
      </c>
      <c r="AZ114" s="208">
        <v>0</v>
      </c>
      <c r="BA114" s="208">
        <v>0</v>
      </c>
      <c r="BB114" s="208">
        <v>0</v>
      </c>
      <c r="BC114" s="209">
        <v>0</v>
      </c>
      <c r="BD114" s="210">
        <v>0</v>
      </c>
      <c r="BE114" s="208">
        <v>0</v>
      </c>
      <c r="BF114" s="208">
        <v>0</v>
      </c>
      <c r="BG114" s="208">
        <v>0</v>
      </c>
      <c r="BH114" s="208">
        <v>0</v>
      </c>
      <c r="BI114" s="208">
        <v>0</v>
      </c>
      <c r="BJ114" s="208">
        <v>0</v>
      </c>
      <c r="BK114" s="208">
        <v>0</v>
      </c>
      <c r="BL114" s="211">
        <v>0</v>
      </c>
      <c r="BM114" s="213">
        <v>0</v>
      </c>
    </row>
    <row r="115" spans="1:65">
      <c r="A115" s="86" t="s">
        <v>358</v>
      </c>
      <c r="B115" s="200" t="s">
        <v>359</v>
      </c>
      <c r="C115" s="208">
        <v>0</v>
      </c>
      <c r="D115" s="208">
        <v>0</v>
      </c>
      <c r="E115" s="208">
        <v>0</v>
      </c>
      <c r="F115" s="208">
        <v>0</v>
      </c>
      <c r="G115" s="208">
        <v>0</v>
      </c>
      <c r="H115" s="208">
        <v>0</v>
      </c>
      <c r="I115" s="208">
        <v>0</v>
      </c>
      <c r="J115" s="208">
        <v>0</v>
      </c>
      <c r="K115" s="208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Y115" s="208">
        <v>0</v>
      </c>
      <c r="Z115" s="208">
        <v>0</v>
      </c>
      <c r="AA115" s="208">
        <v>0</v>
      </c>
      <c r="AB115" s="208">
        <v>0</v>
      </c>
      <c r="AC115" s="208">
        <v>0</v>
      </c>
      <c r="AD115" s="208">
        <v>0</v>
      </c>
      <c r="AE115" s="208">
        <v>0</v>
      </c>
      <c r="AF115" s="208">
        <v>0</v>
      </c>
      <c r="AG115" s="208">
        <v>0</v>
      </c>
      <c r="AH115" s="208">
        <v>0</v>
      </c>
      <c r="AI115" s="208">
        <v>0</v>
      </c>
      <c r="AJ115" s="208">
        <v>0</v>
      </c>
      <c r="AK115" s="208">
        <v>0</v>
      </c>
      <c r="AL115" s="208">
        <v>0</v>
      </c>
      <c r="AM115" s="208">
        <v>0</v>
      </c>
      <c r="AN115" s="208">
        <v>0</v>
      </c>
      <c r="AO115" s="208">
        <v>0</v>
      </c>
      <c r="AP115" s="208">
        <v>0</v>
      </c>
      <c r="AQ115" s="208">
        <v>0</v>
      </c>
      <c r="AR115" s="208">
        <v>0</v>
      </c>
      <c r="AS115" s="208">
        <v>0</v>
      </c>
      <c r="AT115" s="208">
        <v>0</v>
      </c>
      <c r="AU115" s="208">
        <v>0</v>
      </c>
      <c r="AV115" s="208">
        <v>0</v>
      </c>
      <c r="AW115" s="208">
        <v>0</v>
      </c>
      <c r="AX115" s="208">
        <v>0</v>
      </c>
      <c r="AY115" s="208">
        <v>0</v>
      </c>
      <c r="AZ115" s="208">
        <v>0</v>
      </c>
      <c r="BA115" s="208">
        <v>0</v>
      </c>
      <c r="BB115" s="208">
        <v>0</v>
      </c>
      <c r="BC115" s="209">
        <v>0</v>
      </c>
      <c r="BD115" s="210">
        <v>0</v>
      </c>
      <c r="BE115" s="208">
        <v>0</v>
      </c>
      <c r="BF115" s="208">
        <v>0</v>
      </c>
      <c r="BG115" s="208">
        <v>0</v>
      </c>
      <c r="BH115" s="208">
        <v>0</v>
      </c>
      <c r="BI115" s="208">
        <v>0</v>
      </c>
      <c r="BJ115" s="208">
        <v>0</v>
      </c>
      <c r="BK115" s="208">
        <v>0</v>
      </c>
      <c r="BL115" s="211">
        <v>0</v>
      </c>
      <c r="BM115" s="213">
        <v>0</v>
      </c>
    </row>
    <row r="116" spans="1:65">
      <c r="A116" s="86" t="s">
        <v>360</v>
      </c>
      <c r="B116" s="200" t="s">
        <v>361</v>
      </c>
      <c r="C116" s="208">
        <v>0</v>
      </c>
      <c r="D116" s="208">
        <v>0</v>
      </c>
      <c r="E116" s="208">
        <v>0</v>
      </c>
      <c r="F116" s="208">
        <v>0</v>
      </c>
      <c r="G116" s="208">
        <v>0.000399233666965762</v>
      </c>
      <c r="H116" s="208">
        <v>0</v>
      </c>
      <c r="I116" s="208">
        <v>0</v>
      </c>
      <c r="J116" s="208">
        <v>0</v>
      </c>
      <c r="K116" s="208">
        <v>0</v>
      </c>
      <c r="L116" s="208">
        <v>0</v>
      </c>
      <c r="M116" s="208">
        <v>0</v>
      </c>
      <c r="N116" s="208">
        <v>0</v>
      </c>
      <c r="O116" s="208">
        <v>0</v>
      </c>
      <c r="P116" s="208">
        <v>0</v>
      </c>
      <c r="Q116" s="208">
        <v>0</v>
      </c>
      <c r="R116" s="208">
        <v>0</v>
      </c>
      <c r="S116" s="208">
        <v>0</v>
      </c>
      <c r="T116" s="208">
        <v>0</v>
      </c>
      <c r="U116" s="208">
        <v>0</v>
      </c>
      <c r="V116" s="208">
        <v>0</v>
      </c>
      <c r="W116" s="208">
        <v>0</v>
      </c>
      <c r="X116" s="208">
        <v>0</v>
      </c>
      <c r="Y116" s="208">
        <v>0.159851821183904</v>
      </c>
      <c r="Z116" s="208">
        <v>0</v>
      </c>
      <c r="AA116" s="208">
        <v>0</v>
      </c>
      <c r="AB116" s="208">
        <v>0</v>
      </c>
      <c r="AC116" s="208">
        <v>0</v>
      </c>
      <c r="AD116" s="208">
        <v>0.304018728163277</v>
      </c>
      <c r="AE116" s="208">
        <v>0</v>
      </c>
      <c r="AF116" s="208">
        <v>0</v>
      </c>
      <c r="AG116" s="208">
        <v>0</v>
      </c>
      <c r="AH116" s="208">
        <v>0</v>
      </c>
      <c r="AI116" s="208">
        <v>0.0500115892850813</v>
      </c>
      <c r="AJ116" s="208">
        <v>0</v>
      </c>
      <c r="AK116" s="208">
        <v>0</v>
      </c>
      <c r="AL116" s="208">
        <v>0.903490513625915</v>
      </c>
      <c r="AM116" s="208">
        <v>1.26137935063661</v>
      </c>
      <c r="AN116" s="208">
        <v>0.0530937766187573</v>
      </c>
      <c r="AO116" s="208">
        <v>0</v>
      </c>
      <c r="AP116" s="208">
        <v>0.25833961873577</v>
      </c>
      <c r="AQ116" s="208">
        <v>0</v>
      </c>
      <c r="AR116" s="208">
        <v>0</v>
      </c>
      <c r="AS116" s="208">
        <v>0</v>
      </c>
      <c r="AT116" s="208">
        <v>0</v>
      </c>
      <c r="AU116" s="208">
        <v>1.33201184659422</v>
      </c>
      <c r="AV116" s="208">
        <v>0</v>
      </c>
      <c r="AW116" s="208">
        <v>2.41038923498674</v>
      </c>
      <c r="AX116" s="208">
        <v>1.03353371459848</v>
      </c>
      <c r="AY116" s="208">
        <v>0.450522312227325</v>
      </c>
      <c r="AZ116" s="208">
        <v>0</v>
      </c>
      <c r="BA116" s="208">
        <v>0.378957439304786</v>
      </c>
      <c r="BB116" s="208">
        <v>0</v>
      </c>
      <c r="BC116" s="209">
        <v>8.59599917962783</v>
      </c>
      <c r="BD116" s="210">
        <v>0</v>
      </c>
      <c r="BE116" s="208">
        <v>0</v>
      </c>
      <c r="BF116" s="208">
        <v>0</v>
      </c>
      <c r="BG116" s="208">
        <v>0</v>
      </c>
      <c r="BH116" s="208">
        <v>0</v>
      </c>
      <c r="BI116" s="208">
        <v>65.1287292033944</v>
      </c>
      <c r="BJ116" s="208">
        <v>0</v>
      </c>
      <c r="BK116" s="208">
        <v>0</v>
      </c>
      <c r="BL116" s="211">
        <v>65.1287292033944</v>
      </c>
      <c r="BM116" s="213">
        <v>73.7247283830222</v>
      </c>
    </row>
    <row r="117" spans="1:65">
      <c r="A117" s="86" t="s">
        <v>362</v>
      </c>
      <c r="B117" s="200" t="s">
        <v>363</v>
      </c>
      <c r="C117" s="208">
        <v>0</v>
      </c>
      <c r="D117" s="208">
        <v>0</v>
      </c>
      <c r="E117" s="208">
        <v>0</v>
      </c>
      <c r="F117" s="208">
        <v>0</v>
      </c>
      <c r="G117" s="208">
        <v>0</v>
      </c>
      <c r="H117" s="208">
        <v>0</v>
      </c>
      <c r="I117" s="208">
        <v>0</v>
      </c>
      <c r="J117" s="208">
        <v>0</v>
      </c>
      <c r="K117" s="208">
        <v>0</v>
      </c>
      <c r="L117" s="208">
        <v>0</v>
      </c>
      <c r="M117" s="208">
        <v>0</v>
      </c>
      <c r="N117" s="208">
        <v>0</v>
      </c>
      <c r="O117" s="208">
        <v>0</v>
      </c>
      <c r="P117" s="208">
        <v>0</v>
      </c>
      <c r="Q117" s="208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8">
        <v>0</v>
      </c>
      <c r="X117" s="208">
        <v>0</v>
      </c>
      <c r="Y117" s="208">
        <v>0</v>
      </c>
      <c r="Z117" s="208">
        <v>0</v>
      </c>
      <c r="AA117" s="208">
        <v>0</v>
      </c>
      <c r="AB117" s="208">
        <v>0</v>
      </c>
      <c r="AC117" s="208">
        <v>0</v>
      </c>
      <c r="AD117" s="208">
        <v>0</v>
      </c>
      <c r="AE117" s="208">
        <v>0</v>
      </c>
      <c r="AF117" s="208">
        <v>0</v>
      </c>
      <c r="AG117" s="208">
        <v>0</v>
      </c>
      <c r="AH117" s="208">
        <v>0</v>
      </c>
      <c r="AI117" s="208">
        <v>0</v>
      </c>
      <c r="AJ117" s="208">
        <v>0</v>
      </c>
      <c r="AK117" s="208">
        <v>0</v>
      </c>
      <c r="AL117" s="208">
        <v>0</v>
      </c>
      <c r="AM117" s="208">
        <v>0</v>
      </c>
      <c r="AN117" s="208">
        <v>0</v>
      </c>
      <c r="AO117" s="208">
        <v>0</v>
      </c>
      <c r="AP117" s="208">
        <v>0</v>
      </c>
      <c r="AQ117" s="208">
        <v>0</v>
      </c>
      <c r="AR117" s="208">
        <v>0</v>
      </c>
      <c r="AS117" s="208">
        <v>0</v>
      </c>
      <c r="AT117" s="208">
        <v>0</v>
      </c>
      <c r="AU117" s="208">
        <v>0</v>
      </c>
      <c r="AV117" s="208">
        <v>0</v>
      </c>
      <c r="AW117" s="208">
        <v>0</v>
      </c>
      <c r="AX117" s="208">
        <v>0</v>
      </c>
      <c r="AY117" s="208">
        <v>0</v>
      </c>
      <c r="AZ117" s="208">
        <v>0</v>
      </c>
      <c r="BA117" s="208">
        <v>0</v>
      </c>
      <c r="BB117" s="208">
        <v>0</v>
      </c>
      <c r="BC117" s="209">
        <v>0</v>
      </c>
      <c r="BD117" s="210">
        <v>0</v>
      </c>
      <c r="BE117" s="208">
        <v>0</v>
      </c>
      <c r="BF117" s="208">
        <v>0</v>
      </c>
      <c r="BG117" s="208">
        <v>0</v>
      </c>
      <c r="BH117" s="208">
        <v>0</v>
      </c>
      <c r="BI117" s="208">
        <v>35.3565486608121</v>
      </c>
      <c r="BJ117" s="208">
        <v>0</v>
      </c>
      <c r="BK117" s="208">
        <v>0</v>
      </c>
      <c r="BL117" s="211">
        <v>35.3565486608121</v>
      </c>
      <c r="BM117" s="213">
        <v>35.3565486608121</v>
      </c>
    </row>
    <row r="118" spans="1:65">
      <c r="A118" s="86" t="s">
        <v>364</v>
      </c>
      <c r="B118" s="200" t="s">
        <v>365</v>
      </c>
      <c r="C118" s="208">
        <v>0</v>
      </c>
      <c r="D118" s="208">
        <v>0</v>
      </c>
      <c r="E118" s="208">
        <v>0</v>
      </c>
      <c r="F118" s="208">
        <v>0</v>
      </c>
      <c r="G118" s="208">
        <v>0</v>
      </c>
      <c r="H118" s="208">
        <v>0</v>
      </c>
      <c r="I118" s="208">
        <v>0</v>
      </c>
      <c r="J118" s="208">
        <v>0</v>
      </c>
      <c r="K118" s="208">
        <v>0</v>
      </c>
      <c r="L118" s="208">
        <v>0</v>
      </c>
      <c r="M118" s="208">
        <v>0</v>
      </c>
      <c r="N118" s="208">
        <v>0</v>
      </c>
      <c r="O118" s="208">
        <v>0</v>
      </c>
      <c r="P118" s="208">
        <v>0</v>
      </c>
      <c r="Q118" s="208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8">
        <v>0</v>
      </c>
      <c r="X118" s="208">
        <v>0</v>
      </c>
      <c r="Y118" s="208">
        <v>0</v>
      </c>
      <c r="Z118" s="208">
        <v>0</v>
      </c>
      <c r="AA118" s="208">
        <v>0</v>
      </c>
      <c r="AB118" s="208">
        <v>0</v>
      </c>
      <c r="AC118" s="208">
        <v>0</v>
      </c>
      <c r="AD118" s="208">
        <v>0</v>
      </c>
      <c r="AE118" s="208">
        <v>0</v>
      </c>
      <c r="AF118" s="208">
        <v>0</v>
      </c>
      <c r="AG118" s="208">
        <v>0</v>
      </c>
      <c r="AH118" s="208">
        <v>0</v>
      </c>
      <c r="AI118" s="208">
        <v>0</v>
      </c>
      <c r="AJ118" s="208">
        <v>0</v>
      </c>
      <c r="AK118" s="208">
        <v>0</v>
      </c>
      <c r="AL118" s="208">
        <v>0</v>
      </c>
      <c r="AM118" s="208">
        <v>0</v>
      </c>
      <c r="AN118" s="208">
        <v>0</v>
      </c>
      <c r="AO118" s="208">
        <v>0</v>
      </c>
      <c r="AP118" s="208">
        <v>0</v>
      </c>
      <c r="AQ118" s="208">
        <v>0</v>
      </c>
      <c r="AR118" s="208">
        <v>0</v>
      </c>
      <c r="AS118" s="208">
        <v>0</v>
      </c>
      <c r="AT118" s="208">
        <v>0.135780987602399</v>
      </c>
      <c r="AU118" s="208">
        <v>0</v>
      </c>
      <c r="AV118" s="208">
        <v>0</v>
      </c>
      <c r="AW118" s="208">
        <v>0</v>
      </c>
      <c r="AX118" s="208">
        <v>0</v>
      </c>
      <c r="AY118" s="208">
        <v>0</v>
      </c>
      <c r="AZ118" s="208">
        <v>0</v>
      </c>
      <c r="BA118" s="208">
        <v>0</v>
      </c>
      <c r="BB118" s="208">
        <v>0</v>
      </c>
      <c r="BC118" s="209">
        <v>0.135780987602399</v>
      </c>
      <c r="BD118" s="210">
        <v>0</v>
      </c>
      <c r="BE118" s="208">
        <v>9.33696226365048</v>
      </c>
      <c r="BF118" s="208">
        <v>9.33696226365048</v>
      </c>
      <c r="BG118" s="208">
        <v>0</v>
      </c>
      <c r="BH118" s="208">
        <v>0</v>
      </c>
      <c r="BI118" s="208">
        <v>174.776945219797</v>
      </c>
      <c r="BJ118" s="208">
        <v>0</v>
      </c>
      <c r="BK118" s="208">
        <v>0</v>
      </c>
      <c r="BL118" s="211">
        <v>184.113907483447</v>
      </c>
      <c r="BM118" s="213">
        <v>184.24968847105</v>
      </c>
    </row>
    <row r="119" spans="1:65">
      <c r="A119" s="86" t="s">
        <v>366</v>
      </c>
      <c r="B119" s="200" t="s">
        <v>367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8">
        <v>0</v>
      </c>
      <c r="X119" s="208">
        <v>0</v>
      </c>
      <c r="Y119" s="208">
        <v>0</v>
      </c>
      <c r="Z119" s="208">
        <v>0</v>
      </c>
      <c r="AA119" s="208">
        <v>0</v>
      </c>
      <c r="AB119" s="208">
        <v>0</v>
      </c>
      <c r="AC119" s="208">
        <v>0</v>
      </c>
      <c r="AD119" s="208">
        <v>0</v>
      </c>
      <c r="AE119" s="208">
        <v>0</v>
      </c>
      <c r="AF119" s="208">
        <v>0</v>
      </c>
      <c r="AG119" s="208">
        <v>0</v>
      </c>
      <c r="AH119" s="208">
        <v>0</v>
      </c>
      <c r="AI119" s="208">
        <v>0</v>
      </c>
      <c r="AJ119" s="208">
        <v>0</v>
      </c>
      <c r="AK119" s="208">
        <v>0</v>
      </c>
      <c r="AL119" s="208">
        <v>0</v>
      </c>
      <c r="AM119" s="208">
        <v>0</v>
      </c>
      <c r="AN119" s="208">
        <v>0</v>
      </c>
      <c r="AO119" s="208">
        <v>0</v>
      </c>
      <c r="AP119" s="208">
        <v>0</v>
      </c>
      <c r="AQ119" s="208">
        <v>0</v>
      </c>
      <c r="AR119" s="208">
        <v>0</v>
      </c>
      <c r="AS119" s="208">
        <v>0</v>
      </c>
      <c r="AT119" s="208">
        <v>0</v>
      </c>
      <c r="AU119" s="208">
        <v>0</v>
      </c>
      <c r="AV119" s="208">
        <v>0</v>
      </c>
      <c r="AW119" s="208">
        <v>0</v>
      </c>
      <c r="AX119" s="208">
        <v>0</v>
      </c>
      <c r="AY119" s="208">
        <v>0</v>
      </c>
      <c r="AZ119" s="208">
        <v>0</v>
      </c>
      <c r="BA119" s="208">
        <v>0</v>
      </c>
      <c r="BB119" s="208">
        <v>0</v>
      </c>
      <c r="BC119" s="209">
        <v>0</v>
      </c>
      <c r="BD119" s="210">
        <v>0</v>
      </c>
      <c r="BE119" s="208">
        <v>0</v>
      </c>
      <c r="BF119" s="208">
        <v>0</v>
      </c>
      <c r="BG119" s="208">
        <v>0</v>
      </c>
      <c r="BH119" s="208">
        <v>0</v>
      </c>
      <c r="BI119" s="208">
        <v>0</v>
      </c>
      <c r="BJ119" s="208">
        <v>0</v>
      </c>
      <c r="BK119" s="208">
        <v>0</v>
      </c>
      <c r="BL119" s="211">
        <v>0</v>
      </c>
      <c r="BM119" s="213">
        <v>0</v>
      </c>
    </row>
    <row r="120" spans="1:65">
      <c r="A120" s="86" t="s">
        <v>368</v>
      </c>
      <c r="B120" s="200" t="s">
        <v>369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  <c r="R120" s="208">
        <v>0</v>
      </c>
      <c r="S120" s="208">
        <v>0</v>
      </c>
      <c r="T120" s="208">
        <v>0</v>
      </c>
      <c r="U120" s="208">
        <v>0</v>
      </c>
      <c r="V120" s="208">
        <v>0</v>
      </c>
      <c r="W120" s="208">
        <v>0</v>
      </c>
      <c r="X120" s="208">
        <v>0</v>
      </c>
      <c r="Y120" s="208">
        <v>0</v>
      </c>
      <c r="Z120" s="208">
        <v>0</v>
      </c>
      <c r="AA120" s="208">
        <v>0</v>
      </c>
      <c r="AB120" s="208">
        <v>0</v>
      </c>
      <c r="AC120" s="208">
        <v>0</v>
      </c>
      <c r="AD120" s="208">
        <v>0</v>
      </c>
      <c r="AE120" s="208">
        <v>0</v>
      </c>
      <c r="AF120" s="208">
        <v>0</v>
      </c>
      <c r="AG120" s="208">
        <v>0</v>
      </c>
      <c r="AH120" s="208">
        <v>0</v>
      </c>
      <c r="AI120" s="208">
        <v>0</v>
      </c>
      <c r="AJ120" s="208">
        <v>0</v>
      </c>
      <c r="AK120" s="208">
        <v>0</v>
      </c>
      <c r="AL120" s="208">
        <v>0</v>
      </c>
      <c r="AM120" s="208">
        <v>0</v>
      </c>
      <c r="AN120" s="208">
        <v>0</v>
      </c>
      <c r="AO120" s="208">
        <v>0</v>
      </c>
      <c r="AP120" s="208">
        <v>0</v>
      </c>
      <c r="AQ120" s="208">
        <v>0</v>
      </c>
      <c r="AR120" s="208">
        <v>0</v>
      </c>
      <c r="AS120" s="208">
        <v>0</v>
      </c>
      <c r="AT120" s="208">
        <v>0</v>
      </c>
      <c r="AU120" s="208">
        <v>0</v>
      </c>
      <c r="AV120" s="208">
        <v>0</v>
      </c>
      <c r="AW120" s="208">
        <v>0</v>
      </c>
      <c r="AX120" s="208">
        <v>0</v>
      </c>
      <c r="AY120" s="208">
        <v>0</v>
      </c>
      <c r="AZ120" s="208">
        <v>0</v>
      </c>
      <c r="BA120" s="208">
        <v>0</v>
      </c>
      <c r="BB120" s="208">
        <v>0</v>
      </c>
      <c r="BC120" s="209">
        <v>0</v>
      </c>
      <c r="BD120" s="210">
        <v>0</v>
      </c>
      <c r="BE120" s="208">
        <v>0</v>
      </c>
      <c r="BF120" s="208">
        <v>0</v>
      </c>
      <c r="BG120" s="208">
        <v>0</v>
      </c>
      <c r="BH120" s="208">
        <v>0</v>
      </c>
      <c r="BI120" s="208">
        <v>0</v>
      </c>
      <c r="BJ120" s="208">
        <v>0</v>
      </c>
      <c r="BK120" s="208">
        <v>0</v>
      </c>
      <c r="BL120" s="211">
        <v>0</v>
      </c>
      <c r="BM120" s="213">
        <v>0</v>
      </c>
    </row>
    <row r="121" spans="1:65">
      <c r="A121" s="86" t="s">
        <v>370</v>
      </c>
      <c r="B121" s="200" t="s">
        <v>371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  <c r="R121" s="208">
        <v>0</v>
      </c>
      <c r="S121" s="208">
        <v>0</v>
      </c>
      <c r="T121" s="208">
        <v>0</v>
      </c>
      <c r="U121" s="208">
        <v>0</v>
      </c>
      <c r="V121" s="208">
        <v>0</v>
      </c>
      <c r="W121" s="208">
        <v>0</v>
      </c>
      <c r="X121" s="208">
        <v>0</v>
      </c>
      <c r="Y121" s="208">
        <v>0</v>
      </c>
      <c r="Z121" s="208">
        <v>0</v>
      </c>
      <c r="AA121" s="208">
        <v>0</v>
      </c>
      <c r="AB121" s="208">
        <v>0</v>
      </c>
      <c r="AC121" s="208">
        <v>0</v>
      </c>
      <c r="AD121" s="208">
        <v>0</v>
      </c>
      <c r="AE121" s="208">
        <v>0</v>
      </c>
      <c r="AF121" s="208">
        <v>0</v>
      </c>
      <c r="AG121" s="208">
        <v>0</v>
      </c>
      <c r="AH121" s="208">
        <v>0</v>
      </c>
      <c r="AI121" s="208">
        <v>0</v>
      </c>
      <c r="AJ121" s="208">
        <v>0</v>
      </c>
      <c r="AK121" s="208">
        <v>0</v>
      </c>
      <c r="AL121" s="208">
        <v>0</v>
      </c>
      <c r="AM121" s="208">
        <v>0</v>
      </c>
      <c r="AN121" s="208">
        <v>0</v>
      </c>
      <c r="AO121" s="208">
        <v>0</v>
      </c>
      <c r="AP121" s="208">
        <v>0</v>
      </c>
      <c r="AQ121" s="208">
        <v>0</v>
      </c>
      <c r="AR121" s="208">
        <v>0</v>
      </c>
      <c r="AS121" s="208">
        <v>0</v>
      </c>
      <c r="AT121" s="208">
        <v>0</v>
      </c>
      <c r="AU121" s="208">
        <v>0</v>
      </c>
      <c r="AV121" s="208">
        <v>0</v>
      </c>
      <c r="AW121" s="208">
        <v>0</v>
      </c>
      <c r="AX121" s="208">
        <v>0</v>
      </c>
      <c r="AY121" s="208">
        <v>0</v>
      </c>
      <c r="AZ121" s="208">
        <v>0</v>
      </c>
      <c r="BA121" s="208">
        <v>0</v>
      </c>
      <c r="BB121" s="208">
        <v>0</v>
      </c>
      <c r="BC121" s="209">
        <v>0</v>
      </c>
      <c r="BD121" s="210">
        <v>0</v>
      </c>
      <c r="BE121" s="208">
        <v>0</v>
      </c>
      <c r="BF121" s="208">
        <v>0</v>
      </c>
      <c r="BG121" s="208">
        <v>0</v>
      </c>
      <c r="BH121" s="208">
        <v>0</v>
      </c>
      <c r="BI121" s="208">
        <v>0</v>
      </c>
      <c r="BJ121" s="208">
        <v>0</v>
      </c>
      <c r="BK121" s="208">
        <v>0</v>
      </c>
      <c r="BL121" s="211">
        <v>0</v>
      </c>
      <c r="BM121" s="213">
        <v>0</v>
      </c>
    </row>
    <row r="122" spans="1:65">
      <c r="A122" s="126" t="s">
        <v>372</v>
      </c>
      <c r="B122" s="219" t="s">
        <v>142</v>
      </c>
      <c r="C122" s="220">
        <v>0</v>
      </c>
      <c r="D122" s="220">
        <v>0</v>
      </c>
      <c r="E122" s="220">
        <v>0</v>
      </c>
      <c r="F122" s="220">
        <v>0</v>
      </c>
      <c r="G122" s="220">
        <v>0</v>
      </c>
      <c r="H122" s="220">
        <v>0</v>
      </c>
      <c r="I122" s="220">
        <v>0</v>
      </c>
      <c r="J122" s="220">
        <v>0</v>
      </c>
      <c r="K122" s="220">
        <v>0</v>
      </c>
      <c r="L122" s="220">
        <v>0</v>
      </c>
      <c r="M122" s="220">
        <v>0</v>
      </c>
      <c r="N122" s="220">
        <v>0</v>
      </c>
      <c r="O122" s="220">
        <v>0</v>
      </c>
      <c r="P122" s="220">
        <v>0</v>
      </c>
      <c r="Q122" s="220">
        <v>0</v>
      </c>
      <c r="R122" s="220">
        <v>0</v>
      </c>
      <c r="S122" s="220">
        <v>0</v>
      </c>
      <c r="T122" s="220"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v>0</v>
      </c>
      <c r="Z122" s="220">
        <v>0</v>
      </c>
      <c r="AA122" s="220">
        <v>0</v>
      </c>
      <c r="AB122" s="220">
        <v>0</v>
      </c>
      <c r="AC122" s="220">
        <v>0</v>
      </c>
      <c r="AD122" s="220">
        <v>0</v>
      </c>
      <c r="AE122" s="220">
        <v>0</v>
      </c>
      <c r="AF122" s="220">
        <v>0</v>
      </c>
      <c r="AG122" s="220">
        <v>0</v>
      </c>
      <c r="AH122" s="220">
        <v>0</v>
      </c>
      <c r="AI122" s="220">
        <v>0</v>
      </c>
      <c r="AJ122" s="220">
        <v>0</v>
      </c>
      <c r="AK122" s="220">
        <v>0</v>
      </c>
      <c r="AL122" s="220">
        <v>0</v>
      </c>
      <c r="AM122" s="220">
        <v>0</v>
      </c>
      <c r="AN122" s="220">
        <v>0</v>
      </c>
      <c r="AO122" s="220">
        <v>0</v>
      </c>
      <c r="AP122" s="220">
        <v>0</v>
      </c>
      <c r="AQ122" s="220">
        <v>0</v>
      </c>
      <c r="AR122" s="220">
        <v>0</v>
      </c>
      <c r="AS122" s="220">
        <v>0</v>
      </c>
      <c r="AT122" s="220">
        <v>0</v>
      </c>
      <c r="AU122" s="220">
        <v>0</v>
      </c>
      <c r="AV122" s="220">
        <v>0</v>
      </c>
      <c r="AW122" s="220">
        <v>0</v>
      </c>
      <c r="AX122" s="220">
        <v>0</v>
      </c>
      <c r="AY122" s="220">
        <v>0</v>
      </c>
      <c r="AZ122" s="220">
        <v>0</v>
      </c>
      <c r="BA122" s="220">
        <v>0</v>
      </c>
      <c r="BB122" s="220">
        <v>0</v>
      </c>
      <c r="BC122" s="224">
        <v>0</v>
      </c>
      <c r="BD122" s="225">
        <v>0</v>
      </c>
      <c r="BE122" s="220">
        <v>0</v>
      </c>
      <c r="BF122" s="220">
        <v>0</v>
      </c>
      <c r="BG122" s="220">
        <v>0</v>
      </c>
      <c r="BH122" s="220">
        <v>0</v>
      </c>
      <c r="BI122" s="220">
        <v>0</v>
      </c>
      <c r="BJ122" s="220">
        <v>0</v>
      </c>
      <c r="BK122" s="220">
        <v>0</v>
      </c>
      <c r="BL122" s="228">
        <v>0</v>
      </c>
      <c r="BM122" s="231">
        <v>0</v>
      </c>
    </row>
    <row r="123" ht="15.75" customHeight="1" spans="1:65">
      <c r="A123" s="221" t="s">
        <v>90</v>
      </c>
      <c r="B123" s="222"/>
      <c r="C123" s="223">
        <v>1302.4031789327</v>
      </c>
      <c r="D123" s="223">
        <v>453.360836531121</v>
      </c>
      <c r="E123" s="223">
        <v>37.4119753722669</v>
      </c>
      <c r="F123" s="223">
        <v>0.508350255676646</v>
      </c>
      <c r="G123" s="223">
        <v>47.5664082013827</v>
      </c>
      <c r="H123" s="223">
        <v>407.678209120311</v>
      </c>
      <c r="I123" s="223">
        <v>1257.75889164474</v>
      </c>
      <c r="J123" s="223">
        <v>122.154623292195</v>
      </c>
      <c r="K123" s="223">
        <v>238.844076416177</v>
      </c>
      <c r="L123" s="223">
        <v>93.6987796718083</v>
      </c>
      <c r="M123" s="223">
        <v>88.4268448988739</v>
      </c>
      <c r="N123" s="223">
        <v>482.320877909018</v>
      </c>
      <c r="O123" s="223">
        <v>72.8497430032558</v>
      </c>
      <c r="P123" s="223">
        <v>266.722711553837</v>
      </c>
      <c r="Q123" s="223">
        <v>31.1965303279728</v>
      </c>
      <c r="R123" s="223">
        <v>4384.7527949882</v>
      </c>
      <c r="S123" s="223">
        <v>6.79606403018378</v>
      </c>
      <c r="T123" s="223">
        <v>6460.89039567884</v>
      </c>
      <c r="U123" s="223">
        <v>371.050534118728</v>
      </c>
      <c r="V123" s="223">
        <v>30.5165939147857</v>
      </c>
      <c r="W123" s="223">
        <v>734.736469438253</v>
      </c>
      <c r="X123" s="223">
        <v>195.458694580339</v>
      </c>
      <c r="Y123" s="223">
        <v>203.897940707934</v>
      </c>
      <c r="Z123" s="223">
        <v>558.719734114139</v>
      </c>
      <c r="AA123" s="223">
        <v>546.103452408199</v>
      </c>
      <c r="AB123" s="223">
        <v>154.177036667265</v>
      </c>
      <c r="AC123" s="223">
        <v>2353.25496925505</v>
      </c>
      <c r="AD123" s="223">
        <v>1691.26146078335</v>
      </c>
      <c r="AE123" s="223">
        <v>507.886164780935</v>
      </c>
      <c r="AF123" s="223">
        <v>15.0880327453989</v>
      </c>
      <c r="AG123" s="223">
        <v>494.863057758045</v>
      </c>
      <c r="AH123" s="223">
        <v>214.731188181047</v>
      </c>
      <c r="AI123" s="223">
        <v>906.772575900918</v>
      </c>
      <c r="AJ123" s="223">
        <v>79.2234866534554</v>
      </c>
      <c r="AK123" s="223">
        <v>766.138727424116</v>
      </c>
      <c r="AL123" s="223">
        <v>1851.91083979731</v>
      </c>
      <c r="AM123" s="223">
        <v>658.857153297462</v>
      </c>
      <c r="AN123" s="223">
        <v>18.9843460150971</v>
      </c>
      <c r="AO123" s="223">
        <v>185.112416285191</v>
      </c>
      <c r="AP123" s="223">
        <v>228.226528385047</v>
      </c>
      <c r="AQ123" s="223">
        <v>21.1224623580692</v>
      </c>
      <c r="AR123" s="223">
        <v>333.925835790202</v>
      </c>
      <c r="AS123" s="223">
        <v>221.775017739866</v>
      </c>
      <c r="AT123" s="223">
        <v>281.985943338043</v>
      </c>
      <c r="AU123" s="223">
        <v>602.714560238186</v>
      </c>
      <c r="AV123" s="223">
        <v>148.208536961231</v>
      </c>
      <c r="AW123" s="223">
        <v>606.813092302287</v>
      </c>
      <c r="AX123" s="223">
        <v>199.31110387045</v>
      </c>
      <c r="AY123" s="223">
        <v>1224.51804710079</v>
      </c>
      <c r="AZ123" s="223">
        <v>562.857265819767</v>
      </c>
      <c r="BA123" s="223">
        <v>537.945486029205</v>
      </c>
      <c r="BB123" s="223">
        <v>0</v>
      </c>
      <c r="BC123" s="226">
        <v>33263.4900465887</v>
      </c>
      <c r="BD123" s="227">
        <v>0</v>
      </c>
      <c r="BE123" s="229">
        <v>8967.69423845918</v>
      </c>
      <c r="BF123" s="223">
        <v>8967.69423845918</v>
      </c>
      <c r="BG123" s="229">
        <v>2.28036866621463</v>
      </c>
      <c r="BH123" s="223">
        <v>0</v>
      </c>
      <c r="BI123" s="229">
        <v>7936.79155552639</v>
      </c>
      <c r="BJ123" s="223">
        <v>4474.63041241438</v>
      </c>
      <c r="BK123" s="229">
        <v>-95.1334787533145</v>
      </c>
      <c r="BL123" s="230">
        <v>21286.2630963129</v>
      </c>
      <c r="BM123" s="232">
        <v>54549.7531429016</v>
      </c>
    </row>
    <row r="124" ht="18.75" spans="54:56">
      <c r="BB124" s="162"/>
      <c r="BC124" s="226"/>
      <c r="BD124" s="95"/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4'!A1" display="Tabela 4 - Demanda de produtos importados do resto do mundo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3"/>
  <sheetViews>
    <sheetView showGridLines="0" workbookViewId="0">
      <pane xSplit="1" ySplit="1" topLeftCell="CU42" activePane="bottomRight" state="frozen"/>
      <selection/>
      <selection pane="topRight"/>
      <selection pane="bottomLeft"/>
      <selection pane="bottomRight" activeCell="A1" sqref="A1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118" width="14.5047619047619" customWidth="1"/>
  </cols>
  <sheetData>
    <row r="1" ht="18" customHeight="1" spans="1:1">
      <c r="A1" s="162" t="s">
        <v>9</v>
      </c>
    </row>
    <row r="2" ht="24" customHeight="1" spans="1:121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</row>
    <row r="3" ht="21.75" customHeight="1" spans="1:131">
      <c r="A3" s="66" t="s">
        <v>20</v>
      </c>
      <c r="B3" s="67" t="s">
        <v>21</v>
      </c>
      <c r="C3" s="68" t="s">
        <v>373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103" t="s">
        <v>374</v>
      </c>
      <c r="BE3" s="104"/>
      <c r="BF3" s="104"/>
      <c r="BG3" s="104"/>
      <c r="BH3" s="104"/>
      <c r="BI3" s="104"/>
      <c r="BJ3" s="104"/>
      <c r="BK3" s="104"/>
      <c r="BL3" s="112"/>
      <c r="BM3" s="113" t="s">
        <v>375</v>
      </c>
      <c r="BN3" s="212"/>
      <c r="BO3" s="67" t="s">
        <v>20</v>
      </c>
      <c r="BP3" s="67" t="s">
        <v>25</v>
      </c>
      <c r="BQ3" s="79" t="s">
        <v>373</v>
      </c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103" t="s">
        <v>374</v>
      </c>
      <c r="DS3" s="104"/>
      <c r="DT3" s="104"/>
      <c r="DU3" s="104"/>
      <c r="DV3" s="104"/>
      <c r="DW3" s="104"/>
      <c r="DX3" s="104"/>
      <c r="DY3" s="104"/>
      <c r="DZ3" s="112"/>
      <c r="EA3" s="113" t="s">
        <v>375</v>
      </c>
    </row>
    <row r="4" ht="21.75" customHeight="1" spans="1:131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72" t="s">
        <v>87</v>
      </c>
      <c r="BC4" s="99" t="s">
        <v>90</v>
      </c>
      <c r="BD4" s="105" t="s">
        <v>376</v>
      </c>
      <c r="BE4" s="106"/>
      <c r="BF4" s="106"/>
      <c r="BG4" s="72" t="s">
        <v>377</v>
      </c>
      <c r="BH4" s="72" t="s">
        <v>378</v>
      </c>
      <c r="BI4" s="72" t="s">
        <v>379</v>
      </c>
      <c r="BJ4" s="72" t="s">
        <v>380</v>
      </c>
      <c r="BK4" s="72" t="s">
        <v>381</v>
      </c>
      <c r="BL4" s="114" t="s">
        <v>382</v>
      </c>
      <c r="BM4" s="115"/>
      <c r="BN4" s="212"/>
      <c r="BO4" s="81"/>
      <c r="BP4" s="81"/>
      <c r="BQ4" s="72" t="s">
        <v>36</v>
      </c>
      <c r="BR4" s="72" t="s">
        <v>37</v>
      </c>
      <c r="BS4" s="72" t="s">
        <v>38</v>
      </c>
      <c r="BT4" s="72" t="s">
        <v>39</v>
      </c>
      <c r="BU4" s="72" t="s">
        <v>40</v>
      </c>
      <c r="BV4" s="72" t="s">
        <v>41</v>
      </c>
      <c r="BW4" s="72" t="s">
        <v>42</v>
      </c>
      <c r="BX4" s="72" t="s">
        <v>43</v>
      </c>
      <c r="BY4" s="72" t="s">
        <v>44</v>
      </c>
      <c r="BZ4" s="72" t="s">
        <v>45</v>
      </c>
      <c r="CA4" s="72" t="s">
        <v>46</v>
      </c>
      <c r="CB4" s="72" t="s">
        <v>47</v>
      </c>
      <c r="CC4" s="72" t="s">
        <v>48</v>
      </c>
      <c r="CD4" s="72" t="s">
        <v>49</v>
      </c>
      <c r="CE4" s="72" t="s">
        <v>50</v>
      </c>
      <c r="CF4" s="72" t="s">
        <v>51</v>
      </c>
      <c r="CG4" s="72" t="s">
        <v>52</v>
      </c>
      <c r="CH4" s="72" t="s">
        <v>53</v>
      </c>
      <c r="CI4" s="72" t="s">
        <v>54</v>
      </c>
      <c r="CJ4" s="72" t="s">
        <v>55</v>
      </c>
      <c r="CK4" s="72" t="s">
        <v>56</v>
      </c>
      <c r="CL4" s="72" t="s">
        <v>57</v>
      </c>
      <c r="CM4" s="72" t="s">
        <v>58</v>
      </c>
      <c r="CN4" s="72" t="s">
        <v>59</v>
      </c>
      <c r="CO4" s="72" t="s">
        <v>60</v>
      </c>
      <c r="CP4" s="72" t="s">
        <v>61</v>
      </c>
      <c r="CQ4" s="72" t="s">
        <v>62</v>
      </c>
      <c r="CR4" s="72" t="s">
        <v>63</v>
      </c>
      <c r="CS4" s="72" t="s">
        <v>64</v>
      </c>
      <c r="CT4" s="72" t="s">
        <v>65</v>
      </c>
      <c r="CU4" s="72" t="s">
        <v>66</v>
      </c>
      <c r="CV4" s="72" t="s">
        <v>67</v>
      </c>
      <c r="CW4" s="72" t="s">
        <v>68</v>
      </c>
      <c r="CX4" s="72" t="s">
        <v>69</v>
      </c>
      <c r="CY4" s="72" t="s">
        <v>70</v>
      </c>
      <c r="CZ4" s="72" t="s">
        <v>71</v>
      </c>
      <c r="DA4" s="72" t="s">
        <v>72</v>
      </c>
      <c r="DB4" s="72" t="s">
        <v>73</v>
      </c>
      <c r="DC4" s="72" t="s">
        <v>74</v>
      </c>
      <c r="DD4" s="72" t="s">
        <v>75</v>
      </c>
      <c r="DE4" s="72" t="s">
        <v>76</v>
      </c>
      <c r="DF4" s="72" t="s">
        <v>77</v>
      </c>
      <c r="DG4" s="72" t="s">
        <v>78</v>
      </c>
      <c r="DH4" s="72" t="s">
        <v>79</v>
      </c>
      <c r="DI4" s="72" t="s">
        <v>80</v>
      </c>
      <c r="DJ4" s="72" t="s">
        <v>81</v>
      </c>
      <c r="DK4" s="72" t="s">
        <v>82</v>
      </c>
      <c r="DL4" s="72" t="s">
        <v>83</v>
      </c>
      <c r="DM4" s="72" t="s">
        <v>84</v>
      </c>
      <c r="DN4" s="72" t="s">
        <v>85</v>
      </c>
      <c r="DO4" s="72" t="s">
        <v>86</v>
      </c>
      <c r="DP4" s="72" t="s">
        <v>87</v>
      </c>
      <c r="DQ4" s="99" t="s">
        <v>90</v>
      </c>
      <c r="DR4" s="105" t="s">
        <v>376</v>
      </c>
      <c r="DS4" s="106"/>
      <c r="DT4" s="106"/>
      <c r="DU4" s="72" t="s">
        <v>377</v>
      </c>
      <c r="DV4" s="72" t="s">
        <v>378</v>
      </c>
      <c r="DW4" s="72" t="s">
        <v>379</v>
      </c>
      <c r="DX4" s="72" t="s">
        <v>380</v>
      </c>
      <c r="DY4" s="72" t="s">
        <v>381</v>
      </c>
      <c r="DZ4" s="114" t="s">
        <v>382</v>
      </c>
      <c r="EA4" s="115"/>
    </row>
    <row r="5" ht="136" customHeight="1" spans="1:131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72" t="s">
        <v>142</v>
      </c>
      <c r="BC5" s="100"/>
      <c r="BD5" s="107" t="s">
        <v>383</v>
      </c>
      <c r="BE5" s="72" t="s">
        <v>384</v>
      </c>
      <c r="BF5" s="72" t="s">
        <v>385</v>
      </c>
      <c r="BG5" s="72"/>
      <c r="BH5" s="72"/>
      <c r="BI5" s="72"/>
      <c r="BJ5" s="72"/>
      <c r="BK5" s="72"/>
      <c r="BL5" s="114"/>
      <c r="BM5" s="116"/>
      <c r="BN5" s="212"/>
      <c r="BO5" s="82"/>
      <c r="BP5" s="82"/>
      <c r="BQ5" s="72" t="s">
        <v>91</v>
      </c>
      <c r="BR5" s="72" t="s">
        <v>92</v>
      </c>
      <c r="BS5" s="72" t="s">
        <v>93</v>
      </c>
      <c r="BT5" s="72" t="s">
        <v>94</v>
      </c>
      <c r="BU5" s="72" t="s">
        <v>95</v>
      </c>
      <c r="BV5" s="72" t="s">
        <v>96</v>
      </c>
      <c r="BW5" s="72" t="s">
        <v>97</v>
      </c>
      <c r="BX5" s="72" t="s">
        <v>98</v>
      </c>
      <c r="BY5" s="72" t="s">
        <v>99</v>
      </c>
      <c r="BZ5" s="72" t="s">
        <v>100</v>
      </c>
      <c r="CA5" s="72" t="s">
        <v>101</v>
      </c>
      <c r="CB5" s="72" t="s">
        <v>102</v>
      </c>
      <c r="CC5" s="72" t="s">
        <v>103</v>
      </c>
      <c r="CD5" s="72" t="s">
        <v>104</v>
      </c>
      <c r="CE5" s="72" t="s">
        <v>105</v>
      </c>
      <c r="CF5" s="72" t="s">
        <v>106</v>
      </c>
      <c r="CG5" s="72" t="s">
        <v>107</v>
      </c>
      <c r="CH5" s="72" t="s">
        <v>108</v>
      </c>
      <c r="CI5" s="72" t="s">
        <v>109</v>
      </c>
      <c r="CJ5" s="72" t="s">
        <v>110</v>
      </c>
      <c r="CK5" s="72" t="s">
        <v>111</v>
      </c>
      <c r="CL5" s="72" t="s">
        <v>112</v>
      </c>
      <c r="CM5" s="72" t="s">
        <v>113</v>
      </c>
      <c r="CN5" s="72" t="s">
        <v>114</v>
      </c>
      <c r="CO5" s="72" t="s">
        <v>115</v>
      </c>
      <c r="CP5" s="72" t="s">
        <v>116</v>
      </c>
      <c r="CQ5" s="72" t="s">
        <v>117</v>
      </c>
      <c r="CR5" s="72" t="s">
        <v>118</v>
      </c>
      <c r="CS5" s="72" t="s">
        <v>119</v>
      </c>
      <c r="CT5" s="72" t="s">
        <v>120</v>
      </c>
      <c r="CU5" s="72" t="s">
        <v>121</v>
      </c>
      <c r="CV5" s="72" t="s">
        <v>122</v>
      </c>
      <c r="CW5" s="72" t="s">
        <v>123</v>
      </c>
      <c r="CX5" s="72" t="s">
        <v>124</v>
      </c>
      <c r="CY5" s="72" t="s">
        <v>125</v>
      </c>
      <c r="CZ5" s="72" t="s">
        <v>126</v>
      </c>
      <c r="DA5" s="72" t="s">
        <v>127</v>
      </c>
      <c r="DB5" s="72" t="s">
        <v>128</v>
      </c>
      <c r="DC5" s="72" t="s">
        <v>129</v>
      </c>
      <c r="DD5" s="72" t="s">
        <v>130</v>
      </c>
      <c r="DE5" s="72" t="s">
        <v>131</v>
      </c>
      <c r="DF5" s="72" t="s">
        <v>132</v>
      </c>
      <c r="DG5" s="72" t="s">
        <v>133</v>
      </c>
      <c r="DH5" s="72" t="s">
        <v>134</v>
      </c>
      <c r="DI5" s="72" t="s">
        <v>135</v>
      </c>
      <c r="DJ5" s="72" t="s">
        <v>136</v>
      </c>
      <c r="DK5" s="72" t="s">
        <v>137</v>
      </c>
      <c r="DL5" s="72" t="s">
        <v>138</v>
      </c>
      <c r="DM5" s="72" t="s">
        <v>139</v>
      </c>
      <c r="DN5" s="72" t="s">
        <v>140</v>
      </c>
      <c r="DO5" s="72" t="s">
        <v>141</v>
      </c>
      <c r="DP5" s="72" t="s">
        <v>142</v>
      </c>
      <c r="DQ5" s="100"/>
      <c r="DR5" s="107" t="s">
        <v>383</v>
      </c>
      <c r="DS5" s="72" t="s">
        <v>384</v>
      </c>
      <c r="DT5" s="72" t="s">
        <v>385</v>
      </c>
      <c r="DU5" s="72"/>
      <c r="DV5" s="72"/>
      <c r="DW5" s="72"/>
      <c r="DX5" s="72"/>
      <c r="DY5" s="72"/>
      <c r="DZ5" s="114"/>
      <c r="EA5" s="116"/>
    </row>
    <row r="6" ht="15.75" customHeight="1" spans="1:131">
      <c r="A6" s="83" t="s">
        <v>143</v>
      </c>
      <c r="B6" s="198" t="s">
        <v>144</v>
      </c>
      <c r="C6" s="85">
        <v>1.29121303043393</v>
      </c>
      <c r="D6" s="85">
        <v>0.384747780018285</v>
      </c>
      <c r="E6" s="85">
        <v>0</v>
      </c>
      <c r="F6" s="85">
        <v>0</v>
      </c>
      <c r="G6" s="85">
        <v>0</v>
      </c>
      <c r="H6" s="85">
        <v>0.0838159618916035</v>
      </c>
      <c r="I6" s="85">
        <v>80.6601191686064</v>
      </c>
      <c r="J6" s="85">
        <v>0.504709608575306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1.07822201057747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0.124355610285943</v>
      </c>
      <c r="AZ6" s="85">
        <v>0</v>
      </c>
      <c r="BA6" s="85">
        <v>0</v>
      </c>
      <c r="BB6" s="85">
        <v>0</v>
      </c>
      <c r="BC6" s="101">
        <v>84.1271831703889</v>
      </c>
      <c r="BD6" s="108">
        <v>13.6687979064654</v>
      </c>
      <c r="BE6" s="85">
        <v>47.7135822711306</v>
      </c>
      <c r="BF6" s="85">
        <v>61.382380177596</v>
      </c>
      <c r="BG6" s="85">
        <v>0</v>
      </c>
      <c r="BH6" s="85">
        <v>0</v>
      </c>
      <c r="BI6" s="85">
        <v>4.01803671220221</v>
      </c>
      <c r="BJ6" s="85">
        <v>0</v>
      </c>
      <c r="BK6" s="85">
        <v>-0.0664812701872588</v>
      </c>
      <c r="BL6" s="117">
        <v>65.333935619611</v>
      </c>
      <c r="BM6" s="118">
        <v>149.46111879</v>
      </c>
      <c r="BN6" s="212"/>
      <c r="BO6" s="83" t="s">
        <v>36</v>
      </c>
      <c r="BP6" s="84" t="s">
        <v>91</v>
      </c>
      <c r="BQ6" s="85" cm="1">
        <f t="array" ref="BQ6:DP57">MMULT('12'!C6:DO57,C6:BB122)</f>
        <v>103.909927834933</v>
      </c>
      <c r="BR6" s="85">
        <v>239.611505751797</v>
      </c>
      <c r="BS6" s="85">
        <v>2.55236223383471</v>
      </c>
      <c r="BT6" s="85">
        <v>2.49472844799474e-5</v>
      </c>
      <c r="BU6" s="85">
        <v>0.0503157620804362</v>
      </c>
      <c r="BV6" s="85">
        <v>72.0006842274748</v>
      </c>
      <c r="BW6" s="85">
        <v>1701.91819885141</v>
      </c>
      <c r="BX6" s="85">
        <v>67.0889121051893</v>
      </c>
      <c r="BY6" s="85">
        <v>1664.10095534456</v>
      </c>
      <c r="BZ6" s="85">
        <v>50.4097441636013</v>
      </c>
      <c r="CA6" s="85">
        <v>0.00215746510451998</v>
      </c>
      <c r="CB6" s="85">
        <v>0.599789414008209</v>
      </c>
      <c r="CC6" s="85">
        <v>0.898956111738522</v>
      </c>
      <c r="CD6" s="85">
        <v>0.984719695244702</v>
      </c>
      <c r="CE6" s="85">
        <v>0.000419234645088234</v>
      </c>
      <c r="CF6" s="85">
        <v>0.0300239632039715</v>
      </c>
      <c r="CG6" s="85">
        <v>5.48323374729691</v>
      </c>
      <c r="CH6" s="85">
        <v>2.10764522777254</v>
      </c>
      <c r="CI6" s="85">
        <v>0.226665528080229</v>
      </c>
      <c r="CJ6" s="85">
        <v>0.00421270806772473</v>
      </c>
      <c r="CK6" s="85">
        <v>0.498831558959061</v>
      </c>
      <c r="CL6" s="85">
        <v>1.34992099207984</v>
      </c>
      <c r="CM6" s="85">
        <v>0.147698529411753</v>
      </c>
      <c r="CN6" s="85">
        <v>0.0313751623852548</v>
      </c>
      <c r="CO6" s="85">
        <v>0.00452496327077838</v>
      </c>
      <c r="CP6" s="85">
        <v>0.0108536904268298</v>
      </c>
      <c r="CQ6" s="85">
        <v>0.0671316924809794</v>
      </c>
      <c r="CR6" s="85">
        <v>0.0149330590024484</v>
      </c>
      <c r="CS6" s="85">
        <v>0.0169847016354641</v>
      </c>
      <c r="CT6" s="85">
        <v>0.000348309749885541</v>
      </c>
      <c r="CU6" s="85">
        <v>0.0766336888071551</v>
      </c>
      <c r="CV6" s="85">
        <v>0.00161023803113349</v>
      </c>
      <c r="CW6" s="85">
        <v>0.00737061706500594</v>
      </c>
      <c r="CX6" s="85">
        <v>0.727035549779645</v>
      </c>
      <c r="CY6" s="85">
        <v>2.22435404196004</v>
      </c>
      <c r="CZ6" s="85">
        <v>110.803861446385</v>
      </c>
      <c r="DA6" s="85">
        <v>0.0327634594890571</v>
      </c>
      <c r="DB6" s="85">
        <v>0.000119090026272318</v>
      </c>
      <c r="DC6" s="85">
        <v>0.00633144014688075</v>
      </c>
      <c r="DD6" s="85">
        <v>0.0191659550454794</v>
      </c>
      <c r="DE6" s="85">
        <v>4.2714682627592</v>
      </c>
      <c r="DF6" s="85">
        <v>108.12241635584</v>
      </c>
      <c r="DG6" s="85">
        <v>0.00323078310329819</v>
      </c>
      <c r="DH6" s="85">
        <v>0.0298698946142123</v>
      </c>
      <c r="DI6" s="85">
        <v>0.0696199826268871</v>
      </c>
      <c r="DJ6" s="85">
        <v>0.043276039784749</v>
      </c>
      <c r="DK6" s="85">
        <v>0.176097651577516</v>
      </c>
      <c r="DL6" s="85">
        <v>0.588631171651534</v>
      </c>
      <c r="DM6" s="85">
        <v>34.6180003879504</v>
      </c>
      <c r="DN6" s="85">
        <v>11.0772107674257</v>
      </c>
      <c r="DO6" s="85">
        <v>5.36677563345619</v>
      </c>
      <c r="DP6" s="85">
        <v>0</v>
      </c>
      <c r="DQ6" s="101">
        <f t="shared" ref="DQ6:DQ57" si="0">SUM(BQ6:DP6)</f>
        <v>4192.38889943426</v>
      </c>
      <c r="DR6" s="108" cm="1">
        <f t="array" ref="DR6:DR57">MMULT('12'!C6:DO57,BD6:BD122)</f>
        <v>1043.55135788727</v>
      </c>
      <c r="DS6" s="85" cm="1">
        <f t="array" ref="DS6:DS57">MMULT('12'!C6:DO57,BE6:BE122)</f>
        <v>1027.09096613524</v>
      </c>
      <c r="DT6" s="85">
        <f t="shared" ref="DT6:DT57" si="1">SUM(DR6:DS6)</f>
        <v>2070.64232402251</v>
      </c>
      <c r="DU6" s="85" cm="1">
        <f t="array" ref="DU6:DU57">MMULT('12'!C6:DO57,BG6:BG122)</f>
        <v>0.501406195201657</v>
      </c>
      <c r="DV6" s="85" cm="1">
        <f t="array" ref="DV6:DV57">MMULT('12'!C6:DO57,BH6:BH122)</f>
        <v>0</v>
      </c>
      <c r="DW6" s="85" cm="1">
        <f t="array" ref="DW6:DW57">MMULT('12'!C6:DO57,BI6:BI122)</f>
        <v>931.473536746027</v>
      </c>
      <c r="DX6" s="85" cm="1">
        <f t="array" ref="DX6:DX57">MMULT('12'!C6:DO57,BJ6:BJ122)</f>
        <v>7.58120313170929</v>
      </c>
      <c r="DY6" s="85" cm="1">
        <f t="array" ref="DY6:DY57">MMULT('12'!C6:DO57,BK6:BK122)</f>
        <v>34.5653936105202</v>
      </c>
      <c r="DZ6" s="117">
        <f t="shared" ref="DZ6:DZ57" si="2">SUM(DT6,DU6:DY6)</f>
        <v>3044.76386370596</v>
      </c>
      <c r="EA6" s="118">
        <f t="shared" ref="EA6:EA57" si="3">SUM(DZ6,DQ6)</f>
        <v>7237.15276314022</v>
      </c>
    </row>
    <row r="7" spans="1:131">
      <c r="A7" s="86" t="s">
        <v>145</v>
      </c>
      <c r="B7" s="200" t="s">
        <v>146</v>
      </c>
      <c r="C7" s="208">
        <v>27.4363481552579</v>
      </c>
      <c r="D7" s="208">
        <v>242.405539102979</v>
      </c>
      <c r="E7" s="208">
        <v>0.420927422173897</v>
      </c>
      <c r="F7" s="208">
        <v>0</v>
      </c>
      <c r="G7" s="208">
        <v>0</v>
      </c>
      <c r="H7" s="208">
        <v>46.3300254288478</v>
      </c>
      <c r="I7" s="208">
        <v>868.493620803985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8">
        <v>0</v>
      </c>
      <c r="X7" s="208">
        <v>0</v>
      </c>
      <c r="Y7" s="208">
        <v>0</v>
      </c>
      <c r="Z7" s="208">
        <v>0</v>
      </c>
      <c r="AA7" s="208">
        <v>0</v>
      </c>
      <c r="AB7" s="208">
        <v>0</v>
      </c>
      <c r="AC7" s="208">
        <v>0</v>
      </c>
      <c r="AD7" s="208">
        <v>0</v>
      </c>
      <c r="AE7" s="208">
        <v>0</v>
      </c>
      <c r="AF7" s="208">
        <v>0</v>
      </c>
      <c r="AG7" s="208">
        <v>0</v>
      </c>
      <c r="AH7" s="208">
        <v>0</v>
      </c>
      <c r="AI7" s="208">
        <v>0</v>
      </c>
      <c r="AJ7" s="208">
        <v>0</v>
      </c>
      <c r="AK7" s="208">
        <v>0</v>
      </c>
      <c r="AL7" s="208">
        <v>40.3121918886368</v>
      </c>
      <c r="AM7" s="208">
        <v>0</v>
      </c>
      <c r="AN7" s="208">
        <v>0</v>
      </c>
      <c r="AO7" s="208">
        <v>0</v>
      </c>
      <c r="AP7" s="208">
        <v>0</v>
      </c>
      <c r="AQ7" s="208">
        <v>0</v>
      </c>
      <c r="AR7" s="208">
        <v>7.98630613606989</v>
      </c>
      <c r="AS7" s="208">
        <v>0</v>
      </c>
      <c r="AT7" s="208">
        <v>0</v>
      </c>
      <c r="AU7" s="208">
        <v>0</v>
      </c>
      <c r="AV7" s="208">
        <v>0</v>
      </c>
      <c r="AW7" s="208">
        <v>0</v>
      </c>
      <c r="AX7" s="208">
        <v>0</v>
      </c>
      <c r="AY7" s="208">
        <v>6.65307704468884</v>
      </c>
      <c r="AZ7" s="208">
        <v>0.108479446677576</v>
      </c>
      <c r="BA7" s="208">
        <v>0</v>
      </c>
      <c r="BB7" s="208">
        <v>0</v>
      </c>
      <c r="BC7" s="209">
        <v>1240.14651542932</v>
      </c>
      <c r="BD7" s="210">
        <v>111.748795769625</v>
      </c>
      <c r="BE7" s="208">
        <v>131.274577782277</v>
      </c>
      <c r="BF7" s="208">
        <v>243.023373551902</v>
      </c>
      <c r="BG7" s="208">
        <v>0</v>
      </c>
      <c r="BH7" s="208">
        <v>0</v>
      </c>
      <c r="BI7" s="208">
        <v>192.982835936763</v>
      </c>
      <c r="BJ7" s="208">
        <v>0</v>
      </c>
      <c r="BK7" s="208">
        <v>-1.47948608798273</v>
      </c>
      <c r="BL7" s="211">
        <v>434.526723400682</v>
      </c>
      <c r="BM7" s="213">
        <v>1674.67323883</v>
      </c>
      <c r="BN7" s="212"/>
      <c r="BO7" s="86" t="s">
        <v>37</v>
      </c>
      <c r="BP7" s="87" t="s">
        <v>92</v>
      </c>
      <c r="BQ7" s="208">
        <v>12.3629770762956</v>
      </c>
      <c r="BR7" s="208">
        <v>58.4939921093365</v>
      </c>
      <c r="BS7" s="208">
        <v>1.12432201962665</v>
      </c>
      <c r="BT7" s="208">
        <v>3.62322364310274e-5</v>
      </c>
      <c r="BU7" s="208">
        <v>0.14876080670396</v>
      </c>
      <c r="BV7" s="208">
        <v>372.252424285926</v>
      </c>
      <c r="BW7" s="208">
        <v>151.392552519192</v>
      </c>
      <c r="BX7" s="208">
        <v>5.46759403818531</v>
      </c>
      <c r="BY7" s="208">
        <v>113.944953663857</v>
      </c>
      <c r="BZ7" s="208">
        <v>3.45361790628606</v>
      </c>
      <c r="CA7" s="208">
        <v>0.00190245357648121</v>
      </c>
      <c r="CB7" s="208">
        <v>1.02075476384052</v>
      </c>
      <c r="CC7" s="208">
        <v>0.665508255638234</v>
      </c>
      <c r="CD7" s="208">
        <v>0.498903295052039</v>
      </c>
      <c r="CE7" s="208">
        <v>0.000608876240342885</v>
      </c>
      <c r="CF7" s="208">
        <v>0.00463642443049716</v>
      </c>
      <c r="CG7" s="208">
        <v>0.469911863744373</v>
      </c>
      <c r="CH7" s="208">
        <v>5.68649183308062</v>
      </c>
      <c r="CI7" s="208">
        <v>0.29917272383257</v>
      </c>
      <c r="CJ7" s="208">
        <v>0.00603388149712914</v>
      </c>
      <c r="CK7" s="208">
        <v>0.250276715598235</v>
      </c>
      <c r="CL7" s="208">
        <v>3.9843610628686</v>
      </c>
      <c r="CM7" s="208">
        <v>0.235149283514253</v>
      </c>
      <c r="CN7" s="208">
        <v>0.0645569775596728</v>
      </c>
      <c r="CO7" s="208">
        <v>0.00657183907933307</v>
      </c>
      <c r="CP7" s="208">
        <v>0.0261018370245304</v>
      </c>
      <c r="CQ7" s="208">
        <v>0.135608351598304</v>
      </c>
      <c r="CR7" s="208">
        <v>0.0367293602744883</v>
      </c>
      <c r="CS7" s="208">
        <v>0.0430827593563562</v>
      </c>
      <c r="CT7" s="208">
        <v>0.00162245445731317</v>
      </c>
      <c r="CU7" s="208">
        <v>0.950313918534927</v>
      </c>
      <c r="CV7" s="208">
        <v>0.00233650271671587</v>
      </c>
      <c r="CW7" s="208">
        <v>0.0208286006032422</v>
      </c>
      <c r="CX7" s="208">
        <v>0.268259382017878</v>
      </c>
      <c r="CY7" s="208">
        <v>5.57727655785196</v>
      </c>
      <c r="CZ7" s="208">
        <v>9.86129691641418</v>
      </c>
      <c r="DA7" s="208">
        <v>0.0336283122134779</v>
      </c>
      <c r="DB7" s="208">
        <v>0.000163168166569313</v>
      </c>
      <c r="DC7" s="208">
        <v>0.00863069281231735</v>
      </c>
      <c r="DD7" s="208">
        <v>0.0341857448755491</v>
      </c>
      <c r="DE7" s="208">
        <v>0.78314662457812</v>
      </c>
      <c r="DF7" s="208">
        <v>15.707073639893</v>
      </c>
      <c r="DG7" s="208">
        <v>0.00449516760006272</v>
      </c>
      <c r="DH7" s="208">
        <v>0.0444107217956932</v>
      </c>
      <c r="DI7" s="208">
        <v>0.0948133660017702</v>
      </c>
      <c r="DJ7" s="208">
        <v>0.134449822322639</v>
      </c>
      <c r="DK7" s="208">
        <v>0.0652988767486913</v>
      </c>
      <c r="DL7" s="208">
        <v>0.0626212285261159</v>
      </c>
      <c r="DM7" s="208">
        <v>4.29622165685968</v>
      </c>
      <c r="DN7" s="208">
        <v>1.27964875809625</v>
      </c>
      <c r="DO7" s="208">
        <v>0.911324328500413</v>
      </c>
      <c r="DP7" s="208">
        <v>0</v>
      </c>
      <c r="DQ7" s="101">
        <f t="shared" si="0"/>
        <v>772.219639657038</v>
      </c>
      <c r="DR7" s="210">
        <v>90.2840698528668</v>
      </c>
      <c r="DS7" s="208">
        <v>171.163164757528</v>
      </c>
      <c r="DT7" s="85">
        <f t="shared" si="1"/>
        <v>261.447234610395</v>
      </c>
      <c r="DU7" s="208">
        <v>0.0367891948335188</v>
      </c>
      <c r="DV7" s="208">
        <v>0</v>
      </c>
      <c r="DW7" s="208">
        <v>192.057667263726</v>
      </c>
      <c r="DX7" s="208">
        <v>14.3463072318592</v>
      </c>
      <c r="DY7" s="208">
        <v>2.01609736508301</v>
      </c>
      <c r="DZ7" s="117">
        <f t="shared" si="2"/>
        <v>469.904095665897</v>
      </c>
      <c r="EA7" s="118">
        <f t="shared" si="3"/>
        <v>1242.12373532293</v>
      </c>
    </row>
    <row r="8" spans="1:131">
      <c r="A8" s="86" t="s">
        <v>147</v>
      </c>
      <c r="B8" s="200" t="s">
        <v>148</v>
      </c>
      <c r="C8" s="208">
        <v>10.8878514637711</v>
      </c>
      <c r="D8" s="208">
        <v>2.72593223299094</v>
      </c>
      <c r="E8" s="208">
        <v>0.0115514820966283</v>
      </c>
      <c r="F8" s="208">
        <v>0</v>
      </c>
      <c r="G8" s="208">
        <v>0</v>
      </c>
      <c r="H8" s="208">
        <v>2.36548266454851</v>
      </c>
      <c r="I8" s="208">
        <v>309.514208083986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5.45258499894215</v>
      </c>
      <c r="T8" s="208">
        <v>0</v>
      </c>
      <c r="U8" s="208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8">
        <v>0</v>
      </c>
      <c r="AB8" s="208">
        <v>0</v>
      </c>
      <c r="AC8" s="208">
        <v>0</v>
      </c>
      <c r="AD8" s="208">
        <v>0</v>
      </c>
      <c r="AE8" s="208">
        <v>0</v>
      </c>
      <c r="AF8" s="208">
        <v>0</v>
      </c>
      <c r="AG8" s="208">
        <v>0</v>
      </c>
      <c r="AH8" s="208">
        <v>0</v>
      </c>
      <c r="AI8" s="208">
        <v>0</v>
      </c>
      <c r="AJ8" s="208">
        <v>0</v>
      </c>
      <c r="AK8" s="208">
        <v>0</v>
      </c>
      <c r="AL8" s="208">
        <v>52.4252465788444</v>
      </c>
      <c r="AM8" s="208">
        <v>0</v>
      </c>
      <c r="AN8" s="208">
        <v>0</v>
      </c>
      <c r="AO8" s="208">
        <v>0</v>
      </c>
      <c r="AP8" s="208">
        <v>0</v>
      </c>
      <c r="AQ8" s="208">
        <v>0</v>
      </c>
      <c r="AR8" s="208">
        <v>0</v>
      </c>
      <c r="AS8" s="208">
        <v>0</v>
      </c>
      <c r="AT8" s="208">
        <v>0</v>
      </c>
      <c r="AU8" s="208">
        <v>0</v>
      </c>
      <c r="AV8" s="208">
        <v>0</v>
      </c>
      <c r="AW8" s="208">
        <v>0</v>
      </c>
      <c r="AX8" s="208">
        <v>0</v>
      </c>
      <c r="AY8" s="208">
        <v>0</v>
      </c>
      <c r="AZ8" s="208">
        <v>0</v>
      </c>
      <c r="BA8" s="208">
        <v>0</v>
      </c>
      <c r="BB8" s="208">
        <v>0</v>
      </c>
      <c r="BC8" s="209">
        <v>383.38285750518</v>
      </c>
      <c r="BD8" s="210">
        <v>803.113411281681</v>
      </c>
      <c r="BE8" s="208">
        <v>188.878975420938</v>
      </c>
      <c r="BF8" s="208">
        <v>991.992386702619</v>
      </c>
      <c r="BG8" s="208">
        <v>0</v>
      </c>
      <c r="BH8" s="208">
        <v>0</v>
      </c>
      <c r="BI8" s="208">
        <v>2.55931109853667</v>
      </c>
      <c r="BJ8" s="208">
        <v>0</v>
      </c>
      <c r="BK8" s="208">
        <v>-2.80406997633439</v>
      </c>
      <c r="BL8" s="211">
        <v>991.747627824821</v>
      </c>
      <c r="BM8" s="213">
        <v>1375.13048533</v>
      </c>
      <c r="BN8" s="212"/>
      <c r="BO8" s="86" t="s">
        <v>38</v>
      </c>
      <c r="BP8" s="87" t="s">
        <v>93</v>
      </c>
      <c r="BQ8" s="208">
        <v>24.021911077893</v>
      </c>
      <c r="BR8" s="208">
        <v>34.7859791517465</v>
      </c>
      <c r="BS8" s="208">
        <v>31.543521107028</v>
      </c>
      <c r="BT8" s="208">
        <v>6.52554735759348e-6</v>
      </c>
      <c r="BU8" s="208">
        <v>0.0199957197723799</v>
      </c>
      <c r="BV8" s="208">
        <v>16.3043710145009</v>
      </c>
      <c r="BW8" s="208">
        <v>8.31938356700494</v>
      </c>
      <c r="BX8" s="208">
        <v>0.562134450514651</v>
      </c>
      <c r="BY8" s="208">
        <v>13.2167565530844</v>
      </c>
      <c r="BZ8" s="208">
        <v>0.48516657913432</v>
      </c>
      <c r="CA8" s="208">
        <v>0.0249109573069808</v>
      </c>
      <c r="CB8" s="208">
        <v>0.281881529259489</v>
      </c>
      <c r="CC8" s="208">
        <v>17.6318462132388</v>
      </c>
      <c r="CD8" s="208">
        <v>19.1890012581085</v>
      </c>
      <c r="CE8" s="208">
        <v>0.000109660653954788</v>
      </c>
      <c r="CF8" s="208">
        <v>0.000835035597339047</v>
      </c>
      <c r="CG8" s="208">
        <v>0.0154881116259292</v>
      </c>
      <c r="CH8" s="208">
        <v>5.24889197227467</v>
      </c>
      <c r="CI8" s="208">
        <v>0.0172189347566691</v>
      </c>
      <c r="CJ8" s="208">
        <v>0.00104862868789713</v>
      </c>
      <c r="CK8" s="208">
        <v>9.68852639327713</v>
      </c>
      <c r="CL8" s="208">
        <v>0.875644776161695</v>
      </c>
      <c r="CM8" s="208">
        <v>1.55140676113576</v>
      </c>
      <c r="CN8" s="208">
        <v>0.0813129411319334</v>
      </c>
      <c r="CO8" s="208">
        <v>0.00118361026982996</v>
      </c>
      <c r="CP8" s="208">
        <v>0.00278371534859314</v>
      </c>
      <c r="CQ8" s="208">
        <v>0.0175329240809477</v>
      </c>
      <c r="CR8" s="208">
        <v>0.00389459699731204</v>
      </c>
      <c r="CS8" s="208">
        <v>0.00435363856320114</v>
      </c>
      <c r="CT8" s="208">
        <v>9.03190866396598e-5</v>
      </c>
      <c r="CU8" s="208">
        <v>0.062525935167956</v>
      </c>
      <c r="CV8" s="208">
        <v>0.000420811979357105</v>
      </c>
      <c r="CW8" s="208">
        <v>0.0019197685121931</v>
      </c>
      <c r="CX8" s="208">
        <v>0.0239719923264729</v>
      </c>
      <c r="CY8" s="208">
        <v>9.39853407604206</v>
      </c>
      <c r="CZ8" s="208">
        <v>2.17951403955759</v>
      </c>
      <c r="DA8" s="208">
        <v>0.00551421861027774</v>
      </c>
      <c r="DB8" s="208">
        <v>2.93871343058455e-5</v>
      </c>
      <c r="DC8" s="208">
        <v>0.00151331456797746</v>
      </c>
      <c r="DD8" s="208">
        <v>0.00488289377812904</v>
      </c>
      <c r="DE8" s="208">
        <v>0.185172547586771</v>
      </c>
      <c r="DF8" s="208">
        <v>3.88664509874687</v>
      </c>
      <c r="DG8" s="208">
        <v>0.000796734234057126</v>
      </c>
      <c r="DH8" s="208">
        <v>0.0077943291406648</v>
      </c>
      <c r="DI8" s="208">
        <v>0.0165492907653748</v>
      </c>
      <c r="DJ8" s="208">
        <v>0.0109727993784044</v>
      </c>
      <c r="DK8" s="208">
        <v>0.0316184423639432</v>
      </c>
      <c r="DL8" s="208">
        <v>0.00850179027071301</v>
      </c>
      <c r="DM8" s="208">
        <v>1.64482147751058</v>
      </c>
      <c r="DN8" s="208">
        <v>0.324341436421897</v>
      </c>
      <c r="DO8" s="208">
        <v>0.135919597552654</v>
      </c>
      <c r="DP8" s="208">
        <v>0</v>
      </c>
      <c r="DQ8" s="101">
        <f t="shared" si="0"/>
        <v>201.829147705438</v>
      </c>
      <c r="DR8" s="210">
        <v>20.3289464343116</v>
      </c>
      <c r="DS8" s="208">
        <v>56.2603891976519</v>
      </c>
      <c r="DT8" s="85">
        <f t="shared" si="1"/>
        <v>76.5893356319635</v>
      </c>
      <c r="DU8" s="208">
        <v>0.0156158818911141</v>
      </c>
      <c r="DV8" s="208">
        <v>0</v>
      </c>
      <c r="DW8" s="208">
        <v>175.993550460801</v>
      </c>
      <c r="DX8" s="208">
        <v>12.5601725184594</v>
      </c>
      <c r="DY8" s="208">
        <v>0.106179298456381</v>
      </c>
      <c r="DZ8" s="117">
        <f t="shared" si="2"/>
        <v>265.264853791572</v>
      </c>
      <c r="EA8" s="118">
        <f t="shared" si="3"/>
        <v>467.094001497009</v>
      </c>
    </row>
    <row r="9" spans="1:131">
      <c r="A9" s="86" t="s">
        <v>149</v>
      </c>
      <c r="B9" s="200" t="s">
        <v>150</v>
      </c>
      <c r="C9" s="208">
        <v>70.6999998735192</v>
      </c>
      <c r="D9" s="208">
        <v>18.0360975174112</v>
      </c>
      <c r="E9" s="208">
        <v>0.413725242655229</v>
      </c>
      <c r="F9" s="208">
        <v>0</v>
      </c>
      <c r="G9" s="208">
        <v>0</v>
      </c>
      <c r="H9" s="208">
        <v>1.64402212701845</v>
      </c>
      <c r="I9" s="208">
        <v>325.206935622224</v>
      </c>
      <c r="J9" s="208">
        <v>65.3948293711789</v>
      </c>
      <c r="K9" s="208">
        <v>1797.9523483552</v>
      </c>
      <c r="L9" s="208">
        <v>54.4607246599487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0.342812285564522</v>
      </c>
      <c r="T9" s="208">
        <v>0</v>
      </c>
      <c r="U9" s="208">
        <v>0</v>
      </c>
      <c r="V9" s="208">
        <v>0</v>
      </c>
      <c r="W9" s="208">
        <v>0</v>
      </c>
      <c r="X9" s="208">
        <v>0</v>
      </c>
      <c r="Y9" s="208">
        <v>0</v>
      </c>
      <c r="Z9" s="208">
        <v>0</v>
      </c>
      <c r="AA9" s="208">
        <v>0</v>
      </c>
      <c r="AB9" s="208">
        <v>0</v>
      </c>
      <c r="AC9" s="208">
        <v>0</v>
      </c>
      <c r="AD9" s="208">
        <v>0</v>
      </c>
      <c r="AE9" s="208">
        <v>0</v>
      </c>
      <c r="AF9" s="208">
        <v>0</v>
      </c>
      <c r="AG9" s="208">
        <v>0</v>
      </c>
      <c r="AH9" s="208">
        <v>0</v>
      </c>
      <c r="AI9" s="208">
        <v>0</v>
      </c>
      <c r="AJ9" s="208">
        <v>0.704857698991321</v>
      </c>
      <c r="AK9" s="208">
        <v>0.0813970376312278</v>
      </c>
      <c r="AL9" s="208">
        <v>22.7462384663106</v>
      </c>
      <c r="AM9" s="208">
        <v>0</v>
      </c>
      <c r="AN9" s="208">
        <v>0</v>
      </c>
      <c r="AO9" s="208">
        <v>0</v>
      </c>
      <c r="AP9" s="208">
        <v>0</v>
      </c>
      <c r="AQ9" s="208">
        <v>3.31787022965656</v>
      </c>
      <c r="AR9" s="208">
        <v>85.7763216063076</v>
      </c>
      <c r="AS9" s="208">
        <v>0</v>
      </c>
      <c r="AT9" s="208">
        <v>0</v>
      </c>
      <c r="AU9" s="208">
        <v>0</v>
      </c>
      <c r="AV9" s="208">
        <v>0</v>
      </c>
      <c r="AW9" s="208">
        <v>0.0644808727677794</v>
      </c>
      <c r="AX9" s="208">
        <v>0.61886275539175</v>
      </c>
      <c r="AY9" s="208">
        <v>24.2471401129685</v>
      </c>
      <c r="AZ9" s="208">
        <v>10.6729453640053</v>
      </c>
      <c r="BA9" s="208">
        <v>5.20666814556749</v>
      </c>
      <c r="BB9" s="208">
        <v>0</v>
      </c>
      <c r="BC9" s="209">
        <v>2487.58827734432</v>
      </c>
      <c r="BD9" s="210">
        <v>43.3424550766208</v>
      </c>
      <c r="BE9" s="208">
        <v>357.072135312897</v>
      </c>
      <c r="BF9" s="208">
        <v>400.414590389518</v>
      </c>
      <c r="BG9" s="208">
        <v>0.525541301136264</v>
      </c>
      <c r="BH9" s="208">
        <v>0</v>
      </c>
      <c r="BI9" s="208">
        <v>492.861893813626</v>
      </c>
      <c r="BJ9" s="208">
        <v>0</v>
      </c>
      <c r="BK9" s="208">
        <v>42.2133721679333</v>
      </c>
      <c r="BL9" s="211">
        <v>936.015397672213</v>
      </c>
      <c r="BM9" s="213">
        <v>3423.60367501653</v>
      </c>
      <c r="BN9" s="212"/>
      <c r="BO9" s="86" t="s">
        <v>39</v>
      </c>
      <c r="BP9" s="87" t="s">
        <v>94</v>
      </c>
      <c r="BQ9" s="208">
        <v>0</v>
      </c>
      <c r="BR9" s="208">
        <v>0</v>
      </c>
      <c r="BS9" s="208">
        <v>0</v>
      </c>
      <c r="BT9" s="208">
        <v>0.0944175160741766</v>
      </c>
      <c r="BU9" s="208">
        <v>0.0661266774113004</v>
      </c>
      <c r="BV9" s="208">
        <v>0.85779932033716</v>
      </c>
      <c r="BW9" s="208">
        <v>5.70547564401263</v>
      </c>
      <c r="BX9" s="208">
        <v>1.23357977896548</v>
      </c>
      <c r="BY9" s="208">
        <v>0</v>
      </c>
      <c r="BZ9" s="208">
        <v>0.412927285704212</v>
      </c>
      <c r="CA9" s="208">
        <v>0</v>
      </c>
      <c r="CB9" s="208">
        <v>0</v>
      </c>
      <c r="CC9" s="208">
        <v>0.403520229876856</v>
      </c>
      <c r="CD9" s="208">
        <v>3.15858250976526</v>
      </c>
      <c r="CE9" s="208">
        <v>0</v>
      </c>
      <c r="CF9" s="208">
        <v>6159.24462458248</v>
      </c>
      <c r="CG9" s="208">
        <v>0</v>
      </c>
      <c r="CH9" s="208">
        <v>53.2331144423362</v>
      </c>
      <c r="CI9" s="208">
        <v>0.349227661596975</v>
      </c>
      <c r="CJ9" s="208">
        <v>0.0646422268604082</v>
      </c>
      <c r="CK9" s="208">
        <v>0.835704768633235</v>
      </c>
      <c r="CL9" s="208">
        <v>2.95228248520539</v>
      </c>
      <c r="CM9" s="208">
        <v>2.1751932582305</v>
      </c>
      <c r="CN9" s="208">
        <v>4.09703243548821</v>
      </c>
      <c r="CO9" s="208">
        <v>0</v>
      </c>
      <c r="CP9" s="208">
        <v>0.0716437508016531</v>
      </c>
      <c r="CQ9" s="208">
        <v>0.110493484167849</v>
      </c>
      <c r="CR9" s="208">
        <v>0.618983072132673</v>
      </c>
      <c r="CS9" s="208">
        <v>1.14125792278176</v>
      </c>
      <c r="CT9" s="208">
        <v>0</v>
      </c>
      <c r="CU9" s="208">
        <v>0</v>
      </c>
      <c r="CV9" s="208">
        <v>0</v>
      </c>
      <c r="CW9" s="208">
        <v>58.3837290717767</v>
      </c>
      <c r="CX9" s="208">
        <v>0</v>
      </c>
      <c r="CY9" s="208">
        <v>0</v>
      </c>
      <c r="CZ9" s="208">
        <v>0</v>
      </c>
      <c r="DA9" s="208">
        <v>0</v>
      </c>
      <c r="DB9" s="208">
        <v>0</v>
      </c>
      <c r="DC9" s="208">
        <v>0</v>
      </c>
      <c r="DD9" s="208">
        <v>0</v>
      </c>
      <c r="DE9" s="208">
        <v>0</v>
      </c>
      <c r="DF9" s="208">
        <v>0</v>
      </c>
      <c r="DG9" s="208">
        <v>0</v>
      </c>
      <c r="DH9" s="208">
        <v>0</v>
      </c>
      <c r="DI9" s="208">
        <v>0</v>
      </c>
      <c r="DJ9" s="208">
        <v>0</v>
      </c>
      <c r="DK9" s="208">
        <v>3.03184160052091</v>
      </c>
      <c r="DL9" s="208">
        <v>0</v>
      </c>
      <c r="DM9" s="208">
        <v>0</v>
      </c>
      <c r="DN9" s="208">
        <v>0</v>
      </c>
      <c r="DO9" s="208">
        <v>0</v>
      </c>
      <c r="DP9" s="208">
        <v>0</v>
      </c>
      <c r="DQ9" s="101">
        <f t="shared" si="0"/>
        <v>6298.24219972516</v>
      </c>
      <c r="DR9" s="210">
        <v>0.00406527285722177</v>
      </c>
      <c r="DS9" s="208">
        <v>5.20035746550587</v>
      </c>
      <c r="DT9" s="85">
        <f t="shared" si="1"/>
        <v>5.20442273836309</v>
      </c>
      <c r="DU9" s="208">
        <v>0</v>
      </c>
      <c r="DV9" s="208">
        <v>0</v>
      </c>
      <c r="DW9" s="208">
        <v>0</v>
      </c>
      <c r="DX9" s="208">
        <v>0.599204895063849</v>
      </c>
      <c r="DY9" s="208">
        <v>-6.4848632682766</v>
      </c>
      <c r="DZ9" s="117">
        <f t="shared" si="2"/>
        <v>-0.681235634849659</v>
      </c>
      <c r="EA9" s="118">
        <f t="shared" si="3"/>
        <v>6297.56096409031</v>
      </c>
    </row>
    <row r="10" spans="1:131">
      <c r="A10" s="86" t="s">
        <v>151</v>
      </c>
      <c r="B10" s="200" t="s">
        <v>152</v>
      </c>
      <c r="C10" s="208">
        <v>1.14200340763189</v>
      </c>
      <c r="D10" s="208">
        <v>0.796180943959013</v>
      </c>
      <c r="E10" s="208">
        <v>0.131513872746625</v>
      </c>
      <c r="F10" s="208">
        <v>0</v>
      </c>
      <c r="G10" s="208">
        <v>0</v>
      </c>
      <c r="H10" s="208">
        <v>0.027713981895819</v>
      </c>
      <c r="I10" s="208">
        <v>262.656569307199</v>
      </c>
      <c r="J10" s="208">
        <v>4.18906781034638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3.38586893036996</v>
      </c>
      <c r="AM10" s="208">
        <v>0</v>
      </c>
      <c r="AN10" s="208">
        <v>0</v>
      </c>
      <c r="AO10" s="208">
        <v>0</v>
      </c>
      <c r="AP10" s="208">
        <v>0</v>
      </c>
      <c r="AQ10" s="208">
        <v>1.1562783418407</v>
      </c>
      <c r="AR10" s="208">
        <v>16.0216166300416</v>
      </c>
      <c r="AS10" s="208">
        <v>0</v>
      </c>
      <c r="AT10" s="208">
        <v>0</v>
      </c>
      <c r="AU10" s="208">
        <v>0</v>
      </c>
      <c r="AV10" s="208">
        <v>0</v>
      </c>
      <c r="AW10" s="208">
        <v>0.076509518172107</v>
      </c>
      <c r="AX10" s="208">
        <v>0</v>
      </c>
      <c r="AY10" s="208">
        <v>4.55367277426776</v>
      </c>
      <c r="AZ10" s="208">
        <v>0.700565024736374</v>
      </c>
      <c r="BA10" s="208">
        <v>0.158122964513417</v>
      </c>
      <c r="BB10" s="208">
        <v>0</v>
      </c>
      <c r="BC10" s="209">
        <v>294.995683507721</v>
      </c>
      <c r="BD10" s="210">
        <v>132.70075245946</v>
      </c>
      <c r="BE10" s="208">
        <v>332.230401890486</v>
      </c>
      <c r="BF10" s="208">
        <v>464.931154349946</v>
      </c>
      <c r="BG10" s="208">
        <v>0.0141329366279395</v>
      </c>
      <c r="BH10" s="208">
        <v>0</v>
      </c>
      <c r="BI10" s="208">
        <v>216.59953835319</v>
      </c>
      <c r="BJ10" s="208">
        <v>4.88991083080821</v>
      </c>
      <c r="BK10" s="208">
        <v>-0.450315798292206</v>
      </c>
      <c r="BL10" s="211">
        <v>685.98442067228</v>
      </c>
      <c r="BM10" s="213">
        <v>980.980104180001</v>
      </c>
      <c r="BN10" s="212"/>
      <c r="BO10" s="86" t="s">
        <v>40</v>
      </c>
      <c r="BP10" s="87" t="s">
        <v>95</v>
      </c>
      <c r="BQ10" s="208">
        <v>2.61697241999743</v>
      </c>
      <c r="BR10" s="208">
        <v>10.2000583287532</v>
      </c>
      <c r="BS10" s="208">
        <v>0.421376111319723</v>
      </c>
      <c r="BT10" s="208">
        <v>0</v>
      </c>
      <c r="BU10" s="208">
        <v>4.82234446088114</v>
      </c>
      <c r="BV10" s="208">
        <v>2.53077735251322</v>
      </c>
      <c r="BW10" s="208">
        <v>9.71451967174115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0.0554918052599862</v>
      </c>
      <c r="CE10" s="208">
        <v>0</v>
      </c>
      <c r="CF10" s="208">
        <v>0.822296314858735</v>
      </c>
      <c r="CG10" s="208">
        <v>1.19374574874634</v>
      </c>
      <c r="CH10" s="208">
        <v>185.734283611867</v>
      </c>
      <c r="CI10" s="208">
        <v>1.87537268991503</v>
      </c>
      <c r="CJ10" s="208">
        <v>0</v>
      </c>
      <c r="CK10" s="208">
        <v>0</v>
      </c>
      <c r="CL10" s="208">
        <v>129.422422219929</v>
      </c>
      <c r="CM10" s="208">
        <v>75.6749243641732</v>
      </c>
      <c r="CN10" s="208">
        <v>0.0356080661498217</v>
      </c>
      <c r="CO10" s="208">
        <v>0</v>
      </c>
      <c r="CP10" s="208">
        <v>0.647555973898095</v>
      </c>
      <c r="CQ10" s="208">
        <v>0</v>
      </c>
      <c r="CR10" s="208">
        <v>0</v>
      </c>
      <c r="CS10" s="208">
        <v>1.88800570814082</v>
      </c>
      <c r="CT10" s="208">
        <v>0</v>
      </c>
      <c r="CU10" s="208">
        <v>2.32353747461453</v>
      </c>
      <c r="CV10" s="208">
        <v>0</v>
      </c>
      <c r="CW10" s="208">
        <v>0.00789838336657232</v>
      </c>
      <c r="CX10" s="208">
        <v>7.26006605321409</v>
      </c>
      <c r="CY10" s="208">
        <v>159.52412498386</v>
      </c>
      <c r="CZ10" s="208">
        <v>3.56784768669329</v>
      </c>
      <c r="DA10" s="208">
        <v>0</v>
      </c>
      <c r="DB10" s="208">
        <v>0</v>
      </c>
      <c r="DC10" s="208">
        <v>0</v>
      </c>
      <c r="DD10" s="208">
        <v>0.154077534196668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3.9358198647302</v>
      </c>
      <c r="DK10" s="208">
        <v>0.0760331400529916</v>
      </c>
      <c r="DL10" s="208">
        <v>0</v>
      </c>
      <c r="DM10" s="208">
        <v>2.08393591400453</v>
      </c>
      <c r="DN10" s="208">
        <v>0.0345819445678656</v>
      </c>
      <c r="DO10" s="208">
        <v>0</v>
      </c>
      <c r="DP10" s="208">
        <v>0</v>
      </c>
      <c r="DQ10" s="101">
        <f t="shared" si="0"/>
        <v>606.623677827445</v>
      </c>
      <c r="DR10" s="210">
        <v>24.3929856386547</v>
      </c>
      <c r="DS10" s="208">
        <v>35.0341592947445</v>
      </c>
      <c r="DT10" s="85">
        <f t="shared" si="1"/>
        <v>59.4271449333992</v>
      </c>
      <c r="DU10" s="208">
        <v>0</v>
      </c>
      <c r="DV10" s="208">
        <v>0</v>
      </c>
      <c r="DW10" s="208">
        <v>0</v>
      </c>
      <c r="DX10" s="208">
        <v>0</v>
      </c>
      <c r="DY10" s="208">
        <v>-3.0188068930702</v>
      </c>
      <c r="DZ10" s="117">
        <f t="shared" si="2"/>
        <v>56.408338040329</v>
      </c>
      <c r="EA10" s="118">
        <f t="shared" si="3"/>
        <v>663.032015867774</v>
      </c>
    </row>
    <row r="11" spans="1:131">
      <c r="A11" s="86" t="s">
        <v>153</v>
      </c>
      <c r="B11" s="200" t="s">
        <v>154</v>
      </c>
      <c r="C11" s="208">
        <v>0.454212096269005</v>
      </c>
      <c r="D11" s="208">
        <v>1.06107643080789</v>
      </c>
      <c r="E11" s="208">
        <v>0.0190705914557422</v>
      </c>
      <c r="F11" s="208">
        <v>0</v>
      </c>
      <c r="G11" s="208">
        <v>0</v>
      </c>
      <c r="H11" s="208">
        <v>57.0723227496277</v>
      </c>
      <c r="I11" s="208">
        <v>0.0308943452556788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8">
        <v>0</v>
      </c>
      <c r="X11" s="208">
        <v>0</v>
      </c>
      <c r="Y11" s="208">
        <v>0</v>
      </c>
      <c r="Z11" s="208">
        <v>0</v>
      </c>
      <c r="AA11" s="208">
        <v>0</v>
      </c>
      <c r="AB11" s="208">
        <v>0</v>
      </c>
      <c r="AC11" s="208">
        <v>0</v>
      </c>
      <c r="AD11" s="208">
        <v>0</v>
      </c>
      <c r="AE11" s="208">
        <v>0</v>
      </c>
      <c r="AF11" s="208">
        <v>0</v>
      </c>
      <c r="AG11" s="208">
        <v>0</v>
      </c>
      <c r="AH11" s="208">
        <v>0</v>
      </c>
      <c r="AI11" s="208">
        <v>0</v>
      </c>
      <c r="AJ11" s="208">
        <v>0</v>
      </c>
      <c r="AK11" s="208">
        <v>0</v>
      </c>
      <c r="AL11" s="208">
        <v>0</v>
      </c>
      <c r="AM11" s="208">
        <v>0</v>
      </c>
      <c r="AN11" s="208">
        <v>0</v>
      </c>
      <c r="AO11" s="208">
        <v>0</v>
      </c>
      <c r="AP11" s="208">
        <v>0</v>
      </c>
      <c r="AQ11" s="208">
        <v>0</v>
      </c>
      <c r="AR11" s="208">
        <v>0</v>
      </c>
      <c r="AS11" s="208">
        <v>0</v>
      </c>
      <c r="AT11" s="208">
        <v>0</v>
      </c>
      <c r="AU11" s="208">
        <v>0</v>
      </c>
      <c r="AV11" s="208">
        <v>0</v>
      </c>
      <c r="AW11" s="208">
        <v>0.00188714114082889</v>
      </c>
      <c r="AX11" s="208">
        <v>0</v>
      </c>
      <c r="AY11" s="208">
        <v>0.128335006102171</v>
      </c>
      <c r="AZ11" s="208">
        <v>0.112409432889012</v>
      </c>
      <c r="BA11" s="208">
        <v>0</v>
      </c>
      <c r="BB11" s="208">
        <v>0</v>
      </c>
      <c r="BC11" s="209">
        <v>58.880207793548</v>
      </c>
      <c r="BD11" s="210">
        <v>6.53151591851768</v>
      </c>
      <c r="BE11" s="208">
        <v>2.0267563519573</v>
      </c>
      <c r="BF11" s="208">
        <v>8.55827227047498</v>
      </c>
      <c r="BG11" s="208">
        <v>0</v>
      </c>
      <c r="BH11" s="208">
        <v>0</v>
      </c>
      <c r="BI11" s="208">
        <v>0.877887241699565</v>
      </c>
      <c r="BJ11" s="208">
        <v>10.262090031502</v>
      </c>
      <c r="BK11" s="208">
        <v>-0.0672376972245746</v>
      </c>
      <c r="BL11" s="211">
        <v>19.631011846452</v>
      </c>
      <c r="BM11" s="213">
        <v>78.51121964</v>
      </c>
      <c r="BN11" s="212"/>
      <c r="BO11" s="86" t="s">
        <v>41</v>
      </c>
      <c r="BP11" s="87" t="s">
        <v>96</v>
      </c>
      <c r="BQ11" s="208">
        <v>0.201052080969163</v>
      </c>
      <c r="BR11" s="208">
        <v>19.0009181500155</v>
      </c>
      <c r="BS11" s="208">
        <v>0.0112584484379054</v>
      </c>
      <c r="BT11" s="208">
        <v>4.70396762276219e-7</v>
      </c>
      <c r="BU11" s="208">
        <v>3.29694298980359e-5</v>
      </c>
      <c r="BV11" s="208">
        <v>363.742024779763</v>
      </c>
      <c r="BW11" s="208">
        <v>28.7786166689798</v>
      </c>
      <c r="BX11" s="208">
        <v>0.0002389962438634</v>
      </c>
      <c r="BY11" s="208">
        <v>0.000761024147316026</v>
      </c>
      <c r="BZ11" s="208">
        <v>0.00044237929880438</v>
      </c>
      <c r="CA11" s="208">
        <v>0.000523560021611144</v>
      </c>
      <c r="CB11" s="208">
        <v>105.153983298228</v>
      </c>
      <c r="CC11" s="208">
        <v>0.000127603472175282</v>
      </c>
      <c r="CD11" s="208">
        <v>0.000306104321518102</v>
      </c>
      <c r="CE11" s="208">
        <v>8.51510306338627e-5</v>
      </c>
      <c r="CF11" s="208">
        <v>0.000664245359299016</v>
      </c>
      <c r="CG11" s="208">
        <v>2.10533774785676</v>
      </c>
      <c r="CH11" s="208">
        <v>0.00158335596539142</v>
      </c>
      <c r="CI11" s="208">
        <v>8.66471067184518</v>
      </c>
      <c r="CJ11" s="208">
        <v>0.00547744693869566</v>
      </c>
      <c r="CK11" s="208">
        <v>0.00119918430698989</v>
      </c>
      <c r="CL11" s="208">
        <v>0.000463671320477422</v>
      </c>
      <c r="CM11" s="208">
        <v>0.000458779324520264</v>
      </c>
      <c r="CN11" s="208">
        <v>1.24967835935446</v>
      </c>
      <c r="CO11" s="208">
        <v>0.000119073476863146</v>
      </c>
      <c r="CP11" s="208">
        <v>0.000165656797709197</v>
      </c>
      <c r="CQ11" s="208">
        <v>0.00172688278273775</v>
      </c>
      <c r="CR11" s="208">
        <v>0.000435767550971339</v>
      </c>
      <c r="CS11" s="208">
        <v>0.000644456964254935</v>
      </c>
      <c r="CT11" s="208">
        <v>1.3835821686967e-5</v>
      </c>
      <c r="CU11" s="208">
        <v>0.0315352072866579</v>
      </c>
      <c r="CV11" s="208">
        <v>5.27400660064311e-5</v>
      </c>
      <c r="CW11" s="208">
        <v>0.00150105975481898</v>
      </c>
      <c r="CX11" s="208">
        <v>0.000885045013388417</v>
      </c>
      <c r="CY11" s="208">
        <v>0.0016898466174312</v>
      </c>
      <c r="CZ11" s="208">
        <v>3.54991245452403</v>
      </c>
      <c r="DA11" s="208">
        <v>0.00801123862598131</v>
      </c>
      <c r="DB11" s="208">
        <v>0.000328212688915519</v>
      </c>
      <c r="DC11" s="208">
        <v>0.000577834046051588</v>
      </c>
      <c r="DD11" s="208">
        <v>0.00686714681740948</v>
      </c>
      <c r="DE11" s="208">
        <v>3.19886261594596</v>
      </c>
      <c r="DF11" s="208">
        <v>252.798430963363</v>
      </c>
      <c r="DG11" s="208">
        <v>0.00332956549070379</v>
      </c>
      <c r="DH11" s="208">
        <v>0.00425121250306298</v>
      </c>
      <c r="DI11" s="208">
        <v>0.0117250771836352</v>
      </c>
      <c r="DJ11" s="208">
        <v>0.00507828675100709</v>
      </c>
      <c r="DK11" s="208">
        <v>0.0415869582551468</v>
      </c>
      <c r="DL11" s="208">
        <v>0.00653119034279554</v>
      </c>
      <c r="DM11" s="208">
        <v>57.0072235151126</v>
      </c>
      <c r="DN11" s="208">
        <v>18.2462359712092</v>
      </c>
      <c r="DO11" s="208">
        <v>2.08319574626447</v>
      </c>
      <c r="DP11" s="208">
        <v>0</v>
      </c>
      <c r="DQ11" s="101">
        <f t="shared" si="0"/>
        <v>865.930862708283</v>
      </c>
      <c r="DR11" s="210">
        <v>1217.53548577917</v>
      </c>
      <c r="DS11" s="208">
        <v>1794.20921543813</v>
      </c>
      <c r="DT11" s="85">
        <f t="shared" si="1"/>
        <v>3011.7447012173</v>
      </c>
      <c r="DU11" s="208">
        <v>0</v>
      </c>
      <c r="DV11" s="208">
        <v>0</v>
      </c>
      <c r="DW11" s="208">
        <v>2188.4191515119</v>
      </c>
      <c r="DX11" s="208">
        <v>0</v>
      </c>
      <c r="DY11" s="208">
        <v>-1.00383293762225</v>
      </c>
      <c r="DZ11" s="117">
        <f t="shared" si="2"/>
        <v>5199.16001979158</v>
      </c>
      <c r="EA11" s="118">
        <f t="shared" si="3"/>
        <v>6065.09088249986</v>
      </c>
    </row>
    <row r="12" spans="1:131">
      <c r="A12" s="86" t="s">
        <v>155</v>
      </c>
      <c r="B12" s="200" t="s">
        <v>156</v>
      </c>
      <c r="C12" s="208">
        <v>0</v>
      </c>
      <c r="D12" s="208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9">
        <v>0</v>
      </c>
      <c r="BD12" s="210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11">
        <v>0</v>
      </c>
      <c r="BM12" s="213">
        <v>0</v>
      </c>
      <c r="BN12" s="212"/>
      <c r="BO12" s="86" t="s">
        <v>42</v>
      </c>
      <c r="BP12" s="87" t="s">
        <v>97</v>
      </c>
      <c r="BQ12" s="208">
        <v>46.7533536540558</v>
      </c>
      <c r="BR12" s="208">
        <v>380.817244107069</v>
      </c>
      <c r="BS12" s="208">
        <v>6.68125692897064</v>
      </c>
      <c r="BT12" s="208">
        <v>6.59162235138013e-7</v>
      </c>
      <c r="BU12" s="208">
        <v>0.327024662513971</v>
      </c>
      <c r="BV12" s="208">
        <v>591.070244901071</v>
      </c>
      <c r="BW12" s="208">
        <v>833.411399042757</v>
      </c>
      <c r="BX12" s="208">
        <v>102.696107483527</v>
      </c>
      <c r="BY12" s="208">
        <v>0.00106641545641479</v>
      </c>
      <c r="BZ12" s="208">
        <v>0.000619901646362638</v>
      </c>
      <c r="CA12" s="208">
        <v>0.000733659373853125</v>
      </c>
      <c r="CB12" s="208">
        <v>0.00161457282907485</v>
      </c>
      <c r="CC12" s="208">
        <v>0.000178809457623435</v>
      </c>
      <c r="CD12" s="208">
        <v>10.2065724658454</v>
      </c>
      <c r="CE12" s="208">
        <v>0.000119321279775228</v>
      </c>
      <c r="CF12" s="208">
        <v>0.000930800317580603</v>
      </c>
      <c r="CG12" s="208">
        <v>26.6024729757745</v>
      </c>
      <c r="CH12" s="208">
        <v>0.0745412679522573</v>
      </c>
      <c r="CI12" s="208">
        <v>14.2693913813314</v>
      </c>
      <c r="CJ12" s="208">
        <v>0.0298219607483337</v>
      </c>
      <c r="CK12" s="208">
        <v>0.00168040486569873</v>
      </c>
      <c r="CL12" s="208">
        <v>0.000649737941427033</v>
      </c>
      <c r="CM12" s="208">
        <v>0.000642882836868483</v>
      </c>
      <c r="CN12" s="208">
        <v>0.00168809030236345</v>
      </c>
      <c r="CO12" s="208">
        <v>0.000166856461288049</v>
      </c>
      <c r="CP12" s="208">
        <v>0.000232133198611771</v>
      </c>
      <c r="CQ12" s="208">
        <v>0.00241986341356311</v>
      </c>
      <c r="CR12" s="208">
        <v>0.000610636670858326</v>
      </c>
      <c r="CS12" s="208">
        <v>0.0390347711848167</v>
      </c>
      <c r="CT12" s="208">
        <v>1.93879972813182e-5</v>
      </c>
      <c r="CU12" s="208">
        <v>0.132770616398592</v>
      </c>
      <c r="CV12" s="208">
        <v>7.39041221752963e-5</v>
      </c>
      <c r="CW12" s="208">
        <v>0.00210341988383244</v>
      </c>
      <c r="CX12" s="208">
        <v>0.00124020464426644</v>
      </c>
      <c r="CY12" s="208">
        <v>0.00236796500893491</v>
      </c>
      <c r="CZ12" s="208">
        <v>55.8093527966773</v>
      </c>
      <c r="DA12" s="208">
        <v>0.738164870713313</v>
      </c>
      <c r="DB12" s="208">
        <v>0.000459921128239339</v>
      </c>
      <c r="DC12" s="208">
        <v>0.508357452665743</v>
      </c>
      <c r="DD12" s="208">
        <v>0.500812911544553</v>
      </c>
      <c r="DE12" s="208">
        <v>3.30688731064188</v>
      </c>
      <c r="DF12" s="208">
        <v>294.408366867076</v>
      </c>
      <c r="DG12" s="208">
        <v>0.143185043261192</v>
      </c>
      <c r="DH12" s="208">
        <v>0.00595718117192348</v>
      </c>
      <c r="DI12" s="208">
        <v>1.67102898994134</v>
      </c>
      <c r="DJ12" s="208">
        <v>0.149286531928484</v>
      </c>
      <c r="DK12" s="208">
        <v>1.04111481207059</v>
      </c>
      <c r="DL12" s="208">
        <v>0.0153658822991904</v>
      </c>
      <c r="DM12" s="208">
        <v>128.601161901613</v>
      </c>
      <c r="DN12" s="208">
        <v>33.4834622831374</v>
      </c>
      <c r="DO12" s="208">
        <v>11.4725030249802</v>
      </c>
      <c r="DP12" s="208">
        <v>0</v>
      </c>
      <c r="DQ12" s="101">
        <f t="shared" si="0"/>
        <v>2544.98586362692</v>
      </c>
      <c r="DR12" s="210">
        <v>573.41130406755</v>
      </c>
      <c r="DS12" s="208">
        <v>2202.41362272635</v>
      </c>
      <c r="DT12" s="85">
        <f t="shared" si="1"/>
        <v>2775.8249267939</v>
      </c>
      <c r="DU12" s="208">
        <v>0</v>
      </c>
      <c r="DV12" s="208">
        <v>0</v>
      </c>
      <c r="DW12" s="208">
        <v>5027.37011463934</v>
      </c>
      <c r="DX12" s="208">
        <v>0</v>
      </c>
      <c r="DY12" s="208">
        <v>-3.11751734094214</v>
      </c>
      <c r="DZ12" s="117">
        <f t="shared" si="2"/>
        <v>7800.07752409229</v>
      </c>
      <c r="EA12" s="118">
        <f t="shared" si="3"/>
        <v>10345.0633877192</v>
      </c>
    </row>
    <row r="13" spans="1:131">
      <c r="A13" s="86" t="s">
        <v>157</v>
      </c>
      <c r="B13" s="200" t="s">
        <v>158</v>
      </c>
      <c r="C13" s="208">
        <v>1.356292452811</v>
      </c>
      <c r="D13" s="208">
        <v>5.91406503755462</v>
      </c>
      <c r="E13" s="208">
        <v>0.136980482637129</v>
      </c>
      <c r="F13" s="208">
        <v>0</v>
      </c>
      <c r="G13" s="208">
        <v>0</v>
      </c>
      <c r="H13" s="208">
        <v>155.107087931542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9">
        <v>162.514425904545</v>
      </c>
      <c r="BD13" s="210">
        <v>0.000100101748432647</v>
      </c>
      <c r="BE13" s="208">
        <v>50.4307889802388</v>
      </c>
      <c r="BF13" s="208">
        <v>50.4308890819872</v>
      </c>
      <c r="BG13" s="208">
        <v>0</v>
      </c>
      <c r="BH13" s="208">
        <v>0</v>
      </c>
      <c r="BI13" s="208">
        <v>5.48398665636385</v>
      </c>
      <c r="BJ13" s="208">
        <v>1.43314414710404</v>
      </c>
      <c r="BK13" s="208">
        <v>0</v>
      </c>
      <c r="BL13" s="211">
        <v>57.3480198854551</v>
      </c>
      <c r="BM13" s="213">
        <v>219.86244579</v>
      </c>
      <c r="BN13" s="212"/>
      <c r="BO13" s="86" t="s">
        <v>43</v>
      </c>
      <c r="BP13" s="87" t="s">
        <v>98</v>
      </c>
      <c r="BQ13" s="208">
        <v>0.000153524982770757</v>
      </c>
      <c r="BR13" s="208">
        <v>0.000398699947761731</v>
      </c>
      <c r="BS13" s="208">
        <v>0</v>
      </c>
      <c r="BT13" s="208">
        <v>1.23262570703014e-5</v>
      </c>
      <c r="BU13" s="208">
        <v>0.000888236913614515</v>
      </c>
      <c r="BV13" s="208">
        <v>9.08513554278398</v>
      </c>
      <c r="BW13" s="208">
        <v>0.0261841916694926</v>
      </c>
      <c r="BX13" s="208">
        <v>135.344345768324</v>
      </c>
      <c r="BY13" s="208">
        <v>0</v>
      </c>
      <c r="BZ13" s="208">
        <v>0</v>
      </c>
      <c r="CA13" s="208">
        <v>0</v>
      </c>
      <c r="CB13" s="208">
        <v>0</v>
      </c>
      <c r="CC13" s="208">
        <v>0.00110538505161365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0.00186359514277293</v>
      </c>
      <c r="CL13" s="208">
        <v>1.45123922850386e-5</v>
      </c>
      <c r="CM13" s="208">
        <v>7.17052789382931e-5</v>
      </c>
      <c r="CN13" s="208">
        <v>0.000789994177895435</v>
      </c>
      <c r="CO13" s="208">
        <v>0.000477119901530972</v>
      </c>
      <c r="CP13" s="208">
        <v>0.00127557756848499</v>
      </c>
      <c r="CQ13" s="208">
        <v>0.415369597148827</v>
      </c>
      <c r="CR13" s="208">
        <v>0.0208229237022822</v>
      </c>
      <c r="CS13" s="208">
        <v>8.72995125935822e-5</v>
      </c>
      <c r="CT13" s="208">
        <v>0.000582594933351283</v>
      </c>
      <c r="CU13" s="208">
        <v>0</v>
      </c>
      <c r="CV13" s="208">
        <v>0.0306015483860904</v>
      </c>
      <c r="CW13" s="208">
        <v>1.88952088652612e-5</v>
      </c>
      <c r="CX13" s="208">
        <v>0.00064975651854128</v>
      </c>
      <c r="CY13" s="208">
        <v>0.0390301356886327</v>
      </c>
      <c r="CZ13" s="208">
        <v>0.161725654774657</v>
      </c>
      <c r="DA13" s="208">
        <v>0.128708625341044</v>
      </c>
      <c r="DB13" s="208">
        <v>0.000599911439246938</v>
      </c>
      <c r="DC13" s="208">
        <v>0.0812381625614078</v>
      </c>
      <c r="DD13" s="208">
        <v>0.00195098183860697</v>
      </c>
      <c r="DE13" s="208">
        <v>3.27787606005879</v>
      </c>
      <c r="DF13" s="208">
        <v>329.441085015406</v>
      </c>
      <c r="DG13" s="208">
        <v>0.000222513195808435</v>
      </c>
      <c r="DH13" s="208">
        <v>0</v>
      </c>
      <c r="DI13" s="208">
        <v>0.845435317943315</v>
      </c>
      <c r="DJ13" s="208">
        <v>0</v>
      </c>
      <c r="DK13" s="208">
        <v>0.0160735259193367</v>
      </c>
      <c r="DL13" s="208">
        <v>0.00748763273887798</v>
      </c>
      <c r="DM13" s="208">
        <v>2.67587795112615</v>
      </c>
      <c r="DN13" s="208">
        <v>3.48622414943594</v>
      </c>
      <c r="DO13" s="208">
        <v>0.228722677373177</v>
      </c>
      <c r="DP13" s="208">
        <v>0</v>
      </c>
      <c r="DQ13" s="101">
        <f t="shared" si="0"/>
        <v>485.323107110644</v>
      </c>
      <c r="DR13" s="210">
        <v>20.1475357002972</v>
      </c>
      <c r="DS13" s="208">
        <v>530.015213898309</v>
      </c>
      <c r="DT13" s="85">
        <f t="shared" si="1"/>
        <v>550.162749598607</v>
      </c>
      <c r="DU13" s="208">
        <v>0</v>
      </c>
      <c r="DV13" s="208">
        <v>0</v>
      </c>
      <c r="DW13" s="208">
        <v>1303.36230332635</v>
      </c>
      <c r="DX13" s="208">
        <v>0.9906046944234</v>
      </c>
      <c r="DY13" s="208">
        <v>-0.652705865687478</v>
      </c>
      <c r="DZ13" s="117">
        <f t="shared" si="2"/>
        <v>1853.8629517537</v>
      </c>
      <c r="EA13" s="118">
        <f t="shared" si="3"/>
        <v>2339.18605886434</v>
      </c>
    </row>
    <row r="14" spans="1:131">
      <c r="A14" s="86" t="s">
        <v>159</v>
      </c>
      <c r="B14" s="200" t="s">
        <v>160</v>
      </c>
      <c r="C14" s="208">
        <v>1.89805322355026</v>
      </c>
      <c r="D14" s="208">
        <v>24.7321241978702</v>
      </c>
      <c r="E14" s="208">
        <v>0.061572468944556</v>
      </c>
      <c r="F14" s="208">
        <v>0</v>
      </c>
      <c r="G14" s="208">
        <v>0</v>
      </c>
      <c r="H14" s="208">
        <v>171.714146256825</v>
      </c>
      <c r="I14" s="208">
        <v>7.10731885047073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0.014778943060038</v>
      </c>
      <c r="AM14" s="208">
        <v>0</v>
      </c>
      <c r="AN14" s="208">
        <v>0</v>
      </c>
      <c r="AO14" s="208">
        <v>0</v>
      </c>
      <c r="AP14" s="208">
        <v>0</v>
      </c>
      <c r="AQ14" s="208">
        <v>0.492977330744803</v>
      </c>
      <c r="AR14" s="208">
        <v>4.09714838845782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0.318678674241714</v>
      </c>
      <c r="AZ14" s="208">
        <v>0.101501595948676</v>
      </c>
      <c r="BA14" s="208">
        <v>0</v>
      </c>
      <c r="BB14" s="208">
        <v>0</v>
      </c>
      <c r="BC14" s="209">
        <v>210.538299930114</v>
      </c>
      <c r="BD14" s="210">
        <v>0.818905628091036</v>
      </c>
      <c r="BE14" s="208">
        <v>28.6626927001022</v>
      </c>
      <c r="BF14" s="208">
        <v>29.4815983281932</v>
      </c>
      <c r="BG14" s="208">
        <v>0.00207743414920619</v>
      </c>
      <c r="BH14" s="208">
        <v>0</v>
      </c>
      <c r="BI14" s="208">
        <v>51.9621323512392</v>
      </c>
      <c r="BJ14" s="208">
        <v>4.51115318712056</v>
      </c>
      <c r="BK14" s="208">
        <v>-0.210589040816253</v>
      </c>
      <c r="BL14" s="211">
        <v>85.7463722598859</v>
      </c>
      <c r="BM14" s="213">
        <v>296.28467219</v>
      </c>
      <c r="BN14" s="212"/>
      <c r="BO14" s="86" t="s">
        <v>44</v>
      </c>
      <c r="BP14" s="87" t="s">
        <v>99</v>
      </c>
      <c r="BQ14" s="208">
        <v>8.15564009492215e-5</v>
      </c>
      <c r="BR14" s="208">
        <v>0.000206967382834734</v>
      </c>
      <c r="BS14" s="208">
        <v>0</v>
      </c>
      <c r="BT14" s="208">
        <v>6.78828201852251e-6</v>
      </c>
      <c r="BU14" s="208">
        <v>0.00048839896884026</v>
      </c>
      <c r="BV14" s="208">
        <v>0.00219647926045518</v>
      </c>
      <c r="BW14" s="208">
        <v>0.00236543310179492</v>
      </c>
      <c r="BX14" s="208">
        <v>0.000197972317427188</v>
      </c>
      <c r="BY14" s="208">
        <v>41.2228317365957</v>
      </c>
      <c r="BZ14" s="208">
        <v>0.000366444482768414</v>
      </c>
      <c r="CA14" s="208">
        <v>0.000433690459377381</v>
      </c>
      <c r="CB14" s="208">
        <v>0.000954427704320305</v>
      </c>
      <c r="CC14" s="208">
        <v>0.000679511808586055</v>
      </c>
      <c r="CD14" s="208">
        <v>0.000253561231447855</v>
      </c>
      <c r="CE14" s="208">
        <v>7.05347774232564e-5</v>
      </c>
      <c r="CF14" s="208">
        <v>0.000550227028655069</v>
      </c>
      <c r="CG14" s="208">
        <v>7.21429943167039e-5</v>
      </c>
      <c r="CH14" s="208">
        <v>0.00131157144862855</v>
      </c>
      <c r="CI14" s="208">
        <v>0.000271909966005114</v>
      </c>
      <c r="CJ14" s="208">
        <v>0.000157616615165517</v>
      </c>
      <c r="CK14" s="208">
        <v>0.00196074591946955</v>
      </c>
      <c r="CL14" s="208">
        <v>0.000391615173584553</v>
      </c>
      <c r="CM14" s="208">
        <v>0.000417252042039973</v>
      </c>
      <c r="CN14" s="208">
        <v>0.00140797674421338</v>
      </c>
      <c r="CO14" s="208">
        <v>0.000346310025774567</v>
      </c>
      <c r="CP14" s="208">
        <v>0.000799381137249028</v>
      </c>
      <c r="CQ14" s="208">
        <v>0.21705115323893</v>
      </c>
      <c r="CR14" s="208">
        <v>0.0111702643274986</v>
      </c>
      <c r="CS14" s="208">
        <v>0.00057915299738141</v>
      </c>
      <c r="CT14" s="208">
        <v>0.000313889193091966</v>
      </c>
      <c r="CU14" s="208">
        <v>0.00132953749523423</v>
      </c>
      <c r="CV14" s="208">
        <v>0.0159291228758323</v>
      </c>
      <c r="CW14" s="208">
        <v>0.00125321006783906</v>
      </c>
      <c r="CX14" s="208">
        <v>0.00107041847697989</v>
      </c>
      <c r="CY14" s="208">
        <v>0.0216605455943811</v>
      </c>
      <c r="CZ14" s="208">
        <v>0.107663419051473</v>
      </c>
      <c r="DA14" s="208">
        <v>0.00665019542999392</v>
      </c>
      <c r="DB14" s="208">
        <v>0.000583292075620281</v>
      </c>
      <c r="DC14" s="208">
        <v>0.000478648297295184</v>
      </c>
      <c r="DD14" s="208">
        <v>0.0067011603443655</v>
      </c>
      <c r="DE14" s="208">
        <v>0.00351538877425508</v>
      </c>
      <c r="DF14" s="208">
        <v>0.0192319578401168</v>
      </c>
      <c r="DG14" s="208">
        <v>0.00287355034296032</v>
      </c>
      <c r="DH14" s="208">
        <v>0.00352148794266343</v>
      </c>
      <c r="DI14" s="208">
        <v>0.00972557576803718</v>
      </c>
      <c r="DJ14" s="208">
        <v>0.00420659413053904</v>
      </c>
      <c r="DK14" s="208">
        <v>0.0275462821133844</v>
      </c>
      <c r="DL14" s="208">
        <v>0.00840132030680774</v>
      </c>
      <c r="DM14" s="208">
        <v>0.00744309098109734</v>
      </c>
      <c r="DN14" s="208">
        <v>0.022523449153115</v>
      </c>
      <c r="DO14" s="208">
        <v>0.00820533946875524</v>
      </c>
      <c r="DP14" s="208">
        <v>0</v>
      </c>
      <c r="DQ14" s="101">
        <f t="shared" si="0"/>
        <v>41.7484482981567</v>
      </c>
      <c r="DR14" s="210">
        <v>347.842593547639</v>
      </c>
      <c r="DS14" s="208">
        <v>112.480804272593</v>
      </c>
      <c r="DT14" s="85">
        <f t="shared" si="1"/>
        <v>460.323397820232</v>
      </c>
      <c r="DU14" s="208">
        <v>0</v>
      </c>
      <c r="DV14" s="208">
        <v>0</v>
      </c>
      <c r="DW14" s="208">
        <v>60.0671890034022</v>
      </c>
      <c r="DX14" s="208">
        <v>0.514228462229789</v>
      </c>
      <c r="DY14" s="208">
        <v>-0.0519065196723686</v>
      </c>
      <c r="DZ14" s="117">
        <f t="shared" si="2"/>
        <v>520.852908766192</v>
      </c>
      <c r="EA14" s="118">
        <f t="shared" si="3"/>
        <v>562.601357064348</v>
      </c>
    </row>
    <row r="15" spans="1:131">
      <c r="A15" s="86" t="s">
        <v>161</v>
      </c>
      <c r="B15" s="200" t="s">
        <v>162</v>
      </c>
      <c r="C15" s="208">
        <v>24.8933035053397</v>
      </c>
      <c r="D15" s="208">
        <v>36.2798935966511</v>
      </c>
      <c r="E15" s="208">
        <v>33.0116830867305</v>
      </c>
      <c r="F15" s="208">
        <v>0</v>
      </c>
      <c r="G15" s="208">
        <v>0.00799106276019955</v>
      </c>
      <c r="H15" s="208">
        <v>3.08748861227408</v>
      </c>
      <c r="I15" s="208">
        <v>2.53874067831076</v>
      </c>
      <c r="J15" s="208">
        <v>0.0167639960019571</v>
      </c>
      <c r="K15" s="208">
        <v>0.306940590917293</v>
      </c>
      <c r="L15" s="208">
        <v>0.100541645111877</v>
      </c>
      <c r="M15" s="208">
        <v>0.0265174211322719</v>
      </c>
      <c r="N15" s="208">
        <v>0.27570524024902</v>
      </c>
      <c r="O15" s="208">
        <v>18.9448263214889</v>
      </c>
      <c r="P15" s="208">
        <v>20.619057848755</v>
      </c>
      <c r="Q15" s="208">
        <v>0</v>
      </c>
      <c r="R15" s="208">
        <v>0</v>
      </c>
      <c r="S15" s="208">
        <v>0.00260525650593236</v>
      </c>
      <c r="T15" s="208">
        <v>5.13232361179234</v>
      </c>
      <c r="U15" s="208">
        <v>0</v>
      </c>
      <c r="V15" s="208">
        <v>0</v>
      </c>
      <c r="W15" s="208">
        <v>10.4085038734162</v>
      </c>
      <c r="X15" s="208">
        <v>0.581044557724342</v>
      </c>
      <c r="Y15" s="208">
        <v>1.64793535854093</v>
      </c>
      <c r="Z15" s="208">
        <v>0.0813011516479309</v>
      </c>
      <c r="AA15" s="208">
        <v>0</v>
      </c>
      <c r="AB15" s="208">
        <v>0</v>
      </c>
      <c r="AC15" s="208">
        <v>0</v>
      </c>
      <c r="AD15" s="208">
        <v>0</v>
      </c>
      <c r="AE15" s="208">
        <v>0</v>
      </c>
      <c r="AF15" s="208">
        <v>0</v>
      </c>
      <c r="AG15" s="208">
        <v>0.0471306791015966</v>
      </c>
      <c r="AH15" s="208">
        <v>0</v>
      </c>
      <c r="AI15" s="208">
        <v>0</v>
      </c>
      <c r="AJ15" s="208">
        <v>0</v>
      </c>
      <c r="AK15" s="208">
        <v>9.63721516877726</v>
      </c>
      <c r="AL15" s="208">
        <v>1.90259560241271</v>
      </c>
      <c r="AM15" s="208">
        <v>0</v>
      </c>
      <c r="AN15" s="208">
        <v>0</v>
      </c>
      <c r="AO15" s="208">
        <v>0</v>
      </c>
      <c r="AP15" s="208">
        <v>0</v>
      </c>
      <c r="AQ15" s="208">
        <v>0</v>
      </c>
      <c r="AR15" s="208">
        <v>0</v>
      </c>
      <c r="AS15" s="208">
        <v>0</v>
      </c>
      <c r="AT15" s="208">
        <v>0</v>
      </c>
      <c r="AU15" s="208">
        <v>0</v>
      </c>
      <c r="AV15" s="208">
        <v>0</v>
      </c>
      <c r="AW15" s="208">
        <v>0.022455983579136</v>
      </c>
      <c r="AX15" s="208">
        <v>0</v>
      </c>
      <c r="AY15" s="208">
        <v>0.120526611674747</v>
      </c>
      <c r="AZ15" s="208">
        <v>0</v>
      </c>
      <c r="BA15" s="208">
        <v>0</v>
      </c>
      <c r="BB15" s="208">
        <v>0</v>
      </c>
      <c r="BC15" s="209">
        <v>169.693091460896</v>
      </c>
      <c r="BD15" s="210">
        <v>18.6810920920861</v>
      </c>
      <c r="BE15" s="208">
        <v>22.4875394938221</v>
      </c>
      <c r="BF15" s="208">
        <v>41.1686315859082</v>
      </c>
      <c r="BG15" s="208">
        <v>0</v>
      </c>
      <c r="BH15" s="208">
        <v>0</v>
      </c>
      <c r="BI15" s="208">
        <v>92.4144793854572</v>
      </c>
      <c r="BJ15" s="208">
        <v>13.4110188712175</v>
      </c>
      <c r="BK15" s="208">
        <v>-0.199576563478614</v>
      </c>
      <c r="BL15" s="211">
        <v>146.794553279104</v>
      </c>
      <c r="BM15" s="213">
        <v>316.48764474</v>
      </c>
      <c r="BN15" s="212"/>
      <c r="BO15" s="86" t="s">
        <v>45</v>
      </c>
      <c r="BP15" s="87" t="s">
        <v>100</v>
      </c>
      <c r="BQ15" s="208">
        <v>17.7671851650567</v>
      </c>
      <c r="BR15" s="208">
        <v>0.517348557442107</v>
      </c>
      <c r="BS15" s="208">
        <v>0.0506300065543912</v>
      </c>
      <c r="BT15" s="208">
        <v>0</v>
      </c>
      <c r="BU15" s="208">
        <v>6.29366115003523</v>
      </c>
      <c r="BV15" s="208">
        <v>0</v>
      </c>
      <c r="BW15" s="208">
        <v>19.2921381777775</v>
      </c>
      <c r="BX15" s="208">
        <v>0</v>
      </c>
      <c r="BY15" s="208">
        <v>0</v>
      </c>
      <c r="BZ15" s="208">
        <v>336.865660250096</v>
      </c>
      <c r="CA15" s="208">
        <v>477.39953706472</v>
      </c>
      <c r="CB15" s="208">
        <v>852.929694760964</v>
      </c>
      <c r="CC15" s="208">
        <v>0</v>
      </c>
      <c r="CD15" s="208">
        <v>5.33368630162663</v>
      </c>
      <c r="CE15" s="208">
        <v>0</v>
      </c>
      <c r="CF15" s="208">
        <v>0</v>
      </c>
      <c r="CG15" s="208">
        <v>0</v>
      </c>
      <c r="CH15" s="208">
        <v>0</v>
      </c>
      <c r="CI15" s="208">
        <v>1.90547699652161</v>
      </c>
      <c r="CJ15" s="208">
        <v>1.97821372757126</v>
      </c>
      <c r="CK15" s="208">
        <v>78.0950071704422</v>
      </c>
      <c r="CL15" s="208">
        <v>0.861768283349813</v>
      </c>
      <c r="CM15" s="208">
        <v>0</v>
      </c>
      <c r="CN15" s="208">
        <v>5.08324262709716</v>
      </c>
      <c r="CO15" s="208">
        <v>0</v>
      </c>
      <c r="CP15" s="208">
        <v>0.295293611258259</v>
      </c>
      <c r="CQ15" s="208">
        <v>0.867721468545376</v>
      </c>
      <c r="CR15" s="208">
        <v>0.197329274038695</v>
      </c>
      <c r="CS15" s="208">
        <v>95.1736469005638</v>
      </c>
      <c r="CT15" s="208">
        <v>0.509913054740057</v>
      </c>
      <c r="CU15" s="208">
        <v>236.956179463101</v>
      </c>
      <c r="CV15" s="208">
        <v>0.0178231075319511</v>
      </c>
      <c r="CW15" s="208">
        <v>0.855328368201516</v>
      </c>
      <c r="CX15" s="208">
        <v>0.447738392164865</v>
      </c>
      <c r="CY15" s="208">
        <v>17.5742514133022</v>
      </c>
      <c r="CZ15" s="208">
        <v>1.08169974932054</v>
      </c>
      <c r="DA15" s="208">
        <v>4.76314158441782</v>
      </c>
      <c r="DB15" s="208">
        <v>0.374919825605299</v>
      </c>
      <c r="DC15" s="208">
        <v>0</v>
      </c>
      <c r="DD15" s="208">
        <v>0</v>
      </c>
      <c r="DE15" s="208">
        <v>9.75380534225746</v>
      </c>
      <c r="DF15" s="208">
        <v>12.0602675624224</v>
      </c>
      <c r="DG15" s="208">
        <v>0</v>
      </c>
      <c r="DH15" s="208">
        <v>0.057972613958892</v>
      </c>
      <c r="DI15" s="208">
        <v>0</v>
      </c>
      <c r="DJ15" s="208">
        <v>0</v>
      </c>
      <c r="DK15" s="208">
        <v>0.205443670201265</v>
      </c>
      <c r="DL15" s="208">
        <v>0.0792366062885076</v>
      </c>
      <c r="DM15" s="208">
        <v>7.13718517217921</v>
      </c>
      <c r="DN15" s="208">
        <v>1.32722640697758</v>
      </c>
      <c r="DO15" s="208">
        <v>35.7902278089557</v>
      </c>
      <c r="DP15" s="208">
        <v>0</v>
      </c>
      <c r="DQ15" s="101">
        <f t="shared" si="0"/>
        <v>2229.89960163529</v>
      </c>
      <c r="DR15" s="210">
        <v>99.7439443920651</v>
      </c>
      <c r="DS15" s="208">
        <v>620.669985626414</v>
      </c>
      <c r="DT15" s="85">
        <f t="shared" si="1"/>
        <v>720.413930018479</v>
      </c>
      <c r="DU15" s="208">
        <v>0</v>
      </c>
      <c r="DV15" s="208">
        <v>0</v>
      </c>
      <c r="DW15" s="208">
        <v>553.824586228865</v>
      </c>
      <c r="DX15" s="208">
        <v>0</v>
      </c>
      <c r="DY15" s="208">
        <v>-3.01770014573818</v>
      </c>
      <c r="DZ15" s="117">
        <f t="shared" si="2"/>
        <v>1271.22081610161</v>
      </c>
      <c r="EA15" s="118">
        <f t="shared" si="3"/>
        <v>3501.12041773689</v>
      </c>
    </row>
    <row r="16" spans="1:131">
      <c r="A16" s="86" t="s">
        <v>163</v>
      </c>
      <c r="B16" s="200" t="s">
        <v>164</v>
      </c>
      <c r="C16" s="208">
        <v>0.294461567220725</v>
      </c>
      <c r="D16" s="208">
        <v>0.166534193811436</v>
      </c>
      <c r="E16" s="208">
        <v>0.984862531074851</v>
      </c>
      <c r="F16" s="208">
        <v>0</v>
      </c>
      <c r="G16" s="208">
        <v>0</v>
      </c>
      <c r="H16" s="208">
        <v>14.9359290925306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0.186238374278461</v>
      </c>
      <c r="AR16" s="208">
        <v>3.6158592556056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1.47697577763563</v>
      </c>
      <c r="AZ16" s="208">
        <v>0.266716957835221</v>
      </c>
      <c r="BA16" s="208">
        <v>0</v>
      </c>
      <c r="BB16" s="208">
        <v>0</v>
      </c>
      <c r="BC16" s="209">
        <v>21.9275777499925</v>
      </c>
      <c r="BD16" s="210">
        <v>0.908979772466164</v>
      </c>
      <c r="BE16" s="208">
        <v>36.1367370913519</v>
      </c>
      <c r="BF16" s="208">
        <v>37.0457168638181</v>
      </c>
      <c r="BG16" s="208">
        <v>0.0142022760680014</v>
      </c>
      <c r="BH16" s="208">
        <v>0</v>
      </c>
      <c r="BI16" s="208">
        <v>97.854615621168</v>
      </c>
      <c r="BJ16" s="208">
        <v>0</v>
      </c>
      <c r="BK16" s="208">
        <v>0</v>
      </c>
      <c r="BL16" s="211">
        <v>134.914534761054</v>
      </c>
      <c r="BM16" s="213">
        <v>156.842112511047</v>
      </c>
      <c r="BN16" s="212"/>
      <c r="BO16" s="86" t="s">
        <v>46</v>
      </c>
      <c r="BP16" s="87" t="s">
        <v>101</v>
      </c>
      <c r="BQ16" s="208">
        <v>0</v>
      </c>
      <c r="BR16" s="208">
        <v>0.0196543647550786</v>
      </c>
      <c r="BS16" s="208">
        <v>0</v>
      </c>
      <c r="BT16" s="208">
        <v>0.00851145317666665</v>
      </c>
      <c r="BU16" s="208">
        <v>0.0524998042933722</v>
      </c>
      <c r="BV16" s="208">
        <v>0.579014431689306</v>
      </c>
      <c r="BW16" s="208">
        <v>1.08400336890947</v>
      </c>
      <c r="BX16" s="208">
        <v>0</v>
      </c>
      <c r="BY16" s="208">
        <v>0</v>
      </c>
      <c r="BZ16" s="208">
        <v>0.287858181427479</v>
      </c>
      <c r="CA16" s="208">
        <v>66.1319370693266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0.133830906690077</v>
      </c>
      <c r="CJ16" s="208">
        <v>0</v>
      </c>
      <c r="CK16" s="208">
        <v>0</v>
      </c>
      <c r="CL16" s="208">
        <v>0.821994942082342</v>
      </c>
      <c r="CM16" s="208">
        <v>0</v>
      </c>
      <c r="CN16" s="208">
        <v>4.77640448915707</v>
      </c>
      <c r="CO16" s="208">
        <v>0</v>
      </c>
      <c r="CP16" s="208">
        <v>0.007962661242504</v>
      </c>
      <c r="CQ16" s="208">
        <v>0.132337254253533</v>
      </c>
      <c r="CR16" s="208">
        <v>0</v>
      </c>
      <c r="CS16" s="208">
        <v>0</v>
      </c>
      <c r="CT16" s="208">
        <v>0</v>
      </c>
      <c r="CU16" s="208">
        <v>0</v>
      </c>
      <c r="CV16" s="208">
        <v>0.0158593722025971</v>
      </c>
      <c r="CW16" s="208">
        <v>3.91184211733816</v>
      </c>
      <c r="CX16" s="208">
        <v>5.43090748880221</v>
      </c>
      <c r="CY16" s="208">
        <v>1.27027393588172</v>
      </c>
      <c r="CZ16" s="208">
        <v>16.1553165920916</v>
      </c>
      <c r="DA16" s="208">
        <v>19.7718374415387</v>
      </c>
      <c r="DB16" s="208">
        <v>0.232113828299727</v>
      </c>
      <c r="DC16" s="208">
        <v>12.9344323423602</v>
      </c>
      <c r="DD16" s="208">
        <v>9.08644077477016</v>
      </c>
      <c r="DE16" s="208">
        <v>3.69431173557423</v>
      </c>
      <c r="DF16" s="208">
        <v>15.6029869676659</v>
      </c>
      <c r="DG16" s="208">
        <v>1.14912064709488</v>
      </c>
      <c r="DH16" s="208">
        <v>2.86358643989069</v>
      </c>
      <c r="DI16" s="208">
        <v>27.5326096575864</v>
      </c>
      <c r="DJ16" s="208">
        <v>1.63760460602708</v>
      </c>
      <c r="DK16" s="208">
        <v>8.61320695731253</v>
      </c>
      <c r="DL16" s="208">
        <v>14.7910633739253</v>
      </c>
      <c r="DM16" s="208">
        <v>101.302174182817</v>
      </c>
      <c r="DN16" s="208">
        <v>3.93125622402954</v>
      </c>
      <c r="DO16" s="208">
        <v>60.4928329492095</v>
      </c>
      <c r="DP16" s="208">
        <v>0</v>
      </c>
      <c r="DQ16" s="101">
        <f t="shared" si="0"/>
        <v>384.455786561422</v>
      </c>
      <c r="DR16" s="210">
        <v>115.034019793441</v>
      </c>
      <c r="DS16" s="208">
        <v>670.949179088401</v>
      </c>
      <c r="DT16" s="85">
        <f t="shared" si="1"/>
        <v>785.983198881842</v>
      </c>
      <c r="DU16" s="208">
        <v>0</v>
      </c>
      <c r="DV16" s="208">
        <v>0</v>
      </c>
      <c r="DW16" s="208">
        <v>5215.56549842584</v>
      </c>
      <c r="DX16" s="208">
        <v>0</v>
      </c>
      <c r="DY16" s="208">
        <v>-0.480803939047644</v>
      </c>
      <c r="DZ16" s="117">
        <f t="shared" si="2"/>
        <v>6001.06789336863</v>
      </c>
      <c r="EA16" s="118">
        <f t="shared" si="3"/>
        <v>6385.52367993006</v>
      </c>
    </row>
    <row r="17" spans="1:131">
      <c r="A17" s="86" t="s">
        <v>165</v>
      </c>
      <c r="B17" s="200" t="s">
        <v>166</v>
      </c>
      <c r="C17" s="208">
        <v>0</v>
      </c>
      <c r="D17" s="208">
        <v>0</v>
      </c>
      <c r="E17" s="208">
        <v>0</v>
      </c>
      <c r="F17" s="208">
        <v>0.0944175160741766</v>
      </c>
      <c r="G17" s="208">
        <v>0.0661266774113004</v>
      </c>
      <c r="H17" s="208">
        <v>0.85779932033716</v>
      </c>
      <c r="I17" s="208">
        <v>5.70547564401263</v>
      </c>
      <c r="J17" s="208">
        <v>1.23357977896548</v>
      </c>
      <c r="K17" s="208">
        <v>0</v>
      </c>
      <c r="L17" s="208">
        <v>0.412927285704212</v>
      </c>
      <c r="M17" s="208">
        <v>0</v>
      </c>
      <c r="N17" s="208">
        <v>0</v>
      </c>
      <c r="O17" s="208">
        <v>0.403520229876856</v>
      </c>
      <c r="P17" s="208">
        <v>3.15858250976526</v>
      </c>
      <c r="Q17" s="208">
        <v>0</v>
      </c>
      <c r="R17" s="208">
        <v>6159.24462458248</v>
      </c>
      <c r="S17" s="208">
        <v>0</v>
      </c>
      <c r="T17" s="208">
        <v>53.2331144423362</v>
      </c>
      <c r="U17" s="208">
        <v>0.349227661596975</v>
      </c>
      <c r="V17" s="208">
        <v>0.0646422268604082</v>
      </c>
      <c r="W17" s="208">
        <v>0.835704768633235</v>
      </c>
      <c r="X17" s="208">
        <v>2.95228248520539</v>
      </c>
      <c r="Y17" s="208">
        <v>2.1751932582305</v>
      </c>
      <c r="Z17" s="208">
        <v>4.09703243548821</v>
      </c>
      <c r="AA17" s="208">
        <v>0</v>
      </c>
      <c r="AB17" s="208">
        <v>0.0716437508016531</v>
      </c>
      <c r="AC17" s="208">
        <v>0.110493484167849</v>
      </c>
      <c r="AD17" s="208">
        <v>0.618983072132673</v>
      </c>
      <c r="AE17" s="208">
        <v>1.14125792278176</v>
      </c>
      <c r="AF17" s="208">
        <v>0</v>
      </c>
      <c r="AG17" s="208">
        <v>0</v>
      </c>
      <c r="AH17" s="208">
        <v>0</v>
      </c>
      <c r="AI17" s="208">
        <v>58.3837290717767</v>
      </c>
      <c r="AJ17" s="208">
        <v>0</v>
      </c>
      <c r="AK17" s="208">
        <v>0</v>
      </c>
      <c r="AL17" s="208">
        <v>0</v>
      </c>
      <c r="AM17" s="208">
        <v>0</v>
      </c>
      <c r="AN17" s="208">
        <v>0</v>
      </c>
      <c r="AO17" s="208">
        <v>0</v>
      </c>
      <c r="AP17" s="208">
        <v>0</v>
      </c>
      <c r="AQ17" s="208">
        <v>0</v>
      </c>
      <c r="AR17" s="208">
        <v>0</v>
      </c>
      <c r="AS17" s="208">
        <v>0</v>
      </c>
      <c r="AT17" s="208">
        <v>0</v>
      </c>
      <c r="AU17" s="208">
        <v>0</v>
      </c>
      <c r="AV17" s="208">
        <v>0</v>
      </c>
      <c r="AW17" s="208">
        <v>3.03184160052091</v>
      </c>
      <c r="AX17" s="208">
        <v>0</v>
      </c>
      <c r="AY17" s="208">
        <v>0</v>
      </c>
      <c r="AZ17" s="208">
        <v>0</v>
      </c>
      <c r="BA17" s="208">
        <v>0</v>
      </c>
      <c r="BB17" s="208">
        <v>0</v>
      </c>
      <c r="BC17" s="209">
        <v>6298.24219972516</v>
      </c>
      <c r="BD17" s="210">
        <v>0.00406527285722177</v>
      </c>
      <c r="BE17" s="208">
        <v>5.20035746550587</v>
      </c>
      <c r="BF17" s="208">
        <v>5.20442273836309</v>
      </c>
      <c r="BG17" s="208">
        <v>0</v>
      </c>
      <c r="BH17" s="208">
        <v>0</v>
      </c>
      <c r="BI17" s="208">
        <v>0</v>
      </c>
      <c r="BJ17" s="208">
        <v>0.599204895063849</v>
      </c>
      <c r="BK17" s="208">
        <v>-6.4848632682766</v>
      </c>
      <c r="BL17" s="211">
        <v>-0.681235634849659</v>
      </c>
      <c r="BM17" s="213">
        <v>6297.56096409031</v>
      </c>
      <c r="BN17" s="212"/>
      <c r="BO17" s="86" t="s">
        <v>47</v>
      </c>
      <c r="BP17" s="87" t="s">
        <v>102</v>
      </c>
      <c r="BQ17" s="208">
        <v>7.22701488824069e-7</v>
      </c>
      <c r="BR17" s="208">
        <v>0</v>
      </c>
      <c r="BS17" s="208">
        <v>0</v>
      </c>
      <c r="BT17" s="208">
        <v>1.51340676061267e-7</v>
      </c>
      <c r="BU17" s="208">
        <v>1.06072494759081e-5</v>
      </c>
      <c r="BV17" s="208">
        <v>0.0688687409149104</v>
      </c>
      <c r="BW17" s="208">
        <v>0.284725220315337</v>
      </c>
      <c r="BX17" s="208">
        <v>7.68922238056378e-5</v>
      </c>
      <c r="BY17" s="208">
        <v>0.000244844178766107</v>
      </c>
      <c r="BZ17" s="208">
        <v>0.000142326621961847</v>
      </c>
      <c r="CA17" s="208">
        <v>0.00016844488309372</v>
      </c>
      <c r="CB17" s="208">
        <v>389.232765714836</v>
      </c>
      <c r="CC17" s="208">
        <v>4.10538449570205e-5</v>
      </c>
      <c r="CD17" s="208">
        <v>0.646393520183361</v>
      </c>
      <c r="CE17" s="208">
        <v>2.73956276422567e-5</v>
      </c>
      <c r="CF17" s="208">
        <v>0.000213707554576751</v>
      </c>
      <c r="CG17" s="208">
        <v>2.80202572617208e-5</v>
      </c>
      <c r="CH17" s="208">
        <v>0.000509412864766422</v>
      </c>
      <c r="CI17" s="208">
        <v>0.0104472029003628</v>
      </c>
      <c r="CJ17" s="208">
        <v>6.12181147662298e-5</v>
      </c>
      <c r="CK17" s="208">
        <v>0.000385813377761609</v>
      </c>
      <c r="CL17" s="208">
        <v>0.000149176900733147</v>
      </c>
      <c r="CM17" s="208">
        <v>0.000147602999646195</v>
      </c>
      <c r="CN17" s="208">
        <v>0.610913938860154</v>
      </c>
      <c r="CO17" s="208">
        <v>3.83094909119554e-5</v>
      </c>
      <c r="CP17" s="208">
        <v>5.32967353732183e-5</v>
      </c>
      <c r="CQ17" s="208">
        <v>0.000555589725051357</v>
      </c>
      <c r="CR17" s="208">
        <v>0.0203769424609019</v>
      </c>
      <c r="CS17" s="208">
        <v>0.0844073536530994</v>
      </c>
      <c r="CT17" s="208">
        <v>4.45139672695955e-6</v>
      </c>
      <c r="CU17" s="208">
        <v>0.493731066356433</v>
      </c>
      <c r="CV17" s="208">
        <v>1.69680531096901e-5</v>
      </c>
      <c r="CW17" s="208">
        <v>1.01202250958222</v>
      </c>
      <c r="CX17" s="208">
        <v>0.000284745392427263</v>
      </c>
      <c r="CY17" s="208">
        <v>0.158693344859371</v>
      </c>
      <c r="CZ17" s="208">
        <v>0.0406392947975896</v>
      </c>
      <c r="DA17" s="208">
        <v>0.00257745453832908</v>
      </c>
      <c r="DB17" s="208">
        <v>0.000105595816586836</v>
      </c>
      <c r="DC17" s="208">
        <v>0.000185906456408205</v>
      </c>
      <c r="DD17" s="208">
        <v>0.00220936606138556</v>
      </c>
      <c r="DE17" s="208">
        <v>0.00591978780364931</v>
      </c>
      <c r="DF17" s="208">
        <v>0.00746967063719268</v>
      </c>
      <c r="DG17" s="208">
        <v>0.00107122057965502</v>
      </c>
      <c r="DH17" s="208">
        <v>0.118547962800129</v>
      </c>
      <c r="DI17" s="208">
        <v>0.00377230723114524</v>
      </c>
      <c r="DJ17" s="208">
        <v>0.0016338363946457</v>
      </c>
      <c r="DK17" s="208">
        <v>0.0106905605016472</v>
      </c>
      <c r="DL17" s="208">
        <v>0.689684987973207</v>
      </c>
      <c r="DM17" s="208">
        <v>0.227529851228478</v>
      </c>
      <c r="DN17" s="208">
        <v>0.00874808213422664</v>
      </c>
      <c r="DO17" s="208">
        <v>0.00318354634696503</v>
      </c>
      <c r="DP17" s="208">
        <v>0</v>
      </c>
      <c r="DQ17" s="101">
        <f t="shared" si="0"/>
        <v>393.750475737759</v>
      </c>
      <c r="DR17" s="210">
        <v>566.958123049465</v>
      </c>
      <c r="DS17" s="208">
        <v>916.489171937186</v>
      </c>
      <c r="DT17" s="85">
        <f t="shared" si="1"/>
        <v>1483.44729498665</v>
      </c>
      <c r="DU17" s="208">
        <v>0</v>
      </c>
      <c r="DV17" s="208">
        <v>0</v>
      </c>
      <c r="DW17" s="208">
        <v>1014.54998929361</v>
      </c>
      <c r="DX17" s="208">
        <v>0</v>
      </c>
      <c r="DY17" s="208">
        <v>-0.21555430852982</v>
      </c>
      <c r="DZ17" s="117">
        <f t="shared" si="2"/>
        <v>2497.78172997173</v>
      </c>
      <c r="EA17" s="118">
        <f t="shared" si="3"/>
        <v>2891.53220570948</v>
      </c>
    </row>
    <row r="18" spans="1:131">
      <c r="A18" s="86" t="s">
        <v>167</v>
      </c>
      <c r="B18" s="200" t="s">
        <v>168</v>
      </c>
      <c r="C18" s="208">
        <v>0</v>
      </c>
      <c r="D18" s="208">
        <v>0</v>
      </c>
      <c r="E18" s="208">
        <v>0</v>
      </c>
      <c r="F18" s="208">
        <v>0</v>
      </c>
      <c r="G18" s="208">
        <v>0</v>
      </c>
      <c r="H18" s="208">
        <v>0.213252555853572</v>
      </c>
      <c r="I18" s="208">
        <v>0.349758428768171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0.822296314858735</v>
      </c>
      <c r="S18" s="208">
        <v>0</v>
      </c>
      <c r="T18" s="208">
        <v>5.45931514128782</v>
      </c>
      <c r="U18" s="208">
        <v>0</v>
      </c>
      <c r="V18" s="208">
        <v>0</v>
      </c>
      <c r="W18" s="208">
        <v>0</v>
      </c>
      <c r="X18" s="208">
        <v>0.0834912605553873</v>
      </c>
      <c r="Y18" s="208">
        <v>69.6598714525796</v>
      </c>
      <c r="Z18" s="208">
        <v>0</v>
      </c>
      <c r="AA18" s="208">
        <v>0</v>
      </c>
      <c r="AB18" s="208">
        <v>0</v>
      </c>
      <c r="AC18" s="208">
        <v>0</v>
      </c>
      <c r="AD18" s="208">
        <v>0</v>
      </c>
      <c r="AE18" s="208">
        <v>0.980818833107005</v>
      </c>
      <c r="AF18" s="208">
        <v>0</v>
      </c>
      <c r="AG18" s="208">
        <v>0</v>
      </c>
      <c r="AH18" s="208">
        <v>0</v>
      </c>
      <c r="AI18" s="208">
        <v>0.00789838336657232</v>
      </c>
      <c r="AJ18" s="208">
        <v>0</v>
      </c>
      <c r="AK18" s="208">
        <v>0</v>
      </c>
      <c r="AL18" s="208">
        <v>0</v>
      </c>
      <c r="AM18" s="208">
        <v>0</v>
      </c>
      <c r="AN18" s="208">
        <v>0</v>
      </c>
      <c r="AO18" s="208">
        <v>0</v>
      </c>
      <c r="AP18" s="208">
        <v>0</v>
      </c>
      <c r="AQ18" s="208">
        <v>0</v>
      </c>
      <c r="AR18" s="208">
        <v>0</v>
      </c>
      <c r="AS18" s="208">
        <v>0</v>
      </c>
      <c r="AT18" s="208">
        <v>0</v>
      </c>
      <c r="AU18" s="208">
        <v>0</v>
      </c>
      <c r="AV18" s="208">
        <v>0</v>
      </c>
      <c r="AW18" s="208">
        <v>0.0760331400529916</v>
      </c>
      <c r="AX18" s="208">
        <v>0</v>
      </c>
      <c r="AY18" s="208">
        <v>0</v>
      </c>
      <c r="AZ18" s="208">
        <v>0</v>
      </c>
      <c r="BA18" s="208">
        <v>0</v>
      </c>
      <c r="BB18" s="208">
        <v>0</v>
      </c>
      <c r="BC18" s="209">
        <v>77.6527355104298</v>
      </c>
      <c r="BD18" s="210">
        <v>0</v>
      </c>
      <c r="BE18" s="208">
        <v>0.0401179748160633</v>
      </c>
      <c r="BF18" s="208">
        <v>0.0401179748160633</v>
      </c>
      <c r="BG18" s="208">
        <v>0</v>
      </c>
      <c r="BH18" s="208">
        <v>0</v>
      </c>
      <c r="BI18" s="208">
        <v>0</v>
      </c>
      <c r="BJ18" s="208">
        <v>0</v>
      </c>
      <c r="BK18" s="208">
        <v>-2.2819549952459</v>
      </c>
      <c r="BL18" s="211">
        <v>-2.24183702042984</v>
      </c>
      <c r="BM18" s="213">
        <v>75.41089849</v>
      </c>
      <c r="BN18" s="212"/>
      <c r="BO18" s="86" t="s">
        <v>48</v>
      </c>
      <c r="BP18" s="87" t="s">
        <v>103</v>
      </c>
      <c r="BQ18" s="208">
        <v>10.311359693188</v>
      </c>
      <c r="BR18" s="208">
        <v>13.0561681301024</v>
      </c>
      <c r="BS18" s="208">
        <v>1.03055200600462</v>
      </c>
      <c r="BT18" s="208">
        <v>0</v>
      </c>
      <c r="BU18" s="208">
        <v>0.0672151585952462</v>
      </c>
      <c r="BV18" s="208">
        <v>1.87713530148795</v>
      </c>
      <c r="BW18" s="208">
        <v>9.6139846665023</v>
      </c>
      <c r="BX18" s="208">
        <v>3.58369450525278</v>
      </c>
      <c r="BY18" s="208">
        <v>0</v>
      </c>
      <c r="BZ18" s="208">
        <v>0.370099767661054</v>
      </c>
      <c r="CA18" s="208">
        <v>0</v>
      </c>
      <c r="CB18" s="208">
        <v>0</v>
      </c>
      <c r="CC18" s="208">
        <v>124.741930834742</v>
      </c>
      <c r="CD18" s="208">
        <v>11.9244977513536</v>
      </c>
      <c r="CE18" s="208">
        <v>0</v>
      </c>
      <c r="CF18" s="208">
        <v>0</v>
      </c>
      <c r="CG18" s="208">
        <v>0</v>
      </c>
      <c r="CH18" s="208">
        <v>2.18957646590224</v>
      </c>
      <c r="CI18" s="208">
        <v>0.717424442388219</v>
      </c>
      <c r="CJ18" s="208">
        <v>0</v>
      </c>
      <c r="CK18" s="208">
        <v>0</v>
      </c>
      <c r="CL18" s="208">
        <v>0.915291438695058</v>
      </c>
      <c r="CM18" s="208">
        <v>0.24767795982523</v>
      </c>
      <c r="CN18" s="208">
        <v>11.3345798024322</v>
      </c>
      <c r="CO18" s="208">
        <v>0</v>
      </c>
      <c r="CP18" s="208">
        <v>0.0458270215144448</v>
      </c>
      <c r="CQ18" s="208">
        <v>21.3051846123451</v>
      </c>
      <c r="CR18" s="208">
        <v>8.41152526601882</v>
      </c>
      <c r="CS18" s="208">
        <v>2.27842131192149</v>
      </c>
      <c r="CT18" s="208">
        <v>0.624229447483137</v>
      </c>
      <c r="CU18" s="208">
        <v>449.639674503377</v>
      </c>
      <c r="CV18" s="208">
        <v>0</v>
      </c>
      <c r="CW18" s="208">
        <v>5.66295571742549</v>
      </c>
      <c r="CX18" s="208">
        <v>0.116024299703942</v>
      </c>
      <c r="CY18" s="208">
        <v>203.409489248441</v>
      </c>
      <c r="CZ18" s="208">
        <v>56.7113708449044</v>
      </c>
      <c r="DA18" s="208">
        <v>0</v>
      </c>
      <c r="DB18" s="208">
        <v>0</v>
      </c>
      <c r="DC18" s="208">
        <v>0</v>
      </c>
      <c r="DD18" s="208">
        <v>2.39870384576216</v>
      </c>
      <c r="DE18" s="208">
        <v>0</v>
      </c>
      <c r="DF18" s="208">
        <v>0</v>
      </c>
      <c r="DG18" s="208">
        <v>0</v>
      </c>
      <c r="DH18" s="208">
        <v>0.631342317604221</v>
      </c>
      <c r="DI18" s="208">
        <v>0</v>
      </c>
      <c r="DJ18" s="208">
        <v>5.18707576417592</v>
      </c>
      <c r="DK18" s="208">
        <v>0</v>
      </c>
      <c r="DL18" s="208">
        <v>0.46461755043566</v>
      </c>
      <c r="DM18" s="208">
        <v>2.49422720710521</v>
      </c>
      <c r="DN18" s="208">
        <v>0</v>
      </c>
      <c r="DO18" s="208">
        <v>4.56130371093027</v>
      </c>
      <c r="DP18" s="208">
        <v>0</v>
      </c>
      <c r="DQ18" s="101">
        <f t="shared" si="0"/>
        <v>955.923160593281</v>
      </c>
      <c r="DR18" s="210">
        <v>333.881475562165</v>
      </c>
      <c r="DS18" s="208">
        <v>212.105176403156</v>
      </c>
      <c r="DT18" s="85">
        <f t="shared" si="1"/>
        <v>545.986651965321</v>
      </c>
      <c r="DU18" s="208">
        <v>0</v>
      </c>
      <c r="DV18" s="208">
        <v>0</v>
      </c>
      <c r="DW18" s="208">
        <v>31.1218841843314</v>
      </c>
      <c r="DX18" s="208">
        <v>0</v>
      </c>
      <c r="DY18" s="208">
        <v>-1.23155620038994</v>
      </c>
      <c r="DZ18" s="117">
        <f t="shared" si="2"/>
        <v>575.876979949263</v>
      </c>
      <c r="EA18" s="118">
        <f t="shared" si="3"/>
        <v>1531.80014054254</v>
      </c>
    </row>
    <row r="19" spans="1:131">
      <c r="A19" s="86" t="s">
        <v>169</v>
      </c>
      <c r="B19" s="200" t="s">
        <v>170</v>
      </c>
      <c r="C19" s="208">
        <v>2.73055956528248</v>
      </c>
      <c r="D19" s="208">
        <v>10.6427819503133</v>
      </c>
      <c r="E19" s="208">
        <v>0.439665532029846</v>
      </c>
      <c r="F19" s="208">
        <v>0</v>
      </c>
      <c r="G19" s="208">
        <v>5.03165363689958</v>
      </c>
      <c r="H19" s="208">
        <v>2.41811470879183</v>
      </c>
      <c r="I19" s="208">
        <v>9.77122960608488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0.0579003731524219</v>
      </c>
      <c r="Q19" s="208">
        <v>0</v>
      </c>
      <c r="R19" s="208">
        <v>0</v>
      </c>
      <c r="S19" s="208">
        <v>1.24555912314804</v>
      </c>
      <c r="T19" s="208">
        <v>188.099628325017</v>
      </c>
      <c r="U19" s="208">
        <v>1.95677141944126</v>
      </c>
      <c r="V19" s="208">
        <v>0</v>
      </c>
      <c r="W19" s="208">
        <v>0</v>
      </c>
      <c r="X19" s="208">
        <v>134.952761594207</v>
      </c>
      <c r="Y19" s="208">
        <v>6.27613043910041</v>
      </c>
      <c r="Z19" s="208">
        <v>0.0371535996648762</v>
      </c>
      <c r="AA19" s="208">
        <v>0</v>
      </c>
      <c r="AB19" s="208">
        <v>0.675662511791007</v>
      </c>
      <c r="AC19" s="208">
        <v>0</v>
      </c>
      <c r="AD19" s="208">
        <v>0</v>
      </c>
      <c r="AE19" s="208">
        <v>0.946562439937647</v>
      </c>
      <c r="AF19" s="208">
        <v>0</v>
      </c>
      <c r="AG19" s="208">
        <v>2.42438836119153</v>
      </c>
      <c r="AH19" s="208">
        <v>0</v>
      </c>
      <c r="AI19" s="208">
        <v>0</v>
      </c>
      <c r="AJ19" s="208">
        <v>7.57518216649979</v>
      </c>
      <c r="AK19" s="208">
        <v>166.448114637916</v>
      </c>
      <c r="AL19" s="208">
        <v>3.72270664907538</v>
      </c>
      <c r="AM19" s="208">
        <v>0</v>
      </c>
      <c r="AN19" s="208">
        <v>0</v>
      </c>
      <c r="AO19" s="208">
        <v>0</v>
      </c>
      <c r="AP19" s="208">
        <v>0.160765119869419</v>
      </c>
      <c r="AQ19" s="208">
        <v>0</v>
      </c>
      <c r="AR19" s="208">
        <v>0</v>
      </c>
      <c r="AS19" s="208">
        <v>0</v>
      </c>
      <c r="AT19" s="208">
        <v>0</v>
      </c>
      <c r="AU19" s="208">
        <v>0</v>
      </c>
      <c r="AV19" s="208">
        <v>4.1066503019846</v>
      </c>
      <c r="AW19" s="208">
        <v>0</v>
      </c>
      <c r="AX19" s="208">
        <v>0</v>
      </c>
      <c r="AY19" s="208">
        <v>2.17438712763596</v>
      </c>
      <c r="AZ19" s="208">
        <v>0.0360829402726172</v>
      </c>
      <c r="BA19" s="208">
        <v>0</v>
      </c>
      <c r="BB19" s="208">
        <v>0</v>
      </c>
      <c r="BC19" s="209">
        <v>551.930412129307</v>
      </c>
      <c r="BD19" s="210">
        <v>25.4517394804994</v>
      </c>
      <c r="BE19" s="208">
        <v>36.5129236838173</v>
      </c>
      <c r="BF19" s="208">
        <v>61.9646631643167</v>
      </c>
      <c r="BG19" s="208">
        <v>0</v>
      </c>
      <c r="BH19" s="208">
        <v>0</v>
      </c>
      <c r="BI19" s="208">
        <v>0</v>
      </c>
      <c r="BJ19" s="208">
        <v>0</v>
      </c>
      <c r="BK19" s="208">
        <v>-0.76883423853686</v>
      </c>
      <c r="BL19" s="211">
        <v>61.1958289257798</v>
      </c>
      <c r="BM19" s="213">
        <v>613.126241055087</v>
      </c>
      <c r="BN19" s="212"/>
      <c r="BO19" s="86" t="s">
        <v>49</v>
      </c>
      <c r="BP19" s="87" t="s">
        <v>104</v>
      </c>
      <c r="BQ19" s="208">
        <v>21.0571498149404</v>
      </c>
      <c r="BR19" s="208">
        <v>6.3341826004583</v>
      </c>
      <c r="BS19" s="208">
        <v>2.51506232180588</v>
      </c>
      <c r="BT19" s="208">
        <v>0.00176261554737423</v>
      </c>
      <c r="BU19" s="208">
        <v>0.0648083569362553</v>
      </c>
      <c r="BV19" s="208">
        <v>224.58343671832</v>
      </c>
      <c r="BW19" s="208">
        <v>271.847462863866</v>
      </c>
      <c r="BX19" s="208">
        <v>14.1724280360971</v>
      </c>
      <c r="BY19" s="208">
        <v>376.350977356773</v>
      </c>
      <c r="BZ19" s="208">
        <v>13.3709331344015</v>
      </c>
      <c r="CA19" s="208">
        <v>7.07405566148566</v>
      </c>
      <c r="CB19" s="208">
        <v>131.016349701131</v>
      </c>
      <c r="CC19" s="208">
        <v>55.6595305447799</v>
      </c>
      <c r="CD19" s="208">
        <v>375.928568506243</v>
      </c>
      <c r="CE19" s="208">
        <v>32.693439199979</v>
      </c>
      <c r="CF19" s="208">
        <v>9.41356100555789</v>
      </c>
      <c r="CG19" s="208">
        <v>0.409134416178675</v>
      </c>
      <c r="CH19" s="208">
        <v>16.9888628214107</v>
      </c>
      <c r="CI19" s="208">
        <v>30.7958845811491</v>
      </c>
      <c r="CJ19" s="208">
        <v>11.3974973396216</v>
      </c>
      <c r="CK19" s="208">
        <v>95.2579709433876</v>
      </c>
      <c r="CL19" s="208">
        <v>71.3278341360237</v>
      </c>
      <c r="CM19" s="208">
        <v>0.976732006466371</v>
      </c>
      <c r="CN19" s="208">
        <v>92.7039817613048</v>
      </c>
      <c r="CO19" s="208">
        <v>17.5813016688322</v>
      </c>
      <c r="CP19" s="208">
        <v>7.44223383680356</v>
      </c>
      <c r="CQ19" s="208">
        <v>12.8144055975771</v>
      </c>
      <c r="CR19" s="208">
        <v>24.4805192007269</v>
      </c>
      <c r="CS19" s="208">
        <v>36.6152912774611</v>
      </c>
      <c r="CT19" s="208">
        <v>0.344187664332258</v>
      </c>
      <c r="CU19" s="208">
        <v>86.7062874419469</v>
      </c>
      <c r="CV19" s="208">
        <v>0.228026015147483</v>
      </c>
      <c r="CW19" s="208">
        <v>1.27010693475457</v>
      </c>
      <c r="CX19" s="208">
        <v>2.80933551776023</v>
      </c>
      <c r="CY19" s="208">
        <v>7.97775320213326</v>
      </c>
      <c r="CZ19" s="208">
        <v>279.126021879098</v>
      </c>
      <c r="DA19" s="208">
        <v>11.6292592418939</v>
      </c>
      <c r="DB19" s="208">
        <v>0.83649388292127</v>
      </c>
      <c r="DC19" s="208">
        <v>0.687365576040923</v>
      </c>
      <c r="DD19" s="208">
        <v>12.9657466362842</v>
      </c>
      <c r="DE19" s="208">
        <v>4.38724806976176</v>
      </c>
      <c r="DF19" s="208">
        <v>54.257711663143</v>
      </c>
      <c r="DG19" s="208">
        <v>0.589661901600519</v>
      </c>
      <c r="DH19" s="208">
        <v>24.3354254999434</v>
      </c>
      <c r="DI19" s="208">
        <v>43.1478496914072</v>
      </c>
      <c r="DJ19" s="208">
        <v>6.39933733758477</v>
      </c>
      <c r="DK19" s="208">
        <v>60.5612664668807</v>
      </c>
      <c r="DL19" s="208">
        <v>55.3526574174203</v>
      </c>
      <c r="DM19" s="208">
        <v>72.9403615626569</v>
      </c>
      <c r="DN19" s="208">
        <v>71.4690354880924</v>
      </c>
      <c r="DO19" s="208">
        <v>18.9807632394392</v>
      </c>
      <c r="DP19" s="208">
        <v>0</v>
      </c>
      <c r="DQ19" s="101">
        <f t="shared" si="0"/>
        <v>2777.87726035551</v>
      </c>
      <c r="DR19" s="210">
        <v>1488.83242934485</v>
      </c>
      <c r="DS19" s="208">
        <v>876.642753380292</v>
      </c>
      <c r="DT19" s="85">
        <f t="shared" si="1"/>
        <v>2365.47518272514</v>
      </c>
      <c r="DU19" s="208">
        <v>0</v>
      </c>
      <c r="DV19" s="208">
        <v>0</v>
      </c>
      <c r="DW19" s="208">
        <v>842.114379793134</v>
      </c>
      <c r="DX19" s="208">
        <v>0</v>
      </c>
      <c r="DY19" s="208">
        <v>-3.57179021811504</v>
      </c>
      <c r="DZ19" s="117">
        <f t="shared" si="2"/>
        <v>3204.01777230016</v>
      </c>
      <c r="EA19" s="118">
        <f t="shared" si="3"/>
        <v>5981.89503265567</v>
      </c>
    </row>
    <row r="20" spans="1:131">
      <c r="A20" s="86" t="s">
        <v>171</v>
      </c>
      <c r="B20" s="200" t="s">
        <v>172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7.67712733982245</v>
      </c>
      <c r="Y20" s="208">
        <v>681.560182725358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8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0.182239588195498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9">
        <v>689.419549653376</v>
      </c>
      <c r="BD20" s="210">
        <v>0</v>
      </c>
      <c r="BE20" s="208">
        <v>0.00478564322422726</v>
      </c>
      <c r="BF20" s="208">
        <v>0.00478564322422726</v>
      </c>
      <c r="BG20" s="208">
        <v>0</v>
      </c>
      <c r="BH20" s="208">
        <v>0</v>
      </c>
      <c r="BI20" s="208">
        <v>0</v>
      </c>
      <c r="BJ20" s="208">
        <v>0</v>
      </c>
      <c r="BK20" s="208">
        <v>-0.962325372503415</v>
      </c>
      <c r="BL20" s="211">
        <v>-0.957539729279188</v>
      </c>
      <c r="BM20" s="213">
        <v>688.462009924097</v>
      </c>
      <c r="BN20" s="212"/>
      <c r="BO20" s="86" t="s">
        <v>50</v>
      </c>
      <c r="BP20" s="87" t="s">
        <v>105</v>
      </c>
      <c r="BQ20" s="208">
        <v>0</v>
      </c>
      <c r="BR20" s="208">
        <v>0</v>
      </c>
      <c r="BS20" s="208">
        <v>0.00298063729496302</v>
      </c>
      <c r="BT20" s="208">
        <v>6.11198940132571e-5</v>
      </c>
      <c r="BU20" s="208">
        <v>0</v>
      </c>
      <c r="BV20" s="208">
        <v>0.498124524990377</v>
      </c>
      <c r="BW20" s="208">
        <v>1.02968493402557</v>
      </c>
      <c r="BX20" s="208">
        <v>2.15625632147992</v>
      </c>
      <c r="BY20" s="208">
        <v>0</v>
      </c>
      <c r="BZ20" s="208">
        <v>0.0375794805517823</v>
      </c>
      <c r="CA20" s="208">
        <v>0.0331698073777384</v>
      </c>
      <c r="CB20" s="208">
        <v>0.180163550851099</v>
      </c>
      <c r="CC20" s="208">
        <v>0.163829471050164</v>
      </c>
      <c r="CD20" s="208">
        <v>0.592662830711362</v>
      </c>
      <c r="CE20" s="208">
        <v>4.58710805962376</v>
      </c>
      <c r="CF20" s="208">
        <v>0.0353762556557776</v>
      </c>
      <c r="CG20" s="208">
        <v>0.0102782166812383</v>
      </c>
      <c r="CH20" s="208">
        <v>0.0197217887215782</v>
      </c>
      <c r="CI20" s="208">
        <v>0.0340000840559795</v>
      </c>
      <c r="CJ20" s="208">
        <v>0.0186063218839476</v>
      </c>
      <c r="CK20" s="208">
        <v>0.205317210850172</v>
      </c>
      <c r="CL20" s="208">
        <v>0.0630070960201026</v>
      </c>
      <c r="CM20" s="208">
        <v>0.0684820726098483</v>
      </c>
      <c r="CN20" s="208">
        <v>0.208339423716561</v>
      </c>
      <c r="CO20" s="208">
        <v>0.170181323020785</v>
      </c>
      <c r="CP20" s="208">
        <v>0.0224563430966925</v>
      </c>
      <c r="CQ20" s="208">
        <v>0.220156508162652</v>
      </c>
      <c r="CR20" s="208">
        <v>0.246640469757668</v>
      </c>
      <c r="CS20" s="208">
        <v>0.128637665722224</v>
      </c>
      <c r="CT20" s="208">
        <v>0.00604754353032295</v>
      </c>
      <c r="CU20" s="208">
        <v>0.41831700898228</v>
      </c>
      <c r="CV20" s="208">
        <v>0</v>
      </c>
      <c r="CW20" s="208">
        <v>0.0823501583547599</v>
      </c>
      <c r="CX20" s="208">
        <v>0.052506577371682</v>
      </c>
      <c r="CY20" s="208">
        <v>0.172022701607366</v>
      </c>
      <c r="CZ20" s="208">
        <v>61.1982939978846</v>
      </c>
      <c r="DA20" s="208">
        <v>0.491343890458893</v>
      </c>
      <c r="DB20" s="208">
        <v>0.00311105932052589</v>
      </c>
      <c r="DC20" s="208">
        <v>0.247710433040505</v>
      </c>
      <c r="DD20" s="208">
        <v>0.264429137346356</v>
      </c>
      <c r="DE20" s="208">
        <v>0.00691902872159509</v>
      </c>
      <c r="DF20" s="208">
        <v>0.382931477703925</v>
      </c>
      <c r="DG20" s="208">
        <v>1.9275446892018</v>
      </c>
      <c r="DH20" s="208">
        <v>7.80193956939741</v>
      </c>
      <c r="DI20" s="208">
        <v>7.79469504841837</v>
      </c>
      <c r="DJ20" s="208">
        <v>1.17428799502105</v>
      </c>
      <c r="DK20" s="208">
        <v>39.0747210156888</v>
      </c>
      <c r="DL20" s="208">
        <v>5.42852138983796</v>
      </c>
      <c r="DM20" s="208">
        <v>9.19360070151677</v>
      </c>
      <c r="DN20" s="208">
        <v>0.302136657700239</v>
      </c>
      <c r="DO20" s="208">
        <v>2.73610470016836</v>
      </c>
      <c r="DP20" s="208">
        <v>0</v>
      </c>
      <c r="DQ20" s="101">
        <f t="shared" si="0"/>
        <v>149.49235629908</v>
      </c>
      <c r="DR20" s="210">
        <v>1.01867574315242</v>
      </c>
      <c r="DS20" s="208">
        <v>11.4841663807811</v>
      </c>
      <c r="DT20" s="85">
        <f t="shared" si="1"/>
        <v>12.5028421239335</v>
      </c>
      <c r="DU20" s="208">
        <v>0</v>
      </c>
      <c r="DV20" s="208">
        <v>0</v>
      </c>
      <c r="DW20" s="208">
        <v>3.3600277505099</v>
      </c>
      <c r="DX20" s="208">
        <v>0</v>
      </c>
      <c r="DY20" s="208">
        <v>1.68378103143204</v>
      </c>
      <c r="DZ20" s="117">
        <f t="shared" si="2"/>
        <v>17.5466509058754</v>
      </c>
      <c r="EA20" s="118">
        <f t="shared" si="3"/>
        <v>167.039007204955</v>
      </c>
    </row>
    <row r="21" spans="1:131">
      <c r="A21" s="86" t="s">
        <v>173</v>
      </c>
      <c r="B21" s="200" t="s">
        <v>174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0.397900589749094</v>
      </c>
      <c r="Y21" s="208">
        <v>24.9398154113551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0.886361113565058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0.0422992224280886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9">
        <v>26.2663763370973</v>
      </c>
      <c r="BD21" s="210">
        <v>10.9384085762</v>
      </c>
      <c r="BE21" s="208">
        <v>6.45700225341007</v>
      </c>
      <c r="BF21" s="208">
        <v>17.3954108296101</v>
      </c>
      <c r="BG21" s="208">
        <v>0</v>
      </c>
      <c r="BH21" s="208">
        <v>0</v>
      </c>
      <c r="BI21" s="208">
        <v>0</v>
      </c>
      <c r="BJ21" s="208">
        <v>0</v>
      </c>
      <c r="BK21" s="208">
        <v>-0.225840609562654</v>
      </c>
      <c r="BL21" s="211">
        <v>17.1695702200474</v>
      </c>
      <c r="BM21" s="213">
        <v>43.4359465571448</v>
      </c>
      <c r="BN21" s="212"/>
      <c r="BO21" s="86" t="s">
        <v>51</v>
      </c>
      <c r="BP21" s="87" t="s">
        <v>106</v>
      </c>
      <c r="BQ21" s="208">
        <v>101.986587434826</v>
      </c>
      <c r="BR21" s="208">
        <v>40.1563270383747</v>
      </c>
      <c r="BS21" s="208">
        <v>3.50448773720986</v>
      </c>
      <c r="BT21" s="208">
        <v>0.13880855336857</v>
      </c>
      <c r="BU21" s="208">
        <v>3.49169460515002</v>
      </c>
      <c r="BV21" s="208">
        <v>6.85781427770338</v>
      </c>
      <c r="BW21" s="208">
        <v>26.8927094199535</v>
      </c>
      <c r="BX21" s="208">
        <v>2.48029188299277</v>
      </c>
      <c r="BY21" s="208">
        <v>2.17492085281951</v>
      </c>
      <c r="BZ21" s="208">
        <v>3.08303772181141</v>
      </c>
      <c r="CA21" s="208">
        <v>0.00220192781204809</v>
      </c>
      <c r="CB21" s="208">
        <v>6.51567187705111</v>
      </c>
      <c r="CC21" s="208">
        <v>0.806777172635272</v>
      </c>
      <c r="CD21" s="208">
        <v>50.1778985189078</v>
      </c>
      <c r="CE21" s="208">
        <v>0.000358118295587736</v>
      </c>
      <c r="CF21" s="208">
        <v>9594.67211703063</v>
      </c>
      <c r="CG21" s="208">
        <v>0.00036628351441817</v>
      </c>
      <c r="CH21" s="208">
        <v>89.8823959621981</v>
      </c>
      <c r="CI21" s="208">
        <v>1.85655785760848</v>
      </c>
      <c r="CJ21" s="208">
        <v>0.0160848765419797</v>
      </c>
      <c r="CK21" s="208">
        <v>16.1163192047644</v>
      </c>
      <c r="CL21" s="208">
        <v>43.7958122744053</v>
      </c>
      <c r="CM21" s="208">
        <v>34.9798489308152</v>
      </c>
      <c r="CN21" s="208">
        <v>8.5477509873386</v>
      </c>
      <c r="CO21" s="208">
        <v>0.00555253399737757</v>
      </c>
      <c r="CP21" s="208">
        <v>2.20820026849187</v>
      </c>
      <c r="CQ21" s="208">
        <v>8.72523836532545</v>
      </c>
      <c r="CR21" s="208">
        <v>1.25687466810095</v>
      </c>
      <c r="CS21" s="208">
        <v>6.38573910952701</v>
      </c>
      <c r="CT21" s="208">
        <v>0.0225044066525724</v>
      </c>
      <c r="CU21" s="208">
        <v>2.09856574113367</v>
      </c>
      <c r="CV21" s="208">
        <v>3.80674748967461</v>
      </c>
      <c r="CW21" s="208">
        <v>4.06265037912569</v>
      </c>
      <c r="CX21" s="208">
        <v>5.2964765914923</v>
      </c>
      <c r="CY21" s="208">
        <v>62.0099896201137</v>
      </c>
      <c r="CZ21" s="208">
        <v>208.374513118887</v>
      </c>
      <c r="DA21" s="208">
        <v>194.569899804752</v>
      </c>
      <c r="DB21" s="208">
        <v>10.8034888013915</v>
      </c>
      <c r="DC21" s="208">
        <v>30.7804281708364</v>
      </c>
      <c r="DD21" s="208">
        <v>7.19796820482296</v>
      </c>
      <c r="DE21" s="208">
        <v>0.863946545099383</v>
      </c>
      <c r="DF21" s="208">
        <v>37.9660935561934</v>
      </c>
      <c r="DG21" s="208">
        <v>0.0140030990782207</v>
      </c>
      <c r="DH21" s="208">
        <v>0.141113324880341</v>
      </c>
      <c r="DI21" s="208">
        <v>0.0493119651680206</v>
      </c>
      <c r="DJ21" s="208">
        <v>0.0516059652371036</v>
      </c>
      <c r="DK21" s="208">
        <v>6.46484051427352</v>
      </c>
      <c r="DL21" s="208">
        <v>2.54366055192795</v>
      </c>
      <c r="DM21" s="208">
        <v>22.3295439110001</v>
      </c>
      <c r="DN21" s="208">
        <v>2.40876738522831</v>
      </c>
      <c r="DO21" s="208">
        <v>2.19856451152107</v>
      </c>
      <c r="DP21" s="208">
        <v>0</v>
      </c>
      <c r="DQ21" s="101">
        <f t="shared" si="0"/>
        <v>10660.7731291507</v>
      </c>
      <c r="DR21" s="210">
        <v>338.733186799101</v>
      </c>
      <c r="DS21" s="208">
        <v>3263.67272402679</v>
      </c>
      <c r="DT21" s="85">
        <f t="shared" si="1"/>
        <v>3602.40591082589</v>
      </c>
      <c r="DU21" s="208">
        <v>0</v>
      </c>
      <c r="DV21" s="208">
        <v>0</v>
      </c>
      <c r="DW21" s="208">
        <v>869.76375226013</v>
      </c>
      <c r="DX21" s="208">
        <v>0</v>
      </c>
      <c r="DY21" s="208">
        <v>-18.7509227395085</v>
      </c>
      <c r="DZ21" s="117">
        <f t="shared" si="2"/>
        <v>4453.41874034651</v>
      </c>
      <c r="EA21" s="118">
        <f t="shared" si="3"/>
        <v>15114.1918694972</v>
      </c>
    </row>
    <row r="22" spans="1:131">
      <c r="A22" s="86" t="s">
        <v>175</v>
      </c>
      <c r="B22" s="200" t="s">
        <v>176</v>
      </c>
      <c r="C22" s="208">
        <v>0.20438677712091</v>
      </c>
      <c r="D22" s="208">
        <v>19.3162875731536</v>
      </c>
      <c r="E22" s="208">
        <v>0.0114453115337442</v>
      </c>
      <c r="F22" s="208">
        <v>0</v>
      </c>
      <c r="G22" s="208">
        <v>0</v>
      </c>
      <c r="H22" s="208">
        <v>229.235419122265</v>
      </c>
      <c r="I22" s="208">
        <v>8.96781534921452</v>
      </c>
      <c r="J22" s="208">
        <v>0</v>
      </c>
      <c r="K22" s="208">
        <v>0</v>
      </c>
      <c r="L22" s="208">
        <v>0</v>
      </c>
      <c r="M22" s="208">
        <v>0</v>
      </c>
      <c r="N22" s="208">
        <v>106.898114527797</v>
      </c>
      <c r="O22" s="208">
        <v>0</v>
      </c>
      <c r="P22" s="208">
        <v>0</v>
      </c>
      <c r="Q22" s="208">
        <v>0</v>
      </c>
      <c r="R22" s="208">
        <v>0</v>
      </c>
      <c r="S22" s="208">
        <v>2.14019273970446</v>
      </c>
      <c r="T22" s="208">
        <v>0</v>
      </c>
      <c r="U22" s="208">
        <v>8.77413240059576</v>
      </c>
      <c r="V22" s="208">
        <v>0</v>
      </c>
      <c r="W22" s="208">
        <v>0</v>
      </c>
      <c r="X22" s="208">
        <v>0</v>
      </c>
      <c r="Y22" s="208">
        <v>0</v>
      </c>
      <c r="Z22" s="208">
        <v>1.26919534323948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0.0304269308634645</v>
      </c>
      <c r="AH22" s="208">
        <v>0</v>
      </c>
      <c r="AI22" s="208">
        <v>0</v>
      </c>
      <c r="AJ22" s="208">
        <v>0</v>
      </c>
      <c r="AK22" s="208">
        <v>0</v>
      </c>
      <c r="AL22" s="208">
        <v>3.37703238664455</v>
      </c>
      <c r="AM22" s="208">
        <v>0</v>
      </c>
      <c r="AN22" s="208">
        <v>0</v>
      </c>
      <c r="AO22" s="208">
        <v>0</v>
      </c>
      <c r="AP22" s="208">
        <v>0</v>
      </c>
      <c r="AQ22" s="208">
        <v>2.55681915203525</v>
      </c>
      <c r="AR22" s="208">
        <v>235.744266750647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50.6866910776965</v>
      </c>
      <c r="AZ22" s="208">
        <v>16.2295780884528</v>
      </c>
      <c r="BA22" s="208">
        <v>1.69208705225416</v>
      </c>
      <c r="BB22" s="208">
        <v>0</v>
      </c>
      <c r="BC22" s="209">
        <v>687.133890583218</v>
      </c>
      <c r="BD22" s="210">
        <v>1193.32790038723</v>
      </c>
      <c r="BE22" s="208">
        <v>1202.03880266107</v>
      </c>
      <c r="BF22" s="208">
        <v>2395.3667030483</v>
      </c>
      <c r="BG22" s="208">
        <v>0</v>
      </c>
      <c r="BH22" s="208">
        <v>0</v>
      </c>
      <c r="BI22" s="208">
        <v>1337.11412077067</v>
      </c>
      <c r="BJ22" s="208">
        <v>0</v>
      </c>
      <c r="BK22" s="208">
        <v>-0.790977832184017</v>
      </c>
      <c r="BL22" s="211">
        <v>3731.68984598679</v>
      </c>
      <c r="BM22" s="213">
        <v>4418.82373657</v>
      </c>
      <c r="BN22" s="212"/>
      <c r="BO22" s="86" t="s">
        <v>52</v>
      </c>
      <c r="BP22" s="87" t="s">
        <v>107</v>
      </c>
      <c r="BQ22" s="208">
        <v>10.1903062574232</v>
      </c>
      <c r="BR22" s="208">
        <v>8.64647288609138</v>
      </c>
      <c r="BS22" s="208">
        <v>0.300452234331715</v>
      </c>
      <c r="BT22" s="208">
        <v>0</v>
      </c>
      <c r="BU22" s="208">
        <v>0.194947349795042</v>
      </c>
      <c r="BV22" s="208">
        <v>12.2064403628409</v>
      </c>
      <c r="BW22" s="208">
        <v>3.7237426936385</v>
      </c>
      <c r="BX22" s="208">
        <v>3.25069514589637</v>
      </c>
      <c r="BY22" s="208">
        <v>0</v>
      </c>
      <c r="BZ22" s="208">
        <v>0</v>
      </c>
      <c r="CA22" s="208">
        <v>0</v>
      </c>
      <c r="CB22" s="208">
        <v>0</v>
      </c>
      <c r="CC22" s="208">
        <v>9.90522435320018</v>
      </c>
      <c r="CD22" s="208">
        <v>0.408763447725592</v>
      </c>
      <c r="CE22" s="208">
        <v>0</v>
      </c>
      <c r="CF22" s="208">
        <v>2927.5698934123</v>
      </c>
      <c r="CG22" s="208">
        <v>1.09689910035513</v>
      </c>
      <c r="CH22" s="208">
        <v>5.34165539472853</v>
      </c>
      <c r="CI22" s="208">
        <v>1.6046214133607</v>
      </c>
      <c r="CJ22" s="208">
        <v>2.61980188147486</v>
      </c>
      <c r="CK22" s="208">
        <v>0</v>
      </c>
      <c r="CL22" s="208">
        <v>0.0581306963199307</v>
      </c>
      <c r="CM22" s="208">
        <v>0.0185788965944018</v>
      </c>
      <c r="CN22" s="208">
        <v>5.45637106402524</v>
      </c>
      <c r="CO22" s="208">
        <v>0</v>
      </c>
      <c r="CP22" s="208">
        <v>0.0244866540036488</v>
      </c>
      <c r="CQ22" s="208">
        <v>0.137192682655191</v>
      </c>
      <c r="CR22" s="208">
        <v>0.412081885464518</v>
      </c>
      <c r="CS22" s="208">
        <v>0.154354126852531</v>
      </c>
      <c r="CT22" s="208">
        <v>0.00229368000742522</v>
      </c>
      <c r="CU22" s="208">
        <v>0.358690286506176</v>
      </c>
      <c r="CV22" s="208">
        <v>0.159921747765642</v>
      </c>
      <c r="CW22" s="208">
        <v>0.462748528888152</v>
      </c>
      <c r="CX22" s="208">
        <v>3.62891402416454</v>
      </c>
      <c r="CY22" s="208">
        <v>42.4288746394928</v>
      </c>
      <c r="CZ22" s="208">
        <v>104.161655783331</v>
      </c>
      <c r="DA22" s="208">
        <v>178.849301271125</v>
      </c>
      <c r="DB22" s="208">
        <v>0.734318051317664</v>
      </c>
      <c r="DC22" s="208">
        <v>1.95402243740321</v>
      </c>
      <c r="DD22" s="208">
        <v>6.10263545541126</v>
      </c>
      <c r="DE22" s="208">
        <v>2.30336759363734</v>
      </c>
      <c r="DF22" s="208">
        <v>3.50279857397369</v>
      </c>
      <c r="DG22" s="208">
        <v>8.44708445428451</v>
      </c>
      <c r="DH22" s="208">
        <v>7.53052115576096</v>
      </c>
      <c r="DI22" s="208">
        <v>11.6389572844787</v>
      </c>
      <c r="DJ22" s="208">
        <v>1.77480260477081</v>
      </c>
      <c r="DK22" s="208">
        <v>33.8297661120164</v>
      </c>
      <c r="DL22" s="208">
        <v>29.2337314704773</v>
      </c>
      <c r="DM22" s="208">
        <v>60.8391730613163</v>
      </c>
      <c r="DN22" s="208">
        <v>20.8883130421309</v>
      </c>
      <c r="DO22" s="208">
        <v>6.6345535652033</v>
      </c>
      <c r="DP22" s="208">
        <v>0</v>
      </c>
      <c r="DQ22" s="101">
        <f t="shared" si="0"/>
        <v>3518.78755676254</v>
      </c>
      <c r="DR22" s="210">
        <v>0.0159177563326805</v>
      </c>
      <c r="DS22" s="208">
        <v>2915.67700254376</v>
      </c>
      <c r="DT22" s="85">
        <f t="shared" si="1"/>
        <v>2915.6929203001</v>
      </c>
      <c r="DU22" s="208">
        <v>0</v>
      </c>
      <c r="DV22" s="208">
        <v>0</v>
      </c>
      <c r="DW22" s="208">
        <v>3981.996782439</v>
      </c>
      <c r="DX22" s="208">
        <v>0</v>
      </c>
      <c r="DY22" s="208">
        <v>-3.87050873979925</v>
      </c>
      <c r="DZ22" s="117">
        <f t="shared" si="2"/>
        <v>6893.8191939993</v>
      </c>
      <c r="EA22" s="118">
        <f t="shared" si="3"/>
        <v>10412.6067507618</v>
      </c>
    </row>
    <row r="23" spans="1:131">
      <c r="A23" s="86" t="s">
        <v>177</v>
      </c>
      <c r="B23" s="200" t="s">
        <v>178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0.0527655518445382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0.0353786151930342</v>
      </c>
      <c r="AR23" s="208">
        <v>3.32248514897516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0.445149217877305</v>
      </c>
      <c r="AZ23" s="208">
        <v>0.0628885229818441</v>
      </c>
      <c r="BA23" s="208">
        <v>0.0226884645880907</v>
      </c>
      <c r="BB23" s="208">
        <v>0</v>
      </c>
      <c r="BC23" s="209">
        <v>3.94135552145997</v>
      </c>
      <c r="BD23" s="210">
        <v>42.9544302524111</v>
      </c>
      <c r="BE23" s="208">
        <v>39.5047523603188</v>
      </c>
      <c r="BF23" s="208">
        <v>82.4591826127299</v>
      </c>
      <c r="BG23" s="208">
        <v>0</v>
      </c>
      <c r="BH23" s="208">
        <v>0</v>
      </c>
      <c r="BI23" s="208">
        <v>239.115476260542</v>
      </c>
      <c r="BJ23" s="208">
        <v>0</v>
      </c>
      <c r="BK23" s="208">
        <v>-0.0126025947319775</v>
      </c>
      <c r="BL23" s="211">
        <v>321.56205627854</v>
      </c>
      <c r="BM23" s="213">
        <v>325.5034118</v>
      </c>
      <c r="BN23" s="212"/>
      <c r="BO23" s="86" t="s">
        <v>53</v>
      </c>
      <c r="BP23" s="87" t="s">
        <v>108</v>
      </c>
      <c r="BQ23" s="208">
        <v>301.461941126928</v>
      </c>
      <c r="BR23" s="208">
        <v>95.5968014391104</v>
      </c>
      <c r="BS23" s="208">
        <v>4.17564796136991</v>
      </c>
      <c r="BT23" s="208">
        <v>2.20831310135609e-5</v>
      </c>
      <c r="BU23" s="208">
        <v>1.74075974954187</v>
      </c>
      <c r="BV23" s="208">
        <v>13.3799992419926</v>
      </c>
      <c r="BW23" s="208">
        <v>67.6903017425765</v>
      </c>
      <c r="BX23" s="208">
        <v>7.47329804854199</v>
      </c>
      <c r="BY23" s="208">
        <v>4.5609229658228</v>
      </c>
      <c r="BZ23" s="208">
        <v>57.610147203413</v>
      </c>
      <c r="CA23" s="208">
        <v>1.74136333184476</v>
      </c>
      <c r="CB23" s="208">
        <v>215.200677559711</v>
      </c>
      <c r="CC23" s="208">
        <v>22.5420677922842</v>
      </c>
      <c r="CD23" s="208">
        <v>140.307403217756</v>
      </c>
      <c r="CE23" s="208">
        <v>0.67828992880206</v>
      </c>
      <c r="CF23" s="208">
        <v>0.00225061289526485</v>
      </c>
      <c r="CG23" s="208">
        <v>3.62990729174407</v>
      </c>
      <c r="CH23" s="208">
        <v>4121.79455696646</v>
      </c>
      <c r="CI23" s="208">
        <v>337.241518087118</v>
      </c>
      <c r="CJ23" s="208">
        <v>12.4242915046229</v>
      </c>
      <c r="CK23" s="208">
        <v>655.781831872034</v>
      </c>
      <c r="CL23" s="208">
        <v>86.0743324388375</v>
      </c>
      <c r="CM23" s="208">
        <v>33.0363721737592</v>
      </c>
      <c r="CN23" s="208">
        <v>80.8097209888117</v>
      </c>
      <c r="CO23" s="208">
        <v>4.39449069117141</v>
      </c>
      <c r="CP23" s="208">
        <v>30.1015753212646</v>
      </c>
      <c r="CQ23" s="208">
        <v>11.1338179563677</v>
      </c>
      <c r="CR23" s="208">
        <v>3.06965960609051</v>
      </c>
      <c r="CS23" s="208">
        <v>37.4623877331403</v>
      </c>
      <c r="CT23" s="208">
        <v>1.97752761004791</v>
      </c>
      <c r="CU23" s="208">
        <v>114.89712383911</v>
      </c>
      <c r="CV23" s="208">
        <v>4.41886725455889</v>
      </c>
      <c r="CW23" s="208">
        <v>3.95167718644774</v>
      </c>
      <c r="CX23" s="208">
        <v>35.3023974518548</v>
      </c>
      <c r="CY23" s="208">
        <v>0.0871742665161036</v>
      </c>
      <c r="CZ23" s="208">
        <v>22.0729160105727</v>
      </c>
      <c r="DA23" s="208">
        <v>0.0271890097969328</v>
      </c>
      <c r="DB23" s="208">
        <v>0.00210926130885681</v>
      </c>
      <c r="DC23" s="208">
        <v>0.00195783190226451</v>
      </c>
      <c r="DD23" s="208">
        <v>0.0265104597713458</v>
      </c>
      <c r="DE23" s="208">
        <v>0.014361605477132</v>
      </c>
      <c r="DF23" s="208">
        <v>0.0786651510413002</v>
      </c>
      <c r="DG23" s="208">
        <v>0.011651190410526</v>
      </c>
      <c r="DH23" s="208">
        <v>0.0144040655248261</v>
      </c>
      <c r="DI23" s="208">
        <v>0.0397692112049736</v>
      </c>
      <c r="DJ23" s="208">
        <v>0.017206379371217</v>
      </c>
      <c r="DK23" s="208">
        <v>1.10535614461194</v>
      </c>
      <c r="DL23" s="208">
        <v>0.0317074392088759</v>
      </c>
      <c r="DM23" s="208">
        <v>12.801620045738</v>
      </c>
      <c r="DN23" s="208">
        <v>66.5846528745802</v>
      </c>
      <c r="DO23" s="208">
        <v>11.3650219114635</v>
      </c>
      <c r="DP23" s="208">
        <v>0</v>
      </c>
      <c r="DQ23" s="101">
        <f t="shared" si="0"/>
        <v>6625.94622283766</v>
      </c>
      <c r="DR23" s="210">
        <v>1467.80303030875</v>
      </c>
      <c r="DS23" s="208">
        <v>2487.01251521397</v>
      </c>
      <c r="DT23" s="85">
        <f t="shared" si="1"/>
        <v>3954.81554552272</v>
      </c>
      <c r="DU23" s="208">
        <v>0</v>
      </c>
      <c r="DV23" s="208">
        <v>0</v>
      </c>
      <c r="DW23" s="208">
        <v>0.99077210703851</v>
      </c>
      <c r="DX23" s="208">
        <v>1.64663265437673</v>
      </c>
      <c r="DY23" s="208">
        <v>-243.646432068543</v>
      </c>
      <c r="DZ23" s="117">
        <f t="shared" si="2"/>
        <v>3713.80651821559</v>
      </c>
      <c r="EA23" s="118">
        <f t="shared" si="3"/>
        <v>10339.7527410533</v>
      </c>
    </row>
    <row r="24" spans="1:131">
      <c r="A24" s="86" t="s">
        <v>179</v>
      </c>
      <c r="B24" s="200" t="s">
        <v>180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29.2614312298103</v>
      </c>
      <c r="I24" s="208">
        <v>0.349252672449466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0.110622900826829</v>
      </c>
      <c r="AR24" s="208">
        <v>0.83227667039465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2.09853106350313</v>
      </c>
      <c r="AZ24" s="208">
        <v>0.53033350012586</v>
      </c>
      <c r="BA24" s="208">
        <v>0.00861588283690969</v>
      </c>
      <c r="BB24" s="208">
        <v>0</v>
      </c>
      <c r="BC24" s="209">
        <v>33.1910639199471</v>
      </c>
      <c r="BD24" s="210">
        <v>0.111010690536641</v>
      </c>
      <c r="BE24" s="208">
        <v>64.151559259693</v>
      </c>
      <c r="BF24" s="208">
        <v>64.2625699502296</v>
      </c>
      <c r="BG24" s="208">
        <v>0</v>
      </c>
      <c r="BH24" s="208">
        <v>0</v>
      </c>
      <c r="BI24" s="208">
        <v>52.9652547878789</v>
      </c>
      <c r="BJ24" s="208">
        <v>0</v>
      </c>
      <c r="BK24" s="208">
        <v>-0.0386342080556912</v>
      </c>
      <c r="BL24" s="211">
        <v>117.189190530053</v>
      </c>
      <c r="BM24" s="213">
        <v>150.38025445</v>
      </c>
      <c r="BN24" s="212"/>
      <c r="BO24" s="86" t="s">
        <v>54</v>
      </c>
      <c r="BP24" s="87" t="s">
        <v>109</v>
      </c>
      <c r="BQ24" s="208">
        <v>3400.80386321238</v>
      </c>
      <c r="BR24" s="208">
        <v>309.989211190292</v>
      </c>
      <c r="BS24" s="208">
        <v>11.7591872152163</v>
      </c>
      <c r="BT24" s="208">
        <v>0.00336365746525846</v>
      </c>
      <c r="BU24" s="208">
        <v>57.2121202386723</v>
      </c>
      <c r="BV24" s="208">
        <v>67.1149843826475</v>
      </c>
      <c r="BW24" s="208">
        <v>267.024770308421</v>
      </c>
      <c r="BX24" s="208">
        <v>8.80539273801688</v>
      </c>
      <c r="BY24" s="208">
        <v>1.5493493377167</v>
      </c>
      <c r="BZ24" s="208">
        <v>5.45770502442541</v>
      </c>
      <c r="CA24" s="208">
        <v>2.00781966726703</v>
      </c>
      <c r="CB24" s="208">
        <v>36.9499793638027</v>
      </c>
      <c r="CC24" s="208">
        <v>50.6647962105414</v>
      </c>
      <c r="CD24" s="208">
        <v>58.3207861642837</v>
      </c>
      <c r="CE24" s="208">
        <v>28.0064092721142</v>
      </c>
      <c r="CF24" s="208">
        <v>22.9478610299595</v>
      </c>
      <c r="CG24" s="208">
        <v>1.14899641912965</v>
      </c>
      <c r="CH24" s="208">
        <v>139.082132538531</v>
      </c>
      <c r="CI24" s="208">
        <v>467.267162954212</v>
      </c>
      <c r="CJ24" s="208">
        <v>10.7557638891474</v>
      </c>
      <c r="CK24" s="208">
        <v>152.729550741662</v>
      </c>
      <c r="CL24" s="208">
        <v>50.1252375501593</v>
      </c>
      <c r="CM24" s="208">
        <v>13.1995093161036</v>
      </c>
      <c r="CN24" s="208">
        <v>109.845964839042</v>
      </c>
      <c r="CO24" s="208">
        <v>2.55840371791104</v>
      </c>
      <c r="CP24" s="208">
        <v>3.02109370237914</v>
      </c>
      <c r="CQ24" s="208">
        <v>16.4644184197738</v>
      </c>
      <c r="CR24" s="208">
        <v>42.7752880210172</v>
      </c>
      <c r="CS24" s="208">
        <v>14.2830111133701</v>
      </c>
      <c r="CT24" s="208">
        <v>0.743977852003502</v>
      </c>
      <c r="CU24" s="208">
        <v>81.9114535263561</v>
      </c>
      <c r="CV24" s="208">
        <v>14.6730929340365</v>
      </c>
      <c r="CW24" s="208">
        <v>5.13823189178548</v>
      </c>
      <c r="CX24" s="208">
        <v>15.9724403135909</v>
      </c>
      <c r="CY24" s="208">
        <v>718.613840244047</v>
      </c>
      <c r="CZ24" s="208">
        <v>219.311377464173</v>
      </c>
      <c r="DA24" s="208">
        <v>46.4886112854632</v>
      </c>
      <c r="DB24" s="208">
        <v>0.199532394547534</v>
      </c>
      <c r="DC24" s="208">
        <v>0.0536593063975833</v>
      </c>
      <c r="DD24" s="208">
        <v>10.346587453251</v>
      </c>
      <c r="DE24" s="208">
        <v>3.69982324693114</v>
      </c>
      <c r="DF24" s="208">
        <v>3.91512301754635</v>
      </c>
      <c r="DG24" s="208">
        <v>2.68007415570491</v>
      </c>
      <c r="DH24" s="208">
        <v>6.51806489192966</v>
      </c>
      <c r="DI24" s="208">
        <v>2.35542528306464</v>
      </c>
      <c r="DJ24" s="208">
        <v>38.270591400012</v>
      </c>
      <c r="DK24" s="208">
        <v>21.6344914523378</v>
      </c>
      <c r="DL24" s="208">
        <v>118.138324309311</v>
      </c>
      <c r="DM24" s="208">
        <v>82.2493505187028</v>
      </c>
      <c r="DN24" s="208">
        <v>80.2706556377276</v>
      </c>
      <c r="DO24" s="208">
        <v>63.2630173619398</v>
      </c>
      <c r="DP24" s="208">
        <v>0</v>
      </c>
      <c r="DQ24" s="101">
        <f t="shared" si="0"/>
        <v>6888.32187817652</v>
      </c>
      <c r="DR24" s="210">
        <v>552.16186436239</v>
      </c>
      <c r="DS24" s="208">
        <v>2055.19473539846</v>
      </c>
      <c r="DT24" s="85">
        <f t="shared" si="1"/>
        <v>2607.35659976085</v>
      </c>
      <c r="DU24" s="208">
        <v>0</v>
      </c>
      <c r="DV24" s="208">
        <v>0</v>
      </c>
      <c r="DW24" s="208">
        <v>3181.48501649623</v>
      </c>
      <c r="DX24" s="208">
        <v>0</v>
      </c>
      <c r="DY24" s="208">
        <v>-8.175625717343</v>
      </c>
      <c r="DZ24" s="117">
        <f t="shared" si="2"/>
        <v>5780.66599053973</v>
      </c>
      <c r="EA24" s="118">
        <f t="shared" si="3"/>
        <v>12668.9878687163</v>
      </c>
    </row>
    <row r="25" spans="1:131">
      <c r="A25" s="86" t="s">
        <v>181</v>
      </c>
      <c r="B25" s="200" t="s">
        <v>182</v>
      </c>
      <c r="C25" s="208">
        <v>0</v>
      </c>
      <c r="D25" s="208">
        <v>0</v>
      </c>
      <c r="E25" s="208">
        <v>0</v>
      </c>
      <c r="F25" s="208">
        <v>0</v>
      </c>
      <c r="G25" s="208">
        <v>0</v>
      </c>
      <c r="H25" s="208">
        <v>112.275338656823</v>
      </c>
      <c r="I25" s="208">
        <v>20.142662124644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0.0345132162521876</v>
      </c>
      <c r="V25" s="208">
        <v>0.00544678455230857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0.104770841410643</v>
      </c>
      <c r="AM25" s="208">
        <v>0</v>
      </c>
      <c r="AN25" s="208">
        <v>0</v>
      </c>
      <c r="AO25" s="208">
        <v>0</v>
      </c>
      <c r="AP25" s="208">
        <v>0</v>
      </c>
      <c r="AQ25" s="208">
        <v>0.549707732848907</v>
      </c>
      <c r="AR25" s="208">
        <v>17.23317126824</v>
      </c>
      <c r="AS25" s="208">
        <v>0</v>
      </c>
      <c r="AT25" s="208">
        <v>0</v>
      </c>
      <c r="AU25" s="208">
        <v>0</v>
      </c>
      <c r="AV25" s="208">
        <v>0</v>
      </c>
      <c r="AW25" s="208">
        <v>0.00861092044317448</v>
      </c>
      <c r="AX25" s="208">
        <v>0</v>
      </c>
      <c r="AY25" s="208">
        <v>4.73601274130511</v>
      </c>
      <c r="AZ25" s="208">
        <v>1.71142986405665</v>
      </c>
      <c r="BA25" s="208">
        <v>0.388954407971981</v>
      </c>
      <c r="BB25" s="208">
        <v>0</v>
      </c>
      <c r="BC25" s="209">
        <v>157.190618558548</v>
      </c>
      <c r="BD25" s="210">
        <v>0.679233261860283</v>
      </c>
      <c r="BE25" s="208">
        <v>523.515852993547</v>
      </c>
      <c r="BF25" s="208">
        <v>524.195086255407</v>
      </c>
      <c r="BG25" s="208">
        <v>0</v>
      </c>
      <c r="BH25" s="208">
        <v>0</v>
      </c>
      <c r="BI25" s="208">
        <v>598.558583623181</v>
      </c>
      <c r="BJ25" s="208">
        <v>0</v>
      </c>
      <c r="BK25" s="208">
        <v>-0.17981328713711</v>
      </c>
      <c r="BL25" s="211">
        <v>1122.57385659145</v>
      </c>
      <c r="BM25" s="213">
        <v>1279.76447515</v>
      </c>
      <c r="BN25" s="212"/>
      <c r="BO25" s="86" t="s">
        <v>55</v>
      </c>
      <c r="BP25" s="87" t="s">
        <v>110</v>
      </c>
      <c r="BQ25" s="208">
        <v>10.6674308887026</v>
      </c>
      <c r="BR25" s="208">
        <v>40.2450953364596</v>
      </c>
      <c r="BS25" s="208">
        <v>0.434660775242245</v>
      </c>
      <c r="BT25" s="208">
        <v>0</v>
      </c>
      <c r="BU25" s="208">
        <v>0</v>
      </c>
      <c r="BV25" s="208">
        <v>0</v>
      </c>
      <c r="BW25" s="208">
        <v>6.95815601396111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208">
        <v>0.588288513386092</v>
      </c>
      <c r="CJ25" s="208">
        <v>12.9844747622449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8">
        <v>0</v>
      </c>
      <c r="CR25" s="208">
        <v>0</v>
      </c>
      <c r="CS25" s="208">
        <v>0</v>
      </c>
      <c r="CT25" s="208">
        <v>0</v>
      </c>
      <c r="CU25" s="208">
        <v>0</v>
      </c>
      <c r="CV25" s="208">
        <v>0</v>
      </c>
      <c r="CW25" s="208">
        <v>0</v>
      </c>
      <c r="CX25" s="208">
        <v>0</v>
      </c>
      <c r="CY25" s="208">
        <v>0</v>
      </c>
      <c r="CZ25" s="208">
        <v>1.84772712006977</v>
      </c>
      <c r="DA25" s="208">
        <v>0</v>
      </c>
      <c r="DB25" s="208">
        <v>0</v>
      </c>
      <c r="DC25" s="208">
        <v>0</v>
      </c>
      <c r="DD25" s="208">
        <v>0</v>
      </c>
      <c r="DE25" s="208">
        <v>0</v>
      </c>
      <c r="DF25" s="208">
        <v>0</v>
      </c>
      <c r="DG25" s="208">
        <v>0</v>
      </c>
      <c r="DH25" s="208">
        <v>0</v>
      </c>
      <c r="DI25" s="208">
        <v>0</v>
      </c>
      <c r="DJ25" s="208">
        <v>0</v>
      </c>
      <c r="DK25" s="208">
        <v>0.521842704496768</v>
      </c>
      <c r="DL25" s="208">
        <v>0</v>
      </c>
      <c r="DM25" s="208">
        <v>61.3269978973678</v>
      </c>
      <c r="DN25" s="208">
        <v>301.886738217212</v>
      </c>
      <c r="DO25" s="208">
        <v>8.68071890770575</v>
      </c>
      <c r="DP25" s="208">
        <v>0</v>
      </c>
      <c r="DQ25" s="101">
        <f t="shared" si="0"/>
        <v>446.142131136849</v>
      </c>
      <c r="DR25" s="210">
        <v>30.0869641185228</v>
      </c>
      <c r="DS25" s="208">
        <v>647.351391650867</v>
      </c>
      <c r="DT25" s="85">
        <f t="shared" si="1"/>
        <v>677.438355769389</v>
      </c>
      <c r="DU25" s="208">
        <v>134.415010302053</v>
      </c>
      <c r="DV25" s="208">
        <v>0</v>
      </c>
      <c r="DW25" s="208">
        <v>3681.72768469247</v>
      </c>
      <c r="DX25" s="208">
        <v>0</v>
      </c>
      <c r="DY25" s="208">
        <v>-0.681285173793679</v>
      </c>
      <c r="DZ25" s="117">
        <f t="shared" si="2"/>
        <v>4492.89976559011</v>
      </c>
      <c r="EA25" s="118">
        <f t="shared" si="3"/>
        <v>4939.04189672696</v>
      </c>
    </row>
    <row r="26" spans="1:131">
      <c r="A26" s="86" t="s">
        <v>183</v>
      </c>
      <c r="B26" s="200" t="s">
        <v>184</v>
      </c>
      <c r="C26" s="208">
        <v>3.18499590014178</v>
      </c>
      <c r="D26" s="208">
        <v>14.8213558462783</v>
      </c>
      <c r="E26" s="208">
        <v>0.0450866490182166</v>
      </c>
      <c r="F26" s="208">
        <v>0</v>
      </c>
      <c r="G26" s="208">
        <v>0</v>
      </c>
      <c r="H26" s="208">
        <v>78.8756559034618</v>
      </c>
      <c r="I26" s="208">
        <v>205.824749320683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25.5381507561378</v>
      </c>
      <c r="T26" s="208">
        <v>0.0723227692111897</v>
      </c>
      <c r="U26" s="208">
        <v>3.21507135107513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0.130521919842975</v>
      </c>
      <c r="AH26" s="208">
        <v>0</v>
      </c>
      <c r="AI26" s="208">
        <v>0</v>
      </c>
      <c r="AJ26" s="208">
        <v>0</v>
      </c>
      <c r="AK26" s="208">
        <v>0</v>
      </c>
      <c r="AL26" s="208">
        <v>3.50943671615156</v>
      </c>
      <c r="AM26" s="208">
        <v>0</v>
      </c>
      <c r="AN26" s="208">
        <v>0</v>
      </c>
      <c r="AO26" s="208">
        <v>0</v>
      </c>
      <c r="AP26" s="208">
        <v>0</v>
      </c>
      <c r="AQ26" s="208">
        <v>0.0164727372682423</v>
      </c>
      <c r="AR26" s="208">
        <v>20.6486175011569</v>
      </c>
      <c r="AS26" s="208">
        <v>0</v>
      </c>
      <c r="AT26" s="208">
        <v>0</v>
      </c>
      <c r="AU26" s="208">
        <v>0</v>
      </c>
      <c r="AV26" s="208">
        <v>0</v>
      </c>
      <c r="AW26" s="208">
        <v>0.00579013895250259</v>
      </c>
      <c r="AX26" s="208">
        <v>0</v>
      </c>
      <c r="AY26" s="208">
        <v>2.54723481890271</v>
      </c>
      <c r="AZ26" s="208">
        <v>0.385996321014603</v>
      </c>
      <c r="BA26" s="208">
        <v>0.064128941673099</v>
      </c>
      <c r="BB26" s="208">
        <v>0</v>
      </c>
      <c r="BC26" s="209">
        <v>358.88558759097</v>
      </c>
      <c r="BD26" s="210">
        <v>327.689656950749</v>
      </c>
      <c r="BE26" s="208">
        <v>601.375366067868</v>
      </c>
      <c r="BF26" s="208">
        <v>929.065023018617</v>
      </c>
      <c r="BG26" s="208">
        <v>0</v>
      </c>
      <c r="BH26" s="208">
        <v>0</v>
      </c>
      <c r="BI26" s="208">
        <v>144.965447919443</v>
      </c>
      <c r="BJ26" s="208">
        <v>0</v>
      </c>
      <c r="BK26" s="208">
        <v>-0.379019519029035</v>
      </c>
      <c r="BL26" s="211">
        <v>1073.65145141903</v>
      </c>
      <c r="BM26" s="213">
        <v>1432.53703901</v>
      </c>
      <c r="BN26" s="212"/>
      <c r="BO26" s="86" t="s">
        <v>56</v>
      </c>
      <c r="BP26" s="87" t="s">
        <v>111</v>
      </c>
      <c r="BQ26" s="208">
        <v>11.4861058900141</v>
      </c>
      <c r="BR26" s="208">
        <v>5.60654904225692</v>
      </c>
      <c r="BS26" s="208">
        <v>1.52555230252839</v>
      </c>
      <c r="BT26" s="208">
        <v>9.10653214864797e-6</v>
      </c>
      <c r="BU26" s="208">
        <v>3.35412812613895</v>
      </c>
      <c r="BV26" s="208">
        <v>140.81697665696</v>
      </c>
      <c r="BW26" s="208">
        <v>535.64294265121</v>
      </c>
      <c r="BX26" s="208">
        <v>130.34913263314</v>
      </c>
      <c r="BY26" s="208">
        <v>0.000487530657093734</v>
      </c>
      <c r="BZ26" s="208">
        <v>1.65849712013682</v>
      </c>
      <c r="CA26" s="208">
        <v>1.25559623722848</v>
      </c>
      <c r="CB26" s="208">
        <v>120.659195312741</v>
      </c>
      <c r="CC26" s="208">
        <v>9.34724720215279</v>
      </c>
      <c r="CD26" s="208">
        <v>14.0669464897175</v>
      </c>
      <c r="CE26" s="208">
        <v>14.7388968030604</v>
      </c>
      <c r="CF26" s="208">
        <v>4.1396113018629</v>
      </c>
      <c r="CG26" s="208">
        <v>0.196279270939259</v>
      </c>
      <c r="CH26" s="208">
        <v>137.456775178724</v>
      </c>
      <c r="CI26" s="208">
        <v>30.5790516062813</v>
      </c>
      <c r="CJ26" s="208">
        <v>3.94666286618049</v>
      </c>
      <c r="CK26" s="208">
        <v>509.355790422408</v>
      </c>
      <c r="CL26" s="208">
        <v>50.6778247082138</v>
      </c>
      <c r="CM26" s="208">
        <v>11.4565830959134</v>
      </c>
      <c r="CN26" s="208">
        <v>37.7490344892462</v>
      </c>
      <c r="CO26" s="208">
        <v>8.79268097922068</v>
      </c>
      <c r="CP26" s="208">
        <v>21.1402246416884</v>
      </c>
      <c r="CQ26" s="208">
        <v>208.052753309928</v>
      </c>
      <c r="CR26" s="208">
        <v>570.035078454804</v>
      </c>
      <c r="CS26" s="208">
        <v>144.740843411649</v>
      </c>
      <c r="CT26" s="208">
        <v>2.95748608705738</v>
      </c>
      <c r="CU26" s="208">
        <v>166.851061686768</v>
      </c>
      <c r="CV26" s="208">
        <v>17.9462748918869</v>
      </c>
      <c r="CW26" s="208">
        <v>3.74623704387885</v>
      </c>
      <c r="CX26" s="208">
        <v>11.6681511675698</v>
      </c>
      <c r="CY26" s="208">
        <v>264.16073779051</v>
      </c>
      <c r="CZ26" s="208">
        <v>306.607352808003</v>
      </c>
      <c r="DA26" s="208">
        <v>513.884403713157</v>
      </c>
      <c r="DB26" s="208">
        <v>0.000638804042402736</v>
      </c>
      <c r="DC26" s="208">
        <v>46.3642824551958</v>
      </c>
      <c r="DD26" s="208">
        <v>4.47034661778157</v>
      </c>
      <c r="DE26" s="208">
        <v>0.172595091997323</v>
      </c>
      <c r="DF26" s="208">
        <v>14.7146978636751</v>
      </c>
      <c r="DG26" s="208">
        <v>0.00229195188633105</v>
      </c>
      <c r="DH26" s="208">
        <v>0.0290185367146778</v>
      </c>
      <c r="DI26" s="208">
        <v>0.6238599303313</v>
      </c>
      <c r="DJ26" s="208">
        <v>1.56268532626762</v>
      </c>
      <c r="DK26" s="208">
        <v>5.88461682042263</v>
      </c>
      <c r="DL26" s="208">
        <v>16.2932317824178</v>
      </c>
      <c r="DM26" s="208">
        <v>21.2790036094176</v>
      </c>
      <c r="DN26" s="208">
        <v>17.0368940478263</v>
      </c>
      <c r="DO26" s="208">
        <v>2.55169658631532</v>
      </c>
      <c r="DP26" s="208">
        <v>0</v>
      </c>
      <c r="DQ26" s="101">
        <f t="shared" si="0"/>
        <v>4147.63502145466</v>
      </c>
      <c r="DR26" s="210">
        <v>508.112072008627</v>
      </c>
      <c r="DS26" s="208">
        <v>2051.93376621183</v>
      </c>
      <c r="DT26" s="85">
        <f t="shared" si="1"/>
        <v>2560.04583822046</v>
      </c>
      <c r="DU26" s="208">
        <v>0</v>
      </c>
      <c r="DV26" s="208">
        <v>0</v>
      </c>
      <c r="DW26" s="208">
        <v>262.647570976919</v>
      </c>
      <c r="DX26" s="208">
        <v>0.707632255629895</v>
      </c>
      <c r="DY26" s="208">
        <v>-5.02025079091078</v>
      </c>
      <c r="DZ26" s="117">
        <f t="shared" si="2"/>
        <v>2818.3807906621</v>
      </c>
      <c r="EA26" s="118">
        <f t="shared" si="3"/>
        <v>6966.01581211676</v>
      </c>
    </row>
    <row r="27" spans="1:131">
      <c r="A27" s="86" t="s">
        <v>185</v>
      </c>
      <c r="B27" s="200" t="s">
        <v>186</v>
      </c>
      <c r="C27" s="208">
        <v>0.043766635825395</v>
      </c>
      <c r="D27" s="208">
        <v>0.0978636710047428</v>
      </c>
      <c r="E27" s="208">
        <v>0</v>
      </c>
      <c r="F27" s="208">
        <v>0</v>
      </c>
      <c r="G27" s="208">
        <v>0</v>
      </c>
      <c r="H27" s="208">
        <v>0</v>
      </c>
      <c r="I27" s="208">
        <v>0.434961076900136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8">
        <v>0</v>
      </c>
      <c r="AN27" s="208">
        <v>0</v>
      </c>
      <c r="AO27" s="208">
        <v>0</v>
      </c>
      <c r="AP27" s="208">
        <v>0</v>
      </c>
      <c r="AQ27" s="208">
        <v>0.00517515149826887</v>
      </c>
      <c r="AR27" s="208">
        <v>1.38856324921528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0.855779835428826</v>
      </c>
      <c r="AZ27" s="208">
        <v>0.156869540244207</v>
      </c>
      <c r="BA27" s="208">
        <v>0.0174728419584444</v>
      </c>
      <c r="BB27" s="208">
        <v>0</v>
      </c>
      <c r="BC27" s="209">
        <v>3.0004520020753</v>
      </c>
      <c r="BD27" s="210">
        <v>16.5218169681623</v>
      </c>
      <c r="BE27" s="208">
        <v>117.584845635602</v>
      </c>
      <c r="BF27" s="208">
        <v>134.106662603764</v>
      </c>
      <c r="BG27" s="208">
        <v>0</v>
      </c>
      <c r="BH27" s="208">
        <v>0</v>
      </c>
      <c r="BI27" s="208">
        <v>16.5969884801796</v>
      </c>
      <c r="BJ27" s="208">
        <v>0</v>
      </c>
      <c r="BK27" s="208">
        <v>-0.00348644601911899</v>
      </c>
      <c r="BL27" s="211">
        <v>150.700164637925</v>
      </c>
      <c r="BM27" s="213">
        <v>153.70061664</v>
      </c>
      <c r="BN27" s="212"/>
      <c r="BO27" s="86" t="s">
        <v>57</v>
      </c>
      <c r="BP27" s="87" t="s">
        <v>112</v>
      </c>
      <c r="BQ27" s="208">
        <v>95.5865988082021</v>
      </c>
      <c r="BR27" s="208">
        <v>187.315793294408</v>
      </c>
      <c r="BS27" s="208">
        <v>2.81351425423384</v>
      </c>
      <c r="BT27" s="208">
        <v>7.68032201840586e-6</v>
      </c>
      <c r="BU27" s="208">
        <v>1.0359111070953</v>
      </c>
      <c r="BV27" s="208">
        <v>0.0478782600571165</v>
      </c>
      <c r="BW27" s="208">
        <v>73.2410515714709</v>
      </c>
      <c r="BX27" s="208">
        <v>115.400996452295</v>
      </c>
      <c r="BY27" s="208">
        <v>0.000479440188726888</v>
      </c>
      <c r="BZ27" s="208">
        <v>0.00027869603777443</v>
      </c>
      <c r="CA27" s="208">
        <v>0.00032983935720881</v>
      </c>
      <c r="CB27" s="208">
        <v>0.000725881360053981</v>
      </c>
      <c r="CC27" s="208">
        <v>0.00074256406045474</v>
      </c>
      <c r="CD27" s="208">
        <v>5.96166945869932</v>
      </c>
      <c r="CE27" s="208">
        <v>5.36445871545191e-5</v>
      </c>
      <c r="CF27" s="208">
        <v>0.000418470191184396</v>
      </c>
      <c r="CG27" s="208">
        <v>5.48677019704379e-5</v>
      </c>
      <c r="CH27" s="208">
        <v>59.5587706660912</v>
      </c>
      <c r="CI27" s="208">
        <v>13.1452792912099</v>
      </c>
      <c r="CJ27" s="208">
        <v>0.570131734574878</v>
      </c>
      <c r="CK27" s="208">
        <v>33.8782299910845</v>
      </c>
      <c r="CL27" s="208">
        <v>284.567844852432</v>
      </c>
      <c r="CM27" s="208">
        <v>7.71575841228821</v>
      </c>
      <c r="CN27" s="208">
        <v>10.3916230326578</v>
      </c>
      <c r="CO27" s="208">
        <v>0.0344943591518542</v>
      </c>
      <c r="CP27" s="208">
        <v>5.96934152955875</v>
      </c>
      <c r="CQ27" s="208">
        <v>20.4827740738479</v>
      </c>
      <c r="CR27" s="208">
        <v>130.000413082732</v>
      </c>
      <c r="CS27" s="208">
        <v>5.15619243787941</v>
      </c>
      <c r="CT27" s="208">
        <v>0.422250098695506</v>
      </c>
      <c r="CU27" s="208">
        <v>61.5990878420845</v>
      </c>
      <c r="CV27" s="208">
        <v>2.96481359564972</v>
      </c>
      <c r="CW27" s="208">
        <v>27.9966013414818</v>
      </c>
      <c r="CX27" s="208">
        <v>20.0201265794933</v>
      </c>
      <c r="CY27" s="208">
        <v>1477.32998474601</v>
      </c>
      <c r="CZ27" s="208">
        <v>6.07925497166059</v>
      </c>
      <c r="DA27" s="208">
        <v>0.00506329105208398</v>
      </c>
      <c r="DB27" s="208">
        <v>0.000566145410196318</v>
      </c>
      <c r="DC27" s="208">
        <v>0.000364031634303387</v>
      </c>
      <c r="DD27" s="208">
        <v>0.364918835998593</v>
      </c>
      <c r="DE27" s="208">
        <v>5.34588238763746</v>
      </c>
      <c r="DF27" s="208">
        <v>33.9213021373356</v>
      </c>
      <c r="DG27" s="208">
        <v>0.00223089956016147</v>
      </c>
      <c r="DH27" s="208">
        <v>0.00267823581153756</v>
      </c>
      <c r="DI27" s="208">
        <v>0.00740186038120767</v>
      </c>
      <c r="DJ27" s="208">
        <v>37.4891717115126</v>
      </c>
      <c r="DK27" s="208">
        <v>0.0945157260530325</v>
      </c>
      <c r="DL27" s="208">
        <v>0.624848719951271</v>
      </c>
      <c r="DM27" s="208">
        <v>24.2142059153592</v>
      </c>
      <c r="DN27" s="208">
        <v>6.37464722452739</v>
      </c>
      <c r="DO27" s="208">
        <v>5.85379227946222</v>
      </c>
      <c r="DP27" s="208">
        <v>0</v>
      </c>
      <c r="DQ27" s="101">
        <f t="shared" si="0"/>
        <v>2763.59106633054</v>
      </c>
      <c r="DR27" s="210">
        <v>134.643466577325</v>
      </c>
      <c r="DS27" s="208">
        <v>386.117841280498</v>
      </c>
      <c r="DT27" s="85">
        <f t="shared" si="1"/>
        <v>520.761307857823</v>
      </c>
      <c r="DU27" s="208">
        <v>0</v>
      </c>
      <c r="DV27" s="208">
        <v>0</v>
      </c>
      <c r="DW27" s="208">
        <v>101.154762220275</v>
      </c>
      <c r="DX27" s="208">
        <v>0.593416186183529</v>
      </c>
      <c r="DY27" s="208">
        <v>-40.2354704476136</v>
      </c>
      <c r="DZ27" s="117">
        <f t="shared" si="2"/>
        <v>582.274015816668</v>
      </c>
      <c r="EA27" s="118">
        <f t="shared" si="3"/>
        <v>3345.86508214721</v>
      </c>
    </row>
    <row r="28" spans="1:131">
      <c r="A28" s="86" t="s">
        <v>187</v>
      </c>
      <c r="B28" s="200" t="s">
        <v>188</v>
      </c>
      <c r="C28" s="208">
        <v>0.950805746070573</v>
      </c>
      <c r="D28" s="208">
        <v>10.1420401395304</v>
      </c>
      <c r="E28" s="208">
        <v>0.0671766478944967</v>
      </c>
      <c r="F28" s="208">
        <v>0</v>
      </c>
      <c r="G28" s="208">
        <v>0.327479226847871</v>
      </c>
      <c r="H28" s="208">
        <v>112.789027555963</v>
      </c>
      <c r="I28" s="208">
        <v>305.614132306679</v>
      </c>
      <c r="J28" s="208">
        <v>49.5534250235148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10.2217741259928</v>
      </c>
      <c r="Q28" s="208">
        <v>0</v>
      </c>
      <c r="R28" s="208">
        <v>0</v>
      </c>
      <c r="S28" s="208">
        <v>0</v>
      </c>
      <c r="T28" s="208">
        <v>0</v>
      </c>
      <c r="U28" s="208">
        <v>7.15701047751173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47.6950953414504</v>
      </c>
      <c r="AM28" s="208">
        <v>0</v>
      </c>
      <c r="AN28" s="208">
        <v>0</v>
      </c>
      <c r="AO28" s="208">
        <v>0</v>
      </c>
      <c r="AP28" s="208">
        <v>0</v>
      </c>
      <c r="AQ28" s="208">
        <v>0.0317729629657965</v>
      </c>
      <c r="AR28" s="208">
        <v>49.2706825911152</v>
      </c>
      <c r="AS28" s="208">
        <v>0</v>
      </c>
      <c r="AT28" s="208">
        <v>0</v>
      </c>
      <c r="AU28" s="208">
        <v>0</v>
      </c>
      <c r="AV28" s="208">
        <v>0</v>
      </c>
      <c r="AW28" s="208">
        <v>0.0540309351227832</v>
      </c>
      <c r="AX28" s="208">
        <v>0</v>
      </c>
      <c r="AY28" s="208">
        <v>4.58676215515475</v>
      </c>
      <c r="AZ28" s="208">
        <v>0.819209000971191</v>
      </c>
      <c r="BA28" s="208">
        <v>0.773289372880239</v>
      </c>
      <c r="BB28" s="208">
        <v>0</v>
      </c>
      <c r="BC28" s="209">
        <v>600.053713609665</v>
      </c>
      <c r="BD28" s="210">
        <v>1.03799071090025</v>
      </c>
      <c r="BE28" s="208">
        <v>216.122771430621</v>
      </c>
      <c r="BF28" s="208">
        <v>217.160762141521</v>
      </c>
      <c r="BG28" s="208">
        <v>0</v>
      </c>
      <c r="BH28" s="208">
        <v>0</v>
      </c>
      <c r="BI28" s="208">
        <v>71.2817747139776</v>
      </c>
      <c r="BJ28" s="208">
        <v>0</v>
      </c>
      <c r="BK28" s="208">
        <v>-0.763276558931385</v>
      </c>
      <c r="BL28" s="211">
        <v>287.679260296567</v>
      </c>
      <c r="BM28" s="213">
        <v>887.732973906232</v>
      </c>
      <c r="BN28" s="212"/>
      <c r="BO28" s="86" t="s">
        <v>58</v>
      </c>
      <c r="BP28" s="87" t="s">
        <v>113</v>
      </c>
      <c r="BQ28" s="208">
        <v>20.4957968575335</v>
      </c>
      <c r="BR28" s="208">
        <v>21.2617443601095</v>
      </c>
      <c r="BS28" s="208">
        <v>1.61074089121862</v>
      </c>
      <c r="BT28" s="208">
        <v>0.0119979597103248</v>
      </c>
      <c r="BU28" s="208">
        <v>2.78144827785491</v>
      </c>
      <c r="BV28" s="208">
        <v>53.71459173707</v>
      </c>
      <c r="BW28" s="208">
        <v>31.5922433302294</v>
      </c>
      <c r="BX28" s="208">
        <v>0</v>
      </c>
      <c r="BY28" s="208">
        <v>0</v>
      </c>
      <c r="BZ28" s="208">
        <v>0.00214771024467066</v>
      </c>
      <c r="CA28" s="208">
        <v>0</v>
      </c>
      <c r="CB28" s="208">
        <v>0</v>
      </c>
      <c r="CC28" s="208">
        <v>0</v>
      </c>
      <c r="CD28" s="208">
        <v>16.0785620435746</v>
      </c>
      <c r="CE28" s="208">
        <v>8.50712601610348</v>
      </c>
      <c r="CF28" s="208">
        <v>0</v>
      </c>
      <c r="CG28" s="208">
        <v>0</v>
      </c>
      <c r="CH28" s="208">
        <v>3.55731060066425</v>
      </c>
      <c r="CI28" s="208">
        <v>8.82298813673011</v>
      </c>
      <c r="CJ28" s="208">
        <v>0.184384210756662</v>
      </c>
      <c r="CK28" s="208">
        <v>109.515389252897</v>
      </c>
      <c r="CL28" s="208">
        <v>47.0500979889195</v>
      </c>
      <c r="CM28" s="208">
        <v>722.891603476779</v>
      </c>
      <c r="CN28" s="208">
        <v>1928.86160725763</v>
      </c>
      <c r="CO28" s="208">
        <v>5.83818812181887</v>
      </c>
      <c r="CP28" s="208">
        <v>247.480970638206</v>
      </c>
      <c r="CQ28" s="208">
        <v>1397.76832976928</v>
      </c>
      <c r="CR28" s="208">
        <v>476.202483970872</v>
      </c>
      <c r="CS28" s="208">
        <v>704.752780162501</v>
      </c>
      <c r="CT28" s="208">
        <v>10.4788509823606</v>
      </c>
      <c r="CU28" s="208">
        <v>491.31708213117</v>
      </c>
      <c r="CV28" s="208">
        <v>30.848357029858</v>
      </c>
      <c r="CW28" s="208">
        <v>5.15113871621408</v>
      </c>
      <c r="CX28" s="208">
        <v>10.7397235943007</v>
      </c>
      <c r="CY28" s="208">
        <v>642.090342141752</v>
      </c>
      <c r="CZ28" s="208">
        <v>122.693214841805</v>
      </c>
      <c r="DA28" s="208">
        <v>0.154297527428308</v>
      </c>
      <c r="DB28" s="208">
        <v>0</v>
      </c>
      <c r="DC28" s="208">
        <v>0</v>
      </c>
      <c r="DD28" s="208">
        <v>0.413153603176028</v>
      </c>
      <c r="DE28" s="208">
        <v>0</v>
      </c>
      <c r="DF28" s="208">
        <v>0</v>
      </c>
      <c r="DG28" s="208">
        <v>0</v>
      </c>
      <c r="DH28" s="208">
        <v>0.198514855109678</v>
      </c>
      <c r="DI28" s="208">
        <v>0</v>
      </c>
      <c r="DJ28" s="208">
        <v>0.911502199114098</v>
      </c>
      <c r="DK28" s="208">
        <v>1.27411411442055</v>
      </c>
      <c r="DL28" s="208">
        <v>8.7132623408586</v>
      </c>
      <c r="DM28" s="208">
        <v>9.08303123093626</v>
      </c>
      <c r="DN28" s="208">
        <v>0</v>
      </c>
      <c r="DO28" s="208">
        <v>0</v>
      </c>
      <c r="DP28" s="208">
        <v>0</v>
      </c>
      <c r="DQ28" s="101">
        <f t="shared" si="0"/>
        <v>7143.0491180792</v>
      </c>
      <c r="DR28" s="210">
        <v>374.368034078336</v>
      </c>
      <c r="DS28" s="208">
        <v>2739.56104568716</v>
      </c>
      <c r="DT28" s="85">
        <f t="shared" si="1"/>
        <v>3113.92907976549</v>
      </c>
      <c r="DU28" s="208">
        <v>0</v>
      </c>
      <c r="DV28" s="208">
        <v>0</v>
      </c>
      <c r="DW28" s="208">
        <v>7.99781801052716</v>
      </c>
      <c r="DX28" s="208">
        <v>9.83832351678712</v>
      </c>
      <c r="DY28" s="208">
        <v>-64.6587306788003</v>
      </c>
      <c r="DZ28" s="117">
        <f t="shared" si="2"/>
        <v>3067.10649061401</v>
      </c>
      <c r="EA28" s="118">
        <f t="shared" si="3"/>
        <v>10210.1556086932</v>
      </c>
    </row>
    <row r="29" spans="1:131">
      <c r="A29" s="86" t="s">
        <v>189</v>
      </c>
      <c r="B29" s="200" t="s">
        <v>190</v>
      </c>
      <c r="C29" s="208">
        <v>40.3123449466514</v>
      </c>
      <c r="D29" s="208">
        <v>353.127092610347</v>
      </c>
      <c r="E29" s="208">
        <v>5.87392654906888</v>
      </c>
      <c r="F29" s="208">
        <v>0</v>
      </c>
      <c r="G29" s="208">
        <v>0</v>
      </c>
      <c r="H29" s="208">
        <v>304.00851257882</v>
      </c>
      <c r="I29" s="208">
        <v>19.7623458327848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0.200238886959142</v>
      </c>
      <c r="AX29" s="208">
        <v>0</v>
      </c>
      <c r="AY29" s="208">
        <v>2.29507091468477</v>
      </c>
      <c r="AZ29" s="208">
        <v>0.186699796494593</v>
      </c>
      <c r="BA29" s="208">
        <v>9.40212406767712</v>
      </c>
      <c r="BB29" s="208">
        <v>0</v>
      </c>
      <c r="BC29" s="209">
        <v>735.168356183488</v>
      </c>
      <c r="BD29" s="210">
        <v>28.8108266466718</v>
      </c>
      <c r="BE29" s="208">
        <v>97.3135955008656</v>
      </c>
      <c r="BF29" s="208">
        <v>126.124422147537</v>
      </c>
      <c r="BG29" s="208">
        <v>0</v>
      </c>
      <c r="BH29" s="208">
        <v>0</v>
      </c>
      <c r="BI29" s="208">
        <v>439.459602400858</v>
      </c>
      <c r="BJ29" s="208">
        <v>0</v>
      </c>
      <c r="BK29" s="208">
        <v>-0.843296851883366</v>
      </c>
      <c r="BL29" s="211">
        <v>564.740727696512</v>
      </c>
      <c r="BM29" s="213">
        <v>1299.90908388</v>
      </c>
      <c r="BN29" s="212"/>
      <c r="BO29" s="86" t="s">
        <v>59</v>
      </c>
      <c r="BP29" s="87" t="s">
        <v>114</v>
      </c>
      <c r="BQ29" s="208">
        <v>20.1911538435023</v>
      </c>
      <c r="BR29" s="208">
        <v>19.4212687115657</v>
      </c>
      <c r="BS29" s="208">
        <v>2.11341086180257</v>
      </c>
      <c r="BT29" s="208">
        <v>0.00190858494216502</v>
      </c>
      <c r="BU29" s="208">
        <v>1.34343403270031</v>
      </c>
      <c r="BV29" s="208">
        <v>124.918190180932</v>
      </c>
      <c r="BW29" s="208">
        <v>120.325238192339</v>
      </c>
      <c r="BX29" s="208">
        <v>167.931946781592</v>
      </c>
      <c r="BY29" s="208">
        <v>3.55704521945606</v>
      </c>
      <c r="BZ29" s="208">
        <v>0.952822723353969</v>
      </c>
      <c r="CA29" s="208">
        <v>1.08318855953154</v>
      </c>
      <c r="CB29" s="208">
        <v>6.56712465017804</v>
      </c>
      <c r="CC29" s="208">
        <v>12.2709299798594</v>
      </c>
      <c r="CD29" s="208">
        <v>2.44900974161565</v>
      </c>
      <c r="CE29" s="208">
        <v>0.294767277720582</v>
      </c>
      <c r="CF29" s="208">
        <v>14.1764715063075</v>
      </c>
      <c r="CG29" s="208">
        <v>0.280834467894334</v>
      </c>
      <c r="CH29" s="208">
        <v>51.2701637134321</v>
      </c>
      <c r="CI29" s="208">
        <v>33.266339369621</v>
      </c>
      <c r="CJ29" s="208">
        <v>1.20721419270508</v>
      </c>
      <c r="CK29" s="208">
        <v>5.59792222375491</v>
      </c>
      <c r="CL29" s="208">
        <v>4.09726425509743</v>
      </c>
      <c r="CM29" s="208">
        <v>43.9935684509863</v>
      </c>
      <c r="CN29" s="208">
        <v>352.684308837439</v>
      </c>
      <c r="CO29" s="208">
        <v>13.3497928251767</v>
      </c>
      <c r="CP29" s="208">
        <v>32.333328693347</v>
      </c>
      <c r="CQ29" s="208">
        <v>340.297971077895</v>
      </c>
      <c r="CR29" s="208">
        <v>146.611726169952</v>
      </c>
      <c r="CS29" s="208">
        <v>68.8423123202523</v>
      </c>
      <c r="CT29" s="208">
        <v>5.44738878680096</v>
      </c>
      <c r="CU29" s="208">
        <v>86.7405425723876</v>
      </c>
      <c r="CV29" s="208">
        <v>30.3669446428875</v>
      </c>
      <c r="CW29" s="208">
        <v>34.2460928257886</v>
      </c>
      <c r="CX29" s="208">
        <v>17.1866963169515</v>
      </c>
      <c r="CY29" s="208">
        <v>410.843917617498</v>
      </c>
      <c r="CZ29" s="208">
        <v>27.3621815757531</v>
      </c>
      <c r="DA29" s="208">
        <v>1.33094661322427</v>
      </c>
      <c r="DB29" s="208">
        <v>0.0104815067575257</v>
      </c>
      <c r="DC29" s="208">
        <v>0.000267754304406996</v>
      </c>
      <c r="DD29" s="208">
        <v>0.204750132305936</v>
      </c>
      <c r="DE29" s="208">
        <v>0.904487932437227</v>
      </c>
      <c r="DF29" s="208">
        <v>24.092324825647</v>
      </c>
      <c r="DG29" s="208">
        <v>0.218727994216024</v>
      </c>
      <c r="DH29" s="208">
        <v>0.0910297044959947</v>
      </c>
      <c r="DI29" s="208">
        <v>0.00549940256979035</v>
      </c>
      <c r="DJ29" s="208">
        <v>4.10784742658527</v>
      </c>
      <c r="DK29" s="208">
        <v>0.588733315905894</v>
      </c>
      <c r="DL29" s="208">
        <v>3.40982424790539</v>
      </c>
      <c r="DM29" s="208">
        <v>23.0514353209173</v>
      </c>
      <c r="DN29" s="208">
        <v>0.0125995443730148</v>
      </c>
      <c r="DO29" s="208">
        <v>1.70819088970547</v>
      </c>
      <c r="DP29" s="208">
        <v>0</v>
      </c>
      <c r="DQ29" s="101">
        <f t="shared" si="0"/>
        <v>2263.36156839437</v>
      </c>
      <c r="DR29" s="210">
        <v>449.474083995798</v>
      </c>
      <c r="DS29" s="208">
        <v>1330.25833733994</v>
      </c>
      <c r="DT29" s="85">
        <f t="shared" si="1"/>
        <v>1779.73242133574</v>
      </c>
      <c r="DU29" s="208">
        <v>0</v>
      </c>
      <c r="DV29" s="208">
        <v>0</v>
      </c>
      <c r="DW29" s="208">
        <v>211.040360693465</v>
      </c>
      <c r="DX29" s="208">
        <v>242.5827243762</v>
      </c>
      <c r="DY29" s="208">
        <v>-2.83293152925431</v>
      </c>
      <c r="DZ29" s="117">
        <f t="shared" si="2"/>
        <v>2230.52257487615</v>
      </c>
      <c r="EA29" s="118">
        <f t="shared" si="3"/>
        <v>4493.88414327052</v>
      </c>
    </row>
    <row r="30" spans="1:131">
      <c r="A30" s="86" t="s">
        <v>191</v>
      </c>
      <c r="B30" s="200" t="s">
        <v>192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14.4627741444219</v>
      </c>
      <c r="I30" s="208">
        <v>135.761066411717</v>
      </c>
      <c r="J30" s="208">
        <v>37.6024612044113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8">
        <v>0.746945985515081</v>
      </c>
      <c r="AN30" s="208">
        <v>0</v>
      </c>
      <c r="AO30" s="208">
        <v>0</v>
      </c>
      <c r="AP30" s="208">
        <v>0</v>
      </c>
      <c r="AQ30" s="208">
        <v>0.0529146491070413</v>
      </c>
      <c r="AR30" s="208">
        <v>97.3616086282426</v>
      </c>
      <c r="AS30" s="208">
        <v>0</v>
      </c>
      <c r="AT30" s="208">
        <v>0</v>
      </c>
      <c r="AU30" s="208">
        <v>0</v>
      </c>
      <c r="AV30" s="208">
        <v>0</v>
      </c>
      <c r="AW30" s="208">
        <v>0.0899830455228593</v>
      </c>
      <c r="AX30" s="208">
        <v>0</v>
      </c>
      <c r="AY30" s="208">
        <v>62.0925275129934</v>
      </c>
      <c r="AZ30" s="208">
        <v>11.9963775705386</v>
      </c>
      <c r="BA30" s="208">
        <v>0.395926544173543</v>
      </c>
      <c r="BB30" s="208">
        <v>0</v>
      </c>
      <c r="BC30" s="209">
        <v>360.562585696643</v>
      </c>
      <c r="BD30" s="210">
        <v>76.9180313059556</v>
      </c>
      <c r="BE30" s="208">
        <v>760.680484348965</v>
      </c>
      <c r="BF30" s="208">
        <v>837.598515654921</v>
      </c>
      <c r="BG30" s="208">
        <v>0</v>
      </c>
      <c r="BH30" s="208">
        <v>0</v>
      </c>
      <c r="BI30" s="208">
        <v>1451.13384328369</v>
      </c>
      <c r="BJ30" s="208">
        <v>0</v>
      </c>
      <c r="BK30" s="208">
        <v>-0.41678943525155</v>
      </c>
      <c r="BL30" s="211">
        <v>2288.31556950336</v>
      </c>
      <c r="BM30" s="213">
        <v>2648.8781552</v>
      </c>
      <c r="BN30" s="212"/>
      <c r="BO30" s="86" t="s">
        <v>60</v>
      </c>
      <c r="BP30" s="87" t="s">
        <v>115</v>
      </c>
      <c r="BQ30" s="208">
        <v>4.76232281294378e-6</v>
      </c>
      <c r="BR30" s="208">
        <v>0</v>
      </c>
      <c r="BS30" s="208">
        <v>0</v>
      </c>
      <c r="BT30" s="208">
        <v>9.97276420871409e-7</v>
      </c>
      <c r="BU30" s="208">
        <v>6.98976644477348e-5</v>
      </c>
      <c r="BV30" s="208">
        <v>2.34534551458203</v>
      </c>
      <c r="BW30" s="208">
        <v>0.00605408488148546</v>
      </c>
      <c r="BX30" s="208">
        <v>0.00050668996429411</v>
      </c>
      <c r="BY30" s="208">
        <v>0.00161342827735362</v>
      </c>
      <c r="BZ30" s="208">
        <v>0.000937877296698264</v>
      </c>
      <c r="CA30" s="208">
        <v>0.00110998651848101</v>
      </c>
      <c r="CB30" s="208">
        <v>0.00244276041068837</v>
      </c>
      <c r="CC30" s="208">
        <v>0.0002705289326524</v>
      </c>
      <c r="CD30" s="208">
        <v>0.000648964122753863</v>
      </c>
      <c r="CE30" s="208">
        <v>12.5197949416693</v>
      </c>
      <c r="CF30" s="208">
        <v>0.00140824998730153</v>
      </c>
      <c r="CG30" s="208">
        <v>0.000184642639382373</v>
      </c>
      <c r="CH30" s="208">
        <v>0.00335683341545564</v>
      </c>
      <c r="CI30" s="208">
        <v>0.000695925838303206</v>
      </c>
      <c r="CJ30" s="208">
        <v>0.000403403658391519</v>
      </c>
      <c r="CK30" s="208">
        <v>0.00254236068261413</v>
      </c>
      <c r="CL30" s="208">
        <v>0.000983017979777071</v>
      </c>
      <c r="CM30" s="208">
        <v>0.000972646581395277</v>
      </c>
      <c r="CN30" s="208">
        <v>0.00255398832807264</v>
      </c>
      <c r="CO30" s="208">
        <v>266.892214491471</v>
      </c>
      <c r="CP30" s="208">
        <v>4.84169411173374</v>
      </c>
      <c r="CQ30" s="208">
        <v>63.9507834700274</v>
      </c>
      <c r="CR30" s="208">
        <v>14.7869131562687</v>
      </c>
      <c r="CS30" s="208">
        <v>9.19979852178366</v>
      </c>
      <c r="CT30" s="208">
        <v>0.0739548533959153</v>
      </c>
      <c r="CU30" s="208">
        <v>5.88132920797964</v>
      </c>
      <c r="CV30" s="208">
        <v>13.8605999636384</v>
      </c>
      <c r="CW30" s="208">
        <v>3.29333316770917</v>
      </c>
      <c r="CX30" s="208">
        <v>0.679081538270698</v>
      </c>
      <c r="CY30" s="208">
        <v>19.7649752045063</v>
      </c>
      <c r="CZ30" s="208">
        <v>19.7764794078898</v>
      </c>
      <c r="DA30" s="208">
        <v>0.0169844268166412</v>
      </c>
      <c r="DB30" s="208">
        <v>0.000695835520003106</v>
      </c>
      <c r="DC30" s="208">
        <v>0.00122505152143371</v>
      </c>
      <c r="DD30" s="208">
        <v>10.0309955188643</v>
      </c>
      <c r="DE30" s="208">
        <v>0.0324124532649881</v>
      </c>
      <c r="DF30" s="208">
        <v>0.0492222355021864</v>
      </c>
      <c r="DG30" s="208">
        <v>0.632588141287939</v>
      </c>
      <c r="DH30" s="208">
        <v>82.8790150558517</v>
      </c>
      <c r="DI30" s="208">
        <v>22.8808455770262</v>
      </c>
      <c r="DJ30" s="208">
        <v>0.0432481582043777</v>
      </c>
      <c r="DK30" s="208">
        <v>66.3146489834949</v>
      </c>
      <c r="DL30" s="208">
        <v>96.5867722461913</v>
      </c>
      <c r="DM30" s="208">
        <v>101.519768676295</v>
      </c>
      <c r="DN30" s="208">
        <v>20.6034842592116</v>
      </c>
      <c r="DO30" s="208">
        <v>61.4982343149641</v>
      </c>
      <c r="DP30" s="208">
        <v>0</v>
      </c>
      <c r="DQ30" s="101">
        <f t="shared" si="0"/>
        <v>900.983199531722</v>
      </c>
      <c r="DR30" s="210">
        <v>115.406218412686</v>
      </c>
      <c r="DS30" s="208">
        <v>1258.00831481521</v>
      </c>
      <c r="DT30" s="85">
        <f t="shared" si="1"/>
        <v>1373.41453322789</v>
      </c>
      <c r="DU30" s="208">
        <v>0</v>
      </c>
      <c r="DV30" s="208">
        <v>0</v>
      </c>
      <c r="DW30" s="208">
        <v>3190.29681594989</v>
      </c>
      <c r="DX30" s="208">
        <v>2316.5782791714</v>
      </c>
      <c r="DY30" s="208">
        <v>-1.76664792416702</v>
      </c>
      <c r="DZ30" s="117">
        <f t="shared" si="2"/>
        <v>6878.522980425</v>
      </c>
      <c r="EA30" s="118">
        <f t="shared" si="3"/>
        <v>7779.50617995673</v>
      </c>
    </row>
    <row r="31" spans="1:131">
      <c r="A31" s="86" t="s">
        <v>193</v>
      </c>
      <c r="B31" s="200" t="s">
        <v>194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3.29874922318719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1.06038826018772</v>
      </c>
      <c r="AM31" s="208">
        <v>0</v>
      </c>
      <c r="AN31" s="208">
        <v>0</v>
      </c>
      <c r="AO31" s="208">
        <v>0.507582014193418</v>
      </c>
      <c r="AP31" s="208">
        <v>0</v>
      </c>
      <c r="AQ31" s="208">
        <v>0.60973601553544</v>
      </c>
      <c r="AR31" s="208">
        <v>29.2994267868891</v>
      </c>
      <c r="AS31" s="208">
        <v>0</v>
      </c>
      <c r="AT31" s="208">
        <v>0</v>
      </c>
      <c r="AU31" s="208">
        <v>1.59020970608367</v>
      </c>
      <c r="AV31" s="208">
        <v>0.142179980683227</v>
      </c>
      <c r="AW31" s="208">
        <v>0.223883620748624</v>
      </c>
      <c r="AX31" s="208">
        <v>0.00348107986385687</v>
      </c>
      <c r="AY31" s="208">
        <v>3.75237265105335</v>
      </c>
      <c r="AZ31" s="208">
        <v>1.55415150429593</v>
      </c>
      <c r="BA31" s="208">
        <v>0.185597690736297</v>
      </c>
      <c r="BB31" s="208">
        <v>0</v>
      </c>
      <c r="BC31" s="209">
        <v>42.2277585334578</v>
      </c>
      <c r="BD31" s="210">
        <v>16.7722579313084</v>
      </c>
      <c r="BE31" s="208">
        <v>24.3805344244408</v>
      </c>
      <c r="BF31" s="208">
        <v>41.1527923557492</v>
      </c>
      <c r="BG31" s="208">
        <v>0</v>
      </c>
      <c r="BH31" s="208">
        <v>0</v>
      </c>
      <c r="BI31" s="208">
        <v>247.848459206046</v>
      </c>
      <c r="BJ31" s="208">
        <v>0</v>
      </c>
      <c r="BK31" s="208">
        <v>-0.0649910752532213</v>
      </c>
      <c r="BL31" s="211">
        <v>288.936260486542</v>
      </c>
      <c r="BM31" s="213">
        <v>331.16401902</v>
      </c>
      <c r="BN31" s="212"/>
      <c r="BO31" s="86" t="s">
        <v>61</v>
      </c>
      <c r="BP31" s="87" t="s">
        <v>116</v>
      </c>
      <c r="BQ31" s="208">
        <v>3.13207568938637</v>
      </c>
      <c r="BR31" s="208">
        <v>8.13981871979762</v>
      </c>
      <c r="BS31" s="208">
        <v>0.611232392307625</v>
      </c>
      <c r="BT31" s="208">
        <v>0</v>
      </c>
      <c r="BU31" s="208">
        <v>1.75406264888016</v>
      </c>
      <c r="BV31" s="208">
        <v>5.83636599202802</v>
      </c>
      <c r="BW31" s="208">
        <v>15.0462625660043</v>
      </c>
      <c r="BX31" s="208">
        <v>1.79790608099323</v>
      </c>
      <c r="BY31" s="208">
        <v>0.703837318357844</v>
      </c>
      <c r="BZ31" s="208">
        <v>1.37376966581137</v>
      </c>
      <c r="CA31" s="208">
        <v>0.135751507799684</v>
      </c>
      <c r="CB31" s="208">
        <v>2.8838370727417</v>
      </c>
      <c r="CC31" s="208">
        <v>2.46585805798848</v>
      </c>
      <c r="CD31" s="208">
        <v>3.0336943197487</v>
      </c>
      <c r="CE31" s="208">
        <v>0.160836114894307</v>
      </c>
      <c r="CF31" s="208">
        <v>0.558352879061487</v>
      </c>
      <c r="CG31" s="208">
        <v>0.111821547951863</v>
      </c>
      <c r="CH31" s="208">
        <v>28.4266195745478</v>
      </c>
      <c r="CI31" s="208">
        <v>1.39252701241831</v>
      </c>
      <c r="CJ31" s="208">
        <v>0.191693748126257</v>
      </c>
      <c r="CK31" s="208">
        <v>6.69545982266517</v>
      </c>
      <c r="CL31" s="208">
        <v>7.95300796556001</v>
      </c>
      <c r="CM31" s="208">
        <v>2.3348736146838</v>
      </c>
      <c r="CN31" s="208">
        <v>4.3996866180513</v>
      </c>
      <c r="CO31" s="208">
        <v>79.9220151270488</v>
      </c>
      <c r="CP31" s="208">
        <v>257.758298955269</v>
      </c>
      <c r="CQ31" s="208">
        <v>425.067033798672</v>
      </c>
      <c r="CR31" s="208">
        <v>82.9711813422591</v>
      </c>
      <c r="CS31" s="208">
        <v>82.5031045828407</v>
      </c>
      <c r="CT31" s="208">
        <v>1.43763597917296</v>
      </c>
      <c r="CU31" s="208">
        <v>46.8255437646615</v>
      </c>
      <c r="CV31" s="208">
        <v>61.4144845754054</v>
      </c>
      <c r="CW31" s="208">
        <v>224.071088870821</v>
      </c>
      <c r="CX31" s="208">
        <v>11.8960808471961</v>
      </c>
      <c r="CY31" s="208">
        <v>478.548354055726</v>
      </c>
      <c r="CZ31" s="208">
        <v>53.5091980800504</v>
      </c>
      <c r="DA31" s="208">
        <v>117.230153173871</v>
      </c>
      <c r="DB31" s="208">
        <v>0.481029532025163</v>
      </c>
      <c r="DC31" s="208">
        <v>0.0605847038709109</v>
      </c>
      <c r="DD31" s="208">
        <v>7.05237671815661</v>
      </c>
      <c r="DE31" s="208">
        <v>1.16697516120694</v>
      </c>
      <c r="DF31" s="208">
        <v>1.50421700080491</v>
      </c>
      <c r="DG31" s="208">
        <v>23.1580264513939</v>
      </c>
      <c r="DH31" s="208">
        <v>1.55954618896245</v>
      </c>
      <c r="DI31" s="208">
        <v>3.20305628874331</v>
      </c>
      <c r="DJ31" s="208">
        <v>14.6253886282403</v>
      </c>
      <c r="DK31" s="208">
        <v>20.89169517397</v>
      </c>
      <c r="DL31" s="208">
        <v>9.05027424009289</v>
      </c>
      <c r="DM31" s="208">
        <v>12.5372262970713</v>
      </c>
      <c r="DN31" s="208">
        <v>0.354536455596119</v>
      </c>
      <c r="DO31" s="208">
        <v>46.2533505304297</v>
      </c>
      <c r="DP31" s="208">
        <v>0</v>
      </c>
      <c r="DQ31" s="101">
        <f t="shared" si="0"/>
        <v>2164.19180745336</v>
      </c>
      <c r="DR31" s="210">
        <v>401.233969128495</v>
      </c>
      <c r="DS31" s="208">
        <v>1394.36368212704</v>
      </c>
      <c r="DT31" s="85">
        <f t="shared" si="1"/>
        <v>1795.59765125553</v>
      </c>
      <c r="DU31" s="208">
        <v>0</v>
      </c>
      <c r="DV31" s="208">
        <v>0</v>
      </c>
      <c r="DW31" s="208">
        <v>1567.98910339375</v>
      </c>
      <c r="DX31" s="208">
        <v>1384.66375869085</v>
      </c>
      <c r="DY31" s="208">
        <v>-2.82473989321836</v>
      </c>
      <c r="DZ31" s="117">
        <f t="shared" si="2"/>
        <v>4745.42577344692</v>
      </c>
      <c r="EA31" s="118">
        <f t="shared" si="3"/>
        <v>6909.61758090028</v>
      </c>
    </row>
    <row r="32" spans="1:131">
      <c r="A32" s="86" t="s">
        <v>195</v>
      </c>
      <c r="B32" s="200" t="s">
        <v>196</v>
      </c>
      <c r="C32" s="208">
        <v>0.881021587343355</v>
      </c>
      <c r="D32" s="208">
        <v>2.25825224337999</v>
      </c>
      <c r="E32" s="208">
        <v>0.76849234321005</v>
      </c>
      <c r="F32" s="208">
        <v>0</v>
      </c>
      <c r="G32" s="208">
        <v>0</v>
      </c>
      <c r="H32" s="208">
        <v>98.2574098451999</v>
      </c>
      <c r="I32" s="208">
        <v>155.910441066416</v>
      </c>
      <c r="J32" s="208">
        <v>8.28339838372194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0.349851101106666</v>
      </c>
      <c r="V32" s="208">
        <v>0.0328463850941659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0.0486855711670829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4.29987804895483</v>
      </c>
      <c r="AM32" s="208">
        <v>0.0685060611172536</v>
      </c>
      <c r="AN32" s="208">
        <v>0</v>
      </c>
      <c r="AO32" s="208">
        <v>0</v>
      </c>
      <c r="AP32" s="208">
        <v>0.627138783433847</v>
      </c>
      <c r="AQ32" s="208">
        <v>3.28044323558233</v>
      </c>
      <c r="AR32" s="208">
        <v>122.926372850654</v>
      </c>
      <c r="AS32" s="208">
        <v>0.176857941689204</v>
      </c>
      <c r="AT32" s="208">
        <v>0</v>
      </c>
      <c r="AU32" s="208">
        <v>0.0491727684642011</v>
      </c>
      <c r="AV32" s="208">
        <v>0</v>
      </c>
      <c r="AW32" s="208">
        <v>0.517581799656829</v>
      </c>
      <c r="AX32" s="208">
        <v>0</v>
      </c>
      <c r="AY32" s="208">
        <v>71.9075533577201</v>
      </c>
      <c r="AZ32" s="208">
        <v>24.3548425123512</v>
      </c>
      <c r="BA32" s="208">
        <v>0.769017675885087</v>
      </c>
      <c r="BB32" s="208">
        <v>0</v>
      </c>
      <c r="BC32" s="209">
        <v>495.767763562148</v>
      </c>
      <c r="BD32" s="210">
        <v>131.901739204364</v>
      </c>
      <c r="BE32" s="208">
        <v>586.007755883573</v>
      </c>
      <c r="BF32" s="208">
        <v>717.909495087937</v>
      </c>
      <c r="BG32" s="208">
        <v>0</v>
      </c>
      <c r="BH32" s="208">
        <v>0</v>
      </c>
      <c r="BI32" s="208">
        <v>2766.82350566593</v>
      </c>
      <c r="BJ32" s="208">
        <v>0</v>
      </c>
      <c r="BK32" s="208">
        <v>-0.646583024273972</v>
      </c>
      <c r="BL32" s="211">
        <v>3484.08641772959</v>
      </c>
      <c r="BM32" s="213">
        <v>3979.85418129174</v>
      </c>
      <c r="BN32" s="212"/>
      <c r="BO32" s="86" t="s">
        <v>62</v>
      </c>
      <c r="BP32" s="87" t="s">
        <v>117</v>
      </c>
      <c r="BQ32" s="208">
        <v>0.420037997209956</v>
      </c>
      <c r="BR32" s="208">
        <v>1.0908248393452</v>
      </c>
      <c r="BS32" s="208">
        <v>0</v>
      </c>
      <c r="BT32" s="208">
        <v>0.0752511531575126</v>
      </c>
      <c r="BU32" s="208">
        <v>12.7271602730474</v>
      </c>
      <c r="BV32" s="208">
        <v>0.000778316259410913</v>
      </c>
      <c r="BW32" s="208">
        <v>0.000838184578758215</v>
      </c>
      <c r="BX32" s="208">
        <v>7.01509348806268e-5</v>
      </c>
      <c r="BY32" s="208">
        <v>0.000223378219414463</v>
      </c>
      <c r="BZ32" s="208">
        <v>0.00012984857369014</v>
      </c>
      <c r="CA32" s="208">
        <v>0.000153676996711024</v>
      </c>
      <c r="CB32" s="208">
        <v>0.000338198777506683</v>
      </c>
      <c r="CC32" s="208">
        <v>3.02432044761378</v>
      </c>
      <c r="CD32" s="208">
        <v>8.98487105001036e-5</v>
      </c>
      <c r="CE32" s="208">
        <v>2.49938003562454e-5</v>
      </c>
      <c r="CF32" s="208">
        <v>0.000194971402862619</v>
      </c>
      <c r="CG32" s="208">
        <v>2.55636674974312e-5</v>
      </c>
      <c r="CH32" s="208">
        <v>0.000464751660634929</v>
      </c>
      <c r="CI32" s="208">
        <v>9.63505330770991e-5</v>
      </c>
      <c r="CJ32" s="208">
        <v>5.58510050812921e-5</v>
      </c>
      <c r="CK32" s="208">
        <v>5.09906314605953</v>
      </c>
      <c r="CL32" s="208">
        <v>0.0398413404548868</v>
      </c>
      <c r="CM32" s="208">
        <v>0.344638532632569</v>
      </c>
      <c r="CN32" s="208">
        <v>2.1617415718672</v>
      </c>
      <c r="CO32" s="208">
        <v>1.30541320045211</v>
      </c>
      <c r="CP32" s="208">
        <v>3.48997056672789</v>
      </c>
      <c r="CQ32" s="208">
        <v>1469.08890488502</v>
      </c>
      <c r="CR32" s="208">
        <v>56.9706956989011</v>
      </c>
      <c r="CS32" s="208">
        <v>0.239036640544262</v>
      </c>
      <c r="CT32" s="208">
        <v>1.59395717836922</v>
      </c>
      <c r="CU32" s="208">
        <v>0.000471117878810666</v>
      </c>
      <c r="CV32" s="208">
        <v>110.116985701867</v>
      </c>
      <c r="CW32" s="208">
        <v>0.0521370238958051</v>
      </c>
      <c r="CX32" s="208">
        <v>1.77796392672864</v>
      </c>
      <c r="CY32" s="208">
        <v>106.785163855686</v>
      </c>
      <c r="CZ32" s="208">
        <v>16.0095427615307</v>
      </c>
      <c r="DA32" s="208">
        <v>0.0766305910555172</v>
      </c>
      <c r="DB32" s="208">
        <v>1.64142662415381</v>
      </c>
      <c r="DC32" s="208">
        <v>0.00016960768035979</v>
      </c>
      <c r="DD32" s="208">
        <v>5.33981283123348</v>
      </c>
      <c r="DE32" s="208">
        <v>0.105156887720568</v>
      </c>
      <c r="DF32" s="208">
        <v>0.00681479026766051</v>
      </c>
      <c r="DG32" s="208">
        <v>0.609763241087415</v>
      </c>
      <c r="DH32" s="208">
        <v>0.00124782936604029</v>
      </c>
      <c r="DI32" s="208">
        <v>0.0725851285380765</v>
      </c>
      <c r="DJ32" s="208">
        <v>0.00149059482030464</v>
      </c>
      <c r="DK32" s="208">
        <v>0.385475395171472</v>
      </c>
      <c r="DL32" s="208">
        <v>15.7671617639737</v>
      </c>
      <c r="DM32" s="208">
        <v>6.14084098411634</v>
      </c>
      <c r="DN32" s="208">
        <v>0.00798112097368566</v>
      </c>
      <c r="DO32" s="208">
        <v>0.0490176077003253</v>
      </c>
      <c r="DP32" s="208">
        <v>0</v>
      </c>
      <c r="DQ32" s="101">
        <f t="shared" si="0"/>
        <v>1822.62218094197</v>
      </c>
      <c r="DR32" s="210">
        <v>1510.23325596857</v>
      </c>
      <c r="DS32" s="208">
        <v>6536.13028929129</v>
      </c>
      <c r="DT32" s="85">
        <f t="shared" si="1"/>
        <v>8046.36354525987</v>
      </c>
      <c r="DU32" s="208">
        <v>0</v>
      </c>
      <c r="DV32" s="208">
        <v>0</v>
      </c>
      <c r="DW32" s="208">
        <v>195.906657933142</v>
      </c>
      <c r="DX32" s="208">
        <v>3882.66392618684</v>
      </c>
      <c r="DY32" s="208">
        <v>-13.5905400691945</v>
      </c>
      <c r="DZ32" s="117">
        <f t="shared" si="2"/>
        <v>12111.3435893107</v>
      </c>
      <c r="EA32" s="118">
        <f t="shared" si="3"/>
        <v>13933.9657702526</v>
      </c>
    </row>
    <row r="33" spans="1:131">
      <c r="A33" s="86" t="s">
        <v>197</v>
      </c>
      <c r="B33" s="200" t="s">
        <v>198</v>
      </c>
      <c r="C33" s="208">
        <v>1.70649517245388</v>
      </c>
      <c r="D33" s="208">
        <v>0.957364104873598</v>
      </c>
      <c r="E33" s="208">
        <v>0.100937241376084</v>
      </c>
      <c r="F33" s="208">
        <v>0</v>
      </c>
      <c r="G33" s="208">
        <v>0</v>
      </c>
      <c r="H33" s="208">
        <v>6.03019671737339</v>
      </c>
      <c r="I33" s="208">
        <v>58.9756948979138</v>
      </c>
      <c r="J33" s="208">
        <v>13.8916391930803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1.15179439342335</v>
      </c>
      <c r="T33" s="208">
        <v>0</v>
      </c>
      <c r="U33" s="208">
        <v>3.93257409700075</v>
      </c>
      <c r="V33" s="208">
        <v>0.00414410692051905</v>
      </c>
      <c r="W33" s="208">
        <v>0</v>
      </c>
      <c r="X33" s="208">
        <v>0</v>
      </c>
      <c r="Y33" s="208">
        <v>0</v>
      </c>
      <c r="Z33" s="208">
        <v>0</v>
      </c>
      <c r="AA33" s="208">
        <v>0</v>
      </c>
      <c r="AB33" s="208">
        <v>0</v>
      </c>
      <c r="AC33" s="208">
        <v>0</v>
      </c>
      <c r="AD33" s="208">
        <v>0</v>
      </c>
      <c r="AE33" s="208">
        <v>0</v>
      </c>
      <c r="AF33" s="208">
        <v>0</v>
      </c>
      <c r="AG33" s="208">
        <v>0</v>
      </c>
      <c r="AH33" s="208">
        <v>0</v>
      </c>
      <c r="AI33" s="208">
        <v>0</v>
      </c>
      <c r="AJ33" s="208">
        <v>0</v>
      </c>
      <c r="AK33" s="208">
        <v>0</v>
      </c>
      <c r="AL33" s="208">
        <v>0.0786535478455587</v>
      </c>
      <c r="AM33" s="208">
        <v>0</v>
      </c>
      <c r="AN33" s="208">
        <v>0</v>
      </c>
      <c r="AO33" s="208">
        <v>0</v>
      </c>
      <c r="AP33" s="208">
        <v>0</v>
      </c>
      <c r="AQ33" s="208">
        <v>0.0231156874963851</v>
      </c>
      <c r="AR33" s="208">
        <v>10.7500687528418</v>
      </c>
      <c r="AS33" s="208">
        <v>0</v>
      </c>
      <c r="AT33" s="208">
        <v>0</v>
      </c>
      <c r="AU33" s="208">
        <v>0.0281195583867408</v>
      </c>
      <c r="AV33" s="208">
        <v>0</v>
      </c>
      <c r="AW33" s="208">
        <v>0.0262059750356557</v>
      </c>
      <c r="AX33" s="208">
        <v>0.00295765746027063</v>
      </c>
      <c r="AY33" s="208">
        <v>2.54280556917288</v>
      </c>
      <c r="AZ33" s="208">
        <v>0.508044020233024</v>
      </c>
      <c r="BA33" s="208">
        <v>0.0645152542582415</v>
      </c>
      <c r="BB33" s="208">
        <v>0</v>
      </c>
      <c r="BC33" s="209">
        <v>100.775325947146</v>
      </c>
      <c r="BD33" s="210">
        <v>12.3755826900848</v>
      </c>
      <c r="BE33" s="208">
        <v>13.0048957420532</v>
      </c>
      <c r="BF33" s="208">
        <v>25.380478432138</v>
      </c>
      <c r="BG33" s="208">
        <v>0</v>
      </c>
      <c r="BH33" s="208">
        <v>0</v>
      </c>
      <c r="BI33" s="208">
        <v>685.506014536523</v>
      </c>
      <c r="BJ33" s="208">
        <v>0</v>
      </c>
      <c r="BK33" s="208">
        <v>-0.197864005807798</v>
      </c>
      <c r="BL33" s="211">
        <v>710.688628962853</v>
      </c>
      <c r="BM33" s="213">
        <v>811.46395491</v>
      </c>
      <c r="BN33" s="212"/>
      <c r="BO33" s="86" t="s">
        <v>63</v>
      </c>
      <c r="BP33" s="87" t="s">
        <v>118</v>
      </c>
      <c r="BQ33" s="208">
        <v>4.47631013649567e-6</v>
      </c>
      <c r="BR33" s="208">
        <v>0</v>
      </c>
      <c r="BS33" s="208">
        <v>0</v>
      </c>
      <c r="BT33" s="208">
        <v>9.37382602351428e-7</v>
      </c>
      <c r="BU33" s="208">
        <v>6.56997931837726e-5</v>
      </c>
      <c r="BV33" s="208">
        <v>0.00528404223862121</v>
      </c>
      <c r="BW33" s="208">
        <v>0.0308381306127982</v>
      </c>
      <c r="BX33" s="208">
        <v>0.000476259487715902</v>
      </c>
      <c r="BY33" s="208">
        <v>0.00151652998675292</v>
      </c>
      <c r="BZ33" s="208">
        <v>0.000881550834519029</v>
      </c>
      <c r="CA33" s="208">
        <v>0.00104332362572011</v>
      </c>
      <c r="CB33" s="208">
        <v>0.00229605459707079</v>
      </c>
      <c r="CC33" s="208">
        <v>0.000254281671153397</v>
      </c>
      <c r="CD33" s="208">
        <v>0.000609989031614903</v>
      </c>
      <c r="CE33" s="208">
        <v>0.000169684617517853</v>
      </c>
      <c r="CF33" s="208">
        <v>0.00132367416919836</v>
      </c>
      <c r="CG33" s="208">
        <v>0.000173553484457247</v>
      </c>
      <c r="CH33" s="208">
        <v>0.00315523076329283</v>
      </c>
      <c r="CI33" s="208">
        <v>0.586997781466591</v>
      </c>
      <c r="CJ33" s="208">
        <v>0.000379176287724431</v>
      </c>
      <c r="CK33" s="208">
        <v>0.00238967313666396</v>
      </c>
      <c r="CL33" s="208">
        <v>0.000923980486008593</v>
      </c>
      <c r="CM33" s="208">
        <v>0.000914231966739828</v>
      </c>
      <c r="CN33" s="208">
        <v>0.00240060245608935</v>
      </c>
      <c r="CO33" s="208">
        <v>0.00023728353289019</v>
      </c>
      <c r="CP33" s="208">
        <v>0.000330112391468093</v>
      </c>
      <c r="CQ33" s="208">
        <v>0.00344124366206426</v>
      </c>
      <c r="CR33" s="208">
        <v>253.574800991601</v>
      </c>
      <c r="CS33" s="208">
        <v>1.11625907756072</v>
      </c>
      <c r="CT33" s="208">
        <v>2.75713176167309e-5</v>
      </c>
      <c r="CU33" s="208">
        <v>0.00319845145325546</v>
      </c>
      <c r="CV33" s="208">
        <v>0.00010509770535424</v>
      </c>
      <c r="CW33" s="208">
        <v>0.0029912350851407</v>
      </c>
      <c r="CX33" s="208">
        <v>0.00176367242375072</v>
      </c>
      <c r="CY33" s="208">
        <v>0.00336743988661271</v>
      </c>
      <c r="CZ33" s="208">
        <v>6.862275700607</v>
      </c>
      <c r="DA33" s="208">
        <v>17.4723610056053</v>
      </c>
      <c r="DB33" s="208">
        <v>0.00065404545509973</v>
      </c>
      <c r="DC33" s="208">
        <v>0.00115147812496429</v>
      </c>
      <c r="DD33" s="208">
        <v>0.0136844988542942</v>
      </c>
      <c r="DE33" s="208">
        <v>0.00840949340757233</v>
      </c>
      <c r="DF33" s="208">
        <v>0.0462660765289905</v>
      </c>
      <c r="DG33" s="208">
        <v>0.00663498776920306</v>
      </c>
      <c r="DH33" s="208">
        <v>0.00847159878394334</v>
      </c>
      <c r="DI33" s="208">
        <v>0.023365133956244</v>
      </c>
      <c r="DJ33" s="208">
        <v>0.0101197500321028</v>
      </c>
      <c r="DK33" s="208">
        <v>0.6393164869565</v>
      </c>
      <c r="DL33" s="208">
        <v>0.013015021979227</v>
      </c>
      <c r="DM33" s="208">
        <v>0.848254459218789</v>
      </c>
      <c r="DN33" s="208">
        <v>0.0541843753443106</v>
      </c>
      <c r="DO33" s="208">
        <v>0.0197184328568505</v>
      </c>
      <c r="DP33" s="208">
        <v>0</v>
      </c>
      <c r="DQ33" s="101">
        <f t="shared" si="0"/>
        <v>281.376503586507</v>
      </c>
      <c r="DR33" s="210">
        <v>1255.38912221118</v>
      </c>
      <c r="DS33" s="208">
        <v>6091.48585380319</v>
      </c>
      <c r="DT33" s="85">
        <f t="shared" si="1"/>
        <v>7346.87497601437</v>
      </c>
      <c r="DU33" s="208">
        <v>0</v>
      </c>
      <c r="DV33" s="208">
        <v>0</v>
      </c>
      <c r="DW33" s="208">
        <v>2913.7035587026</v>
      </c>
      <c r="DX33" s="208">
        <v>3863.06855929209</v>
      </c>
      <c r="DY33" s="208">
        <v>-0.388276397200701</v>
      </c>
      <c r="DZ33" s="117">
        <f t="shared" si="2"/>
        <v>14123.2588176119</v>
      </c>
      <c r="EA33" s="118">
        <f t="shared" si="3"/>
        <v>14404.6353211984</v>
      </c>
    </row>
    <row r="34" spans="1:131">
      <c r="A34" s="86" t="s">
        <v>199</v>
      </c>
      <c r="B34" s="200" t="s">
        <v>200</v>
      </c>
      <c r="C34" s="208">
        <v>0</v>
      </c>
      <c r="D34" s="208">
        <v>0</v>
      </c>
      <c r="E34" s="208">
        <v>0</v>
      </c>
      <c r="F34" s="208">
        <v>0</v>
      </c>
      <c r="G34" s="208">
        <v>0</v>
      </c>
      <c r="H34" s="208">
        <v>9.18130289296231</v>
      </c>
      <c r="I34" s="208">
        <v>0.0264613547693229</v>
      </c>
      <c r="J34" s="208">
        <v>136.776983402938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  <c r="AL34" s="208">
        <v>0.157537758900868</v>
      </c>
      <c r="AM34" s="208">
        <v>0.130043586377274</v>
      </c>
      <c r="AN34" s="208">
        <v>0</v>
      </c>
      <c r="AO34" s="208">
        <v>0.0820980791570487</v>
      </c>
      <c r="AP34" s="208">
        <v>0</v>
      </c>
      <c r="AQ34" s="208">
        <v>3.3125344231825</v>
      </c>
      <c r="AR34" s="208">
        <v>332.928262068144</v>
      </c>
      <c r="AS34" s="208">
        <v>0</v>
      </c>
      <c r="AT34" s="208">
        <v>0</v>
      </c>
      <c r="AU34" s="208">
        <v>0.854358821868556</v>
      </c>
      <c r="AV34" s="208">
        <v>0</v>
      </c>
      <c r="AW34" s="208">
        <v>0.0162016416416819</v>
      </c>
      <c r="AX34" s="208">
        <v>0.00174364909555467</v>
      </c>
      <c r="AY34" s="208">
        <v>2.70193503641846</v>
      </c>
      <c r="AZ34" s="208">
        <v>3.5231262888702</v>
      </c>
      <c r="BA34" s="208">
        <v>0.231126703966424</v>
      </c>
      <c r="BB34" s="208">
        <v>0</v>
      </c>
      <c r="BC34" s="209">
        <v>489.923715708292</v>
      </c>
      <c r="BD34" s="210">
        <v>20.1394198774159</v>
      </c>
      <c r="BE34" s="208">
        <v>534.407315670464</v>
      </c>
      <c r="BF34" s="208">
        <v>554.54673554788</v>
      </c>
      <c r="BG34" s="208">
        <v>0</v>
      </c>
      <c r="BH34" s="208">
        <v>0</v>
      </c>
      <c r="BI34" s="208">
        <v>1317.08729463082</v>
      </c>
      <c r="BJ34" s="208">
        <v>0</v>
      </c>
      <c r="BK34" s="208">
        <v>-0.658837586994119</v>
      </c>
      <c r="BL34" s="211">
        <v>1870.97519259171</v>
      </c>
      <c r="BM34" s="213">
        <v>2360.8989083</v>
      </c>
      <c r="BN34" s="212"/>
      <c r="BO34" s="86" t="s">
        <v>64</v>
      </c>
      <c r="BP34" s="87" t="s">
        <v>119</v>
      </c>
      <c r="BQ34" s="208">
        <v>0</v>
      </c>
      <c r="BR34" s="208">
        <v>0</v>
      </c>
      <c r="BS34" s="208">
        <v>0</v>
      </c>
      <c r="BT34" s="208">
        <v>0</v>
      </c>
      <c r="BU34" s="208">
        <v>0</v>
      </c>
      <c r="BV34" s="208">
        <v>0</v>
      </c>
      <c r="BW34" s="208">
        <v>0</v>
      </c>
      <c r="BX34" s="208">
        <v>0</v>
      </c>
      <c r="BY34" s="208">
        <v>0</v>
      </c>
      <c r="BZ34" s="208">
        <v>0</v>
      </c>
      <c r="CA34" s="208">
        <v>0</v>
      </c>
      <c r="CB34" s="208">
        <v>0</v>
      </c>
      <c r="CC34" s="208">
        <v>0</v>
      </c>
      <c r="CD34" s="208">
        <v>0</v>
      </c>
      <c r="CE34" s="208">
        <v>0</v>
      </c>
      <c r="CF34" s="208">
        <v>0</v>
      </c>
      <c r="CG34" s="208">
        <v>0</v>
      </c>
      <c r="CH34" s="208">
        <v>0</v>
      </c>
      <c r="CI34" s="208">
        <v>0</v>
      </c>
      <c r="CJ34" s="208">
        <v>0</v>
      </c>
      <c r="CK34" s="208">
        <v>0</v>
      </c>
      <c r="CL34" s="208">
        <v>0</v>
      </c>
      <c r="CM34" s="208">
        <v>0</v>
      </c>
      <c r="CN34" s="208">
        <v>0</v>
      </c>
      <c r="CO34" s="208">
        <v>0</v>
      </c>
      <c r="CP34" s="208">
        <v>0</v>
      </c>
      <c r="CQ34" s="208">
        <v>0</v>
      </c>
      <c r="CR34" s="208">
        <v>1483.24441243771</v>
      </c>
      <c r="CS34" s="208">
        <v>346.582881043239</v>
      </c>
      <c r="CT34" s="208">
        <v>0.0881887124987304</v>
      </c>
      <c r="CU34" s="208">
        <v>0</v>
      </c>
      <c r="CV34" s="208">
        <v>0</v>
      </c>
      <c r="CW34" s="208">
        <v>0</v>
      </c>
      <c r="CX34" s="208">
        <v>0</v>
      </c>
      <c r="CY34" s="208">
        <v>0</v>
      </c>
      <c r="CZ34" s="208">
        <v>564.630102240101</v>
      </c>
      <c r="DA34" s="208">
        <v>471.449625433443</v>
      </c>
      <c r="DB34" s="208">
        <v>0</v>
      </c>
      <c r="DC34" s="208">
        <v>0</v>
      </c>
      <c r="DD34" s="208">
        <v>0</v>
      </c>
      <c r="DE34" s="208">
        <v>0</v>
      </c>
      <c r="DF34" s="208">
        <v>0</v>
      </c>
      <c r="DG34" s="208">
        <v>0</v>
      </c>
      <c r="DH34" s="208">
        <v>0</v>
      </c>
      <c r="DI34" s="208">
        <v>0</v>
      </c>
      <c r="DJ34" s="208">
        <v>0</v>
      </c>
      <c r="DK34" s="208">
        <v>0.718023194491375</v>
      </c>
      <c r="DL34" s="208">
        <v>3.11479295644047</v>
      </c>
      <c r="DM34" s="208">
        <v>36.9312708515638</v>
      </c>
      <c r="DN34" s="208">
        <v>0</v>
      </c>
      <c r="DO34" s="208">
        <v>0</v>
      </c>
      <c r="DP34" s="208">
        <v>0</v>
      </c>
      <c r="DQ34" s="101">
        <f t="shared" si="0"/>
        <v>2906.75929686948</v>
      </c>
      <c r="DR34" s="210">
        <v>548.322159094743</v>
      </c>
      <c r="DS34" s="208">
        <v>1745.4270619412</v>
      </c>
      <c r="DT34" s="85">
        <f t="shared" si="1"/>
        <v>2293.74922103595</v>
      </c>
      <c r="DU34" s="208">
        <v>0</v>
      </c>
      <c r="DV34" s="208">
        <v>0</v>
      </c>
      <c r="DW34" s="208">
        <v>0</v>
      </c>
      <c r="DX34" s="208">
        <v>0</v>
      </c>
      <c r="DY34" s="208">
        <v>-4.30936057543044</v>
      </c>
      <c r="DZ34" s="117">
        <f t="shared" si="2"/>
        <v>2289.43986046052</v>
      </c>
      <c r="EA34" s="118">
        <f t="shared" si="3"/>
        <v>5196.19915733</v>
      </c>
    </row>
    <row r="35" spans="1:131">
      <c r="A35" s="86" t="s">
        <v>201</v>
      </c>
      <c r="B35" s="200" t="s">
        <v>202</v>
      </c>
      <c r="C35" s="208">
        <v>0</v>
      </c>
      <c r="D35" s="208">
        <v>0</v>
      </c>
      <c r="E35" s="208">
        <v>0</v>
      </c>
      <c r="F35" s="208">
        <v>0</v>
      </c>
      <c r="G35" s="208">
        <v>0</v>
      </c>
      <c r="H35" s="208">
        <v>0</v>
      </c>
      <c r="I35" s="208">
        <v>0</v>
      </c>
      <c r="J35" s="208">
        <v>0</v>
      </c>
      <c r="K35" s="208">
        <v>41.2613343138707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8">
        <v>0</v>
      </c>
      <c r="AB35" s="208">
        <v>0</v>
      </c>
      <c r="AC35" s="208">
        <v>0</v>
      </c>
      <c r="AD35" s="208">
        <v>0</v>
      </c>
      <c r="AE35" s="208">
        <v>0</v>
      </c>
      <c r="AF35" s="208">
        <v>0</v>
      </c>
      <c r="AG35" s="208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8">
        <v>0</v>
      </c>
      <c r="AN35" s="208">
        <v>0</v>
      </c>
      <c r="AO35" s="208">
        <v>0</v>
      </c>
      <c r="AP35" s="208">
        <v>0</v>
      </c>
      <c r="AQ35" s="208">
        <v>0</v>
      </c>
      <c r="AR35" s="208">
        <v>0</v>
      </c>
      <c r="AS35" s="208">
        <v>0</v>
      </c>
      <c r="AT35" s="208">
        <v>0</v>
      </c>
      <c r="AU35" s="208">
        <v>0</v>
      </c>
      <c r="AV35" s="208">
        <v>0</v>
      </c>
      <c r="AW35" s="208">
        <v>0</v>
      </c>
      <c r="AX35" s="208">
        <v>0</v>
      </c>
      <c r="AY35" s="208">
        <v>0</v>
      </c>
      <c r="AZ35" s="208">
        <v>0</v>
      </c>
      <c r="BA35" s="208">
        <v>0</v>
      </c>
      <c r="BB35" s="208">
        <v>0</v>
      </c>
      <c r="BC35" s="209">
        <v>41.2613343138707</v>
      </c>
      <c r="BD35" s="210">
        <v>348.054403123165</v>
      </c>
      <c r="BE35" s="208">
        <v>111.960099786317</v>
      </c>
      <c r="BF35" s="208">
        <v>460.014502909482</v>
      </c>
      <c r="BG35" s="208">
        <v>0</v>
      </c>
      <c r="BH35" s="208">
        <v>0</v>
      </c>
      <c r="BI35" s="208">
        <v>59.8738022313628</v>
      </c>
      <c r="BJ35" s="208">
        <v>0</v>
      </c>
      <c r="BK35" s="208">
        <v>-0.0515561647155812</v>
      </c>
      <c r="BL35" s="211">
        <v>519.836748976129</v>
      </c>
      <c r="BM35" s="213">
        <v>561.09808329</v>
      </c>
      <c r="BN35" s="212"/>
      <c r="BO35" s="86" t="s">
        <v>65</v>
      </c>
      <c r="BP35" s="87" t="s">
        <v>120</v>
      </c>
      <c r="BQ35" s="208">
        <v>0</v>
      </c>
      <c r="BR35" s="208">
        <v>0</v>
      </c>
      <c r="BS35" s="208">
        <v>0</v>
      </c>
      <c r="BT35" s="208">
        <v>0</v>
      </c>
      <c r="BU35" s="208">
        <v>0</v>
      </c>
      <c r="BV35" s="208">
        <v>0</v>
      </c>
      <c r="BW35" s="208">
        <v>0</v>
      </c>
      <c r="BX35" s="208">
        <v>0</v>
      </c>
      <c r="BY35" s="208">
        <v>0</v>
      </c>
      <c r="BZ35" s="208">
        <v>0</v>
      </c>
      <c r="CA35" s="208">
        <v>0</v>
      </c>
      <c r="CB35" s="208">
        <v>0</v>
      </c>
      <c r="CC35" s="208">
        <v>0</v>
      </c>
      <c r="CD35" s="208">
        <v>0</v>
      </c>
      <c r="CE35" s="208">
        <v>0</v>
      </c>
      <c r="CF35" s="208">
        <v>0</v>
      </c>
      <c r="CG35" s="208">
        <v>0</v>
      </c>
      <c r="CH35" s="208">
        <v>0</v>
      </c>
      <c r="CI35" s="208">
        <v>0</v>
      </c>
      <c r="CJ35" s="208">
        <v>0</v>
      </c>
      <c r="CK35" s="208">
        <v>0</v>
      </c>
      <c r="CL35" s="208">
        <v>0</v>
      </c>
      <c r="CM35" s="208">
        <v>0</v>
      </c>
      <c r="CN35" s="208">
        <v>0</v>
      </c>
      <c r="CO35" s="208">
        <v>0</v>
      </c>
      <c r="CP35" s="208">
        <v>0</v>
      </c>
      <c r="CQ35" s="208">
        <v>0</v>
      </c>
      <c r="CR35" s="208">
        <v>0</v>
      </c>
      <c r="CS35" s="208">
        <v>0</v>
      </c>
      <c r="CT35" s="208">
        <v>43.8513150558817</v>
      </c>
      <c r="CU35" s="208">
        <v>0</v>
      </c>
      <c r="CV35" s="208">
        <v>48.0466372451243</v>
      </c>
      <c r="CW35" s="208">
        <v>0</v>
      </c>
      <c r="CX35" s="208">
        <v>0</v>
      </c>
      <c r="CY35" s="208">
        <v>0</v>
      </c>
      <c r="CZ35" s="208">
        <v>3.20941087498772</v>
      </c>
      <c r="DA35" s="208">
        <v>2.5014608598331</v>
      </c>
      <c r="DB35" s="208">
        <v>0</v>
      </c>
      <c r="DC35" s="208">
        <v>0</v>
      </c>
      <c r="DD35" s="208">
        <v>0</v>
      </c>
      <c r="DE35" s="208">
        <v>0</v>
      </c>
      <c r="DF35" s="208">
        <v>0</v>
      </c>
      <c r="DG35" s="208">
        <v>0</v>
      </c>
      <c r="DH35" s="208">
        <v>0</v>
      </c>
      <c r="DI35" s="208">
        <v>0</v>
      </c>
      <c r="DJ35" s="208">
        <v>0</v>
      </c>
      <c r="DK35" s="208">
        <v>0</v>
      </c>
      <c r="DL35" s="208">
        <v>0</v>
      </c>
      <c r="DM35" s="208">
        <v>11.2262955682948</v>
      </c>
      <c r="DN35" s="208">
        <v>0</v>
      </c>
      <c r="DO35" s="208">
        <v>2.12558384370982</v>
      </c>
      <c r="DP35" s="208">
        <v>0</v>
      </c>
      <c r="DQ35" s="101">
        <f t="shared" si="0"/>
        <v>110.960703447831</v>
      </c>
      <c r="DR35" s="210">
        <v>18.3828810913221</v>
      </c>
      <c r="DS35" s="208">
        <v>181.275213455812</v>
      </c>
      <c r="DT35" s="85">
        <f t="shared" si="1"/>
        <v>199.658094547134</v>
      </c>
      <c r="DU35" s="208">
        <v>0</v>
      </c>
      <c r="DV35" s="208">
        <v>0</v>
      </c>
      <c r="DW35" s="208">
        <v>476.406292062134</v>
      </c>
      <c r="DX35" s="208">
        <v>356.187757767039</v>
      </c>
      <c r="DY35" s="208">
        <v>-0.172797374138034</v>
      </c>
      <c r="DZ35" s="117">
        <f t="shared" si="2"/>
        <v>1032.07934700217</v>
      </c>
      <c r="EA35" s="118">
        <f t="shared" si="3"/>
        <v>1143.04005045</v>
      </c>
    </row>
    <row r="36" spans="1:131">
      <c r="A36" s="86" t="s">
        <v>203</v>
      </c>
      <c r="B36" s="200" t="s">
        <v>204</v>
      </c>
      <c r="C36" s="208">
        <v>17.7671857504407</v>
      </c>
      <c r="D36" s="208">
        <v>0.51734857448744</v>
      </c>
      <c r="E36" s="208">
        <v>0.0506300082225225</v>
      </c>
      <c r="F36" s="208">
        <v>0</v>
      </c>
      <c r="G36" s="208">
        <v>6.29366135739552</v>
      </c>
      <c r="H36" s="208">
        <v>0</v>
      </c>
      <c r="I36" s="208">
        <v>19.2921388134049</v>
      </c>
      <c r="J36" s="208">
        <v>0</v>
      </c>
      <c r="K36" s="208">
        <v>0</v>
      </c>
      <c r="L36" s="208">
        <v>336.865671348972</v>
      </c>
      <c r="M36" s="208">
        <v>477.399552793833</v>
      </c>
      <c r="N36" s="208">
        <v>852.929722862851</v>
      </c>
      <c r="O36" s="208">
        <v>0</v>
      </c>
      <c r="P36" s="208">
        <v>5.33368647735817</v>
      </c>
      <c r="Q36" s="208">
        <v>0</v>
      </c>
      <c r="R36" s="208">
        <v>0</v>
      </c>
      <c r="S36" s="208">
        <v>0</v>
      </c>
      <c r="T36" s="208">
        <v>0</v>
      </c>
      <c r="U36" s="208">
        <v>1.90547705930228</v>
      </c>
      <c r="V36" s="208">
        <v>1.97821379274842</v>
      </c>
      <c r="W36" s="208">
        <v>78.0950097434761</v>
      </c>
      <c r="X36" s="208">
        <v>0.861768311742909</v>
      </c>
      <c r="Y36" s="208">
        <v>0</v>
      </c>
      <c r="Z36" s="208">
        <v>5.08324279457721</v>
      </c>
      <c r="AA36" s="208">
        <v>0</v>
      </c>
      <c r="AB36" s="208">
        <v>0.29529362098744</v>
      </c>
      <c r="AC36" s="208">
        <v>0.867721497134614</v>
      </c>
      <c r="AD36" s="208">
        <v>0.197329280540198</v>
      </c>
      <c r="AE36" s="208">
        <v>95.1736500362959</v>
      </c>
      <c r="AF36" s="208">
        <v>0.509913071540409</v>
      </c>
      <c r="AG36" s="208">
        <v>236.956187270211</v>
      </c>
      <c r="AH36" s="208">
        <v>0.0178231081191776</v>
      </c>
      <c r="AI36" s="208">
        <v>0.855328396382433</v>
      </c>
      <c r="AJ36" s="208">
        <v>0.447738406916718</v>
      </c>
      <c r="AK36" s="208">
        <v>17.5742519923296</v>
      </c>
      <c r="AL36" s="208">
        <v>1.08169978495982</v>
      </c>
      <c r="AM36" s="208">
        <v>4.76314174135135</v>
      </c>
      <c r="AN36" s="208">
        <v>0.374919837957964</v>
      </c>
      <c r="AO36" s="208">
        <v>0</v>
      </c>
      <c r="AP36" s="208">
        <v>0</v>
      </c>
      <c r="AQ36" s="208">
        <v>9.7538056636208</v>
      </c>
      <c r="AR36" s="208">
        <v>12.0602679597779</v>
      </c>
      <c r="AS36" s="208">
        <v>0</v>
      </c>
      <c r="AT36" s="208">
        <v>0.0579726158689437</v>
      </c>
      <c r="AU36" s="208">
        <v>0</v>
      </c>
      <c r="AV36" s="208">
        <v>0</v>
      </c>
      <c r="AW36" s="208">
        <v>0.205443676970117</v>
      </c>
      <c r="AX36" s="208">
        <v>0.0792366088991543</v>
      </c>
      <c r="AY36" s="208">
        <v>7.1371854073315</v>
      </c>
      <c r="AZ36" s="208">
        <v>1.32722645070635</v>
      </c>
      <c r="BA36" s="208">
        <v>35.7902289881536</v>
      </c>
      <c r="BB36" s="208">
        <v>0</v>
      </c>
      <c r="BC36" s="209">
        <v>2229.89967510487</v>
      </c>
      <c r="BD36" s="210">
        <v>99.743947678377</v>
      </c>
      <c r="BE36" s="208">
        <v>620.670006075928</v>
      </c>
      <c r="BF36" s="208">
        <v>720.413953754305</v>
      </c>
      <c r="BG36" s="208">
        <v>0</v>
      </c>
      <c r="BH36" s="208">
        <v>0</v>
      </c>
      <c r="BI36" s="208">
        <v>553.824604475991</v>
      </c>
      <c r="BJ36" s="208">
        <v>0</v>
      </c>
      <c r="BK36" s="208">
        <v>-3.0177002451638</v>
      </c>
      <c r="BL36" s="211">
        <v>1271.22085798513</v>
      </c>
      <c r="BM36" s="213">
        <v>3501.12053309</v>
      </c>
      <c r="BN36" s="212"/>
      <c r="BO36" s="86" t="s">
        <v>66</v>
      </c>
      <c r="BP36" s="87" t="s">
        <v>121</v>
      </c>
      <c r="BQ36" s="208">
        <v>0.000864260226369437</v>
      </c>
      <c r="BR36" s="208">
        <v>0.00224138726364768</v>
      </c>
      <c r="BS36" s="208">
        <v>0.0371517799740924</v>
      </c>
      <c r="BT36" s="208">
        <v>0.00233830061138388</v>
      </c>
      <c r="BU36" s="208">
        <v>0.00501079620389091</v>
      </c>
      <c r="BV36" s="208">
        <v>0.417817598641224</v>
      </c>
      <c r="BW36" s="208">
        <v>1.13601444284856</v>
      </c>
      <c r="BX36" s="208">
        <v>0.246473137351693</v>
      </c>
      <c r="BY36" s="208">
        <v>0.000400707255292055</v>
      </c>
      <c r="BZ36" s="208">
        <v>0.110089701772219</v>
      </c>
      <c r="CA36" s="208">
        <v>19.0517398653282</v>
      </c>
      <c r="CB36" s="208">
        <v>29.3172746020108</v>
      </c>
      <c r="CC36" s="208">
        <v>0.233279036612546</v>
      </c>
      <c r="CD36" s="208">
        <v>0.028836586186139</v>
      </c>
      <c r="CE36" s="208">
        <v>4.48351552193465e-5</v>
      </c>
      <c r="CF36" s="208">
        <v>0.155435801169256</v>
      </c>
      <c r="CG36" s="208">
        <v>0.00595686269059987</v>
      </c>
      <c r="CH36" s="208">
        <v>8.39878965105688</v>
      </c>
      <c r="CI36" s="208">
        <v>0.282836306929443</v>
      </c>
      <c r="CJ36" s="208">
        <v>0.36130031942955</v>
      </c>
      <c r="CK36" s="208">
        <v>0.0789011553464269</v>
      </c>
      <c r="CL36" s="208">
        <v>3.1053144307559</v>
      </c>
      <c r="CM36" s="208">
        <v>0.136349430538158</v>
      </c>
      <c r="CN36" s="208">
        <v>0.105712456389884</v>
      </c>
      <c r="CO36" s="208">
        <v>0.645696900551709</v>
      </c>
      <c r="CP36" s="208">
        <v>0.0202889157920984</v>
      </c>
      <c r="CQ36" s="208">
        <v>32.9625269544524</v>
      </c>
      <c r="CR36" s="208">
        <v>10.8715683686731</v>
      </c>
      <c r="CS36" s="208">
        <v>9.20924522541815</v>
      </c>
      <c r="CT36" s="208">
        <v>0.00828330875284086</v>
      </c>
      <c r="CU36" s="208">
        <v>87.9212234206932</v>
      </c>
      <c r="CV36" s="208">
        <v>1.27501064705681</v>
      </c>
      <c r="CW36" s="208">
        <v>0.876721984749465</v>
      </c>
      <c r="CX36" s="208">
        <v>0.78138475249976</v>
      </c>
      <c r="CY36" s="208">
        <v>8.50212444057659</v>
      </c>
      <c r="CZ36" s="208">
        <v>13.7680788868165</v>
      </c>
      <c r="DA36" s="208">
        <v>4.94010217063004</v>
      </c>
      <c r="DB36" s="208">
        <v>1.09351166647651</v>
      </c>
      <c r="DC36" s="208">
        <v>0.0363561311424982</v>
      </c>
      <c r="DD36" s="208">
        <v>5.84749395056991</v>
      </c>
      <c r="DE36" s="208">
        <v>0.0828099260240105</v>
      </c>
      <c r="DF36" s="208">
        <v>0.175930441461102</v>
      </c>
      <c r="DG36" s="208">
        <v>0.0210419170944749</v>
      </c>
      <c r="DH36" s="208">
        <v>2.14565183170914</v>
      </c>
      <c r="DI36" s="208">
        <v>3.77665785955338</v>
      </c>
      <c r="DJ36" s="208">
        <v>2.25009760723803</v>
      </c>
      <c r="DK36" s="208">
        <v>15.5188996034022</v>
      </c>
      <c r="DL36" s="208">
        <v>10.9093014052383</v>
      </c>
      <c r="DM36" s="208">
        <v>99.5115140420897</v>
      </c>
      <c r="DN36" s="208">
        <v>564.900585196662</v>
      </c>
      <c r="DO36" s="208">
        <v>6.41449055170081</v>
      </c>
      <c r="DP36" s="208">
        <v>0</v>
      </c>
      <c r="DQ36" s="101">
        <f t="shared" si="0"/>
        <v>947.686771558772</v>
      </c>
      <c r="DR36" s="210">
        <v>315.926376863705</v>
      </c>
      <c r="DS36" s="208">
        <v>1223.94826270293</v>
      </c>
      <c r="DT36" s="85">
        <f t="shared" si="1"/>
        <v>1539.87463956664</v>
      </c>
      <c r="DU36" s="208">
        <v>0</v>
      </c>
      <c r="DV36" s="208">
        <v>0</v>
      </c>
      <c r="DW36" s="208">
        <v>2038.29231516655</v>
      </c>
      <c r="DX36" s="208">
        <v>573.234870698736</v>
      </c>
      <c r="DY36" s="208">
        <v>-1.56861996423189</v>
      </c>
      <c r="DZ36" s="117">
        <f t="shared" si="2"/>
        <v>4149.83320546769</v>
      </c>
      <c r="EA36" s="118">
        <f t="shared" si="3"/>
        <v>5097.51997702647</v>
      </c>
    </row>
    <row r="37" spans="1:131">
      <c r="A37" s="86" t="s">
        <v>205</v>
      </c>
      <c r="B37" s="200" t="s">
        <v>206</v>
      </c>
      <c r="C37" s="208">
        <v>0</v>
      </c>
      <c r="D37" s="208">
        <v>0.0199174790365387</v>
      </c>
      <c r="E37" s="208">
        <v>0</v>
      </c>
      <c r="F37" s="208">
        <v>0.00862539656352584</v>
      </c>
      <c r="G37" s="208">
        <v>0.0532026226472381</v>
      </c>
      <c r="H37" s="208">
        <v>0.586765736198375</v>
      </c>
      <c r="I37" s="208">
        <v>1.09851499373505</v>
      </c>
      <c r="J37" s="208">
        <v>0</v>
      </c>
      <c r="K37" s="208">
        <v>0</v>
      </c>
      <c r="L37" s="208">
        <v>0.291711757949158</v>
      </c>
      <c r="M37" s="208">
        <v>67.0172496866709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0.135622509893218</v>
      </c>
      <c r="V37" s="208">
        <v>0</v>
      </c>
      <c r="W37" s="208">
        <v>0</v>
      </c>
      <c r="X37" s="208">
        <v>0.832999042761501</v>
      </c>
      <c r="Y37" s="208">
        <v>0</v>
      </c>
      <c r="Z37" s="208">
        <v>4.84034653209704</v>
      </c>
      <c r="AA37" s="208">
        <v>0</v>
      </c>
      <c r="AB37" s="208">
        <v>0.00806925791542826</v>
      </c>
      <c r="AC37" s="208">
        <v>0.134108861832675</v>
      </c>
      <c r="AD37" s="208">
        <v>0</v>
      </c>
      <c r="AE37" s="208">
        <v>0</v>
      </c>
      <c r="AF37" s="208">
        <v>0</v>
      </c>
      <c r="AG37" s="208">
        <v>0</v>
      </c>
      <c r="AH37" s="208">
        <v>0.0160716826676512</v>
      </c>
      <c r="AI37" s="208">
        <v>3.9642102066005</v>
      </c>
      <c r="AJ37" s="208">
        <v>5.50361140670538</v>
      </c>
      <c r="AK37" s="208">
        <v>1.28727917711245</v>
      </c>
      <c r="AL37" s="208">
        <v>16.3715888842698</v>
      </c>
      <c r="AM37" s="208">
        <v>20.0365243376253</v>
      </c>
      <c r="AN37" s="208">
        <v>0.23522115147761</v>
      </c>
      <c r="AO37" s="208">
        <v>13.1075864439688</v>
      </c>
      <c r="AP37" s="208">
        <v>9.20808155865076</v>
      </c>
      <c r="AQ37" s="208">
        <v>3.74376773122242</v>
      </c>
      <c r="AR37" s="208">
        <v>15.8118651866156</v>
      </c>
      <c r="AS37" s="208">
        <v>1.16450400123219</v>
      </c>
      <c r="AT37" s="208">
        <v>2.90192146103839</v>
      </c>
      <c r="AU37" s="208">
        <v>27.9011905248416</v>
      </c>
      <c r="AV37" s="208">
        <v>1.65952732724447</v>
      </c>
      <c r="AW37" s="208">
        <v>8.72851252876604</v>
      </c>
      <c r="AX37" s="208">
        <v>14.9890723180025</v>
      </c>
      <c r="AY37" s="208">
        <v>102.658313091533</v>
      </c>
      <c r="AZ37" s="208">
        <v>3.98388421122275</v>
      </c>
      <c r="BA37" s="208">
        <v>61.3026545065713</v>
      </c>
      <c r="BB37" s="208">
        <v>0</v>
      </c>
      <c r="BC37" s="209">
        <v>389.602521614669</v>
      </c>
      <c r="BD37" s="210">
        <v>116.573987827951</v>
      </c>
      <c r="BE37" s="208">
        <v>679.931220144011</v>
      </c>
      <c r="BF37" s="208">
        <v>796.505207971962</v>
      </c>
      <c r="BG37" s="208">
        <v>0</v>
      </c>
      <c r="BH37" s="208">
        <v>0</v>
      </c>
      <c r="BI37" s="208">
        <v>5285.38661885516</v>
      </c>
      <c r="BJ37" s="208">
        <v>0</v>
      </c>
      <c r="BK37" s="208">
        <v>-0.487240493193358</v>
      </c>
      <c r="BL37" s="211">
        <v>6081.40458633393</v>
      </c>
      <c r="BM37" s="213">
        <v>6471.0071079486</v>
      </c>
      <c r="BN37" s="212"/>
      <c r="BO37" s="86" t="s">
        <v>67</v>
      </c>
      <c r="BP37" s="87" t="s">
        <v>122</v>
      </c>
      <c r="BQ37" s="208">
        <v>6.78971118771577e-7</v>
      </c>
      <c r="BR37" s="208">
        <v>0</v>
      </c>
      <c r="BS37" s="208">
        <v>0.428947806268119</v>
      </c>
      <c r="BT37" s="208">
        <v>5.01277260592838</v>
      </c>
      <c r="BU37" s="208">
        <v>124.905167081608</v>
      </c>
      <c r="BV37" s="208">
        <v>378.24377098136</v>
      </c>
      <c r="BW37" s="208">
        <v>286.47844904074</v>
      </c>
      <c r="BX37" s="208">
        <v>59.5591080791504</v>
      </c>
      <c r="BY37" s="208">
        <v>11.8726656434313</v>
      </c>
      <c r="BZ37" s="208">
        <v>22.3559871708567</v>
      </c>
      <c r="CA37" s="208">
        <v>109.788575554778</v>
      </c>
      <c r="CB37" s="208">
        <v>89.4751894844651</v>
      </c>
      <c r="CC37" s="208">
        <v>36.6470532064207</v>
      </c>
      <c r="CD37" s="208">
        <v>270.043565948283</v>
      </c>
      <c r="CE37" s="208">
        <v>19.1178426145215</v>
      </c>
      <c r="CF37" s="208">
        <v>54.4959338787839</v>
      </c>
      <c r="CG37" s="208">
        <v>8.18634277068415</v>
      </c>
      <c r="CH37" s="208">
        <v>372.434337262164</v>
      </c>
      <c r="CI37" s="208">
        <v>37.1912253092213</v>
      </c>
      <c r="CJ37" s="208">
        <v>17.9799511357435</v>
      </c>
      <c r="CK37" s="208">
        <v>103.150427853538</v>
      </c>
      <c r="CL37" s="208">
        <v>104.848702000089</v>
      </c>
      <c r="CM37" s="208">
        <v>71.3585127829232</v>
      </c>
      <c r="CN37" s="208">
        <v>223.000208548846</v>
      </c>
      <c r="CO37" s="208">
        <v>28.8502022871336</v>
      </c>
      <c r="CP37" s="208">
        <v>52.1848342966154</v>
      </c>
      <c r="CQ37" s="208">
        <v>396.611337510509</v>
      </c>
      <c r="CR37" s="208">
        <v>121.92061070935</v>
      </c>
      <c r="CS37" s="208">
        <v>115.786146220142</v>
      </c>
      <c r="CT37" s="208">
        <v>24.6067028004898</v>
      </c>
      <c r="CU37" s="208">
        <v>146.437184592241</v>
      </c>
      <c r="CV37" s="208">
        <v>69.3926614913514</v>
      </c>
      <c r="CW37" s="208">
        <v>50.6095290278749</v>
      </c>
      <c r="CX37" s="208">
        <v>30.8791728192259</v>
      </c>
      <c r="CY37" s="208">
        <v>385.405748636861</v>
      </c>
      <c r="CZ37" s="208">
        <v>916.981368706935</v>
      </c>
      <c r="DA37" s="208">
        <v>1084.36962471653</v>
      </c>
      <c r="DB37" s="208">
        <v>13.072743576012</v>
      </c>
      <c r="DC37" s="208">
        <v>16.1548871250792</v>
      </c>
      <c r="DD37" s="208">
        <v>269.692455591067</v>
      </c>
      <c r="DE37" s="208">
        <v>2.21560317218707</v>
      </c>
      <c r="DF37" s="208">
        <v>56.1389097939815</v>
      </c>
      <c r="DG37" s="208">
        <v>193.296747082091</v>
      </c>
      <c r="DH37" s="208">
        <v>100.790820770102</v>
      </c>
      <c r="DI37" s="208">
        <v>17.815722595997</v>
      </c>
      <c r="DJ37" s="208">
        <v>112.092053404347</v>
      </c>
      <c r="DK37" s="208">
        <v>153.29391328626</v>
      </c>
      <c r="DL37" s="208">
        <v>102.63683404952</v>
      </c>
      <c r="DM37" s="208">
        <v>92.2165072435197</v>
      </c>
      <c r="DN37" s="208">
        <v>56.7180795813562</v>
      </c>
      <c r="DO37" s="208">
        <v>35.5960244768585</v>
      </c>
      <c r="DP37" s="208">
        <v>0</v>
      </c>
      <c r="DQ37" s="101">
        <f t="shared" si="0"/>
        <v>7052.34116300242</v>
      </c>
      <c r="DR37" s="210">
        <v>0.00166952653551768</v>
      </c>
      <c r="DS37" s="208">
        <v>0.00041945837472245</v>
      </c>
      <c r="DT37" s="85">
        <f t="shared" si="1"/>
        <v>0.00208898491024013</v>
      </c>
      <c r="DU37" s="208">
        <v>0</v>
      </c>
      <c r="DV37" s="208">
        <v>0</v>
      </c>
      <c r="DW37" s="208">
        <v>14.151312211164</v>
      </c>
      <c r="DX37" s="208">
        <v>245.861456586796</v>
      </c>
      <c r="DY37" s="208">
        <v>0</v>
      </c>
      <c r="DZ37" s="117">
        <f t="shared" si="2"/>
        <v>260.014857782871</v>
      </c>
      <c r="EA37" s="118">
        <f t="shared" si="3"/>
        <v>7312.35602078529</v>
      </c>
    </row>
    <row r="38" spans="1:131">
      <c r="A38" s="86" t="s">
        <v>207</v>
      </c>
      <c r="B38" s="200" t="s">
        <v>208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0.0680416521259411</v>
      </c>
      <c r="I38" s="208">
        <v>0.283915066827894</v>
      </c>
      <c r="J38" s="208">
        <v>0</v>
      </c>
      <c r="K38" s="208">
        <v>0</v>
      </c>
      <c r="L38" s="208">
        <v>0</v>
      </c>
      <c r="M38" s="208">
        <v>0</v>
      </c>
      <c r="N38" s="208">
        <v>389.381306672277</v>
      </c>
      <c r="O38" s="208">
        <v>0</v>
      </c>
      <c r="P38" s="208">
        <v>0.646542295393127</v>
      </c>
      <c r="Q38" s="208">
        <v>0</v>
      </c>
      <c r="R38" s="208">
        <v>0</v>
      </c>
      <c r="S38" s="208">
        <v>0</v>
      </c>
      <c r="T38" s="208">
        <v>0</v>
      </c>
      <c r="U38" s="208">
        <v>0.010345549841197</v>
      </c>
      <c r="V38" s="208">
        <v>0</v>
      </c>
      <c r="W38" s="208">
        <v>0</v>
      </c>
      <c r="X38" s="208">
        <v>0</v>
      </c>
      <c r="Y38" s="208">
        <v>0</v>
      </c>
      <c r="Z38" s="208">
        <v>0.610759934745683</v>
      </c>
      <c r="AA38" s="208">
        <v>0</v>
      </c>
      <c r="AB38" s="208">
        <v>0</v>
      </c>
      <c r="AC38" s="208">
        <v>0</v>
      </c>
      <c r="AD38" s="208">
        <v>0.0202444851632571</v>
      </c>
      <c r="AE38" s="208">
        <v>0.0842322256675813</v>
      </c>
      <c r="AF38" s="208">
        <v>0</v>
      </c>
      <c r="AG38" s="208">
        <v>0.493403368463085</v>
      </c>
      <c r="AH38" s="208">
        <v>0</v>
      </c>
      <c r="AI38" s="208">
        <v>1.01192656640413</v>
      </c>
      <c r="AJ38" s="208">
        <v>0</v>
      </c>
      <c r="AK38" s="208">
        <v>0.158210175320025</v>
      </c>
      <c r="AL38" s="208">
        <v>0</v>
      </c>
      <c r="AM38" s="208">
        <v>0</v>
      </c>
      <c r="AN38" s="208">
        <v>0</v>
      </c>
      <c r="AO38" s="208">
        <v>0</v>
      </c>
      <c r="AP38" s="208">
        <v>0</v>
      </c>
      <c r="AQ38" s="208">
        <v>0.00456381815369578</v>
      </c>
      <c r="AR38" s="208">
        <v>0</v>
      </c>
      <c r="AS38" s="208">
        <v>0</v>
      </c>
      <c r="AT38" s="208">
        <v>0.117225051418595</v>
      </c>
      <c r="AU38" s="208">
        <v>0</v>
      </c>
      <c r="AV38" s="208">
        <v>0</v>
      </c>
      <c r="AW38" s="208">
        <v>0</v>
      </c>
      <c r="AX38" s="208">
        <v>0.687846763367565</v>
      </c>
      <c r="AY38" s="208">
        <v>0.225177449658028</v>
      </c>
      <c r="AZ38" s="208">
        <v>0</v>
      </c>
      <c r="BA38" s="208">
        <v>0</v>
      </c>
      <c r="BB38" s="208">
        <v>0</v>
      </c>
      <c r="BC38" s="209">
        <v>393.803741074827</v>
      </c>
      <c r="BD38" s="210">
        <v>567.173250880391</v>
      </c>
      <c r="BE38" s="208">
        <v>916.839353662423</v>
      </c>
      <c r="BF38" s="208">
        <v>1484.01260454281</v>
      </c>
      <c r="BG38" s="208">
        <v>0</v>
      </c>
      <c r="BH38" s="208">
        <v>0</v>
      </c>
      <c r="BI38" s="208">
        <v>1014.85515408717</v>
      </c>
      <c r="BJ38" s="208">
        <v>0</v>
      </c>
      <c r="BK38" s="208">
        <v>-0.21563677481338</v>
      </c>
      <c r="BL38" s="211">
        <v>2498.65212185517</v>
      </c>
      <c r="BM38" s="213">
        <v>2892.45586293</v>
      </c>
      <c r="BN38" s="212"/>
      <c r="BO38" s="86" t="s">
        <v>68</v>
      </c>
      <c r="BP38" s="87" t="s">
        <v>123</v>
      </c>
      <c r="BQ38" s="208">
        <v>256.373866444413</v>
      </c>
      <c r="BR38" s="208">
        <v>136.920239565144</v>
      </c>
      <c r="BS38" s="208">
        <v>9.07977584703276</v>
      </c>
      <c r="BT38" s="208">
        <v>0</v>
      </c>
      <c r="BU38" s="208">
        <v>14.8090642971132</v>
      </c>
      <c r="BV38" s="208">
        <v>146.737371436144</v>
      </c>
      <c r="BW38" s="208">
        <v>166.150967333533</v>
      </c>
      <c r="BX38" s="208">
        <v>19.5478758584913</v>
      </c>
      <c r="BY38" s="208">
        <v>12.9470456455857</v>
      </c>
      <c r="BZ38" s="208">
        <v>14.4751405725369</v>
      </c>
      <c r="CA38" s="208">
        <v>3.52853768390188</v>
      </c>
      <c r="CB38" s="208">
        <v>58.5911977612336</v>
      </c>
      <c r="CC38" s="208">
        <v>30.7859081467824</v>
      </c>
      <c r="CD38" s="208">
        <v>29.9752021645227</v>
      </c>
      <c r="CE38" s="208">
        <v>2.97795642164772</v>
      </c>
      <c r="CF38" s="208">
        <v>1.50876619146268</v>
      </c>
      <c r="CG38" s="208">
        <v>2.46844672582004</v>
      </c>
      <c r="CH38" s="208">
        <v>127.786553823076</v>
      </c>
      <c r="CI38" s="208">
        <v>8.34168275989741</v>
      </c>
      <c r="CJ38" s="208">
        <v>3.77313043357398</v>
      </c>
      <c r="CK38" s="208">
        <v>79.2194158275852</v>
      </c>
      <c r="CL38" s="208">
        <v>42.8870459821789</v>
      </c>
      <c r="CM38" s="208">
        <v>63.6519377202716</v>
      </c>
      <c r="CN38" s="208">
        <v>55.5229946809378</v>
      </c>
      <c r="CO38" s="208">
        <v>3.59223155019804</v>
      </c>
      <c r="CP38" s="208">
        <v>10.6154790970671</v>
      </c>
      <c r="CQ38" s="208">
        <v>52.3325593249776</v>
      </c>
      <c r="CR38" s="208">
        <v>26.8009385017594</v>
      </c>
      <c r="CS38" s="208">
        <v>36.6089805019099</v>
      </c>
      <c r="CT38" s="208">
        <v>1.64711189644216</v>
      </c>
      <c r="CU38" s="208">
        <v>41.7347939444845</v>
      </c>
      <c r="CV38" s="208">
        <v>7.46268326190063</v>
      </c>
      <c r="CW38" s="208">
        <v>2780.86430336972</v>
      </c>
      <c r="CX38" s="208">
        <v>70.3581991941662</v>
      </c>
      <c r="CY38" s="208">
        <v>8.34403255064549</v>
      </c>
      <c r="CZ38" s="208">
        <v>656.719202824536</v>
      </c>
      <c r="DA38" s="208">
        <v>27.4695870015493</v>
      </c>
      <c r="DB38" s="208">
        <v>0.723304711179133</v>
      </c>
      <c r="DC38" s="208">
        <v>0.633954103402932</v>
      </c>
      <c r="DD38" s="208">
        <v>22.8462484620947</v>
      </c>
      <c r="DE38" s="208">
        <v>37.4140727807081</v>
      </c>
      <c r="DF38" s="208">
        <v>164.456979040305</v>
      </c>
      <c r="DG38" s="208">
        <v>84.077824750375</v>
      </c>
      <c r="DH38" s="208">
        <v>21.687359080861</v>
      </c>
      <c r="DI38" s="208">
        <v>40.1233972303551</v>
      </c>
      <c r="DJ38" s="208">
        <v>34.1795403918385</v>
      </c>
      <c r="DK38" s="208">
        <v>69.5980870234089</v>
      </c>
      <c r="DL38" s="208">
        <v>75.9256726382373</v>
      </c>
      <c r="DM38" s="208">
        <v>193.099170013162</v>
      </c>
      <c r="DN38" s="208">
        <v>138.597686277338</v>
      </c>
      <c r="DO38" s="208">
        <v>79.5421399368814</v>
      </c>
      <c r="DP38" s="208">
        <v>0</v>
      </c>
      <c r="DQ38" s="101">
        <f t="shared" si="0"/>
        <v>5975.51566278239</v>
      </c>
      <c r="DR38" s="210">
        <v>0</v>
      </c>
      <c r="DS38" s="208">
        <v>1725.14055742595</v>
      </c>
      <c r="DT38" s="85">
        <f t="shared" si="1"/>
        <v>1725.14055742595</v>
      </c>
      <c r="DU38" s="208">
        <v>0</v>
      </c>
      <c r="DV38" s="208">
        <v>0</v>
      </c>
      <c r="DW38" s="208">
        <v>1989.65952501269</v>
      </c>
      <c r="DX38" s="208">
        <v>0</v>
      </c>
      <c r="DY38" s="208">
        <v>0</v>
      </c>
      <c r="DZ38" s="117">
        <f t="shared" si="2"/>
        <v>3714.80008243864</v>
      </c>
      <c r="EA38" s="118">
        <f t="shared" si="3"/>
        <v>9690.31574522103</v>
      </c>
    </row>
    <row r="39" spans="1:131">
      <c r="A39" s="86" t="s">
        <v>209</v>
      </c>
      <c r="B39" s="200" t="s">
        <v>210</v>
      </c>
      <c r="C39" s="208">
        <v>10.3319715349295</v>
      </c>
      <c r="D39" s="208">
        <v>13.0822666931683</v>
      </c>
      <c r="E39" s="208">
        <v>1.03261202286817</v>
      </c>
      <c r="F39" s="208">
        <v>0</v>
      </c>
      <c r="G39" s="208">
        <v>0.0673495180059171</v>
      </c>
      <c r="H39" s="208">
        <v>1.88088759186602</v>
      </c>
      <c r="I39" s="208">
        <v>9.63320249386427</v>
      </c>
      <c r="J39" s="208">
        <v>3.59085811375737</v>
      </c>
      <c r="K39" s="208">
        <v>0</v>
      </c>
      <c r="L39" s="208">
        <v>0.370839576771255</v>
      </c>
      <c r="M39" s="208">
        <v>0</v>
      </c>
      <c r="N39" s="208">
        <v>0</v>
      </c>
      <c r="O39" s="208">
        <v>124.991283103831</v>
      </c>
      <c r="P39" s="208">
        <v>11.9483341674821</v>
      </c>
      <c r="Q39" s="208">
        <v>0</v>
      </c>
      <c r="R39" s="208">
        <v>0</v>
      </c>
      <c r="S39" s="208">
        <v>0</v>
      </c>
      <c r="T39" s="208">
        <v>2.19395330900915</v>
      </c>
      <c r="U39" s="208">
        <v>0.718858534448622</v>
      </c>
      <c r="V39" s="208">
        <v>0</v>
      </c>
      <c r="W39" s="208">
        <v>0</v>
      </c>
      <c r="X39" s="208">
        <v>0.917121056014505</v>
      </c>
      <c r="Y39" s="208">
        <v>0.248173054464799</v>
      </c>
      <c r="Z39" s="208">
        <v>11.3572370049782</v>
      </c>
      <c r="AA39" s="208">
        <v>0</v>
      </c>
      <c r="AB39" s="208">
        <v>0.0459186272136973</v>
      </c>
      <c r="AC39" s="208">
        <v>21.3477725063347</v>
      </c>
      <c r="AD39" s="208">
        <v>8.42833944307658</v>
      </c>
      <c r="AE39" s="208">
        <v>2.28297575099636</v>
      </c>
      <c r="AF39" s="208">
        <v>0.625477247866862</v>
      </c>
      <c r="AG39" s="208">
        <v>450.538479519137</v>
      </c>
      <c r="AH39" s="208">
        <v>0</v>
      </c>
      <c r="AI39" s="208">
        <v>5.67427565490314</v>
      </c>
      <c r="AJ39" s="208">
        <v>0.116256225907161</v>
      </c>
      <c r="AK39" s="208">
        <v>203.816093646489</v>
      </c>
      <c r="AL39" s="208">
        <v>56.8247337607155</v>
      </c>
      <c r="AM39" s="208">
        <v>0</v>
      </c>
      <c r="AN39" s="208">
        <v>0</v>
      </c>
      <c r="AO39" s="208">
        <v>0</v>
      </c>
      <c r="AP39" s="208">
        <v>2.40349872301643</v>
      </c>
      <c r="AQ39" s="208">
        <v>0</v>
      </c>
      <c r="AR39" s="208">
        <v>0</v>
      </c>
      <c r="AS39" s="208">
        <v>0</v>
      </c>
      <c r="AT39" s="208">
        <v>0.632604336224689</v>
      </c>
      <c r="AU39" s="208">
        <v>0</v>
      </c>
      <c r="AV39" s="208">
        <v>5.19744444376168</v>
      </c>
      <c r="AW39" s="208">
        <v>0</v>
      </c>
      <c r="AX39" s="208">
        <v>0.465546295402845</v>
      </c>
      <c r="AY39" s="208">
        <v>2.4992130303128</v>
      </c>
      <c r="AZ39" s="208">
        <v>0</v>
      </c>
      <c r="BA39" s="208">
        <v>4.5704215065481</v>
      </c>
      <c r="BB39" s="208">
        <v>0</v>
      </c>
      <c r="BC39" s="209">
        <v>957.833998493366</v>
      </c>
      <c r="BD39" s="210">
        <v>334.548886295518</v>
      </c>
      <c r="BE39" s="208">
        <v>212.529163002271</v>
      </c>
      <c r="BF39" s="208">
        <v>547.078049297789</v>
      </c>
      <c r="BG39" s="208">
        <v>0</v>
      </c>
      <c r="BH39" s="208">
        <v>0</v>
      </c>
      <c r="BI39" s="208">
        <v>31.1840951216462</v>
      </c>
      <c r="BJ39" s="208">
        <v>0</v>
      </c>
      <c r="BK39" s="208">
        <v>-1.2340180135992</v>
      </c>
      <c r="BL39" s="211">
        <v>577.028126405836</v>
      </c>
      <c r="BM39" s="213">
        <v>1534.8621248992</v>
      </c>
      <c r="BN39" s="212"/>
      <c r="BO39" s="86" t="s">
        <v>69</v>
      </c>
      <c r="BP39" s="87" t="s">
        <v>124</v>
      </c>
      <c r="BQ39" s="208">
        <v>0</v>
      </c>
      <c r="BR39" s="208">
        <v>0</v>
      </c>
      <c r="BS39" s="208">
        <v>0</v>
      </c>
      <c r="BT39" s="208">
        <v>0</v>
      </c>
      <c r="BU39" s="208">
        <v>0.00044632235131816</v>
      </c>
      <c r="BV39" s="208">
        <v>0.0147113678417763</v>
      </c>
      <c r="BW39" s="208">
        <v>0.0152082584587152</v>
      </c>
      <c r="BX39" s="208">
        <v>0.0033005358159511</v>
      </c>
      <c r="BY39" s="208">
        <v>0.000304209393263037</v>
      </c>
      <c r="BZ39" s="208">
        <v>0.000934311623160487</v>
      </c>
      <c r="CA39" s="208">
        <v>0.00239052692176812</v>
      </c>
      <c r="CB39" s="208">
        <v>0.00485572006840075</v>
      </c>
      <c r="CC39" s="208">
        <v>0.00143960581813797</v>
      </c>
      <c r="CD39" s="208">
        <v>0.00170432538388377</v>
      </c>
      <c r="CE39" s="208">
        <v>0.000452848727518194</v>
      </c>
      <c r="CF39" s="208">
        <v>0.0237656040370747</v>
      </c>
      <c r="CG39" s="208">
        <v>0.000141942860811715</v>
      </c>
      <c r="CH39" s="208">
        <v>0.00666743774858802</v>
      </c>
      <c r="CI39" s="208">
        <v>0.00151624636607792</v>
      </c>
      <c r="CJ39" s="208">
        <v>0.000994557935632023</v>
      </c>
      <c r="CK39" s="208">
        <v>0.00340276990081754</v>
      </c>
      <c r="CL39" s="208">
        <v>0.00133146862562781</v>
      </c>
      <c r="CM39" s="208">
        <v>0.00111727148777742</v>
      </c>
      <c r="CN39" s="208">
        <v>0.00668774573222626</v>
      </c>
      <c r="CO39" s="208">
        <v>0.000886083571429955</v>
      </c>
      <c r="CP39" s="208">
        <v>0.000768989236342953</v>
      </c>
      <c r="CQ39" s="208">
        <v>0.00681847712664093</v>
      </c>
      <c r="CR39" s="208">
        <v>0.00598791615944404</v>
      </c>
      <c r="CS39" s="208">
        <v>0.00324558001194164</v>
      </c>
      <c r="CT39" s="208">
        <v>0.000177618049113136</v>
      </c>
      <c r="CU39" s="208">
        <v>0.00496192547315271</v>
      </c>
      <c r="CV39" s="208">
        <v>0.00357776431965829</v>
      </c>
      <c r="CW39" s="208">
        <v>0.00152142856774006</v>
      </c>
      <c r="CX39" s="208">
        <v>0.0308262101136881</v>
      </c>
      <c r="CY39" s="208">
        <v>0.00938189342645497</v>
      </c>
      <c r="CZ39" s="208">
        <v>0.114211640721908</v>
      </c>
      <c r="DA39" s="208">
        <v>0.0235192189398236</v>
      </c>
      <c r="DB39" s="208">
        <v>0.00023817073535321</v>
      </c>
      <c r="DC39" s="208">
        <v>0.000498921972373525</v>
      </c>
      <c r="DD39" s="208">
        <v>0.0479753647909629</v>
      </c>
      <c r="DE39" s="208">
        <v>0.0137431697232018</v>
      </c>
      <c r="DF39" s="208">
        <v>0.0610256374072989</v>
      </c>
      <c r="DG39" s="208">
        <v>0.00108653368691933</v>
      </c>
      <c r="DH39" s="208">
        <v>0.00555872267294464</v>
      </c>
      <c r="DI39" s="208">
        <v>0.021349633116006</v>
      </c>
      <c r="DJ39" s="208">
        <v>0.00986218633962864</v>
      </c>
      <c r="DK39" s="208">
        <v>0.0249319961431716</v>
      </c>
      <c r="DL39" s="208">
        <v>0.187046413855866</v>
      </c>
      <c r="DM39" s="208">
        <v>0.546209392461924</v>
      </c>
      <c r="DN39" s="208">
        <v>0.184331929003698</v>
      </c>
      <c r="DO39" s="208">
        <v>0.101916900302499</v>
      </c>
      <c r="DP39" s="208">
        <v>0</v>
      </c>
      <c r="DQ39" s="101">
        <f t="shared" si="0"/>
        <v>1.50303279502771</v>
      </c>
      <c r="DR39" s="210">
        <v>7.59290281278802e-9</v>
      </c>
      <c r="DS39" s="208">
        <v>0.00266628492135243</v>
      </c>
      <c r="DT39" s="85">
        <f t="shared" si="1"/>
        <v>0.00266629251425524</v>
      </c>
      <c r="DU39" s="208">
        <v>0</v>
      </c>
      <c r="DV39" s="208">
        <v>0</v>
      </c>
      <c r="DW39" s="208">
        <v>1.06202043322119</v>
      </c>
      <c r="DX39" s="208">
        <v>0</v>
      </c>
      <c r="DY39" s="208">
        <v>-0.00163434215108184</v>
      </c>
      <c r="DZ39" s="117">
        <f t="shared" si="2"/>
        <v>1.06305238358436</v>
      </c>
      <c r="EA39" s="118">
        <f t="shared" si="3"/>
        <v>2.56608517861207</v>
      </c>
    </row>
    <row r="40" spans="1:131">
      <c r="A40" s="86" t="s">
        <v>211</v>
      </c>
      <c r="B40" s="200" t="s">
        <v>212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122.199321663296</v>
      </c>
      <c r="Q40" s="208">
        <v>0</v>
      </c>
      <c r="R40" s="208">
        <v>0</v>
      </c>
      <c r="S40" s="208">
        <v>0</v>
      </c>
      <c r="T40" s="208">
        <v>3.18896793686048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8">
        <v>0</v>
      </c>
      <c r="AN40" s="208">
        <v>0</v>
      </c>
      <c r="AO40" s="208">
        <v>0</v>
      </c>
      <c r="AP40" s="208">
        <v>0</v>
      </c>
      <c r="AQ40" s="208">
        <v>0</v>
      </c>
      <c r="AR40" s="208">
        <v>0</v>
      </c>
      <c r="AS40" s="208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8">
        <v>0</v>
      </c>
      <c r="AZ40" s="208">
        <v>0</v>
      </c>
      <c r="BA40" s="208">
        <v>0</v>
      </c>
      <c r="BB40" s="208">
        <v>0</v>
      </c>
      <c r="BC40" s="209">
        <v>125.388289600156</v>
      </c>
      <c r="BD40" s="210">
        <v>1377.69982605979</v>
      </c>
      <c r="BE40" s="208">
        <v>24.9258009004531</v>
      </c>
      <c r="BF40" s="208">
        <v>1402.62562696024</v>
      </c>
      <c r="BG40" s="208">
        <v>0</v>
      </c>
      <c r="BH40" s="208">
        <v>0</v>
      </c>
      <c r="BI40" s="208">
        <v>0</v>
      </c>
      <c r="BJ40" s="208">
        <v>0</v>
      </c>
      <c r="BK40" s="208">
        <v>-0.172481530785052</v>
      </c>
      <c r="BL40" s="211">
        <v>1402.45314542946</v>
      </c>
      <c r="BM40" s="213">
        <v>1527.84143502961</v>
      </c>
      <c r="BN40" s="212"/>
      <c r="BO40" s="86" t="s">
        <v>70</v>
      </c>
      <c r="BP40" s="87" t="s">
        <v>125</v>
      </c>
      <c r="BQ40" s="208">
        <v>0.0310552310599833</v>
      </c>
      <c r="BR40" s="208">
        <v>0.00292423494822892</v>
      </c>
      <c r="BS40" s="208">
        <v>0.000125326662869283</v>
      </c>
      <c r="BT40" s="208">
        <v>0.00033204901335447</v>
      </c>
      <c r="BU40" s="208">
        <v>0.0585245586196081</v>
      </c>
      <c r="BV40" s="208">
        <v>0.12541136910017</v>
      </c>
      <c r="BW40" s="208">
        <v>0.176802526025863</v>
      </c>
      <c r="BX40" s="208">
        <v>0.0192659090119137</v>
      </c>
      <c r="BY40" s="208">
        <v>0.0601793648958601</v>
      </c>
      <c r="BZ40" s="208">
        <v>0.0229936218219864</v>
      </c>
      <c r="CA40" s="208">
        <v>0.0421053105912171</v>
      </c>
      <c r="CB40" s="208">
        <v>0.137601870054776</v>
      </c>
      <c r="CC40" s="208">
        <v>0.016344174942547</v>
      </c>
      <c r="CD40" s="208">
        <v>0.0552851801497596</v>
      </c>
      <c r="CE40" s="208">
        <v>0.0137153416898114</v>
      </c>
      <c r="CF40" s="208">
        <v>0.0564331536576211</v>
      </c>
      <c r="CG40" s="208">
        <v>0.00400149722437394</v>
      </c>
      <c r="CH40" s="208">
        <v>0.155386830504698</v>
      </c>
      <c r="CI40" s="208">
        <v>0.0318266423179886</v>
      </c>
      <c r="CJ40" s="208">
        <v>0.00810209207676522</v>
      </c>
      <c r="CK40" s="208">
        <v>0.115527944288284</v>
      </c>
      <c r="CL40" s="208">
        <v>0.0418813543421266</v>
      </c>
      <c r="CM40" s="208">
        <v>0.052820306847685</v>
      </c>
      <c r="CN40" s="208">
        <v>0.12141904543881</v>
      </c>
      <c r="CO40" s="208">
        <v>0.016547389421762</v>
      </c>
      <c r="CP40" s="208">
        <v>0.0234871278357552</v>
      </c>
      <c r="CQ40" s="208">
        <v>0.865450514246109</v>
      </c>
      <c r="CR40" s="208">
        <v>0.0530109808943412</v>
      </c>
      <c r="CS40" s="208">
        <v>0.0625958974770754</v>
      </c>
      <c r="CT40" s="208">
        <v>0.00689166182917766</v>
      </c>
      <c r="CU40" s="208">
        <v>0.148453096505903</v>
      </c>
      <c r="CV40" s="208">
        <v>0.188623082224816</v>
      </c>
      <c r="CW40" s="208">
        <v>0.0554053926085413</v>
      </c>
      <c r="CX40" s="208">
        <v>0.0743072344226976</v>
      </c>
      <c r="CY40" s="208">
        <v>0.287077352745592</v>
      </c>
      <c r="CZ40" s="208">
        <v>3.23914742137405</v>
      </c>
      <c r="DA40" s="208">
        <v>0.227510649959215</v>
      </c>
      <c r="DB40" s="208">
        <v>0.0370990527314781</v>
      </c>
      <c r="DC40" s="208">
        <v>0.113063890575973</v>
      </c>
      <c r="DD40" s="208">
        <v>0.189237461139085</v>
      </c>
      <c r="DE40" s="208">
        <v>0.0999954317842671</v>
      </c>
      <c r="DF40" s="208">
        <v>0.577794341272984</v>
      </c>
      <c r="DG40" s="208">
        <v>0.332625222623362</v>
      </c>
      <c r="DH40" s="208">
        <v>0.179606063180547</v>
      </c>
      <c r="DI40" s="208">
        <v>0.322887976988559</v>
      </c>
      <c r="DJ40" s="208">
        <v>0.118843850706921</v>
      </c>
      <c r="DK40" s="208">
        <v>0.796105252852738</v>
      </c>
      <c r="DL40" s="208">
        <v>0.197503235721853</v>
      </c>
      <c r="DM40" s="208">
        <v>0.517706525522362</v>
      </c>
      <c r="DN40" s="208">
        <v>0.835248608686992</v>
      </c>
      <c r="DO40" s="208">
        <v>0.249938863854608</v>
      </c>
      <c r="DP40" s="208">
        <v>0</v>
      </c>
      <c r="DQ40" s="101">
        <f t="shared" si="0"/>
        <v>11.1662285144731</v>
      </c>
      <c r="DR40" s="210">
        <v>4.01882046516294</v>
      </c>
      <c r="DS40" s="208">
        <v>12.1996425465136</v>
      </c>
      <c r="DT40" s="85">
        <f t="shared" si="1"/>
        <v>16.2184630116765</v>
      </c>
      <c r="DU40" s="208">
        <v>0</v>
      </c>
      <c r="DV40" s="208">
        <v>0</v>
      </c>
      <c r="DW40" s="208">
        <v>5.87648935263013</v>
      </c>
      <c r="DX40" s="208">
        <v>1.18456527037655</v>
      </c>
      <c r="DY40" s="208">
        <v>-0.00136258694748538</v>
      </c>
      <c r="DZ40" s="117">
        <f t="shared" si="2"/>
        <v>23.2781550477357</v>
      </c>
      <c r="EA40" s="118">
        <f t="shared" si="3"/>
        <v>34.4443835622088</v>
      </c>
    </row>
    <row r="41" spans="1:131">
      <c r="A41" s="86" t="s">
        <v>213</v>
      </c>
      <c r="B41" s="200" t="s">
        <v>214</v>
      </c>
      <c r="C41" s="208">
        <v>21.0571498149404</v>
      </c>
      <c r="D41" s="208">
        <v>6.3341826004583</v>
      </c>
      <c r="E41" s="208">
        <v>2.51506232180588</v>
      </c>
      <c r="F41" s="208">
        <v>0.00176261554737423</v>
      </c>
      <c r="G41" s="208">
        <v>0.0648083569362553</v>
      </c>
      <c r="H41" s="208">
        <v>224.58343671832</v>
      </c>
      <c r="I41" s="208">
        <v>271.847462863866</v>
      </c>
      <c r="J41" s="208">
        <v>14.1724280360971</v>
      </c>
      <c r="K41" s="208">
        <v>376.350977356773</v>
      </c>
      <c r="L41" s="208">
        <v>13.3709331344015</v>
      </c>
      <c r="M41" s="208">
        <v>7.07405566148566</v>
      </c>
      <c r="N41" s="208">
        <v>131.016349701131</v>
      </c>
      <c r="O41" s="208">
        <v>55.6595305447799</v>
      </c>
      <c r="P41" s="208">
        <v>253.729246842947</v>
      </c>
      <c r="Q41" s="208">
        <v>32.693439199979</v>
      </c>
      <c r="R41" s="208">
        <v>9.41356100555789</v>
      </c>
      <c r="S41" s="208">
        <v>0.409134416178675</v>
      </c>
      <c r="T41" s="208">
        <v>13.7998948845502</v>
      </c>
      <c r="U41" s="208">
        <v>30.7958845811491</v>
      </c>
      <c r="V41" s="208">
        <v>11.3974973396216</v>
      </c>
      <c r="W41" s="208">
        <v>95.2579709433876</v>
      </c>
      <c r="X41" s="208">
        <v>71.3278341360237</v>
      </c>
      <c r="Y41" s="208">
        <v>0.976732006466371</v>
      </c>
      <c r="Z41" s="208">
        <v>92.7039817613048</v>
      </c>
      <c r="AA41" s="208">
        <v>17.5813016688322</v>
      </c>
      <c r="AB41" s="208">
        <v>7.44223383680356</v>
      </c>
      <c r="AC41" s="208">
        <v>12.8144055975771</v>
      </c>
      <c r="AD41" s="208">
        <v>24.4805192007269</v>
      </c>
      <c r="AE41" s="208">
        <v>36.6152912774611</v>
      </c>
      <c r="AF41" s="208">
        <v>0.344187664332258</v>
      </c>
      <c r="AG41" s="208">
        <v>86.7062874419469</v>
      </c>
      <c r="AH41" s="208">
        <v>0.228026015147483</v>
      </c>
      <c r="AI41" s="208">
        <v>1.27010693475457</v>
      </c>
      <c r="AJ41" s="208">
        <v>2.80933551776023</v>
      </c>
      <c r="AK41" s="208">
        <v>7.97775320213326</v>
      </c>
      <c r="AL41" s="208">
        <v>279.126021879098</v>
      </c>
      <c r="AM41" s="208">
        <v>11.6292592418939</v>
      </c>
      <c r="AN41" s="208">
        <v>0.83649388292127</v>
      </c>
      <c r="AO41" s="208">
        <v>0.687365576040923</v>
      </c>
      <c r="AP41" s="208">
        <v>12.9657466362842</v>
      </c>
      <c r="AQ41" s="208">
        <v>4.38724806976176</v>
      </c>
      <c r="AR41" s="208">
        <v>54.257711663143</v>
      </c>
      <c r="AS41" s="208">
        <v>0.589661901600519</v>
      </c>
      <c r="AT41" s="208">
        <v>24.3354254999434</v>
      </c>
      <c r="AU41" s="208">
        <v>43.1478496914072</v>
      </c>
      <c r="AV41" s="208">
        <v>6.39933733758477</v>
      </c>
      <c r="AW41" s="208">
        <v>60.5612664668807</v>
      </c>
      <c r="AX41" s="208">
        <v>55.3526574174203</v>
      </c>
      <c r="AY41" s="208">
        <v>72.9403615626569</v>
      </c>
      <c r="AZ41" s="208">
        <v>71.4690354880924</v>
      </c>
      <c r="BA41" s="208">
        <v>18.9807632394392</v>
      </c>
      <c r="BB41" s="208">
        <v>0</v>
      </c>
      <c r="BC41" s="209">
        <v>2652.48897075535</v>
      </c>
      <c r="BD41" s="210">
        <v>111.132603285058</v>
      </c>
      <c r="BE41" s="208">
        <v>851.716952479839</v>
      </c>
      <c r="BF41" s="208">
        <v>962.849555764897</v>
      </c>
      <c r="BG41" s="208">
        <v>0</v>
      </c>
      <c r="BH41" s="208">
        <v>0</v>
      </c>
      <c r="BI41" s="208">
        <v>842.114379793134</v>
      </c>
      <c r="BJ41" s="208">
        <v>0</v>
      </c>
      <c r="BK41" s="208">
        <v>-3.39930868732999</v>
      </c>
      <c r="BL41" s="211">
        <v>1801.5646268707</v>
      </c>
      <c r="BM41" s="213">
        <v>4454.05359762605</v>
      </c>
      <c r="BN41" s="212"/>
      <c r="BO41" s="86" t="s">
        <v>71</v>
      </c>
      <c r="BP41" s="87" t="s">
        <v>126</v>
      </c>
      <c r="BQ41" s="208">
        <v>16.2062876128283</v>
      </c>
      <c r="BR41" s="208">
        <v>37.2944378774591</v>
      </c>
      <c r="BS41" s="208">
        <v>0.657207425021501</v>
      </c>
      <c r="BT41" s="208">
        <v>0.310502453315258</v>
      </c>
      <c r="BU41" s="208">
        <v>7.74653411410955</v>
      </c>
      <c r="BV41" s="208">
        <v>47.0386556164026</v>
      </c>
      <c r="BW41" s="208">
        <v>69.2788000903342</v>
      </c>
      <c r="BX41" s="208">
        <v>9.86229470135881</v>
      </c>
      <c r="BY41" s="208">
        <v>0.819681445288818</v>
      </c>
      <c r="BZ41" s="208">
        <v>1.43991025589345</v>
      </c>
      <c r="CA41" s="208">
        <v>7.81678528195372</v>
      </c>
      <c r="CB41" s="208">
        <v>6.10438824185716</v>
      </c>
      <c r="CC41" s="208">
        <v>2.37829458361959</v>
      </c>
      <c r="CD41" s="208">
        <v>16.7603959009229</v>
      </c>
      <c r="CE41" s="208">
        <v>1.20640439527263</v>
      </c>
      <c r="CF41" s="208">
        <v>3.53780524742901</v>
      </c>
      <c r="CG41" s="208">
        <v>0.518374165397251</v>
      </c>
      <c r="CH41" s="208">
        <v>24.646635931585</v>
      </c>
      <c r="CI41" s="208">
        <v>3.20557352658795</v>
      </c>
      <c r="CJ41" s="208">
        <v>12.559927397423</v>
      </c>
      <c r="CK41" s="208">
        <v>6.51942769527226</v>
      </c>
      <c r="CL41" s="208">
        <v>6.58555332089727</v>
      </c>
      <c r="CM41" s="208">
        <v>4.83132819096479</v>
      </c>
      <c r="CN41" s="208">
        <v>16.9039370016466</v>
      </c>
      <c r="CO41" s="208">
        <v>5.04412689320986</v>
      </c>
      <c r="CP41" s="208">
        <v>3.51381946530846</v>
      </c>
      <c r="CQ41" s="208">
        <v>28.3040167889221</v>
      </c>
      <c r="CR41" s="208">
        <v>29.6105179711017</v>
      </c>
      <c r="CS41" s="208">
        <v>12.6654522475129</v>
      </c>
      <c r="CT41" s="208">
        <v>1.56966223414798</v>
      </c>
      <c r="CU41" s="208">
        <v>10.0781307516524</v>
      </c>
      <c r="CV41" s="208">
        <v>4.92877866556284</v>
      </c>
      <c r="CW41" s="208">
        <v>4.24316673286085</v>
      </c>
      <c r="CX41" s="208">
        <v>2.27599783734939</v>
      </c>
      <c r="CY41" s="208">
        <v>27.5183675502938</v>
      </c>
      <c r="CZ41" s="208">
        <v>86.3779993458735</v>
      </c>
      <c r="DA41" s="208">
        <v>75.7853800497998</v>
      </c>
      <c r="DB41" s="208">
        <v>0.843321066181259</v>
      </c>
      <c r="DC41" s="208">
        <v>1.21757137852174</v>
      </c>
      <c r="DD41" s="208">
        <v>17.9171096251985</v>
      </c>
      <c r="DE41" s="208">
        <v>1.25791379905405</v>
      </c>
      <c r="DF41" s="208">
        <v>40.3221790733054</v>
      </c>
      <c r="DG41" s="208">
        <v>14.9816351426282</v>
      </c>
      <c r="DH41" s="208">
        <v>19.0001499171227</v>
      </c>
      <c r="DI41" s="208">
        <v>5.92501326463229</v>
      </c>
      <c r="DJ41" s="208">
        <v>7.53015016776857</v>
      </c>
      <c r="DK41" s="208">
        <v>16.994316557171</v>
      </c>
      <c r="DL41" s="208">
        <v>10.3877317035787</v>
      </c>
      <c r="DM41" s="208">
        <v>96.8321607538153</v>
      </c>
      <c r="DN41" s="208">
        <v>286.015703092256</v>
      </c>
      <c r="DO41" s="208">
        <v>13.8571012711626</v>
      </c>
      <c r="DP41" s="208">
        <v>0</v>
      </c>
      <c r="DQ41" s="101">
        <f t="shared" si="0"/>
        <v>1129.22661581883</v>
      </c>
      <c r="DR41" s="210">
        <v>80.2883550485554</v>
      </c>
      <c r="DS41" s="208">
        <v>844.008376928599</v>
      </c>
      <c r="DT41" s="85">
        <f t="shared" si="1"/>
        <v>924.296731977154</v>
      </c>
      <c r="DU41" s="208">
        <v>118.162010274387</v>
      </c>
      <c r="DV41" s="208">
        <v>0</v>
      </c>
      <c r="DW41" s="208">
        <v>4104.27535607224</v>
      </c>
      <c r="DX41" s="208">
        <v>113.459456361816</v>
      </c>
      <c r="DY41" s="208">
        <v>-0.990053174319576</v>
      </c>
      <c r="DZ41" s="117">
        <f t="shared" si="2"/>
        <v>5259.20350151128</v>
      </c>
      <c r="EA41" s="118">
        <f t="shared" si="3"/>
        <v>6388.43011733011</v>
      </c>
    </row>
    <row r="42" spans="1:131">
      <c r="A42" s="86" t="s">
        <v>215</v>
      </c>
      <c r="B42" s="200" t="s">
        <v>216</v>
      </c>
      <c r="C42" s="208">
        <v>0</v>
      </c>
      <c r="D42" s="208">
        <v>0</v>
      </c>
      <c r="E42" s="208">
        <v>0.00300878463956282</v>
      </c>
      <c r="F42" s="208">
        <v>6.16970735049053e-5</v>
      </c>
      <c r="G42" s="208">
        <v>0</v>
      </c>
      <c r="H42" s="208">
        <v>0.502828513188542</v>
      </c>
      <c r="I42" s="208">
        <v>1.03940865878612</v>
      </c>
      <c r="J42" s="208">
        <v>2.17661870835227</v>
      </c>
      <c r="K42" s="208">
        <v>0</v>
      </c>
      <c r="L42" s="208">
        <v>0.0379343585474244</v>
      </c>
      <c r="M42" s="208">
        <v>0.0334830430740601</v>
      </c>
      <c r="N42" s="208">
        <v>0.181864906986815</v>
      </c>
      <c r="O42" s="208">
        <v>0.165376577967549</v>
      </c>
      <c r="P42" s="208">
        <v>0.598259581767157</v>
      </c>
      <c r="Q42" s="208">
        <v>4.63042594720738</v>
      </c>
      <c r="R42" s="208">
        <v>0.0357103277215994</v>
      </c>
      <c r="S42" s="208">
        <v>0.0103752779732268</v>
      </c>
      <c r="T42" s="208">
        <v>0.0199080294239303</v>
      </c>
      <c r="U42" s="208">
        <v>0.0343211603855158</v>
      </c>
      <c r="V42" s="208">
        <v>0.0187820287888727</v>
      </c>
      <c r="W42" s="208">
        <v>0.207256103011199</v>
      </c>
      <c r="X42" s="208">
        <v>0.0636020971116166</v>
      </c>
      <c r="Y42" s="208">
        <v>0.0691287760849458</v>
      </c>
      <c r="Z42" s="208">
        <v>0.210306855836861</v>
      </c>
      <c r="AA42" s="208">
        <v>0.171788413005068</v>
      </c>
      <c r="AB42" s="208">
        <v>0.022668407284664</v>
      </c>
      <c r="AC42" s="208">
        <v>0.222235533715883</v>
      </c>
      <c r="AD42" s="208">
        <v>0.248969593903788</v>
      </c>
      <c r="AE42" s="208">
        <v>0.129852442411664</v>
      </c>
      <c r="AF42" s="208">
        <v>0.0061046528914713</v>
      </c>
      <c r="AG42" s="208">
        <v>0.422267343034558</v>
      </c>
      <c r="AH42" s="208">
        <v>0</v>
      </c>
      <c r="AI42" s="208">
        <v>0.0831278236845793</v>
      </c>
      <c r="AJ42" s="208">
        <v>0.0530024178852307</v>
      </c>
      <c r="AK42" s="208">
        <v>0.173647180462715</v>
      </c>
      <c r="AL42" s="208">
        <v>61.7762138517995</v>
      </c>
      <c r="AM42" s="208">
        <v>0.495983846425734</v>
      </c>
      <c r="AN42" s="208">
        <v>0.00314043829223548</v>
      </c>
      <c r="AO42" s="208">
        <v>0.250049661275869</v>
      </c>
      <c r="AP42" s="208">
        <v>0.266926246962375</v>
      </c>
      <c r="AQ42" s="208">
        <v>0.00698436786435216</v>
      </c>
      <c r="AR42" s="208">
        <v>0.386547652096984</v>
      </c>
      <c r="AS42" s="208">
        <v>1.94574726107801</v>
      </c>
      <c r="AT42" s="208">
        <v>7.8756163907865</v>
      </c>
      <c r="AU42" s="208">
        <v>7.86830345691173</v>
      </c>
      <c r="AV42" s="208">
        <v>1.1853772640546</v>
      </c>
      <c r="AW42" s="208">
        <v>39.4437191623027</v>
      </c>
      <c r="AX42" s="208">
        <v>5.4797850784744</v>
      </c>
      <c r="AY42" s="208">
        <v>9.28041953301158</v>
      </c>
      <c r="AZ42" s="208">
        <v>0.304989854442725</v>
      </c>
      <c r="BA42" s="208">
        <v>2.76194282612448</v>
      </c>
      <c r="BB42" s="208">
        <v>0</v>
      </c>
      <c r="BC42" s="209">
        <v>150.904072134112</v>
      </c>
      <c r="BD42" s="210">
        <v>1.02829550374067</v>
      </c>
      <c r="BE42" s="208">
        <v>11.5926159358838</v>
      </c>
      <c r="BF42" s="208">
        <v>12.6209114396245</v>
      </c>
      <c r="BG42" s="208">
        <v>0</v>
      </c>
      <c r="BH42" s="208">
        <v>0</v>
      </c>
      <c r="BI42" s="208">
        <v>3.39175783022081</v>
      </c>
      <c r="BJ42" s="208">
        <v>0</v>
      </c>
      <c r="BK42" s="208">
        <v>1.69968164604302</v>
      </c>
      <c r="BL42" s="211">
        <v>17.7123509158883</v>
      </c>
      <c r="BM42" s="213">
        <v>168.61642305</v>
      </c>
      <c r="BN42" s="212"/>
      <c r="BO42" s="86" t="s">
        <v>72</v>
      </c>
      <c r="BP42" s="87" t="s">
        <v>127</v>
      </c>
      <c r="BQ42" s="208">
        <v>3.65487393208465</v>
      </c>
      <c r="BR42" s="208">
        <v>0.887063417827323</v>
      </c>
      <c r="BS42" s="208">
        <v>0.610222524954406</v>
      </c>
      <c r="BT42" s="208">
        <v>0.00469574853809426</v>
      </c>
      <c r="BU42" s="208">
        <v>0.456935659621227</v>
      </c>
      <c r="BV42" s="208">
        <v>13.8733343826873</v>
      </c>
      <c r="BW42" s="208">
        <v>30.5083438832729</v>
      </c>
      <c r="BX42" s="208">
        <v>2.53671992915834</v>
      </c>
      <c r="BY42" s="208">
        <v>1.09547500677885</v>
      </c>
      <c r="BZ42" s="208">
        <v>0.265668126913892</v>
      </c>
      <c r="CA42" s="208">
        <v>0.677184758527637</v>
      </c>
      <c r="CB42" s="208">
        <v>3.84629272612089</v>
      </c>
      <c r="CC42" s="208">
        <v>6.27930892202269</v>
      </c>
      <c r="CD42" s="208">
        <v>2.81637605540059</v>
      </c>
      <c r="CE42" s="208">
        <v>0.115947715113493</v>
      </c>
      <c r="CF42" s="208">
        <v>3.68793592605925</v>
      </c>
      <c r="CG42" s="208">
        <v>0.227349538574137</v>
      </c>
      <c r="CH42" s="208">
        <v>20.1403032751325</v>
      </c>
      <c r="CI42" s="208">
        <v>2.23815196774194</v>
      </c>
      <c r="CJ42" s="208">
        <v>0.410433580116099</v>
      </c>
      <c r="CK42" s="208">
        <v>4.68849868215039</v>
      </c>
      <c r="CL42" s="208">
        <v>3.15396471494628</v>
      </c>
      <c r="CM42" s="208">
        <v>2.27840359762247</v>
      </c>
      <c r="CN42" s="208">
        <v>6.04118282168612</v>
      </c>
      <c r="CO42" s="208">
        <v>0.472835443304467</v>
      </c>
      <c r="CP42" s="208">
        <v>0.912124317638207</v>
      </c>
      <c r="CQ42" s="208">
        <v>7.38659143995562</v>
      </c>
      <c r="CR42" s="208">
        <v>5.06373400037181</v>
      </c>
      <c r="CS42" s="208">
        <v>3.44714096235386</v>
      </c>
      <c r="CT42" s="208">
        <v>0.0843104647618643</v>
      </c>
      <c r="CU42" s="208">
        <v>3.80868534599668</v>
      </c>
      <c r="CV42" s="208">
        <v>0.370053808112191</v>
      </c>
      <c r="CW42" s="208">
        <v>0.274255713284822</v>
      </c>
      <c r="CX42" s="208">
        <v>0.0963329191330906</v>
      </c>
      <c r="CY42" s="208">
        <v>0.925797344736714</v>
      </c>
      <c r="CZ42" s="208">
        <v>36.1164063272789</v>
      </c>
      <c r="DA42" s="208">
        <v>26.2461889484288</v>
      </c>
      <c r="DB42" s="208">
        <v>1.13565451574676</v>
      </c>
      <c r="DC42" s="208">
        <v>0.060945746948216</v>
      </c>
      <c r="DD42" s="208">
        <v>3.1914233999241</v>
      </c>
      <c r="DE42" s="208">
        <v>0.106159396646009</v>
      </c>
      <c r="DF42" s="208">
        <v>0.71802886470038</v>
      </c>
      <c r="DG42" s="208">
        <v>0.310821583861818</v>
      </c>
      <c r="DH42" s="208">
        <v>1.41450703099645</v>
      </c>
      <c r="DI42" s="208">
        <v>2.06443033529665</v>
      </c>
      <c r="DJ42" s="208">
        <v>0.149137873322649</v>
      </c>
      <c r="DK42" s="208">
        <v>5.2369682579868</v>
      </c>
      <c r="DL42" s="208">
        <v>1.03634789977174</v>
      </c>
      <c r="DM42" s="208">
        <v>24.4612178322117</v>
      </c>
      <c r="DN42" s="208">
        <v>8.21289438293523</v>
      </c>
      <c r="DO42" s="208">
        <v>9.01495145460814</v>
      </c>
      <c r="DP42" s="208">
        <v>0</v>
      </c>
      <c r="DQ42" s="101">
        <f t="shared" si="0"/>
        <v>252.812612503365</v>
      </c>
      <c r="DR42" s="210">
        <v>3.34193981576173</v>
      </c>
      <c r="DS42" s="208">
        <v>20.3269682637866</v>
      </c>
      <c r="DT42" s="85">
        <f t="shared" si="1"/>
        <v>23.6689080795484</v>
      </c>
      <c r="DU42" s="208">
        <v>0</v>
      </c>
      <c r="DV42" s="208">
        <v>0</v>
      </c>
      <c r="DW42" s="208">
        <v>382.564107390531</v>
      </c>
      <c r="DX42" s="208">
        <v>0</v>
      </c>
      <c r="DY42" s="208">
        <v>0</v>
      </c>
      <c r="DZ42" s="117">
        <f t="shared" si="2"/>
        <v>406.233015470079</v>
      </c>
      <c r="EA42" s="118">
        <f t="shared" si="3"/>
        <v>659.045627973444</v>
      </c>
    </row>
    <row r="43" spans="1:131">
      <c r="A43" s="86" t="s">
        <v>217</v>
      </c>
      <c r="B43" s="200" t="s">
        <v>218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  <c r="AL43" s="208">
        <v>0</v>
      </c>
      <c r="AM43" s="208">
        <v>0</v>
      </c>
      <c r="AN43" s="208">
        <v>0</v>
      </c>
      <c r="AO43" s="208">
        <v>30.7779979836482</v>
      </c>
      <c r="AP43" s="208">
        <v>0</v>
      </c>
      <c r="AQ43" s="208">
        <v>0</v>
      </c>
      <c r="AR43" s="208">
        <v>0</v>
      </c>
      <c r="AS43" s="208">
        <v>0</v>
      </c>
      <c r="AT43" s="208">
        <v>0</v>
      </c>
      <c r="AU43" s="208">
        <v>0</v>
      </c>
      <c r="AV43" s="208">
        <v>0</v>
      </c>
      <c r="AW43" s="208">
        <v>0</v>
      </c>
      <c r="AX43" s="208">
        <v>0</v>
      </c>
      <c r="AY43" s="208">
        <v>1.45765870656368</v>
      </c>
      <c r="AZ43" s="208">
        <v>0</v>
      </c>
      <c r="BA43" s="208">
        <v>0</v>
      </c>
      <c r="BB43" s="208">
        <v>0</v>
      </c>
      <c r="BC43" s="209">
        <v>32.2356566902119</v>
      </c>
      <c r="BD43" s="210">
        <v>7.4305835042672</v>
      </c>
      <c r="BE43" s="208">
        <v>9.25113377625588</v>
      </c>
      <c r="BF43" s="208">
        <v>16.6817172805231</v>
      </c>
      <c r="BG43" s="208">
        <v>0</v>
      </c>
      <c r="BH43" s="208">
        <v>0</v>
      </c>
      <c r="BI43" s="208">
        <v>0</v>
      </c>
      <c r="BJ43" s="208">
        <v>0</v>
      </c>
      <c r="BK43" s="208">
        <v>-0.0526578107349573</v>
      </c>
      <c r="BL43" s="211">
        <v>16.6290594697881</v>
      </c>
      <c r="BM43" s="213">
        <v>48.86471616</v>
      </c>
      <c r="BN43" s="212"/>
      <c r="BO43" s="86" t="s">
        <v>73</v>
      </c>
      <c r="BP43" s="87" t="s">
        <v>128</v>
      </c>
      <c r="BQ43" s="208">
        <v>0.154475025453407</v>
      </c>
      <c r="BR43" s="208">
        <v>0.0374923593548449</v>
      </c>
      <c r="BS43" s="208">
        <v>0.0257914842752144</v>
      </c>
      <c r="BT43" s="208">
        <v>1.27104280698245e-5</v>
      </c>
      <c r="BU43" s="208">
        <v>0.0172707181883347</v>
      </c>
      <c r="BV43" s="208">
        <v>0.558503246854272</v>
      </c>
      <c r="BW43" s="208">
        <v>1.21494062793435</v>
      </c>
      <c r="BX43" s="208">
        <v>0.103234578594021</v>
      </c>
      <c r="BY43" s="208">
        <v>0.0460326019758983</v>
      </c>
      <c r="BZ43" s="208">
        <v>0.0108805109865882</v>
      </c>
      <c r="CA43" s="208">
        <v>0.013312401180738</v>
      </c>
      <c r="CB43" s="208">
        <v>0.156470968749799</v>
      </c>
      <c r="CC43" s="208">
        <v>0.0582468507832335</v>
      </c>
      <c r="CD43" s="208">
        <v>0.118805958852899</v>
      </c>
      <c r="CE43" s="208">
        <v>0.0048705782379003</v>
      </c>
      <c r="CF43" s="208">
        <v>0.155638921097806</v>
      </c>
      <c r="CG43" s="208">
        <v>0.00713475057339551</v>
      </c>
      <c r="CH43" s="208">
        <v>0.705625138834154</v>
      </c>
      <c r="CI43" s="208">
        <v>0.0667281014304355</v>
      </c>
      <c r="CJ43" s="208">
        <v>0.00920637989752924</v>
      </c>
      <c r="CK43" s="208">
        <v>0.148481156645741</v>
      </c>
      <c r="CL43" s="208">
        <v>0.0754208003161279</v>
      </c>
      <c r="CM43" s="208">
        <v>0.0948934536162691</v>
      </c>
      <c r="CN43" s="208">
        <v>0.150381891416043</v>
      </c>
      <c r="CO43" s="208">
        <v>0.0195489780156503</v>
      </c>
      <c r="CP43" s="208">
        <v>0.0315486196774275</v>
      </c>
      <c r="CQ43" s="208">
        <v>0.168257264619497</v>
      </c>
      <c r="CR43" s="208">
        <v>0.213868580604044</v>
      </c>
      <c r="CS43" s="208">
        <v>0.0645049722228496</v>
      </c>
      <c r="CT43" s="208">
        <v>0.00355843497017298</v>
      </c>
      <c r="CU43" s="208">
        <v>0.155069032674825</v>
      </c>
      <c r="CV43" s="208">
        <v>0.0096679746540231</v>
      </c>
      <c r="CW43" s="208">
        <v>0.0110621739009745</v>
      </c>
      <c r="CX43" s="208">
        <v>0.00273522797821709</v>
      </c>
      <c r="CY43" s="208">
        <v>0.0307584176951228</v>
      </c>
      <c r="CZ43" s="208">
        <v>1.47360575562413</v>
      </c>
      <c r="DA43" s="208">
        <v>1.0432677006218</v>
      </c>
      <c r="DB43" s="208">
        <v>0.0478834735274167</v>
      </c>
      <c r="DC43" s="208">
        <v>0.00237210780616336</v>
      </c>
      <c r="DD43" s="208">
        <v>0.129030337964166</v>
      </c>
      <c r="DE43" s="208">
        <v>0.000549972453225496</v>
      </c>
      <c r="DF43" s="208">
        <v>0.00736165469934223</v>
      </c>
      <c r="DG43" s="208">
        <v>0.0106356461628579</v>
      </c>
      <c r="DH43" s="208">
        <v>0.0183786220317876</v>
      </c>
      <c r="DI43" s="208">
        <v>0.00943603859156886</v>
      </c>
      <c r="DJ43" s="208">
        <v>0.000708391925060473</v>
      </c>
      <c r="DK43" s="208">
        <v>0.0893888685180693</v>
      </c>
      <c r="DL43" s="208">
        <v>0.0166019604234397</v>
      </c>
      <c r="DM43" s="208">
        <v>0.0324332282559085</v>
      </c>
      <c r="DN43" s="208">
        <v>7.7681617387923e-5</v>
      </c>
      <c r="DO43" s="208">
        <v>0.00482621370416747</v>
      </c>
      <c r="DP43" s="208">
        <v>0</v>
      </c>
      <c r="DQ43" s="101">
        <f t="shared" si="0"/>
        <v>7.53098854661636</v>
      </c>
      <c r="DR43" s="210">
        <v>0.00122677118709321</v>
      </c>
      <c r="DS43" s="208">
        <v>0.00874489808242282</v>
      </c>
      <c r="DT43" s="85">
        <f t="shared" si="1"/>
        <v>0.00997166926951603</v>
      </c>
      <c r="DU43" s="208">
        <v>0</v>
      </c>
      <c r="DV43" s="208">
        <v>0</v>
      </c>
      <c r="DW43" s="208">
        <v>0.113355579027369</v>
      </c>
      <c r="DX43" s="208">
        <v>0</v>
      </c>
      <c r="DY43" s="208">
        <v>0</v>
      </c>
      <c r="DZ43" s="117">
        <f t="shared" si="2"/>
        <v>0.123327248296885</v>
      </c>
      <c r="EA43" s="118">
        <f t="shared" si="3"/>
        <v>7.65431579491324</v>
      </c>
    </row>
    <row r="44" spans="1:131">
      <c r="A44" s="86" t="s">
        <v>219</v>
      </c>
      <c r="B44" s="200" t="s">
        <v>220</v>
      </c>
      <c r="C44" s="208">
        <v>0</v>
      </c>
      <c r="D44" s="208">
        <v>0</v>
      </c>
      <c r="E44" s="208">
        <v>0</v>
      </c>
      <c r="F44" s="208">
        <v>0</v>
      </c>
      <c r="G44" s="208">
        <v>0</v>
      </c>
      <c r="H44" s="208">
        <v>0</v>
      </c>
      <c r="I44" s="208">
        <v>0</v>
      </c>
      <c r="J44" s="208">
        <v>0</v>
      </c>
      <c r="K44" s="208">
        <v>0</v>
      </c>
      <c r="L44" s="208">
        <v>0</v>
      </c>
      <c r="M44" s="208">
        <v>0</v>
      </c>
      <c r="N44" s="208">
        <v>0</v>
      </c>
      <c r="O44" s="208">
        <v>0</v>
      </c>
      <c r="P44" s="208">
        <v>0</v>
      </c>
      <c r="Q44" s="208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8">
        <v>0</v>
      </c>
      <c r="X44" s="208">
        <v>0</v>
      </c>
      <c r="Y44" s="208">
        <v>0</v>
      </c>
      <c r="Z44" s="208">
        <v>0</v>
      </c>
      <c r="AA44" s="208">
        <v>0</v>
      </c>
      <c r="AB44" s="208">
        <v>0</v>
      </c>
      <c r="AC44" s="208">
        <v>0</v>
      </c>
      <c r="AD44" s="208">
        <v>0</v>
      </c>
      <c r="AE44" s="208">
        <v>0</v>
      </c>
      <c r="AF44" s="208">
        <v>0</v>
      </c>
      <c r="AG44" s="208">
        <v>0</v>
      </c>
      <c r="AH44" s="208">
        <v>0</v>
      </c>
      <c r="AI44" s="208">
        <v>0</v>
      </c>
      <c r="AJ44" s="208">
        <v>0</v>
      </c>
      <c r="AK44" s="208">
        <v>0</v>
      </c>
      <c r="AL44" s="208">
        <v>0</v>
      </c>
      <c r="AM44" s="208">
        <v>0</v>
      </c>
      <c r="AN44" s="208">
        <v>0</v>
      </c>
      <c r="AO44" s="208">
        <v>0</v>
      </c>
      <c r="AP44" s="208">
        <v>0</v>
      </c>
      <c r="AQ44" s="208">
        <v>0</v>
      </c>
      <c r="AR44" s="208">
        <v>0</v>
      </c>
      <c r="AS44" s="208">
        <v>0</v>
      </c>
      <c r="AT44" s="208">
        <v>0</v>
      </c>
      <c r="AU44" s="208">
        <v>0</v>
      </c>
      <c r="AV44" s="208">
        <v>0</v>
      </c>
      <c r="AW44" s="208">
        <v>0</v>
      </c>
      <c r="AX44" s="208">
        <v>0</v>
      </c>
      <c r="AY44" s="208">
        <v>0</v>
      </c>
      <c r="AZ44" s="208">
        <v>0</v>
      </c>
      <c r="BA44" s="208">
        <v>0</v>
      </c>
      <c r="BB44" s="208">
        <v>0</v>
      </c>
      <c r="BC44" s="209">
        <v>0</v>
      </c>
      <c r="BD44" s="210">
        <v>0</v>
      </c>
      <c r="BE44" s="208">
        <v>0</v>
      </c>
      <c r="BF44" s="208">
        <v>0</v>
      </c>
      <c r="BG44" s="208">
        <v>0</v>
      </c>
      <c r="BH44" s="208">
        <v>0</v>
      </c>
      <c r="BI44" s="208">
        <v>0</v>
      </c>
      <c r="BJ44" s="208">
        <v>0</v>
      </c>
      <c r="BK44" s="208">
        <v>0</v>
      </c>
      <c r="BL44" s="211">
        <v>0</v>
      </c>
      <c r="BM44" s="213">
        <v>0</v>
      </c>
      <c r="BN44" s="212"/>
      <c r="BO44" s="86" t="s">
        <v>74</v>
      </c>
      <c r="BP44" s="87" t="s">
        <v>129</v>
      </c>
      <c r="BQ44" s="208">
        <v>0</v>
      </c>
      <c r="BR44" s="208">
        <v>0</v>
      </c>
      <c r="BS44" s="208">
        <v>0</v>
      </c>
      <c r="BT44" s="208">
        <v>0.0167710731793994</v>
      </c>
      <c r="BU44" s="208">
        <v>0.0323058475999138</v>
      </c>
      <c r="BV44" s="208">
        <v>4.28906023534782</v>
      </c>
      <c r="BW44" s="208">
        <v>5.37272193095561</v>
      </c>
      <c r="BX44" s="208">
        <v>0.581334210644409</v>
      </c>
      <c r="BY44" s="208">
        <v>4.03463516067337</v>
      </c>
      <c r="BZ44" s="208">
        <v>0.153052666393623</v>
      </c>
      <c r="CA44" s="208">
        <v>0.189703747399163</v>
      </c>
      <c r="CB44" s="208">
        <v>2.55041055783458</v>
      </c>
      <c r="CC44" s="208">
        <v>0.604258406052367</v>
      </c>
      <c r="CD44" s="208">
        <v>0.69182466222765</v>
      </c>
      <c r="CE44" s="208">
        <v>0.12506442973049</v>
      </c>
      <c r="CF44" s="208">
        <v>0.632042856379142</v>
      </c>
      <c r="CG44" s="208">
        <v>0.00758475276520522</v>
      </c>
      <c r="CH44" s="208">
        <v>9.51254728958687</v>
      </c>
      <c r="CI44" s="208">
        <v>0.859393981387866</v>
      </c>
      <c r="CJ44" s="208">
        <v>0.348817526555584</v>
      </c>
      <c r="CK44" s="208">
        <v>0.696424219082244</v>
      </c>
      <c r="CL44" s="208">
        <v>0.984848783515176</v>
      </c>
      <c r="CM44" s="208">
        <v>0.591099224112881</v>
      </c>
      <c r="CN44" s="208">
        <v>0.840657222088892</v>
      </c>
      <c r="CO44" s="208">
        <v>1.03604625424871</v>
      </c>
      <c r="CP44" s="208">
        <v>0.845462585664665</v>
      </c>
      <c r="CQ44" s="208">
        <v>5.42883533668207</v>
      </c>
      <c r="CR44" s="208">
        <v>3.07219773710185</v>
      </c>
      <c r="CS44" s="208">
        <v>1.44224959616204</v>
      </c>
      <c r="CT44" s="208">
        <v>0.00558022801381227</v>
      </c>
      <c r="CU44" s="208">
        <v>1.15039202480996</v>
      </c>
      <c r="CV44" s="208">
        <v>0.270728279580149</v>
      </c>
      <c r="CW44" s="208">
        <v>2.20124499862733</v>
      </c>
      <c r="CX44" s="208">
        <v>0.302525496907333</v>
      </c>
      <c r="CY44" s="208">
        <v>7.13579487858544</v>
      </c>
      <c r="CZ44" s="208">
        <v>45.6181154408423</v>
      </c>
      <c r="DA44" s="208">
        <v>2.297573809003</v>
      </c>
      <c r="DB44" s="208">
        <v>0.391970463417362</v>
      </c>
      <c r="DC44" s="208">
        <v>0.185775545822359</v>
      </c>
      <c r="DD44" s="208">
        <v>5.9130386659896</v>
      </c>
      <c r="DE44" s="208">
        <v>0.356391628165771</v>
      </c>
      <c r="DF44" s="208">
        <v>0.507980323130848</v>
      </c>
      <c r="DG44" s="208">
        <v>0.686202725643027</v>
      </c>
      <c r="DH44" s="208">
        <v>4.97683115056157</v>
      </c>
      <c r="DI44" s="208">
        <v>17.9474199310285</v>
      </c>
      <c r="DJ44" s="208">
        <v>0.394892608984474</v>
      </c>
      <c r="DK44" s="208">
        <v>9.31136831123679</v>
      </c>
      <c r="DL44" s="208">
        <v>2.07705321187914</v>
      </c>
      <c r="DM44" s="208">
        <v>13.709400070038</v>
      </c>
      <c r="DN44" s="208">
        <v>24.322424516978</v>
      </c>
      <c r="DO44" s="208">
        <v>58.9396872651625</v>
      </c>
      <c r="DP44" s="208">
        <v>0</v>
      </c>
      <c r="DQ44" s="101">
        <f t="shared" si="0"/>
        <v>243.641741867779</v>
      </c>
      <c r="DR44" s="210">
        <v>21.0078288675762</v>
      </c>
      <c r="DS44" s="208">
        <v>247.58910286917</v>
      </c>
      <c r="DT44" s="85">
        <f t="shared" si="1"/>
        <v>268.596931736746</v>
      </c>
      <c r="DU44" s="208">
        <v>0</v>
      </c>
      <c r="DV44" s="208">
        <v>0</v>
      </c>
      <c r="DW44" s="208">
        <v>170.761326395475</v>
      </c>
      <c r="DX44" s="208">
        <v>0</v>
      </c>
      <c r="DY44" s="208">
        <v>0</v>
      </c>
      <c r="DZ44" s="117">
        <f t="shared" si="2"/>
        <v>439.358258132221</v>
      </c>
      <c r="EA44" s="118">
        <f t="shared" si="3"/>
        <v>683</v>
      </c>
    </row>
    <row r="45" spans="1:131">
      <c r="A45" s="86" t="s">
        <v>221</v>
      </c>
      <c r="B45" s="200" t="s">
        <v>222</v>
      </c>
      <c r="C45" s="208">
        <v>0</v>
      </c>
      <c r="D45" s="208">
        <v>0</v>
      </c>
      <c r="E45" s="208">
        <v>0</v>
      </c>
      <c r="F45" s="208">
        <v>0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0</v>
      </c>
      <c r="S45" s="208">
        <v>0</v>
      </c>
      <c r="T45" s="208">
        <v>0</v>
      </c>
      <c r="U45" s="208">
        <v>0</v>
      </c>
      <c r="V45" s="208">
        <v>0</v>
      </c>
      <c r="W45" s="208">
        <v>0</v>
      </c>
      <c r="X45" s="208">
        <v>0</v>
      </c>
      <c r="Y45" s="208">
        <v>0</v>
      </c>
      <c r="Z45" s="208">
        <v>0</v>
      </c>
      <c r="AA45" s="208">
        <v>0</v>
      </c>
      <c r="AB45" s="208">
        <v>0</v>
      </c>
      <c r="AC45" s="208">
        <v>0</v>
      </c>
      <c r="AD45" s="208">
        <v>0</v>
      </c>
      <c r="AE45" s="208">
        <v>0</v>
      </c>
      <c r="AF45" s="208">
        <v>0</v>
      </c>
      <c r="AG45" s="208">
        <v>0</v>
      </c>
      <c r="AH45" s="208">
        <v>0</v>
      </c>
      <c r="AI45" s="208">
        <v>0</v>
      </c>
      <c r="AJ45" s="208">
        <v>0</v>
      </c>
      <c r="AK45" s="208">
        <v>0</v>
      </c>
      <c r="AL45" s="208">
        <v>0</v>
      </c>
      <c r="AM45" s="208">
        <v>0</v>
      </c>
      <c r="AN45" s="208">
        <v>0</v>
      </c>
      <c r="AO45" s="208">
        <v>0</v>
      </c>
      <c r="AP45" s="208">
        <v>0</v>
      </c>
      <c r="AQ45" s="208">
        <v>0</v>
      </c>
      <c r="AR45" s="208">
        <v>0</v>
      </c>
      <c r="AS45" s="208">
        <v>0</v>
      </c>
      <c r="AT45" s="208">
        <v>0</v>
      </c>
      <c r="AU45" s="208">
        <v>0</v>
      </c>
      <c r="AV45" s="208">
        <v>0</v>
      </c>
      <c r="AW45" s="208">
        <v>0</v>
      </c>
      <c r="AX45" s="208">
        <v>0</v>
      </c>
      <c r="AY45" s="208">
        <v>0</v>
      </c>
      <c r="AZ45" s="208">
        <v>0</v>
      </c>
      <c r="BA45" s="208">
        <v>0</v>
      </c>
      <c r="BB45" s="208">
        <v>0</v>
      </c>
      <c r="BC45" s="209">
        <v>0</v>
      </c>
      <c r="BD45" s="210">
        <v>0</v>
      </c>
      <c r="BE45" s="208">
        <v>0</v>
      </c>
      <c r="BF45" s="208">
        <v>0</v>
      </c>
      <c r="BG45" s="208">
        <v>0</v>
      </c>
      <c r="BH45" s="208">
        <v>0</v>
      </c>
      <c r="BI45" s="208">
        <v>0</v>
      </c>
      <c r="BJ45" s="208">
        <v>0</v>
      </c>
      <c r="BK45" s="208">
        <v>0</v>
      </c>
      <c r="BL45" s="211">
        <v>0</v>
      </c>
      <c r="BM45" s="213">
        <v>0</v>
      </c>
      <c r="BN45" s="212"/>
      <c r="BO45" s="86" t="s">
        <v>75</v>
      </c>
      <c r="BP45" s="87" t="s">
        <v>130</v>
      </c>
      <c r="BQ45" s="208">
        <v>6.72577997423977</v>
      </c>
      <c r="BR45" s="208">
        <v>0.337923070213602</v>
      </c>
      <c r="BS45" s="208">
        <v>0.350833216027842</v>
      </c>
      <c r="BT45" s="208">
        <v>0.0138717696011137</v>
      </c>
      <c r="BU45" s="208">
        <v>0.0626150704487857</v>
      </c>
      <c r="BV45" s="208">
        <v>19.4144242158713</v>
      </c>
      <c r="BW45" s="208">
        <v>27.7637509928178</v>
      </c>
      <c r="BX45" s="208">
        <v>12.1884008969985</v>
      </c>
      <c r="BY45" s="208">
        <v>2.10261373549665</v>
      </c>
      <c r="BZ45" s="208">
        <v>0.228724873580322</v>
      </c>
      <c r="CA45" s="208">
        <v>0.00975349432299959</v>
      </c>
      <c r="CB45" s="208">
        <v>1.39681642985231</v>
      </c>
      <c r="CC45" s="208">
        <v>1.27281376648068</v>
      </c>
      <c r="CD45" s="208">
        <v>3.97296518808877</v>
      </c>
      <c r="CE45" s="208">
        <v>0.348049724937162</v>
      </c>
      <c r="CF45" s="208">
        <v>4.46412835575048</v>
      </c>
      <c r="CG45" s="208">
        <v>0.608163448022235</v>
      </c>
      <c r="CH45" s="208">
        <v>16.5030298997839</v>
      </c>
      <c r="CI45" s="208">
        <v>1.38035135388132</v>
      </c>
      <c r="CJ45" s="208">
        <v>0.630342338966627</v>
      </c>
      <c r="CK45" s="208">
        <v>1.04782875882041</v>
      </c>
      <c r="CL45" s="208">
        <v>0.891809538427697</v>
      </c>
      <c r="CM45" s="208">
        <v>6.39812044760997</v>
      </c>
      <c r="CN45" s="208">
        <v>6.0536226070286</v>
      </c>
      <c r="CO45" s="208">
        <v>0.886045243671393</v>
      </c>
      <c r="CP45" s="208">
        <v>1.65458802670903</v>
      </c>
      <c r="CQ45" s="208">
        <v>2.81209608102631</v>
      </c>
      <c r="CR45" s="208">
        <v>20.0776678903239</v>
      </c>
      <c r="CS45" s="208">
        <v>2.73216645282241</v>
      </c>
      <c r="CT45" s="208">
        <v>0.099969352615222</v>
      </c>
      <c r="CU45" s="208">
        <v>0.855435149763408</v>
      </c>
      <c r="CV45" s="208">
        <v>0.281392617038989</v>
      </c>
      <c r="CW45" s="208">
        <v>0.181209478023658</v>
      </c>
      <c r="CX45" s="208">
        <v>0.0504430062472274</v>
      </c>
      <c r="CY45" s="208">
        <v>1.25647183112877</v>
      </c>
      <c r="CZ45" s="208">
        <v>36.6001645382363</v>
      </c>
      <c r="DA45" s="208">
        <v>35.1297800623042</v>
      </c>
      <c r="DB45" s="208">
        <v>15.6150783546691</v>
      </c>
      <c r="DC45" s="208">
        <v>0.190372105397754</v>
      </c>
      <c r="DD45" s="208">
        <v>4.00669276091393</v>
      </c>
      <c r="DE45" s="208">
        <v>0.00783640791731102</v>
      </c>
      <c r="DF45" s="208">
        <v>0.0884316515962733</v>
      </c>
      <c r="DG45" s="208">
        <v>0.997296310192803</v>
      </c>
      <c r="DH45" s="208">
        <v>0.0951935307737348</v>
      </c>
      <c r="DI45" s="208">
        <v>0.487345360249647</v>
      </c>
      <c r="DJ45" s="208">
        <v>0.0571370481766435</v>
      </c>
      <c r="DK45" s="208">
        <v>1.65482532323581</v>
      </c>
      <c r="DL45" s="208">
        <v>0.822969997841681</v>
      </c>
      <c r="DM45" s="208">
        <v>6.19752931126291</v>
      </c>
      <c r="DN45" s="208">
        <v>0.0315765341552712</v>
      </c>
      <c r="DO45" s="208">
        <v>3.57035690178351</v>
      </c>
      <c r="DP45" s="208">
        <v>0</v>
      </c>
      <c r="DQ45" s="101">
        <f t="shared" si="0"/>
        <v>250.606804495346</v>
      </c>
      <c r="DR45" s="210">
        <v>0.815952482382768</v>
      </c>
      <c r="DS45" s="208">
        <v>5.11828977162507</v>
      </c>
      <c r="DT45" s="85">
        <f t="shared" si="1"/>
        <v>5.93424225400784</v>
      </c>
      <c r="DU45" s="208">
        <v>0</v>
      </c>
      <c r="DV45" s="208">
        <v>0</v>
      </c>
      <c r="DW45" s="208">
        <v>91.1473190272844</v>
      </c>
      <c r="DX45" s="208">
        <v>0</v>
      </c>
      <c r="DY45" s="208">
        <v>0</v>
      </c>
      <c r="DZ45" s="117">
        <f t="shared" si="2"/>
        <v>97.0815612812922</v>
      </c>
      <c r="EA45" s="118">
        <f t="shared" si="3"/>
        <v>347.688365776638</v>
      </c>
    </row>
    <row r="46" spans="1:131">
      <c r="A46" s="86" t="s">
        <v>223</v>
      </c>
      <c r="B46" s="200" t="s">
        <v>224</v>
      </c>
      <c r="C46" s="208">
        <v>0</v>
      </c>
      <c r="D46" s="208">
        <v>0</v>
      </c>
      <c r="E46" s="208">
        <v>0</v>
      </c>
      <c r="F46" s="208">
        <v>0.138806575028607</v>
      </c>
      <c r="G46" s="208">
        <v>3.02412092887373</v>
      </c>
      <c r="H46" s="208">
        <v>4.20674989310181</v>
      </c>
      <c r="I46" s="208">
        <v>1.81504079599245</v>
      </c>
      <c r="J46" s="208">
        <v>0.897409177694652</v>
      </c>
      <c r="K46" s="208">
        <v>0</v>
      </c>
      <c r="L46" s="208">
        <v>0.364116644366362</v>
      </c>
      <c r="M46" s="208">
        <v>0</v>
      </c>
      <c r="N46" s="208">
        <v>0</v>
      </c>
      <c r="O46" s="208">
        <v>0.806240512801253</v>
      </c>
      <c r="P46" s="208">
        <v>15.0219782650336</v>
      </c>
      <c r="Q46" s="208">
        <v>0</v>
      </c>
      <c r="R46" s="208">
        <v>5.3823611092285</v>
      </c>
      <c r="S46" s="208">
        <v>0</v>
      </c>
      <c r="T46" s="208">
        <v>15.7377741311541</v>
      </c>
      <c r="U46" s="208">
        <v>0.16278496260005</v>
      </c>
      <c r="V46" s="208">
        <v>0.00361225988266923</v>
      </c>
      <c r="W46" s="208">
        <v>0.23481016383319</v>
      </c>
      <c r="X46" s="208">
        <v>2.09526637937894</v>
      </c>
      <c r="Y46" s="208">
        <v>3.93703005316663</v>
      </c>
      <c r="Z46" s="208">
        <v>0.392811623622669</v>
      </c>
      <c r="AA46" s="208">
        <v>0</v>
      </c>
      <c r="AB46" s="208">
        <v>0.0112640025805065</v>
      </c>
      <c r="AC46" s="208">
        <v>0.814462851465052</v>
      </c>
      <c r="AD46" s="208">
        <v>0.0166245872073512</v>
      </c>
      <c r="AE46" s="208">
        <v>0.0184296611349693</v>
      </c>
      <c r="AF46" s="208">
        <v>0.00319641838921976</v>
      </c>
      <c r="AG46" s="208">
        <v>0.035689254354639</v>
      </c>
      <c r="AH46" s="208">
        <v>0.0473338924031077</v>
      </c>
      <c r="AI46" s="208">
        <v>0.000343316990245808</v>
      </c>
      <c r="AJ46" s="208">
        <v>0.733157667350247</v>
      </c>
      <c r="AK46" s="208">
        <v>8.44652326080188</v>
      </c>
      <c r="AL46" s="208">
        <v>9.44838619358213</v>
      </c>
      <c r="AM46" s="208">
        <v>0.00322892528774044</v>
      </c>
      <c r="AN46" s="208">
        <v>9.0974321563968</v>
      </c>
      <c r="AO46" s="208">
        <v>0</v>
      </c>
      <c r="AP46" s="208">
        <v>4.04829490072983</v>
      </c>
      <c r="AQ46" s="208">
        <v>0</v>
      </c>
      <c r="AR46" s="208">
        <v>0</v>
      </c>
      <c r="AS46" s="208">
        <v>0</v>
      </c>
      <c r="AT46" s="208">
        <v>0</v>
      </c>
      <c r="AU46" s="208">
        <v>0</v>
      </c>
      <c r="AV46" s="208">
        <v>0</v>
      </c>
      <c r="AW46" s="208">
        <v>0.0192979628181605</v>
      </c>
      <c r="AX46" s="208">
        <v>0.138526819482999</v>
      </c>
      <c r="AY46" s="208">
        <v>0</v>
      </c>
      <c r="AZ46" s="208">
        <v>0</v>
      </c>
      <c r="BA46" s="208">
        <v>0</v>
      </c>
      <c r="BB46" s="208">
        <v>0</v>
      </c>
      <c r="BC46" s="209">
        <v>87.1031053467341</v>
      </c>
      <c r="BD46" s="210">
        <v>224.026781436978</v>
      </c>
      <c r="BE46" s="208">
        <v>128.509974773964</v>
      </c>
      <c r="BF46" s="208">
        <v>352.536756210942</v>
      </c>
      <c r="BG46" s="208">
        <v>0</v>
      </c>
      <c r="BH46" s="208">
        <v>0</v>
      </c>
      <c r="BI46" s="208">
        <v>0</v>
      </c>
      <c r="BJ46" s="208">
        <v>0</v>
      </c>
      <c r="BK46" s="208">
        <v>-7.03705820767583</v>
      </c>
      <c r="BL46" s="211">
        <v>345.499698003266</v>
      </c>
      <c r="BM46" s="213">
        <v>432.60280335</v>
      </c>
      <c r="BN46" s="212"/>
      <c r="BO46" s="86" t="s">
        <v>76</v>
      </c>
      <c r="BP46" s="87" t="s">
        <v>131</v>
      </c>
      <c r="BQ46" s="208">
        <v>1.49513202853109e-6</v>
      </c>
      <c r="BR46" s="208">
        <v>0</v>
      </c>
      <c r="BS46" s="208">
        <v>0</v>
      </c>
      <c r="BT46" s="208">
        <v>0.00584296506483866</v>
      </c>
      <c r="BU46" s="208">
        <v>0.0979616430968169</v>
      </c>
      <c r="BV46" s="208">
        <v>7.66598308365014</v>
      </c>
      <c r="BW46" s="208">
        <v>12.0416729896579</v>
      </c>
      <c r="BX46" s="208">
        <v>1.25081454906937</v>
      </c>
      <c r="BY46" s="208">
        <v>8.67375166221551</v>
      </c>
      <c r="BZ46" s="208">
        <v>0.230858895521829</v>
      </c>
      <c r="CA46" s="208">
        <v>0.210713575330214</v>
      </c>
      <c r="CB46" s="208">
        <v>2.1838956166507</v>
      </c>
      <c r="CC46" s="208">
        <v>0.176232207833489</v>
      </c>
      <c r="CD46" s="208">
        <v>1.00873156902399</v>
      </c>
      <c r="CE46" s="208">
        <v>0.0982413956849715</v>
      </c>
      <c r="CF46" s="208">
        <v>0.748091644598699</v>
      </c>
      <c r="CG46" s="208">
        <v>0.0443190736367908</v>
      </c>
      <c r="CH46" s="208">
        <v>7.04446272816786</v>
      </c>
      <c r="CI46" s="208">
        <v>1.44248870566332</v>
      </c>
      <c r="CJ46" s="208">
        <v>0.921240198433493</v>
      </c>
      <c r="CK46" s="208">
        <v>2.51443658299318</v>
      </c>
      <c r="CL46" s="208">
        <v>1.14126293212905</v>
      </c>
      <c r="CM46" s="208">
        <v>2.13581369810918</v>
      </c>
      <c r="CN46" s="208">
        <v>4.5466621930388</v>
      </c>
      <c r="CO46" s="208">
        <v>1.05982528025059</v>
      </c>
      <c r="CP46" s="208">
        <v>0.996036558057338</v>
      </c>
      <c r="CQ46" s="208">
        <v>15.3344850313905</v>
      </c>
      <c r="CR46" s="208">
        <v>3.3433015396277</v>
      </c>
      <c r="CS46" s="208">
        <v>1.75262830403389</v>
      </c>
      <c r="CT46" s="208">
        <v>0.0701887116910855</v>
      </c>
      <c r="CU46" s="208">
        <v>3.64443705777947</v>
      </c>
      <c r="CV46" s="208">
        <v>0.376809312084422</v>
      </c>
      <c r="CW46" s="208">
        <v>1.6229065528539</v>
      </c>
      <c r="CX46" s="208">
        <v>0.158127457979248</v>
      </c>
      <c r="CY46" s="208">
        <v>13.0224498354465</v>
      </c>
      <c r="CZ46" s="208">
        <v>63.083800718491</v>
      </c>
      <c r="DA46" s="208">
        <v>4.77451565477132</v>
      </c>
      <c r="DB46" s="208">
        <v>0.0265302425311425</v>
      </c>
      <c r="DC46" s="208">
        <v>1.34343358456524</v>
      </c>
      <c r="DD46" s="208">
        <v>3.83200954493014</v>
      </c>
      <c r="DE46" s="208">
        <v>0.00280885429158972</v>
      </c>
      <c r="DF46" s="208">
        <v>0.567259717646737</v>
      </c>
      <c r="DG46" s="208">
        <v>0.673972697040266</v>
      </c>
      <c r="DH46" s="208">
        <v>6.97067643041786</v>
      </c>
      <c r="DI46" s="208">
        <v>14.6348839166566</v>
      </c>
      <c r="DJ46" s="208">
        <v>0.648325863250092</v>
      </c>
      <c r="DK46" s="208">
        <v>8.81368619087061</v>
      </c>
      <c r="DL46" s="208">
        <v>3.62081416223783</v>
      </c>
      <c r="DM46" s="208">
        <v>39.172269625764</v>
      </c>
      <c r="DN46" s="208">
        <v>7.39517632479297</v>
      </c>
      <c r="DO46" s="208">
        <v>86.8225100825775</v>
      </c>
      <c r="DP46" s="208">
        <v>0</v>
      </c>
      <c r="DQ46" s="101">
        <f t="shared" si="0"/>
        <v>337.947348656732</v>
      </c>
      <c r="DR46" s="210">
        <v>40.3116260459692</v>
      </c>
      <c r="DS46" s="208">
        <v>169.283010958424</v>
      </c>
      <c r="DT46" s="85">
        <f t="shared" si="1"/>
        <v>209.594637004393</v>
      </c>
      <c r="DU46" s="208">
        <v>0</v>
      </c>
      <c r="DV46" s="208">
        <v>0</v>
      </c>
      <c r="DW46" s="208">
        <v>405.481264376999</v>
      </c>
      <c r="DX46" s="208">
        <v>0</v>
      </c>
      <c r="DY46" s="208">
        <v>0</v>
      </c>
      <c r="DZ46" s="117">
        <f t="shared" si="2"/>
        <v>615.075901381392</v>
      </c>
      <c r="EA46" s="118">
        <f t="shared" si="3"/>
        <v>953.023250038124</v>
      </c>
    </row>
    <row r="47" spans="1:131">
      <c r="A47" s="86" t="s">
        <v>225</v>
      </c>
      <c r="B47" s="200" t="s">
        <v>226</v>
      </c>
      <c r="C47" s="208">
        <v>0</v>
      </c>
      <c r="D47" s="208">
        <v>0</v>
      </c>
      <c r="E47" s="208">
        <v>0</v>
      </c>
      <c r="F47" s="208">
        <v>0</v>
      </c>
      <c r="G47" s="208">
        <v>0</v>
      </c>
      <c r="H47" s="208">
        <v>0</v>
      </c>
      <c r="I47" s="208">
        <v>0</v>
      </c>
      <c r="J47" s="208">
        <v>0</v>
      </c>
      <c r="K47" s="208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Y47" s="208">
        <v>0</v>
      </c>
      <c r="Z47" s="208">
        <v>0</v>
      </c>
      <c r="AA47" s="208">
        <v>0</v>
      </c>
      <c r="AB47" s="208">
        <v>0</v>
      </c>
      <c r="AC47" s="208">
        <v>0</v>
      </c>
      <c r="AD47" s="208">
        <v>0</v>
      </c>
      <c r="AE47" s="208">
        <v>0</v>
      </c>
      <c r="AF47" s="208">
        <v>0</v>
      </c>
      <c r="AG47" s="208">
        <v>0</v>
      </c>
      <c r="AH47" s="208">
        <v>0</v>
      </c>
      <c r="AI47" s="208">
        <v>0</v>
      </c>
      <c r="AJ47" s="208">
        <v>0</v>
      </c>
      <c r="AK47" s="208">
        <v>0</v>
      </c>
      <c r="AL47" s="208">
        <v>0</v>
      </c>
      <c r="AM47" s="208">
        <v>0</v>
      </c>
      <c r="AN47" s="208">
        <v>0</v>
      </c>
      <c r="AO47" s="208">
        <v>0</v>
      </c>
      <c r="AP47" s="208">
        <v>0</v>
      </c>
      <c r="AQ47" s="208">
        <v>0</v>
      </c>
      <c r="AR47" s="208">
        <v>0</v>
      </c>
      <c r="AS47" s="208">
        <v>0</v>
      </c>
      <c r="AT47" s="208">
        <v>0</v>
      </c>
      <c r="AU47" s="208">
        <v>0</v>
      </c>
      <c r="AV47" s="208">
        <v>0</v>
      </c>
      <c r="AW47" s="208">
        <v>0</v>
      </c>
      <c r="AX47" s="208">
        <v>0</v>
      </c>
      <c r="AY47" s="208">
        <v>0</v>
      </c>
      <c r="AZ47" s="208">
        <v>0</v>
      </c>
      <c r="BA47" s="208">
        <v>0</v>
      </c>
      <c r="BB47" s="208">
        <v>0</v>
      </c>
      <c r="BC47" s="209">
        <v>0</v>
      </c>
      <c r="BD47" s="210">
        <v>0</v>
      </c>
      <c r="BE47" s="208">
        <v>0</v>
      </c>
      <c r="BF47" s="208">
        <v>0</v>
      </c>
      <c r="BG47" s="208">
        <v>0</v>
      </c>
      <c r="BH47" s="208">
        <v>0</v>
      </c>
      <c r="BI47" s="208">
        <v>0</v>
      </c>
      <c r="BJ47" s="208">
        <v>0</v>
      </c>
      <c r="BK47" s="208">
        <v>0</v>
      </c>
      <c r="BL47" s="211">
        <v>0</v>
      </c>
      <c r="BM47" s="213">
        <v>0</v>
      </c>
      <c r="BN47" s="212"/>
      <c r="BO47" s="86" t="s">
        <v>77</v>
      </c>
      <c r="BP47" s="87" t="s">
        <v>132</v>
      </c>
      <c r="BQ47" s="208">
        <v>6.64634789505134e-6</v>
      </c>
      <c r="BR47" s="208">
        <v>0</v>
      </c>
      <c r="BS47" s="208">
        <v>0</v>
      </c>
      <c r="BT47" s="208">
        <v>0.00236001896216723</v>
      </c>
      <c r="BU47" s="208">
        <v>0.00329476631971142</v>
      </c>
      <c r="BV47" s="208">
        <v>0.0253834288379029</v>
      </c>
      <c r="BW47" s="208">
        <v>2.3115944506777</v>
      </c>
      <c r="BX47" s="208">
        <v>0.00832846892886978</v>
      </c>
      <c r="BY47" s="208">
        <v>0.00225171750345437</v>
      </c>
      <c r="BZ47" s="208">
        <v>0.0332406909582368</v>
      </c>
      <c r="CA47" s="208">
        <v>0.00766752752483601</v>
      </c>
      <c r="CB47" s="208">
        <v>0.00340914216683636</v>
      </c>
      <c r="CC47" s="208">
        <v>0.000377553028786247</v>
      </c>
      <c r="CD47" s="208">
        <v>0.012396098958682</v>
      </c>
      <c r="CE47" s="208">
        <v>0.0603525657660128</v>
      </c>
      <c r="CF47" s="208">
        <v>0.0019653685200357</v>
      </c>
      <c r="CG47" s="208">
        <v>0.00262651725927304</v>
      </c>
      <c r="CH47" s="208">
        <v>2.02571956253184</v>
      </c>
      <c r="CI47" s="208">
        <v>0.478546087302596</v>
      </c>
      <c r="CJ47" s="208">
        <v>0.503147641406989</v>
      </c>
      <c r="CK47" s="208">
        <v>0.0730918376752039</v>
      </c>
      <c r="CL47" s="208">
        <v>0.00137191024995854</v>
      </c>
      <c r="CM47" s="208">
        <v>0.248539476695391</v>
      </c>
      <c r="CN47" s="208">
        <v>0.271763699060367</v>
      </c>
      <c r="CO47" s="208">
        <v>0.00471548653349687</v>
      </c>
      <c r="CP47" s="208">
        <v>0.000490145171192707</v>
      </c>
      <c r="CQ47" s="208">
        <v>0.739714952268474</v>
      </c>
      <c r="CR47" s="208">
        <v>3.09843317986713</v>
      </c>
      <c r="CS47" s="208">
        <v>0.0947293853181373</v>
      </c>
      <c r="CT47" s="208">
        <v>4.09374156879151e-5</v>
      </c>
      <c r="CU47" s="208">
        <v>0.00474900541641432</v>
      </c>
      <c r="CV47" s="208">
        <v>0.2022971604631</v>
      </c>
      <c r="CW47" s="208">
        <v>0.944481370645533</v>
      </c>
      <c r="CX47" s="208">
        <v>0.00673976487015853</v>
      </c>
      <c r="CY47" s="208">
        <v>0.00499991652044503</v>
      </c>
      <c r="CZ47" s="208">
        <v>5.87942805061477</v>
      </c>
      <c r="DA47" s="208">
        <v>0.0261312322436268</v>
      </c>
      <c r="DB47" s="208">
        <v>0.000971115383254719</v>
      </c>
      <c r="DC47" s="208">
        <v>6.57947947555784</v>
      </c>
      <c r="DD47" s="208">
        <v>0.318490519246974</v>
      </c>
      <c r="DE47" s="208">
        <v>0.958708686408013</v>
      </c>
      <c r="DF47" s="208">
        <v>0.0686950704875578</v>
      </c>
      <c r="DG47" s="208">
        <v>0.138603785399575</v>
      </c>
      <c r="DH47" s="208">
        <v>0.959182428013255</v>
      </c>
      <c r="DI47" s="208">
        <v>13.2681080197684</v>
      </c>
      <c r="DJ47" s="208">
        <v>0.334026519010435</v>
      </c>
      <c r="DK47" s="208">
        <v>5.27680252804657</v>
      </c>
      <c r="DL47" s="208">
        <v>2.62923590872652</v>
      </c>
      <c r="DM47" s="208">
        <v>81.6272749933587</v>
      </c>
      <c r="DN47" s="208">
        <v>45.7020673981013</v>
      </c>
      <c r="DO47" s="208">
        <v>48.8518854463537</v>
      </c>
      <c r="DP47" s="208">
        <v>0</v>
      </c>
      <c r="DQ47" s="101">
        <f t="shared" si="0"/>
        <v>223.797917657893</v>
      </c>
      <c r="DR47" s="210">
        <v>17.7071491200383</v>
      </c>
      <c r="DS47" s="208">
        <v>102.981768842974</v>
      </c>
      <c r="DT47" s="85">
        <f t="shared" si="1"/>
        <v>120.688917963012</v>
      </c>
      <c r="DU47" s="208">
        <v>0</v>
      </c>
      <c r="DV47" s="208">
        <v>0</v>
      </c>
      <c r="DW47" s="208">
        <v>1366.19161305644</v>
      </c>
      <c r="DX47" s="208">
        <v>0</v>
      </c>
      <c r="DY47" s="208">
        <v>0</v>
      </c>
      <c r="DZ47" s="117">
        <f t="shared" si="2"/>
        <v>1486.88053101945</v>
      </c>
      <c r="EA47" s="118">
        <f t="shared" si="3"/>
        <v>1710.67844867734</v>
      </c>
    </row>
    <row r="48" spans="1:131">
      <c r="A48" s="86" t="s">
        <v>227</v>
      </c>
      <c r="B48" s="200" t="s">
        <v>228</v>
      </c>
      <c r="C48" s="208">
        <v>101.986577987602</v>
      </c>
      <c r="D48" s="208">
        <v>40.1563270383747</v>
      </c>
      <c r="E48" s="208">
        <v>3.50448773720986</v>
      </c>
      <c r="F48" s="208">
        <v>0</v>
      </c>
      <c r="G48" s="208">
        <v>0.467435017284688</v>
      </c>
      <c r="H48" s="208">
        <v>2.63991244739012</v>
      </c>
      <c r="I48" s="208">
        <v>25.0656588764055</v>
      </c>
      <c r="J48" s="208">
        <v>1.58187756270775</v>
      </c>
      <c r="K48" s="208">
        <v>2.17172022602135</v>
      </c>
      <c r="L48" s="208">
        <v>2.71706057006995</v>
      </c>
      <c r="M48" s="208">
        <v>0</v>
      </c>
      <c r="N48" s="208">
        <v>6.51082606856884</v>
      </c>
      <c r="O48" s="208">
        <v>0</v>
      </c>
      <c r="P48" s="208">
        <v>35.1546328759402</v>
      </c>
      <c r="Q48" s="208">
        <v>0</v>
      </c>
      <c r="R48" s="208">
        <v>9589.28696231557</v>
      </c>
      <c r="S48" s="208">
        <v>0</v>
      </c>
      <c r="T48" s="208">
        <v>74.1379627367804</v>
      </c>
      <c r="U48" s="208">
        <v>1.69239235710732</v>
      </c>
      <c r="V48" s="208">
        <v>0.0116723675390691</v>
      </c>
      <c r="W48" s="208">
        <v>15.8764656511223</v>
      </c>
      <c r="X48" s="208">
        <v>41.6985958401443</v>
      </c>
      <c r="Y48" s="208">
        <v>31.0408893969538</v>
      </c>
      <c r="Z48" s="208">
        <v>8.14987290764859</v>
      </c>
      <c r="AA48" s="208">
        <v>0.00505174862500443</v>
      </c>
      <c r="AB48" s="208">
        <v>2.19623956582909</v>
      </c>
      <c r="AC48" s="208">
        <v>7.90351279121065</v>
      </c>
      <c r="AD48" s="208">
        <v>1.23841738043813</v>
      </c>
      <c r="AE48" s="208">
        <v>6.36459906628744</v>
      </c>
      <c r="AF48" s="208">
        <v>0.0192497991745805</v>
      </c>
      <c r="AG48" s="208">
        <v>2.05612617552681</v>
      </c>
      <c r="AH48" s="208">
        <v>3.75919178923927</v>
      </c>
      <c r="AI48" s="208">
        <v>4.05599407969742</v>
      </c>
      <c r="AJ48" s="208">
        <v>4.55959670481771</v>
      </c>
      <c r="AK48" s="208">
        <v>53.5563593990562</v>
      </c>
      <c r="AL48" s="208">
        <v>198.394886131086</v>
      </c>
      <c r="AM48" s="208">
        <v>194.532978144321</v>
      </c>
      <c r="AN48" s="208">
        <v>1.7046762862619</v>
      </c>
      <c r="AO48" s="208">
        <v>0</v>
      </c>
      <c r="AP48" s="208">
        <v>3.1207922571405</v>
      </c>
      <c r="AQ48" s="208">
        <v>0.846198363266936</v>
      </c>
      <c r="AR48" s="208">
        <v>37.8684492987913</v>
      </c>
      <c r="AS48" s="208">
        <v>0</v>
      </c>
      <c r="AT48" s="208">
        <v>0.123234070049892</v>
      </c>
      <c r="AU48" s="208">
        <v>0</v>
      </c>
      <c r="AV48" s="208">
        <v>0.0302482977815413</v>
      </c>
      <c r="AW48" s="208">
        <v>6.30579451006272</v>
      </c>
      <c r="AX48" s="208">
        <v>2.37766561213789</v>
      </c>
      <c r="AY48" s="208">
        <v>20.8400086806699</v>
      </c>
      <c r="AZ48" s="208">
        <v>2.29441160902633</v>
      </c>
      <c r="BA48" s="208">
        <v>2.15694888560487</v>
      </c>
      <c r="BB48" s="208">
        <v>0</v>
      </c>
      <c r="BC48" s="209">
        <v>10540.1619606265</v>
      </c>
      <c r="BD48" s="210">
        <v>107.252592017322</v>
      </c>
      <c r="BE48" s="208">
        <v>3125.9057791206</v>
      </c>
      <c r="BF48" s="208">
        <v>3233.15837113792</v>
      </c>
      <c r="BG48" s="208">
        <v>0</v>
      </c>
      <c r="BH48" s="208">
        <v>0</v>
      </c>
      <c r="BI48" s="208">
        <v>868.679451502948</v>
      </c>
      <c r="BJ48" s="208">
        <v>0</v>
      </c>
      <c r="BK48" s="208">
        <v>-11.6612067210977</v>
      </c>
      <c r="BL48" s="211">
        <v>4090.17661591977</v>
      </c>
      <c r="BM48" s="213">
        <v>14630.3385765463</v>
      </c>
      <c r="BN48" s="212"/>
      <c r="BO48" s="86" t="s">
        <v>78</v>
      </c>
      <c r="BP48" s="87" t="s">
        <v>133</v>
      </c>
      <c r="BQ48" s="208">
        <v>1.66406773763974e-5</v>
      </c>
      <c r="BR48" s="208">
        <v>0</v>
      </c>
      <c r="BS48" s="208">
        <v>0</v>
      </c>
      <c r="BT48" s="208">
        <v>0.0111305131390698</v>
      </c>
      <c r="BU48" s="208">
        <v>0.060453308440204</v>
      </c>
      <c r="BV48" s="208">
        <v>1.69657266716743</v>
      </c>
      <c r="BW48" s="208">
        <v>3.03548926492155</v>
      </c>
      <c r="BX48" s="208">
        <v>0.41066548826046</v>
      </c>
      <c r="BY48" s="208">
        <v>0.303765746437268</v>
      </c>
      <c r="BZ48" s="208">
        <v>0.499995381200342</v>
      </c>
      <c r="CA48" s="208">
        <v>0.954504037029188</v>
      </c>
      <c r="CB48" s="208">
        <v>1.632972177939</v>
      </c>
      <c r="CC48" s="208">
        <v>0.408134314978349</v>
      </c>
      <c r="CD48" s="208">
        <v>1.28704198313203</v>
      </c>
      <c r="CE48" s="208">
        <v>0.801249564455904</v>
      </c>
      <c r="CF48" s="208">
        <v>1.73882703517594</v>
      </c>
      <c r="CG48" s="208">
        <v>0.0358834368451242</v>
      </c>
      <c r="CH48" s="208">
        <v>1.38371546415043</v>
      </c>
      <c r="CI48" s="208">
        <v>0.246982262430242</v>
      </c>
      <c r="CJ48" s="208">
        <v>0.0619428908233486</v>
      </c>
      <c r="CK48" s="208">
        <v>1.126392259706</v>
      </c>
      <c r="CL48" s="208">
        <v>0.770197323415779</v>
      </c>
      <c r="CM48" s="208">
        <v>0.446217863117339</v>
      </c>
      <c r="CN48" s="208">
        <v>1.63573078093365</v>
      </c>
      <c r="CO48" s="208">
        <v>0.84981387614904</v>
      </c>
      <c r="CP48" s="208">
        <v>0.738482962783497</v>
      </c>
      <c r="CQ48" s="208">
        <v>2.19663352221202</v>
      </c>
      <c r="CR48" s="208">
        <v>1.19357685875316</v>
      </c>
      <c r="CS48" s="208">
        <v>2.51393981105733</v>
      </c>
      <c r="CT48" s="208">
        <v>0.229185016170266</v>
      </c>
      <c r="CU48" s="208">
        <v>4.46415257362835</v>
      </c>
      <c r="CV48" s="208">
        <v>0.75142347191526</v>
      </c>
      <c r="CW48" s="208">
        <v>1.26570758019817</v>
      </c>
      <c r="CX48" s="208">
        <v>0.888543266604168</v>
      </c>
      <c r="CY48" s="208">
        <v>3.658899279426</v>
      </c>
      <c r="CZ48" s="208">
        <v>69.0389301698771</v>
      </c>
      <c r="DA48" s="208">
        <v>11.2220467023301</v>
      </c>
      <c r="DB48" s="208">
        <v>0.305932208459343</v>
      </c>
      <c r="DC48" s="208">
        <v>0.392901592538741</v>
      </c>
      <c r="DD48" s="208">
        <v>2.99470051860084</v>
      </c>
      <c r="DE48" s="208">
        <v>2.0213283267348</v>
      </c>
      <c r="DF48" s="208">
        <v>8.39975704113211</v>
      </c>
      <c r="DG48" s="208">
        <v>45.034812258685</v>
      </c>
      <c r="DH48" s="208">
        <v>10.5047821311089</v>
      </c>
      <c r="DI48" s="208">
        <v>32.08760701734</v>
      </c>
      <c r="DJ48" s="208">
        <v>3.82347613153642</v>
      </c>
      <c r="DK48" s="208">
        <v>39.1989168329114</v>
      </c>
      <c r="DL48" s="208">
        <v>10.8801578764688</v>
      </c>
      <c r="DM48" s="208">
        <v>33.6569136387126</v>
      </c>
      <c r="DN48" s="208">
        <v>18.6272884218263</v>
      </c>
      <c r="DO48" s="208">
        <v>8.26093818574447</v>
      </c>
      <c r="DP48" s="208">
        <v>0</v>
      </c>
      <c r="DQ48" s="101">
        <f t="shared" si="0"/>
        <v>333.74872767728</v>
      </c>
      <c r="DR48" s="210">
        <v>1.91662007995912</v>
      </c>
      <c r="DS48" s="208">
        <v>0.0102803658264772</v>
      </c>
      <c r="DT48" s="85">
        <f t="shared" si="1"/>
        <v>1.9269004457856</v>
      </c>
      <c r="DU48" s="208">
        <v>0</v>
      </c>
      <c r="DV48" s="208">
        <v>0</v>
      </c>
      <c r="DW48" s="208">
        <v>398.883989769378</v>
      </c>
      <c r="DX48" s="208">
        <v>0</v>
      </c>
      <c r="DY48" s="208">
        <v>0</v>
      </c>
      <c r="DZ48" s="117">
        <f t="shared" si="2"/>
        <v>400.810890215164</v>
      </c>
      <c r="EA48" s="118">
        <f t="shared" si="3"/>
        <v>734.559617892444</v>
      </c>
    </row>
    <row r="49" spans="1:131">
      <c r="A49" s="86" t="s">
        <v>229</v>
      </c>
      <c r="B49" s="200" t="s">
        <v>230</v>
      </c>
      <c r="C49" s="208">
        <v>10.1903996530736</v>
      </c>
      <c r="D49" s="208">
        <v>8.64655213228265</v>
      </c>
      <c r="E49" s="208">
        <v>0.300454988020478</v>
      </c>
      <c r="F49" s="208">
        <v>0</v>
      </c>
      <c r="G49" s="208">
        <v>0.194949136516075</v>
      </c>
      <c r="H49" s="208">
        <v>12.2065522366559</v>
      </c>
      <c r="I49" s="208">
        <v>3.72377682228606</v>
      </c>
      <c r="J49" s="208">
        <v>3.25072493899382</v>
      </c>
      <c r="K49" s="208">
        <v>0</v>
      </c>
      <c r="L49" s="208">
        <v>0</v>
      </c>
      <c r="M49" s="208">
        <v>0</v>
      </c>
      <c r="N49" s="208">
        <v>0</v>
      </c>
      <c r="O49" s="208">
        <v>9.90531513603314</v>
      </c>
      <c r="P49" s="208">
        <v>0.408767194102501</v>
      </c>
      <c r="Q49" s="208">
        <v>0</v>
      </c>
      <c r="R49" s="208">
        <v>2927.59672501945</v>
      </c>
      <c r="S49" s="208">
        <v>1.09690915359615</v>
      </c>
      <c r="T49" s="208">
        <v>5.34170435178312</v>
      </c>
      <c r="U49" s="208">
        <v>1.60463611995113</v>
      </c>
      <c r="V49" s="208">
        <v>2.61982589234308</v>
      </c>
      <c r="W49" s="208">
        <v>0</v>
      </c>
      <c r="X49" s="208">
        <v>0.0581312290962824</v>
      </c>
      <c r="Y49" s="208">
        <v>0.0185790668727121</v>
      </c>
      <c r="Z49" s="208">
        <v>5.45642107246576</v>
      </c>
      <c r="AA49" s="208">
        <v>0</v>
      </c>
      <c r="AB49" s="208">
        <v>0.0244868784274216</v>
      </c>
      <c r="AC49" s="208">
        <v>0.137193940046235</v>
      </c>
      <c r="AD49" s="208">
        <v>0.412085662255395</v>
      </c>
      <c r="AE49" s="208">
        <v>0.154355541530727</v>
      </c>
      <c r="AF49" s="208">
        <v>0.00229370102933866</v>
      </c>
      <c r="AG49" s="208">
        <v>0.358693573955223</v>
      </c>
      <c r="AH49" s="208">
        <v>0.159923213471899</v>
      </c>
      <c r="AI49" s="208">
        <v>0.462752770046242</v>
      </c>
      <c r="AJ49" s="208">
        <v>3.62894728369344</v>
      </c>
      <c r="AK49" s="208">
        <v>42.4292635063475</v>
      </c>
      <c r="AL49" s="208">
        <v>104.162610440173</v>
      </c>
      <c r="AM49" s="208">
        <v>178.850940451184</v>
      </c>
      <c r="AN49" s="208">
        <v>0.73432478145023</v>
      </c>
      <c r="AO49" s="208">
        <v>1.95404034630524</v>
      </c>
      <c r="AP49" s="208">
        <v>6.10269138695964</v>
      </c>
      <c r="AQ49" s="208">
        <v>2.30338870433893</v>
      </c>
      <c r="AR49" s="208">
        <v>3.50283067763601</v>
      </c>
      <c r="AS49" s="208">
        <v>8.44716187305158</v>
      </c>
      <c r="AT49" s="208">
        <v>7.53059017409106</v>
      </c>
      <c r="AU49" s="208">
        <v>11.6390639572281</v>
      </c>
      <c r="AV49" s="208">
        <v>1.77481887109681</v>
      </c>
      <c r="AW49" s="208">
        <v>33.8300761667811</v>
      </c>
      <c r="AX49" s="208">
        <v>29.2339994019109</v>
      </c>
      <c r="AY49" s="208">
        <v>60.8397306612543</v>
      </c>
      <c r="AZ49" s="208">
        <v>20.8885044865814</v>
      </c>
      <c r="BA49" s="208">
        <v>6.63461437185912</v>
      </c>
      <c r="BB49" s="208">
        <v>0</v>
      </c>
      <c r="BC49" s="209">
        <v>3518.81980696623</v>
      </c>
      <c r="BD49" s="210">
        <v>0.0159179022212503</v>
      </c>
      <c r="BE49" s="208">
        <v>2915.70372515083</v>
      </c>
      <c r="BF49" s="208">
        <v>2915.71964305305</v>
      </c>
      <c r="BG49" s="208">
        <v>0</v>
      </c>
      <c r="BH49" s="208">
        <v>0</v>
      </c>
      <c r="BI49" s="208">
        <v>3982.03327802313</v>
      </c>
      <c r="BJ49" s="208">
        <v>0</v>
      </c>
      <c r="BK49" s="208">
        <v>-3.87054421357913</v>
      </c>
      <c r="BL49" s="211">
        <v>6893.8823768626</v>
      </c>
      <c r="BM49" s="213">
        <v>10412.7021838288</v>
      </c>
      <c r="BN49" s="212"/>
      <c r="BO49" s="86" t="s">
        <v>79</v>
      </c>
      <c r="BP49" s="87" t="s">
        <v>134</v>
      </c>
      <c r="BQ49" s="208">
        <v>1.11102914518109e-5</v>
      </c>
      <c r="BR49" s="208">
        <v>0</v>
      </c>
      <c r="BS49" s="208">
        <v>2.81473445998004e-5</v>
      </c>
      <c r="BT49" s="208">
        <v>2.90378189327145e-6</v>
      </c>
      <c r="BU49" s="208">
        <v>0.000163068203126528</v>
      </c>
      <c r="BV49" s="208">
        <v>0.0178190869121964</v>
      </c>
      <c r="BW49" s="208">
        <v>0.0238476407883489</v>
      </c>
      <c r="BX49" s="208">
        <v>0.0215444724638006</v>
      </c>
      <c r="BY49" s="208">
        <v>0.00376405781423947</v>
      </c>
      <c r="BZ49" s="208">
        <v>0.00254290483078918</v>
      </c>
      <c r="CA49" s="208">
        <v>0.00290278584071476</v>
      </c>
      <c r="CB49" s="208">
        <v>0.00740020965230852</v>
      </c>
      <c r="CC49" s="208">
        <v>0.00217823912029754</v>
      </c>
      <c r="CD49" s="208">
        <v>0.00711075605477714</v>
      </c>
      <c r="CE49" s="208">
        <v>0.043739048204315</v>
      </c>
      <c r="CF49" s="208">
        <v>0.00361945787658702</v>
      </c>
      <c r="CG49" s="208">
        <v>0.000527824517949179</v>
      </c>
      <c r="CH49" s="208">
        <v>28.3104806746573</v>
      </c>
      <c r="CI49" s="208">
        <v>0.00194464096303396</v>
      </c>
      <c r="CJ49" s="208">
        <v>0.00111683004871427</v>
      </c>
      <c r="CK49" s="208">
        <v>0.00787010876874987</v>
      </c>
      <c r="CL49" s="208">
        <v>0.00288833917183259</v>
      </c>
      <c r="CM49" s="208">
        <v>0.0029158455352573</v>
      </c>
      <c r="CN49" s="208">
        <v>0.00792577551782986</v>
      </c>
      <c r="CO49" s="208">
        <v>0.00219603246743051</v>
      </c>
      <c r="CP49" s="208">
        <v>0.00103140975814599</v>
      </c>
      <c r="CQ49" s="208">
        <v>0.0106202612755986</v>
      </c>
      <c r="CR49" s="208">
        <v>0.0044844489951552</v>
      </c>
      <c r="CS49" s="208">
        <v>0.122746493342239</v>
      </c>
      <c r="CT49" s="208">
        <v>0.000125541923926976</v>
      </c>
      <c r="CU49" s="208">
        <v>0.0118889546474889</v>
      </c>
      <c r="CV49" s="208">
        <v>0.198519638480374</v>
      </c>
      <c r="CW49" s="208">
        <v>1.94682902235108</v>
      </c>
      <c r="CX49" s="208">
        <v>0.162238864546626</v>
      </c>
      <c r="CY49" s="208">
        <v>0.009982532128219</v>
      </c>
      <c r="CZ49" s="208">
        <v>6.8814758054361</v>
      </c>
      <c r="DA49" s="208">
        <v>0.238548486809299</v>
      </c>
      <c r="DB49" s="208">
        <v>0.00165273289655159</v>
      </c>
      <c r="DC49" s="208">
        <v>0.00519722001400199</v>
      </c>
      <c r="DD49" s="208">
        <v>0.0364623099723563</v>
      </c>
      <c r="DE49" s="208">
        <v>1.28664422412382</v>
      </c>
      <c r="DF49" s="208">
        <v>0.118449503383817</v>
      </c>
      <c r="DG49" s="208">
        <v>160.436618183236</v>
      </c>
      <c r="DH49" s="208">
        <v>23.4328724400515</v>
      </c>
      <c r="DI49" s="208">
        <v>39.1534345182385</v>
      </c>
      <c r="DJ49" s="208">
        <v>1.24205491971513</v>
      </c>
      <c r="DK49" s="208">
        <v>529.673350288625</v>
      </c>
      <c r="DL49" s="208">
        <v>0.755790903358172</v>
      </c>
      <c r="DM49" s="208">
        <v>131.804210972</v>
      </c>
      <c r="DN49" s="208">
        <v>80.6873856320772</v>
      </c>
      <c r="DO49" s="208">
        <v>5.95092432910299</v>
      </c>
      <c r="DP49" s="208">
        <v>0</v>
      </c>
      <c r="DQ49" s="101">
        <f t="shared" si="0"/>
        <v>1012.64807959732</v>
      </c>
      <c r="DR49" s="210">
        <v>0.94184100824247</v>
      </c>
      <c r="DS49" s="208">
        <v>173.112777877493</v>
      </c>
      <c r="DT49" s="85">
        <f t="shared" si="1"/>
        <v>174.054618885735</v>
      </c>
      <c r="DU49" s="208">
        <v>0</v>
      </c>
      <c r="DV49" s="208">
        <v>0</v>
      </c>
      <c r="DW49" s="208">
        <v>337.208710603614</v>
      </c>
      <c r="DX49" s="208">
        <v>0</v>
      </c>
      <c r="DY49" s="208">
        <v>0.0159006146109813</v>
      </c>
      <c r="DZ49" s="117">
        <f t="shared" si="2"/>
        <v>511.279230103961</v>
      </c>
      <c r="EA49" s="118">
        <f t="shared" si="3"/>
        <v>1523.92730970128</v>
      </c>
    </row>
    <row r="50" spans="1:131">
      <c r="A50" s="86" t="s">
        <v>231</v>
      </c>
      <c r="B50" s="200" t="s">
        <v>232</v>
      </c>
      <c r="C50" s="208">
        <v>122.698237680304</v>
      </c>
      <c r="D50" s="208">
        <v>61.276762157953</v>
      </c>
      <c r="E50" s="208">
        <v>2.30991503987384</v>
      </c>
      <c r="F50" s="208">
        <v>0</v>
      </c>
      <c r="G50" s="208">
        <v>1.73917156987656</v>
      </c>
      <c r="H50" s="208">
        <v>0.07485141912436</v>
      </c>
      <c r="I50" s="208">
        <v>56.924686788853</v>
      </c>
      <c r="J50" s="208">
        <v>6.88237541889819</v>
      </c>
      <c r="K50" s="208">
        <v>0</v>
      </c>
      <c r="L50" s="208">
        <v>3.5980379390097</v>
      </c>
      <c r="M50" s="208">
        <v>0</v>
      </c>
      <c r="N50" s="208">
        <v>35.2724941540303</v>
      </c>
      <c r="O50" s="208">
        <v>0</v>
      </c>
      <c r="P50" s="208">
        <v>95.1993990919448</v>
      </c>
      <c r="Q50" s="208">
        <v>0.237498017014249</v>
      </c>
      <c r="R50" s="208">
        <v>0</v>
      </c>
      <c r="S50" s="208">
        <v>0.0664327610692173</v>
      </c>
      <c r="T50" s="208">
        <v>2090.8890783018</v>
      </c>
      <c r="U50" s="208">
        <v>113.463312781235</v>
      </c>
      <c r="V50" s="208">
        <v>2.08974597012736</v>
      </c>
      <c r="W50" s="208">
        <v>34.7204628334336</v>
      </c>
      <c r="X50" s="208">
        <v>54.0387043500807</v>
      </c>
      <c r="Y50" s="208">
        <v>23.4283158161488</v>
      </c>
      <c r="Z50" s="208">
        <v>27.3677181060515</v>
      </c>
      <c r="AA50" s="208">
        <v>0</v>
      </c>
      <c r="AB50" s="208">
        <v>4.1058043513534</v>
      </c>
      <c r="AC50" s="208">
        <v>1.53800910421529</v>
      </c>
      <c r="AD50" s="208">
        <v>0.483744534874336</v>
      </c>
      <c r="AE50" s="208">
        <v>0.669499221528101</v>
      </c>
      <c r="AF50" s="208">
        <v>1.13055735269962</v>
      </c>
      <c r="AG50" s="208">
        <v>21.8832987899239</v>
      </c>
      <c r="AH50" s="208">
        <v>4.36782113549795</v>
      </c>
      <c r="AI50" s="208">
        <v>3.93347404650503</v>
      </c>
      <c r="AJ50" s="208">
        <v>32.862954441898</v>
      </c>
      <c r="AK50" s="208">
        <v>0</v>
      </c>
      <c r="AL50" s="208">
        <v>20.6323119978996</v>
      </c>
      <c r="AM50" s="208">
        <v>0</v>
      </c>
      <c r="AN50" s="208">
        <v>0</v>
      </c>
      <c r="AO50" s="208">
        <v>0</v>
      </c>
      <c r="AP50" s="208">
        <v>0</v>
      </c>
      <c r="AQ50" s="208">
        <v>0</v>
      </c>
      <c r="AR50" s="208">
        <v>0</v>
      </c>
      <c r="AS50" s="208">
        <v>0</v>
      </c>
      <c r="AT50" s="208">
        <v>0</v>
      </c>
      <c r="AU50" s="208">
        <v>0</v>
      </c>
      <c r="AV50" s="208">
        <v>0</v>
      </c>
      <c r="AW50" s="208">
        <v>0.289625374175977</v>
      </c>
      <c r="AX50" s="208">
        <v>0</v>
      </c>
      <c r="AY50" s="208">
        <v>10.9192834428773</v>
      </c>
      <c r="AZ50" s="208">
        <v>64.2575153514567</v>
      </c>
      <c r="BA50" s="208">
        <v>11.3314670949591</v>
      </c>
      <c r="BB50" s="208">
        <v>0</v>
      </c>
      <c r="BC50" s="209">
        <v>2910.68256643669</v>
      </c>
      <c r="BD50" s="210">
        <v>20.3412844305368</v>
      </c>
      <c r="BE50" s="208">
        <v>455.07177627415</v>
      </c>
      <c r="BF50" s="208">
        <v>475.413060704687</v>
      </c>
      <c r="BG50" s="208">
        <v>0</v>
      </c>
      <c r="BH50" s="208">
        <v>0</v>
      </c>
      <c r="BI50" s="208">
        <v>0</v>
      </c>
      <c r="BJ50" s="208">
        <v>0</v>
      </c>
      <c r="BK50" s="208">
        <v>-3.88020621012608</v>
      </c>
      <c r="BL50" s="211">
        <v>471.532854494561</v>
      </c>
      <c r="BM50" s="213">
        <v>3382.21542093125</v>
      </c>
      <c r="BN50" s="212"/>
      <c r="BO50" s="86" t="s">
        <v>80</v>
      </c>
      <c r="BP50" s="87" t="s">
        <v>135</v>
      </c>
      <c r="BQ50" s="208">
        <v>4.60244087490914</v>
      </c>
      <c r="BR50" s="208">
        <v>1.73987130118259</v>
      </c>
      <c r="BS50" s="208">
        <v>0.364308426357116</v>
      </c>
      <c r="BT50" s="208">
        <v>0.00359668584432562</v>
      </c>
      <c r="BU50" s="208">
        <v>0.14778369238085</v>
      </c>
      <c r="BV50" s="208">
        <v>8.4100915585373</v>
      </c>
      <c r="BW50" s="208">
        <v>0.307956812672834</v>
      </c>
      <c r="BX50" s="208">
        <v>0.757943502086252</v>
      </c>
      <c r="BY50" s="208">
        <v>2.29192682375504</v>
      </c>
      <c r="BZ50" s="208">
        <v>0.262844768040373</v>
      </c>
      <c r="CA50" s="208">
        <v>0.256835284793697</v>
      </c>
      <c r="CB50" s="208">
        <v>2.33964616251192</v>
      </c>
      <c r="CC50" s="208">
        <v>0.286615212312647</v>
      </c>
      <c r="CD50" s="208">
        <v>1.23295188036385</v>
      </c>
      <c r="CE50" s="208">
        <v>0.130525246919954</v>
      </c>
      <c r="CF50" s="208">
        <v>2.40640013405131</v>
      </c>
      <c r="CG50" s="208">
        <v>0.0813564912032949</v>
      </c>
      <c r="CH50" s="208">
        <v>3.66317711069413</v>
      </c>
      <c r="CI50" s="208">
        <v>0.50128887807512</v>
      </c>
      <c r="CJ50" s="208">
        <v>0.101346977110468</v>
      </c>
      <c r="CK50" s="208">
        <v>1.28221974119758</v>
      </c>
      <c r="CL50" s="208">
        <v>0.680411756144633</v>
      </c>
      <c r="CM50" s="208">
        <v>0.746987783690805</v>
      </c>
      <c r="CN50" s="208">
        <v>1.5266018477424</v>
      </c>
      <c r="CO50" s="208">
        <v>0.330159420513406</v>
      </c>
      <c r="CP50" s="208">
        <v>0.347914643296032</v>
      </c>
      <c r="CQ50" s="208">
        <v>3.48681218870315</v>
      </c>
      <c r="CR50" s="208">
        <v>1.3882298173681</v>
      </c>
      <c r="CS50" s="208">
        <v>0.819509522706808</v>
      </c>
      <c r="CT50" s="208">
        <v>0.0554393939663262</v>
      </c>
      <c r="CU50" s="208">
        <v>1.462208572967</v>
      </c>
      <c r="CV50" s="208">
        <v>0.583335140890482</v>
      </c>
      <c r="CW50" s="208">
        <v>4.70296917281511</v>
      </c>
      <c r="CX50" s="208">
        <v>0.950414473686256</v>
      </c>
      <c r="CY50" s="208">
        <v>5.29290202231395</v>
      </c>
      <c r="CZ50" s="208">
        <v>14.2844623409439</v>
      </c>
      <c r="DA50" s="208">
        <v>5.54200168517414</v>
      </c>
      <c r="DB50" s="208">
        <v>0.342935370981858</v>
      </c>
      <c r="DC50" s="208">
        <v>1.15864597878132</v>
      </c>
      <c r="DD50" s="208">
        <v>1.20050121209805</v>
      </c>
      <c r="DE50" s="208">
        <v>0.382745371486487</v>
      </c>
      <c r="DF50" s="208">
        <v>1.85102720963363</v>
      </c>
      <c r="DG50" s="208">
        <v>3.43538128512355</v>
      </c>
      <c r="DH50" s="208">
        <v>1.4982748415193</v>
      </c>
      <c r="DI50" s="208">
        <v>37.9962142230877</v>
      </c>
      <c r="DJ50" s="208">
        <v>9.50796835148846</v>
      </c>
      <c r="DK50" s="208">
        <v>2.87423057165521</v>
      </c>
      <c r="DL50" s="208">
        <v>2.49256292935829</v>
      </c>
      <c r="DM50" s="208">
        <v>19.0263485552544</v>
      </c>
      <c r="DN50" s="208">
        <v>5.56340204697121</v>
      </c>
      <c r="DO50" s="208">
        <v>1.06744227129445</v>
      </c>
      <c r="DP50" s="208">
        <v>0</v>
      </c>
      <c r="DQ50" s="101">
        <f t="shared" si="0"/>
        <v>161.769167566656</v>
      </c>
      <c r="DR50" s="210">
        <v>1.37937841951689</v>
      </c>
      <c r="DS50" s="208">
        <v>0</v>
      </c>
      <c r="DT50" s="85">
        <f t="shared" si="1"/>
        <v>1.37937841951689</v>
      </c>
      <c r="DU50" s="208">
        <v>0.881558943734449</v>
      </c>
      <c r="DV50" s="208">
        <v>0</v>
      </c>
      <c r="DW50" s="208">
        <v>138.238793954298</v>
      </c>
      <c r="DX50" s="208">
        <v>0</v>
      </c>
      <c r="DY50" s="208">
        <v>0</v>
      </c>
      <c r="DZ50" s="117">
        <f t="shared" si="2"/>
        <v>140.499731317549</v>
      </c>
      <c r="EA50" s="118">
        <f t="shared" si="3"/>
        <v>302.268898884206</v>
      </c>
    </row>
    <row r="51" spans="1:131">
      <c r="A51" s="86" t="s">
        <v>233</v>
      </c>
      <c r="B51" s="200" t="s">
        <v>234</v>
      </c>
      <c r="C51" s="208">
        <v>185.23705060785</v>
      </c>
      <c r="D51" s="208">
        <v>35.5621936267063</v>
      </c>
      <c r="E51" s="208">
        <v>1.93329722433736</v>
      </c>
      <c r="F51" s="208">
        <v>0</v>
      </c>
      <c r="G51" s="208">
        <v>0</v>
      </c>
      <c r="H51" s="208">
        <v>0</v>
      </c>
      <c r="I51" s="208">
        <v>0.0169895057869032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29.2112834454031</v>
      </c>
      <c r="U51" s="208">
        <v>0.1028785212249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8">
        <v>0</v>
      </c>
      <c r="AB51" s="208">
        <v>0</v>
      </c>
      <c r="AC51" s="208">
        <v>0</v>
      </c>
      <c r="AD51" s="208">
        <v>0</v>
      </c>
      <c r="AE51" s="208">
        <v>0</v>
      </c>
      <c r="AF51" s="208">
        <v>0</v>
      </c>
      <c r="AG51" s="208">
        <v>0</v>
      </c>
      <c r="AH51" s="208">
        <v>0</v>
      </c>
      <c r="AI51" s="208">
        <v>0</v>
      </c>
      <c r="AJ51" s="208">
        <v>0</v>
      </c>
      <c r="AK51" s="208">
        <v>0</v>
      </c>
      <c r="AL51" s="208">
        <v>0</v>
      </c>
      <c r="AM51" s="208">
        <v>0</v>
      </c>
      <c r="AN51" s="208">
        <v>0</v>
      </c>
      <c r="AO51" s="208">
        <v>0</v>
      </c>
      <c r="AP51" s="208">
        <v>0</v>
      </c>
      <c r="AQ51" s="208">
        <v>0</v>
      </c>
      <c r="AR51" s="208">
        <v>0</v>
      </c>
      <c r="AS51" s="208">
        <v>0</v>
      </c>
      <c r="AT51" s="208">
        <v>0</v>
      </c>
      <c r="AU51" s="208">
        <v>0</v>
      </c>
      <c r="AV51" s="208">
        <v>0</v>
      </c>
      <c r="AW51" s="208">
        <v>0</v>
      </c>
      <c r="AX51" s="208">
        <v>0</v>
      </c>
      <c r="AY51" s="208">
        <v>0.0137414487411479</v>
      </c>
      <c r="AZ51" s="208">
        <v>0</v>
      </c>
      <c r="BA51" s="208">
        <v>0</v>
      </c>
      <c r="BB51" s="208">
        <v>0</v>
      </c>
      <c r="BC51" s="209">
        <v>252.07743438005</v>
      </c>
      <c r="BD51" s="210">
        <v>5.05815934739673</v>
      </c>
      <c r="BE51" s="208">
        <v>200.765763370774</v>
      </c>
      <c r="BF51" s="208">
        <v>205.823922718171</v>
      </c>
      <c r="BG51" s="208">
        <v>0</v>
      </c>
      <c r="BH51" s="208">
        <v>0</v>
      </c>
      <c r="BI51" s="208">
        <v>0</v>
      </c>
      <c r="BJ51" s="208">
        <v>0</v>
      </c>
      <c r="BK51" s="208">
        <v>-0.298263158220403</v>
      </c>
      <c r="BL51" s="211">
        <v>205.52565955995</v>
      </c>
      <c r="BM51" s="213">
        <v>457.60309394</v>
      </c>
      <c r="BN51" s="212"/>
      <c r="BO51" s="86" t="s">
        <v>81</v>
      </c>
      <c r="BP51" s="87" t="s">
        <v>136</v>
      </c>
      <c r="BQ51" s="208">
        <v>0.00426709934852615</v>
      </c>
      <c r="BR51" s="208">
        <v>0</v>
      </c>
      <c r="BS51" s="208">
        <v>0</v>
      </c>
      <c r="BT51" s="208">
        <v>0.000893571841504462</v>
      </c>
      <c r="BU51" s="208">
        <v>0.0626291602110153</v>
      </c>
      <c r="BV51" s="208">
        <v>5.0370802081325</v>
      </c>
      <c r="BW51" s="208">
        <v>5.4245339235498</v>
      </c>
      <c r="BX51" s="208">
        <v>0.454000390453931</v>
      </c>
      <c r="BY51" s="208">
        <v>1.44565142297308</v>
      </c>
      <c r="BZ51" s="208">
        <v>0.840349501478844</v>
      </c>
      <c r="CA51" s="208">
        <v>0.994561464210226</v>
      </c>
      <c r="CB51" s="208">
        <v>2.18874313364966</v>
      </c>
      <c r="CC51" s="208">
        <v>0.24239722455206</v>
      </c>
      <c r="CD51" s="208">
        <v>0.581479772411334</v>
      </c>
      <c r="CE51" s="208">
        <v>0.161754011403727</v>
      </c>
      <c r="CF51" s="208">
        <v>1.26180917157563</v>
      </c>
      <c r="CG51" s="208">
        <v>0.165442057828845</v>
      </c>
      <c r="CH51" s="208">
        <v>3.00776369910703</v>
      </c>
      <c r="CI51" s="208">
        <v>0.623558042553295</v>
      </c>
      <c r="CJ51" s="208">
        <v>0.361454600103321</v>
      </c>
      <c r="CK51" s="208">
        <v>2.27798619258138</v>
      </c>
      <c r="CL51" s="208">
        <v>0.88079610430763</v>
      </c>
      <c r="CM51" s="208">
        <v>0.871503204809517</v>
      </c>
      <c r="CN51" s="208">
        <v>2.2884047047885</v>
      </c>
      <c r="CO51" s="208">
        <v>0.226193533901199</v>
      </c>
      <c r="CP51" s="208">
        <v>0.314683819400562</v>
      </c>
      <c r="CQ51" s="208">
        <v>3.28040911839272</v>
      </c>
      <c r="CR51" s="208">
        <v>0.827789738826258</v>
      </c>
      <c r="CS51" s="208">
        <v>1.22421887755576</v>
      </c>
      <c r="CT51" s="208">
        <v>0.0262827078224887</v>
      </c>
      <c r="CU51" s="208">
        <v>3.04896436938202</v>
      </c>
      <c r="CV51" s="208">
        <v>0.100185719124402</v>
      </c>
      <c r="CW51" s="208">
        <v>2.85143274122753</v>
      </c>
      <c r="CX51" s="208">
        <v>1.68124308211849</v>
      </c>
      <c r="CY51" s="208">
        <v>3.21005473441461</v>
      </c>
      <c r="CZ51" s="208">
        <v>239.949565674095</v>
      </c>
      <c r="DA51" s="208">
        <v>15.2182536655008</v>
      </c>
      <c r="DB51" s="208">
        <v>0.623477116254374</v>
      </c>
      <c r="DC51" s="208">
        <v>1.09766111083711</v>
      </c>
      <c r="DD51" s="208">
        <v>13.0449219034183</v>
      </c>
      <c r="DE51" s="208">
        <v>8.01645613165203</v>
      </c>
      <c r="DF51" s="208">
        <v>44.1037236017498</v>
      </c>
      <c r="DG51" s="208">
        <v>6.32488615045111</v>
      </c>
      <c r="DH51" s="208">
        <v>8.07565886849818</v>
      </c>
      <c r="DI51" s="208">
        <v>22.2731099594827</v>
      </c>
      <c r="DJ51" s="208">
        <v>9.64677992643261</v>
      </c>
      <c r="DK51" s="208">
        <v>63.1210596039926</v>
      </c>
      <c r="DL51" s="208">
        <v>12.4067345905774</v>
      </c>
      <c r="DM51" s="208">
        <v>14.3979116743637</v>
      </c>
      <c r="DN51" s="208">
        <v>51.6519422653341</v>
      </c>
      <c r="DO51" s="208">
        <v>18.7968459359909</v>
      </c>
      <c r="DP51" s="208">
        <v>0</v>
      </c>
      <c r="DQ51" s="101">
        <f t="shared" si="0"/>
        <v>574.717505282668</v>
      </c>
      <c r="DR51" s="210">
        <v>10.4923985646749</v>
      </c>
      <c r="DS51" s="208">
        <v>2.63615124123441</v>
      </c>
      <c r="DT51" s="85">
        <f t="shared" si="1"/>
        <v>13.1285498059093</v>
      </c>
      <c r="DU51" s="208">
        <v>0</v>
      </c>
      <c r="DV51" s="208">
        <v>0</v>
      </c>
      <c r="DW51" s="208">
        <v>489.754361068022</v>
      </c>
      <c r="DX51" s="208">
        <v>0</v>
      </c>
      <c r="DY51" s="208">
        <v>0</v>
      </c>
      <c r="DZ51" s="117">
        <f t="shared" si="2"/>
        <v>502.882910873931</v>
      </c>
      <c r="EA51" s="118">
        <f t="shared" si="3"/>
        <v>1077.6004161566</v>
      </c>
    </row>
    <row r="52" spans="1:131">
      <c r="A52" s="86" t="s">
        <v>235</v>
      </c>
      <c r="B52" s="200" t="s">
        <v>236</v>
      </c>
      <c r="C52" s="208">
        <v>0</v>
      </c>
      <c r="D52" s="208">
        <v>0</v>
      </c>
      <c r="E52" s="208">
        <v>0</v>
      </c>
      <c r="F52" s="208">
        <v>0</v>
      </c>
      <c r="G52" s="208">
        <v>0</v>
      </c>
      <c r="H52" s="208">
        <v>13.2520157644882</v>
      </c>
      <c r="I52" s="208">
        <v>10.5610334743035</v>
      </c>
      <c r="J52" s="208">
        <v>0.590112856536873</v>
      </c>
      <c r="K52" s="208">
        <v>0</v>
      </c>
      <c r="L52" s="208">
        <v>10.5724835090284</v>
      </c>
      <c r="M52" s="208">
        <v>1.73958939256225</v>
      </c>
      <c r="N52" s="208">
        <v>54.2556262380612</v>
      </c>
      <c r="O52" s="208">
        <v>0</v>
      </c>
      <c r="P52" s="208">
        <v>21.9782861514534</v>
      </c>
      <c r="Q52" s="208">
        <v>0</v>
      </c>
      <c r="R52" s="208">
        <v>0</v>
      </c>
      <c r="S52" s="208">
        <v>3.56317944165731</v>
      </c>
      <c r="T52" s="208">
        <v>1792.08269069114</v>
      </c>
      <c r="U52" s="208">
        <v>175.170575320452</v>
      </c>
      <c r="V52" s="208">
        <v>9.89379104893523</v>
      </c>
      <c r="W52" s="208">
        <v>92.5969186200871</v>
      </c>
      <c r="X52" s="208">
        <v>0</v>
      </c>
      <c r="Y52" s="208">
        <v>7.70980130714717</v>
      </c>
      <c r="Z52" s="208">
        <v>16.7195082923465</v>
      </c>
      <c r="AA52" s="208">
        <v>0</v>
      </c>
      <c r="AB52" s="208">
        <v>1.04660726750784</v>
      </c>
      <c r="AC52" s="208">
        <v>0.248660749138887</v>
      </c>
      <c r="AD52" s="208">
        <v>0.625848160171217</v>
      </c>
      <c r="AE52" s="208">
        <v>0</v>
      </c>
      <c r="AF52" s="208">
        <v>0.00242723868332528</v>
      </c>
      <c r="AG52" s="208">
        <v>10.2134301163126</v>
      </c>
      <c r="AH52" s="208">
        <v>0</v>
      </c>
      <c r="AI52" s="208">
        <v>0.0130858028261894</v>
      </c>
      <c r="AJ52" s="208">
        <v>2.43536422032583</v>
      </c>
      <c r="AK52" s="208">
        <v>0</v>
      </c>
      <c r="AL52" s="208">
        <v>1.00291625404073</v>
      </c>
      <c r="AM52" s="208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0.53257523330619</v>
      </c>
      <c r="AX52" s="208">
        <v>0</v>
      </c>
      <c r="AY52" s="208">
        <v>1.83966513645292</v>
      </c>
      <c r="AZ52" s="208">
        <v>2.23500906983076</v>
      </c>
      <c r="BA52" s="208">
        <v>0</v>
      </c>
      <c r="BB52" s="208">
        <v>0</v>
      </c>
      <c r="BC52" s="209">
        <v>2230.8812013568</v>
      </c>
      <c r="BD52" s="210">
        <v>495.937764186799</v>
      </c>
      <c r="BE52" s="208">
        <v>361.602830371634</v>
      </c>
      <c r="BF52" s="208">
        <v>857.540594558433</v>
      </c>
      <c r="BG52" s="208">
        <v>0</v>
      </c>
      <c r="BH52" s="208">
        <v>0</v>
      </c>
      <c r="BI52" s="208">
        <v>0</v>
      </c>
      <c r="BJ52" s="208">
        <v>0</v>
      </c>
      <c r="BK52" s="208">
        <v>-126.586286375463</v>
      </c>
      <c r="BL52" s="211">
        <v>730.95430818297</v>
      </c>
      <c r="BM52" s="213">
        <v>2961.83550953977</v>
      </c>
      <c r="BN52" s="212"/>
      <c r="BO52" s="86" t="s">
        <v>82</v>
      </c>
      <c r="BP52" s="87" t="s">
        <v>137</v>
      </c>
      <c r="BQ52" s="208">
        <v>6.21956978031876</v>
      </c>
      <c r="BR52" s="208">
        <v>4.10230504685763</v>
      </c>
      <c r="BS52" s="208">
        <v>0.18126560576146</v>
      </c>
      <c r="BT52" s="208">
        <v>0.0340842781426148</v>
      </c>
      <c r="BU52" s="208">
        <v>5.86161878719842</v>
      </c>
      <c r="BV52" s="208">
        <v>67.5127963759796</v>
      </c>
      <c r="BW52" s="208">
        <v>97.5961870649574</v>
      </c>
      <c r="BX52" s="208">
        <v>64.3521726267817</v>
      </c>
      <c r="BY52" s="208">
        <v>133.568035329576</v>
      </c>
      <c r="BZ52" s="208">
        <v>4.13945314689368</v>
      </c>
      <c r="CA52" s="208">
        <v>5.07417306733321</v>
      </c>
      <c r="CB52" s="208">
        <v>48.3891277314965</v>
      </c>
      <c r="CC52" s="208">
        <v>6.30427849184738</v>
      </c>
      <c r="CD52" s="208">
        <v>22.0923095054718</v>
      </c>
      <c r="CE52" s="208">
        <v>1.01093862710045</v>
      </c>
      <c r="CF52" s="208">
        <v>130.662511622593</v>
      </c>
      <c r="CG52" s="208">
        <v>0.720188625804477</v>
      </c>
      <c r="CH52" s="208">
        <v>119.66986635462</v>
      </c>
      <c r="CI52" s="208">
        <v>10.7739287085791</v>
      </c>
      <c r="CJ52" s="208">
        <v>4.12111077972631</v>
      </c>
      <c r="CK52" s="208">
        <v>30.0178379482158</v>
      </c>
      <c r="CL52" s="208">
        <v>27.0155304357505</v>
      </c>
      <c r="CM52" s="208">
        <v>13.8188241638983</v>
      </c>
      <c r="CN52" s="208">
        <v>32.1435339250639</v>
      </c>
      <c r="CO52" s="208">
        <v>10.7213190529193</v>
      </c>
      <c r="CP52" s="208">
        <v>14.7000201003574</v>
      </c>
      <c r="CQ52" s="208">
        <v>55.7335889717482</v>
      </c>
      <c r="CR52" s="208">
        <v>41.655000169936</v>
      </c>
      <c r="CS52" s="208">
        <v>11.9968437635534</v>
      </c>
      <c r="CT52" s="208">
        <v>1.49286476437992</v>
      </c>
      <c r="CU52" s="208">
        <v>27.8620389150371</v>
      </c>
      <c r="CV52" s="208">
        <v>12.8686053290823</v>
      </c>
      <c r="CW52" s="208">
        <v>32.2635730282995</v>
      </c>
      <c r="CX52" s="208">
        <v>14.4317525810306</v>
      </c>
      <c r="CY52" s="208">
        <v>63.0253290196622</v>
      </c>
      <c r="CZ52" s="208">
        <v>832.488601047254</v>
      </c>
      <c r="DA52" s="208">
        <v>99.6235113310675</v>
      </c>
      <c r="DB52" s="208">
        <v>6.70041128179799</v>
      </c>
      <c r="DC52" s="208">
        <v>20.6019202681466</v>
      </c>
      <c r="DD52" s="208">
        <v>26.3589867787391</v>
      </c>
      <c r="DE52" s="208">
        <v>13.9249523260454</v>
      </c>
      <c r="DF52" s="208">
        <v>87.7692800674949</v>
      </c>
      <c r="DG52" s="208">
        <v>184.2523457239</v>
      </c>
      <c r="DH52" s="208">
        <v>191.899244775208</v>
      </c>
      <c r="DI52" s="208">
        <v>258.07263732278</v>
      </c>
      <c r="DJ52" s="208">
        <v>102.870428261023</v>
      </c>
      <c r="DK52" s="208">
        <v>297.936716662744</v>
      </c>
      <c r="DL52" s="208">
        <v>98.6574660786797</v>
      </c>
      <c r="DM52" s="208">
        <v>120.743483833422</v>
      </c>
      <c r="DN52" s="208">
        <v>156.034205610346</v>
      </c>
      <c r="DO52" s="208">
        <v>81.7450228549122</v>
      </c>
      <c r="DP52" s="208">
        <v>0</v>
      </c>
      <c r="DQ52" s="101">
        <f t="shared" si="0"/>
        <v>3701.81179794953</v>
      </c>
      <c r="DR52" s="210">
        <v>116.110809893448</v>
      </c>
      <c r="DS52" s="208">
        <v>0.0076962948553574</v>
      </c>
      <c r="DT52" s="85">
        <f t="shared" si="1"/>
        <v>116.118506188303</v>
      </c>
      <c r="DU52" s="208">
        <v>0</v>
      </c>
      <c r="DV52" s="208">
        <v>0</v>
      </c>
      <c r="DW52" s="208">
        <v>254.293813756937</v>
      </c>
      <c r="DX52" s="208">
        <v>6.98427443775804</v>
      </c>
      <c r="DY52" s="208">
        <v>0</v>
      </c>
      <c r="DZ52" s="117">
        <f t="shared" si="2"/>
        <v>377.396594382998</v>
      </c>
      <c r="EA52" s="118">
        <f t="shared" si="3"/>
        <v>4079.20839233253</v>
      </c>
    </row>
    <row r="53" spans="1:131">
      <c r="A53" s="86" t="s">
        <v>237</v>
      </c>
      <c r="B53" s="200" t="s">
        <v>238</v>
      </c>
      <c r="C53" s="208">
        <v>0</v>
      </c>
      <c r="D53" s="208">
        <v>0</v>
      </c>
      <c r="E53" s="208">
        <v>0</v>
      </c>
      <c r="F53" s="208">
        <v>0</v>
      </c>
      <c r="G53" s="208">
        <v>0</v>
      </c>
      <c r="H53" s="208">
        <v>0.0441477222964059</v>
      </c>
      <c r="I53" s="208">
        <v>0.178510303983867</v>
      </c>
      <c r="J53" s="208">
        <v>0</v>
      </c>
      <c r="K53" s="208">
        <v>4.55834444459479</v>
      </c>
      <c r="L53" s="208">
        <v>43.4381268746668</v>
      </c>
      <c r="M53" s="208">
        <v>0</v>
      </c>
      <c r="N53" s="208">
        <v>125.668653238537</v>
      </c>
      <c r="O53" s="208">
        <v>22.5397980166752</v>
      </c>
      <c r="P53" s="208">
        <v>23.1286808239679</v>
      </c>
      <c r="Q53" s="208">
        <v>0.440503400916178</v>
      </c>
      <c r="R53" s="208">
        <v>0</v>
      </c>
      <c r="S53" s="208">
        <v>0</v>
      </c>
      <c r="T53" s="208">
        <v>210.627007104695</v>
      </c>
      <c r="U53" s="208">
        <v>48.5072346296495</v>
      </c>
      <c r="V53" s="208">
        <v>0.440109780796378</v>
      </c>
      <c r="W53" s="208">
        <v>528.457289550943</v>
      </c>
      <c r="X53" s="208">
        <v>32.0340329426593</v>
      </c>
      <c r="Y53" s="208">
        <v>1.89658141067405</v>
      </c>
      <c r="Z53" s="208">
        <v>36.7170997331766</v>
      </c>
      <c r="AA53" s="208">
        <v>4.39329415085425</v>
      </c>
      <c r="AB53" s="208">
        <v>24.9464820910448</v>
      </c>
      <c r="AC53" s="208">
        <v>8.65084892186396</v>
      </c>
      <c r="AD53" s="208">
        <v>1.92397752748115</v>
      </c>
      <c r="AE53" s="208">
        <v>36.7905598326417</v>
      </c>
      <c r="AF53" s="208">
        <v>0.843527721356047</v>
      </c>
      <c r="AG53" s="208">
        <v>82.7949566790698</v>
      </c>
      <c r="AH53" s="208">
        <v>0</v>
      </c>
      <c r="AI53" s="208">
        <v>0</v>
      </c>
      <c r="AJ53" s="208">
        <v>0</v>
      </c>
      <c r="AK53" s="208">
        <v>0.0165708424560655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0.170501187364521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9">
        <v>1239.20683893236</v>
      </c>
      <c r="BD53" s="210">
        <v>946.259744046146</v>
      </c>
      <c r="BE53" s="208">
        <v>1474.58003804857</v>
      </c>
      <c r="BF53" s="208">
        <v>2420.83978209472</v>
      </c>
      <c r="BG53" s="208">
        <v>0</v>
      </c>
      <c r="BH53" s="208">
        <v>0</v>
      </c>
      <c r="BI53" s="208">
        <v>0</v>
      </c>
      <c r="BJ53" s="208">
        <v>0</v>
      </c>
      <c r="BK53" s="208">
        <v>-112.890821477079</v>
      </c>
      <c r="BL53" s="211">
        <v>2307.94896061764</v>
      </c>
      <c r="BM53" s="213">
        <v>3547.15579955</v>
      </c>
      <c r="BN53" s="212"/>
      <c r="BO53" s="86" t="s">
        <v>83</v>
      </c>
      <c r="BP53" s="87" t="s">
        <v>138</v>
      </c>
      <c r="BQ53" s="208">
        <v>1.88444414257989</v>
      </c>
      <c r="BR53" s="208">
        <v>0.17773068613685</v>
      </c>
      <c r="BS53" s="208">
        <v>0.00821626815991103</v>
      </c>
      <c r="BT53" s="208">
        <v>0.0279623604253327</v>
      </c>
      <c r="BU53" s="208">
        <v>1.68088330914116</v>
      </c>
      <c r="BV53" s="208">
        <v>12.0260440729096</v>
      </c>
      <c r="BW53" s="208">
        <v>20.5134107193202</v>
      </c>
      <c r="BX53" s="208">
        <v>3.48003496096005</v>
      </c>
      <c r="BY53" s="208">
        <v>13.5847901144286</v>
      </c>
      <c r="BZ53" s="208">
        <v>2.06251848157172</v>
      </c>
      <c r="CA53" s="208">
        <v>2.71379760077067</v>
      </c>
      <c r="CB53" s="208">
        <v>12.9894325733433</v>
      </c>
      <c r="CC53" s="208">
        <v>1.90092501423426</v>
      </c>
      <c r="CD53" s="208">
        <v>9.53207320308231</v>
      </c>
      <c r="CE53" s="208">
        <v>1.09793281295048</v>
      </c>
      <c r="CF53" s="208">
        <v>7.30479657100956</v>
      </c>
      <c r="CG53" s="208">
        <v>0.330569493583985</v>
      </c>
      <c r="CH53" s="208">
        <v>17.3088720687037</v>
      </c>
      <c r="CI53" s="208">
        <v>5.13841989412023</v>
      </c>
      <c r="CJ53" s="208">
        <v>1.31879209407268</v>
      </c>
      <c r="CK53" s="208">
        <v>12.4070525116418</v>
      </c>
      <c r="CL53" s="208">
        <v>5.54895865163656</v>
      </c>
      <c r="CM53" s="208">
        <v>5.79228773385954</v>
      </c>
      <c r="CN53" s="208">
        <v>14.53792573249</v>
      </c>
      <c r="CO53" s="208">
        <v>3.48056134376206</v>
      </c>
      <c r="CP53" s="208">
        <v>3.85274412656486</v>
      </c>
      <c r="CQ53" s="208">
        <v>39.9728169234877</v>
      </c>
      <c r="CR53" s="208">
        <v>7.90723678948874</v>
      </c>
      <c r="CS53" s="208">
        <v>6.01021507976319</v>
      </c>
      <c r="CT53" s="208">
        <v>1.22763788387551</v>
      </c>
      <c r="CU53" s="208">
        <v>15.4421171074954</v>
      </c>
      <c r="CV53" s="208">
        <v>13.1548570106426</v>
      </c>
      <c r="CW53" s="208">
        <v>13.1407728736561</v>
      </c>
      <c r="CX53" s="208">
        <v>10.9772534301873</v>
      </c>
      <c r="CY53" s="208">
        <v>30.4496172419528</v>
      </c>
      <c r="CZ53" s="208">
        <v>182.428248670756</v>
      </c>
      <c r="DA53" s="208">
        <v>53.8232570994757</v>
      </c>
      <c r="DB53" s="208">
        <v>3.37053360675047</v>
      </c>
      <c r="DC53" s="208">
        <v>13.5789848198294</v>
      </c>
      <c r="DD53" s="208">
        <v>33.7626033769641</v>
      </c>
      <c r="DE53" s="208">
        <v>4.92025470651585</v>
      </c>
      <c r="DF53" s="208">
        <v>48.9328252847853</v>
      </c>
      <c r="DG53" s="208">
        <v>47.3032663676494</v>
      </c>
      <c r="DH53" s="208">
        <v>32.908556446725</v>
      </c>
      <c r="DI53" s="208">
        <v>138.041333448971</v>
      </c>
      <c r="DJ53" s="208">
        <v>24.0529601788799</v>
      </c>
      <c r="DK53" s="208">
        <v>54.1474219664655</v>
      </c>
      <c r="DL53" s="208">
        <v>60.4152947097384</v>
      </c>
      <c r="DM53" s="208">
        <v>369.147297569931</v>
      </c>
      <c r="DN53" s="208">
        <v>115.821280157669</v>
      </c>
      <c r="DO53" s="208">
        <v>48.3631702162355</v>
      </c>
      <c r="DP53" s="208">
        <v>0</v>
      </c>
      <c r="DQ53" s="101">
        <f t="shared" si="0"/>
        <v>1530.00098950935</v>
      </c>
      <c r="DR53" s="210">
        <v>26.8357225334252</v>
      </c>
      <c r="DS53" s="208">
        <v>5.85110875524575</v>
      </c>
      <c r="DT53" s="85">
        <f t="shared" si="1"/>
        <v>32.6868312886709</v>
      </c>
      <c r="DU53" s="208">
        <v>0</v>
      </c>
      <c r="DV53" s="208">
        <v>215.03545595605</v>
      </c>
      <c r="DW53" s="208">
        <v>81.7654439458622</v>
      </c>
      <c r="DX53" s="208">
        <v>0.343387290744229</v>
      </c>
      <c r="DY53" s="208">
        <v>0</v>
      </c>
      <c r="DZ53" s="117">
        <f t="shared" si="2"/>
        <v>329.831118481327</v>
      </c>
      <c r="EA53" s="118">
        <f t="shared" si="3"/>
        <v>1859.83210799068</v>
      </c>
    </row>
    <row r="54" spans="1:131">
      <c r="A54" s="86" t="s">
        <v>239</v>
      </c>
      <c r="B54" s="200" t="s">
        <v>240</v>
      </c>
      <c r="C54" s="208">
        <v>3399.56964877032</v>
      </c>
      <c r="D54" s="208">
        <v>306.453625073078</v>
      </c>
      <c r="E54" s="208">
        <v>11.575670882058</v>
      </c>
      <c r="F54" s="208">
        <v>0</v>
      </c>
      <c r="G54" s="208">
        <v>0</v>
      </c>
      <c r="H54" s="208">
        <v>0</v>
      </c>
      <c r="I54" s="208">
        <v>0.233902325487427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315.349523651836</v>
      </c>
      <c r="V54" s="208">
        <v>0</v>
      </c>
      <c r="W54" s="208">
        <v>0</v>
      </c>
      <c r="X54" s="208">
        <v>0</v>
      </c>
      <c r="Y54" s="208">
        <v>0</v>
      </c>
      <c r="Z54" s="208">
        <v>14.3650222394639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8">
        <v>0</v>
      </c>
      <c r="AN54" s="208">
        <v>0</v>
      </c>
      <c r="AO54" s="208">
        <v>0</v>
      </c>
      <c r="AP54" s="208">
        <v>0</v>
      </c>
      <c r="AQ54" s="208">
        <v>0.850207794561856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2.50322559511959</v>
      </c>
      <c r="AX54" s="208">
        <v>36.3603351941528</v>
      </c>
      <c r="AY54" s="208">
        <v>0</v>
      </c>
      <c r="AZ54" s="208">
        <v>0</v>
      </c>
      <c r="BA54" s="208">
        <v>0</v>
      </c>
      <c r="BB54" s="208">
        <v>0</v>
      </c>
      <c r="BC54" s="209">
        <v>4087.26116152608</v>
      </c>
      <c r="BD54" s="210">
        <v>12.1717125601059</v>
      </c>
      <c r="BE54" s="208">
        <v>1011.06213272975</v>
      </c>
      <c r="BF54" s="208">
        <v>1023.23384528986</v>
      </c>
      <c r="BG54" s="208">
        <v>0</v>
      </c>
      <c r="BH54" s="208">
        <v>0</v>
      </c>
      <c r="BI54" s="208">
        <v>216.62059932064</v>
      </c>
      <c r="BJ54" s="208">
        <v>0</v>
      </c>
      <c r="BK54" s="208">
        <v>-4.59030241657215</v>
      </c>
      <c r="BL54" s="211">
        <v>1235.26414219392</v>
      </c>
      <c r="BM54" s="213">
        <v>5322.52530372</v>
      </c>
      <c r="BN54" s="212"/>
      <c r="BO54" s="86" t="s">
        <v>84</v>
      </c>
      <c r="BP54" s="87" t="s">
        <v>139</v>
      </c>
      <c r="BQ54" s="208">
        <v>0.439978748845268</v>
      </c>
      <c r="BR54" s="208">
        <v>0.877562396620784</v>
      </c>
      <c r="BS54" s="208">
        <v>0.00729292031110054</v>
      </c>
      <c r="BT54" s="208">
        <v>0.000205171614187717</v>
      </c>
      <c r="BU54" s="208">
        <v>0.0030614910556746</v>
      </c>
      <c r="BV54" s="208">
        <v>0.181599791652507</v>
      </c>
      <c r="BW54" s="208">
        <v>4.05928325304839</v>
      </c>
      <c r="BX54" s="208">
        <v>0.287890531482329</v>
      </c>
      <c r="BY54" s="208">
        <v>7.15617639523544</v>
      </c>
      <c r="BZ54" s="208">
        <v>0.228090554706669</v>
      </c>
      <c r="CA54" s="208">
        <v>0.0298657737542191</v>
      </c>
      <c r="CB54" s="208">
        <v>0.0369605047597132</v>
      </c>
      <c r="CC54" s="208">
        <v>0.218885668244327</v>
      </c>
      <c r="CD54" s="208">
        <v>0.00845997819385367</v>
      </c>
      <c r="CE54" s="208">
        <v>0.00231369724429521</v>
      </c>
      <c r="CF54" s="208">
        <v>0.0221809161233481</v>
      </c>
      <c r="CG54" s="208">
        <v>0.00620134688877702</v>
      </c>
      <c r="CH54" s="208">
        <v>1.26940184389052</v>
      </c>
      <c r="CI54" s="208">
        <v>0.0437331029548025</v>
      </c>
      <c r="CJ54" s="208">
        <v>0.146311655979057</v>
      </c>
      <c r="CK54" s="208">
        <v>0.0831746117234655</v>
      </c>
      <c r="CL54" s="208">
        <v>0.0723601530148516</v>
      </c>
      <c r="CM54" s="208">
        <v>0.0134877013152846</v>
      </c>
      <c r="CN54" s="208">
        <v>0.141434462122777</v>
      </c>
      <c r="CO54" s="208">
        <v>0.00369631471372648</v>
      </c>
      <c r="CP54" s="208">
        <v>0.0116962897574422</v>
      </c>
      <c r="CQ54" s="208">
        <v>0.195416542883462</v>
      </c>
      <c r="CR54" s="208">
        <v>0.0125901612557069</v>
      </c>
      <c r="CS54" s="208">
        <v>0.106124661247575</v>
      </c>
      <c r="CT54" s="208">
        <v>0.000397321409748803</v>
      </c>
      <c r="CU54" s="208">
        <v>0.0484338152823717</v>
      </c>
      <c r="CV54" s="208">
        <v>0.0158320496909571</v>
      </c>
      <c r="CW54" s="208">
        <v>0.11316678128227</v>
      </c>
      <c r="CX54" s="208">
        <v>0.0392272855190019</v>
      </c>
      <c r="CY54" s="208">
        <v>0.0544009273681149</v>
      </c>
      <c r="CZ54" s="208">
        <v>3.73190322354203</v>
      </c>
      <c r="DA54" s="208">
        <v>0.279869334817717</v>
      </c>
      <c r="DB54" s="208">
        <v>0.00861024768732975</v>
      </c>
      <c r="DC54" s="208">
        <v>0.015175009683849</v>
      </c>
      <c r="DD54" s="208">
        <v>0.192501972916144</v>
      </c>
      <c r="DE54" s="208">
        <v>0.181346398905924</v>
      </c>
      <c r="DF54" s="208">
        <v>1.05114144329795</v>
      </c>
      <c r="DG54" s="208">
        <v>0.49461988348086</v>
      </c>
      <c r="DH54" s="208">
        <v>0.287637148308855</v>
      </c>
      <c r="DI54" s="208">
        <v>1.86969631099145</v>
      </c>
      <c r="DJ54" s="208">
        <v>0.184280002477215</v>
      </c>
      <c r="DK54" s="208">
        <v>6.3790861635064</v>
      </c>
      <c r="DL54" s="208">
        <v>0.262418838420889</v>
      </c>
      <c r="DM54" s="208">
        <v>7.21978794137131</v>
      </c>
      <c r="DN54" s="208">
        <v>7.29176053655399</v>
      </c>
      <c r="DO54" s="208">
        <v>1.22758940067079</v>
      </c>
      <c r="DP54" s="208">
        <v>0</v>
      </c>
      <c r="DQ54" s="101">
        <f t="shared" si="0"/>
        <v>46.6143186778247</v>
      </c>
      <c r="DR54" s="210">
        <v>1.52711220880412</v>
      </c>
      <c r="DS54" s="208">
        <v>17.078805448264</v>
      </c>
      <c r="DT54" s="85">
        <f t="shared" si="1"/>
        <v>18.6059176570681</v>
      </c>
      <c r="DU54" s="208">
        <v>3961.45253851072</v>
      </c>
      <c r="DV54" s="208">
        <v>1.16716598124588</v>
      </c>
      <c r="DW54" s="208">
        <v>76.3871909572454</v>
      </c>
      <c r="DX54" s="208">
        <v>0.0196341857244294</v>
      </c>
      <c r="DY54" s="208">
        <v>0.155983472384896</v>
      </c>
      <c r="DZ54" s="117">
        <f t="shared" si="2"/>
        <v>4057.78843076439</v>
      </c>
      <c r="EA54" s="118">
        <f t="shared" si="3"/>
        <v>4104.40274944221</v>
      </c>
    </row>
    <row r="55" spans="1:131">
      <c r="A55" s="86" t="s">
        <v>241</v>
      </c>
      <c r="B55" s="200" t="s">
        <v>242</v>
      </c>
      <c r="C55" s="208">
        <v>1.14107412941097</v>
      </c>
      <c r="D55" s="208">
        <v>2.65839513270251</v>
      </c>
      <c r="E55" s="208">
        <v>0.183516333158253</v>
      </c>
      <c r="F55" s="208">
        <v>0</v>
      </c>
      <c r="G55" s="208">
        <v>0</v>
      </c>
      <c r="H55" s="208">
        <v>0.929286761249328</v>
      </c>
      <c r="I55" s="208">
        <v>2.33522883482794</v>
      </c>
      <c r="J55" s="208">
        <v>0</v>
      </c>
      <c r="K55" s="208">
        <v>0</v>
      </c>
      <c r="L55" s="208">
        <v>1.31764208286188</v>
      </c>
      <c r="M55" s="208">
        <v>1.08323467083352</v>
      </c>
      <c r="N55" s="208">
        <v>17.0466725700481</v>
      </c>
      <c r="O55" s="208">
        <v>21.208556157538</v>
      </c>
      <c r="P55" s="208">
        <v>41.0373897482593</v>
      </c>
      <c r="Q55" s="208">
        <v>22.0913585483197</v>
      </c>
      <c r="R55" s="208">
        <v>0</v>
      </c>
      <c r="S55" s="208">
        <v>0</v>
      </c>
      <c r="T55" s="208">
        <v>0</v>
      </c>
      <c r="U55" s="208">
        <v>7.06477981290976</v>
      </c>
      <c r="V55" s="208">
        <v>0.0139725025490673</v>
      </c>
      <c r="W55" s="208">
        <v>79.467288012588</v>
      </c>
      <c r="X55" s="208">
        <v>31.6510378205216</v>
      </c>
      <c r="Y55" s="208">
        <v>0</v>
      </c>
      <c r="Z55" s="208">
        <v>37.4656841089003</v>
      </c>
      <c r="AA55" s="208">
        <v>1.5349398913862</v>
      </c>
      <c r="AB55" s="208">
        <v>0.363525681282425</v>
      </c>
      <c r="AC55" s="208">
        <v>4.81432917338662</v>
      </c>
      <c r="AD55" s="208">
        <v>38.0619582274197</v>
      </c>
      <c r="AE55" s="208">
        <v>11.6803851431337</v>
      </c>
      <c r="AF55" s="208">
        <v>0.709708774863576</v>
      </c>
      <c r="AG55" s="208">
        <v>43.167835388553</v>
      </c>
      <c r="AH55" s="208">
        <v>10.5006819611827</v>
      </c>
      <c r="AI55" s="208">
        <v>4.36888757073452</v>
      </c>
      <c r="AJ55" s="208">
        <v>7.08115423929913</v>
      </c>
      <c r="AK55" s="208">
        <v>703.518735796287</v>
      </c>
      <c r="AL55" s="208">
        <v>76.5645991656035</v>
      </c>
      <c r="AM55" s="208">
        <v>19.3952896132677</v>
      </c>
      <c r="AN55" s="208">
        <v>0</v>
      </c>
      <c r="AO55" s="208">
        <v>0</v>
      </c>
      <c r="AP55" s="208">
        <v>0</v>
      </c>
      <c r="AQ55" s="208">
        <v>0.407682185090796</v>
      </c>
      <c r="AR55" s="208">
        <v>0</v>
      </c>
      <c r="AS55" s="208">
        <v>0</v>
      </c>
      <c r="AT55" s="208">
        <v>5.29654312310165</v>
      </c>
      <c r="AU55" s="208">
        <v>0</v>
      </c>
      <c r="AV55" s="208">
        <v>37.8015973668391</v>
      </c>
      <c r="AW55" s="208">
        <v>0.111701755098353</v>
      </c>
      <c r="AX55" s="208">
        <v>5.88176384124869</v>
      </c>
      <c r="AY55" s="208">
        <v>12.8351060631558</v>
      </c>
      <c r="AZ55" s="208">
        <v>0</v>
      </c>
      <c r="BA55" s="208">
        <v>3.38538959271543</v>
      </c>
      <c r="BB55" s="208">
        <v>0</v>
      </c>
      <c r="BC55" s="209">
        <v>1254.17693178033</v>
      </c>
      <c r="BD55" s="210">
        <v>16.9349890442372</v>
      </c>
      <c r="BE55" s="208">
        <v>148.708369412733</v>
      </c>
      <c r="BF55" s="208">
        <v>165.64335845697</v>
      </c>
      <c r="BG55" s="208">
        <v>0</v>
      </c>
      <c r="BH55" s="208">
        <v>0</v>
      </c>
      <c r="BI55" s="208">
        <v>17.4071575354114</v>
      </c>
      <c r="BJ55" s="208">
        <v>0</v>
      </c>
      <c r="BK55" s="208">
        <v>-1.59955656952347</v>
      </c>
      <c r="BL55" s="211">
        <v>181.450959422858</v>
      </c>
      <c r="BM55" s="213">
        <v>1435.62789120319</v>
      </c>
      <c r="BN55" s="212"/>
      <c r="BO55" s="86" t="s">
        <v>85</v>
      </c>
      <c r="BP55" s="87" t="s">
        <v>140</v>
      </c>
      <c r="BQ55" s="208">
        <v>0</v>
      </c>
      <c r="BR55" s="208">
        <v>0</v>
      </c>
      <c r="BS55" s="208">
        <v>0</v>
      </c>
      <c r="BT55" s="208">
        <v>0</v>
      </c>
      <c r="BU55" s="208">
        <v>0</v>
      </c>
      <c r="BV55" s="208">
        <v>0</v>
      </c>
      <c r="BW55" s="208">
        <v>0</v>
      </c>
      <c r="BX55" s="208">
        <v>0</v>
      </c>
      <c r="BY55" s="208">
        <v>0</v>
      </c>
      <c r="BZ55" s="208">
        <v>0</v>
      </c>
      <c r="CA55" s="208">
        <v>0</v>
      </c>
      <c r="CB55" s="208">
        <v>0</v>
      </c>
      <c r="CC55" s="208">
        <v>0</v>
      </c>
      <c r="CD55" s="208">
        <v>0</v>
      </c>
      <c r="CE55" s="208">
        <v>0</v>
      </c>
      <c r="CF55" s="208">
        <v>0</v>
      </c>
      <c r="CG55" s="208">
        <v>0</v>
      </c>
      <c r="CH55" s="208">
        <v>0</v>
      </c>
      <c r="CI55" s="208">
        <v>0</v>
      </c>
      <c r="CJ55" s="208">
        <v>0</v>
      </c>
      <c r="CK55" s="208">
        <v>0</v>
      </c>
      <c r="CL55" s="208">
        <v>0</v>
      </c>
      <c r="CM55" s="208">
        <v>0</v>
      </c>
      <c r="CN55" s="208">
        <v>0</v>
      </c>
      <c r="CO55" s="208">
        <v>0</v>
      </c>
      <c r="CP55" s="208">
        <v>0</v>
      </c>
      <c r="CQ55" s="208">
        <v>0</v>
      </c>
      <c r="CR55" s="208">
        <v>0</v>
      </c>
      <c r="CS55" s="208">
        <v>0</v>
      </c>
      <c r="CT55" s="208">
        <v>0</v>
      </c>
      <c r="CU55" s="208">
        <v>0</v>
      </c>
      <c r="CV55" s="208">
        <v>0</v>
      </c>
      <c r="CW55" s="208">
        <v>0</v>
      </c>
      <c r="CX55" s="208">
        <v>0</v>
      </c>
      <c r="CY55" s="208">
        <v>0</v>
      </c>
      <c r="CZ55" s="208">
        <v>0</v>
      </c>
      <c r="DA55" s="208">
        <v>0</v>
      </c>
      <c r="DB55" s="208">
        <v>0</v>
      </c>
      <c r="DC55" s="208">
        <v>0</v>
      </c>
      <c r="DD55" s="208">
        <v>0</v>
      </c>
      <c r="DE55" s="208">
        <v>0</v>
      </c>
      <c r="DF55" s="208">
        <v>0</v>
      </c>
      <c r="DG55" s="208">
        <v>0</v>
      </c>
      <c r="DH55" s="208">
        <v>0</v>
      </c>
      <c r="DI55" s="208">
        <v>0</v>
      </c>
      <c r="DJ55" s="208">
        <v>0</v>
      </c>
      <c r="DK55" s="208">
        <v>0</v>
      </c>
      <c r="DL55" s="208">
        <v>0</v>
      </c>
      <c r="DM55" s="208">
        <v>0</v>
      </c>
      <c r="DN55" s="208">
        <v>0</v>
      </c>
      <c r="DO55" s="208">
        <v>0</v>
      </c>
      <c r="DP55" s="208">
        <v>0</v>
      </c>
      <c r="DQ55" s="101">
        <f t="shared" si="0"/>
        <v>0</v>
      </c>
      <c r="DR55" s="210">
        <v>0</v>
      </c>
      <c r="DS55" s="208">
        <v>0</v>
      </c>
      <c r="DT55" s="85">
        <f t="shared" si="1"/>
        <v>0</v>
      </c>
      <c r="DU55" s="208">
        <v>0</v>
      </c>
      <c r="DV55" s="208">
        <v>0</v>
      </c>
      <c r="DW55" s="208">
        <v>0</v>
      </c>
      <c r="DX55" s="208">
        <v>0</v>
      </c>
      <c r="DY55" s="208">
        <v>0</v>
      </c>
      <c r="DZ55" s="117">
        <f t="shared" si="2"/>
        <v>0</v>
      </c>
      <c r="EA55" s="118">
        <f t="shared" si="3"/>
        <v>0</v>
      </c>
    </row>
    <row r="56" spans="1:131">
      <c r="A56" s="86" t="s">
        <v>243</v>
      </c>
      <c r="B56" s="200" t="s">
        <v>244</v>
      </c>
      <c r="C56" s="208">
        <v>0.0931403126502381</v>
      </c>
      <c r="D56" s="208">
        <v>0.877190984511004</v>
      </c>
      <c r="E56" s="208">
        <v>0</v>
      </c>
      <c r="F56" s="208">
        <v>0</v>
      </c>
      <c r="G56" s="208">
        <v>57.2121202386723</v>
      </c>
      <c r="H56" s="208">
        <v>61.5751169849591</v>
      </c>
      <c r="I56" s="208">
        <v>254.244765851682</v>
      </c>
      <c r="J56" s="208">
        <v>7.27903495173736</v>
      </c>
      <c r="K56" s="208">
        <v>1.5493493377167</v>
      </c>
      <c r="L56" s="208">
        <v>3.13506167838513</v>
      </c>
      <c r="M56" s="208">
        <v>0</v>
      </c>
      <c r="N56" s="208">
        <v>19.6793254728852</v>
      </c>
      <c r="O56" s="208">
        <v>27.9841285500738</v>
      </c>
      <c r="P56" s="208">
        <v>15.6340342502151</v>
      </c>
      <c r="Q56" s="208">
        <v>5.88657892361093</v>
      </c>
      <c r="R56" s="208">
        <v>20.7059658393641</v>
      </c>
      <c r="S56" s="208">
        <v>1.13216344859527</v>
      </c>
      <c r="T56" s="208">
        <v>126.376363651361</v>
      </c>
      <c r="U56" s="208">
        <v>113.903432292703</v>
      </c>
      <c r="V56" s="208">
        <v>10.5620589523067</v>
      </c>
      <c r="W56" s="208">
        <v>70.3824381689439</v>
      </c>
      <c r="X56" s="208">
        <v>15.9667556260018</v>
      </c>
      <c r="Y56" s="208">
        <v>12.0492554726989</v>
      </c>
      <c r="Z56" s="208">
        <v>13.4757135121446</v>
      </c>
      <c r="AA56" s="208">
        <v>0.0699229219913144</v>
      </c>
      <c r="AB56" s="208">
        <v>2.5521367411006</v>
      </c>
      <c r="AC56" s="208">
        <v>9.48630266939422</v>
      </c>
      <c r="AD56" s="208">
        <v>3.30103468223011</v>
      </c>
      <c r="AE56" s="208">
        <v>0.729123745991955</v>
      </c>
      <c r="AF56" s="208">
        <v>0.0126630499884372</v>
      </c>
      <c r="AG56" s="208">
        <v>38.1058345223775</v>
      </c>
      <c r="AH56" s="208">
        <v>4.17241097285375</v>
      </c>
      <c r="AI56" s="208">
        <v>0.306899920534269</v>
      </c>
      <c r="AJ56" s="208">
        <v>7.05883142443478</v>
      </c>
      <c r="AK56" s="208">
        <v>12.2230264124262</v>
      </c>
      <c r="AL56" s="208">
        <v>65.0078912760116</v>
      </c>
      <c r="AM56" s="208">
        <v>0.0196349308199627</v>
      </c>
      <c r="AN56" s="208">
        <v>0</v>
      </c>
      <c r="AO56" s="208">
        <v>0</v>
      </c>
      <c r="AP56" s="208">
        <v>2.21066708409034</v>
      </c>
      <c r="AQ56" s="208">
        <v>0</v>
      </c>
      <c r="AR56" s="208">
        <v>0</v>
      </c>
      <c r="AS56" s="208">
        <v>0.0151101271231051</v>
      </c>
      <c r="AT56" s="208">
        <v>0.024577504212042</v>
      </c>
      <c r="AU56" s="208">
        <v>1.43460159679111</v>
      </c>
      <c r="AV56" s="208">
        <v>0.468994033172873</v>
      </c>
      <c r="AW56" s="208">
        <v>0.634485795503622</v>
      </c>
      <c r="AX56" s="208">
        <v>2.09257353295763</v>
      </c>
      <c r="AY56" s="208">
        <v>41.0986504736756</v>
      </c>
      <c r="AZ56" s="208">
        <v>0</v>
      </c>
      <c r="BA56" s="208">
        <v>0.482527264199846</v>
      </c>
      <c r="BB56" s="208">
        <v>0</v>
      </c>
      <c r="BC56" s="209">
        <v>1031.2118951831</v>
      </c>
      <c r="BD56" s="210">
        <v>345.94628238628</v>
      </c>
      <c r="BE56" s="208">
        <v>473.310595771896</v>
      </c>
      <c r="BF56" s="208">
        <v>819.256878158176</v>
      </c>
      <c r="BG56" s="208">
        <v>0</v>
      </c>
      <c r="BH56" s="208">
        <v>0</v>
      </c>
      <c r="BI56" s="208">
        <v>45.800098976058</v>
      </c>
      <c r="BJ56" s="208">
        <v>0</v>
      </c>
      <c r="BK56" s="208">
        <v>-1.2211334573338</v>
      </c>
      <c r="BL56" s="211">
        <v>863.8358436769</v>
      </c>
      <c r="BM56" s="213">
        <v>1895.04773886</v>
      </c>
      <c r="BN56" s="212"/>
      <c r="BO56" s="86" t="s">
        <v>86</v>
      </c>
      <c r="BP56" s="87" t="s">
        <v>141</v>
      </c>
      <c r="BQ56" s="208">
        <v>5.24421309967364e-7</v>
      </c>
      <c r="BR56" s="208">
        <v>0</v>
      </c>
      <c r="BS56" s="208">
        <v>0</v>
      </c>
      <c r="BT56" s="208">
        <v>1.0981889039766e-7</v>
      </c>
      <c r="BU56" s="208">
        <v>7.69704746887621e-6</v>
      </c>
      <c r="BV56" s="208">
        <v>0.000619051019300011</v>
      </c>
      <c r="BW56" s="208">
        <v>0.0111537016093162</v>
      </c>
      <c r="BX56" s="208">
        <v>5.57960947334821e-5</v>
      </c>
      <c r="BY56" s="208">
        <v>0.000177668798185723</v>
      </c>
      <c r="BZ56" s="208">
        <v>0.0397620984559499</v>
      </c>
      <c r="CA56" s="208">
        <v>0.000122230391960369</v>
      </c>
      <c r="CB56" s="208">
        <v>0.000268993863882518</v>
      </c>
      <c r="CC56" s="208">
        <v>2.97903235076893e-5</v>
      </c>
      <c r="CD56" s="208">
        <v>7.1463155427305e-5</v>
      </c>
      <c r="CE56" s="208">
        <v>0.0497826293479686</v>
      </c>
      <c r="CF56" s="208">
        <v>0.000155074809522559</v>
      </c>
      <c r="CG56" s="208">
        <v>2.03326272964014e-5</v>
      </c>
      <c r="CH56" s="208">
        <v>0.00036965049330356</v>
      </c>
      <c r="CI56" s="208">
        <v>7.66345235503907e-5</v>
      </c>
      <c r="CJ56" s="208">
        <v>4.44223298774108e-5</v>
      </c>
      <c r="CK56" s="208">
        <v>0.000279961727071978</v>
      </c>
      <c r="CL56" s="208">
        <v>0.007722656174882</v>
      </c>
      <c r="CM56" s="208">
        <v>0.0834323512348499</v>
      </c>
      <c r="CN56" s="208">
        <v>0.327033732736962</v>
      </c>
      <c r="CO56" s="208">
        <v>0.365519941971824</v>
      </c>
      <c r="CP56" s="208">
        <v>0.0334971586982925</v>
      </c>
      <c r="CQ56" s="208">
        <v>0.142164425776195</v>
      </c>
      <c r="CR56" s="208">
        <v>0.0107513793009165</v>
      </c>
      <c r="CS56" s="208">
        <v>0.000150455008195747</v>
      </c>
      <c r="CT56" s="208">
        <v>3.23011276278807e-6</v>
      </c>
      <c r="CU56" s="208">
        <v>0.0505409824205905</v>
      </c>
      <c r="CV56" s="208">
        <v>0.00682741809901605</v>
      </c>
      <c r="CW56" s="208">
        <v>1.9880212497066</v>
      </c>
      <c r="CX56" s="208">
        <v>0.000206622725998324</v>
      </c>
      <c r="CY56" s="208">
        <v>0.560510223323378</v>
      </c>
      <c r="CZ56" s="208">
        <v>27.4894435148568</v>
      </c>
      <c r="DA56" s="208">
        <v>3.7925969595952</v>
      </c>
      <c r="DB56" s="208">
        <v>0.00607265051966029</v>
      </c>
      <c r="DC56" s="208">
        <v>0.00599647878919934</v>
      </c>
      <c r="DD56" s="208">
        <v>0.841693882041774</v>
      </c>
      <c r="DE56" s="208">
        <v>0.192509178383177</v>
      </c>
      <c r="DF56" s="208">
        <v>0.889190800349068</v>
      </c>
      <c r="DG56" s="208">
        <v>10.1379325096677</v>
      </c>
      <c r="DH56" s="208">
        <v>8.25401053641966</v>
      </c>
      <c r="DI56" s="208">
        <v>6.48931408442077</v>
      </c>
      <c r="DJ56" s="208">
        <v>0.516386541662116</v>
      </c>
      <c r="DK56" s="208">
        <v>2.3455097717497</v>
      </c>
      <c r="DL56" s="208">
        <v>6.09126355181227</v>
      </c>
      <c r="DM56" s="208">
        <v>8.09467973972781</v>
      </c>
      <c r="DN56" s="208">
        <v>12.5286799546989</v>
      </c>
      <c r="DO56" s="208">
        <v>8.6899304663642</v>
      </c>
      <c r="DP56" s="208">
        <v>0</v>
      </c>
      <c r="DQ56" s="101">
        <f t="shared" si="0"/>
        <v>100.044590279207</v>
      </c>
      <c r="DR56" s="210">
        <v>0.509679960251763</v>
      </c>
      <c r="DS56" s="208">
        <v>3.89522690283961</v>
      </c>
      <c r="DT56" s="85">
        <f t="shared" si="1"/>
        <v>4.40490686309138</v>
      </c>
      <c r="DU56" s="208">
        <v>0</v>
      </c>
      <c r="DV56" s="208">
        <v>31.0709843611878</v>
      </c>
      <c r="DW56" s="208">
        <v>83.2751418738604</v>
      </c>
      <c r="DX56" s="208">
        <v>0</v>
      </c>
      <c r="DY56" s="208">
        <v>0</v>
      </c>
      <c r="DZ56" s="117">
        <f t="shared" si="2"/>
        <v>118.75103309814</v>
      </c>
      <c r="EA56" s="118">
        <f t="shared" si="3"/>
        <v>218.795623377347</v>
      </c>
    </row>
    <row r="57" spans="1:131">
      <c r="A57" s="86" t="s">
        <v>245</v>
      </c>
      <c r="B57" s="200" t="s">
        <v>246</v>
      </c>
      <c r="C57" s="208">
        <v>0</v>
      </c>
      <c r="D57" s="208">
        <v>0</v>
      </c>
      <c r="E57" s="208">
        <v>0</v>
      </c>
      <c r="F57" s="208">
        <v>0.00336365746525846</v>
      </c>
      <c r="G57" s="208">
        <v>0</v>
      </c>
      <c r="H57" s="208">
        <v>4.61058063643904</v>
      </c>
      <c r="I57" s="208">
        <v>10.2108732964234</v>
      </c>
      <c r="J57" s="208">
        <v>1.52635778627952</v>
      </c>
      <c r="K57" s="208">
        <v>0</v>
      </c>
      <c r="L57" s="208">
        <v>1.0050012631784</v>
      </c>
      <c r="M57" s="208">
        <v>0.924584996433511</v>
      </c>
      <c r="N57" s="208">
        <v>0.223981320869414</v>
      </c>
      <c r="O57" s="208">
        <v>1.47211150292961</v>
      </c>
      <c r="P57" s="208">
        <v>1.64936216580933</v>
      </c>
      <c r="Q57" s="208">
        <v>0.028471800183534</v>
      </c>
      <c r="R57" s="208">
        <v>2.2418951905954</v>
      </c>
      <c r="S57" s="208">
        <v>0.016832970534382</v>
      </c>
      <c r="T57" s="208">
        <v>12.7057688871695</v>
      </c>
      <c r="U57" s="208">
        <v>30.9494271967629</v>
      </c>
      <c r="V57" s="208">
        <v>0.179732434291646</v>
      </c>
      <c r="W57" s="208">
        <v>2.87982456013008</v>
      </c>
      <c r="X57" s="208">
        <v>2.5074441036359</v>
      </c>
      <c r="Y57" s="208">
        <v>1.15025384340471</v>
      </c>
      <c r="Z57" s="208">
        <v>44.5395449785328</v>
      </c>
      <c r="AA57" s="208">
        <v>0.953540904533523</v>
      </c>
      <c r="AB57" s="208">
        <v>0.105431279996113</v>
      </c>
      <c r="AC57" s="208">
        <v>2.16378657699295</v>
      </c>
      <c r="AD57" s="208">
        <v>1.41229511136738</v>
      </c>
      <c r="AE57" s="208">
        <v>1.8735022242444</v>
      </c>
      <c r="AF57" s="208">
        <v>0.0216060271514892</v>
      </c>
      <c r="AG57" s="208">
        <v>0.637783615425599</v>
      </c>
      <c r="AH57" s="208">
        <v>0</v>
      </c>
      <c r="AI57" s="208">
        <v>0.462444400516696</v>
      </c>
      <c r="AJ57" s="208">
        <v>1.83245464985695</v>
      </c>
      <c r="AK57" s="208">
        <v>2.87207803533364</v>
      </c>
      <c r="AL57" s="208">
        <v>77.7388870225576</v>
      </c>
      <c r="AM57" s="208">
        <v>27.0736867413755</v>
      </c>
      <c r="AN57" s="208">
        <v>0.199532394547534</v>
      </c>
      <c r="AO57" s="208">
        <v>0.0536593063975833</v>
      </c>
      <c r="AP57" s="208">
        <v>8.13592036916067</v>
      </c>
      <c r="AQ57" s="208">
        <v>2.44193326727849</v>
      </c>
      <c r="AR57" s="208">
        <v>3.91512301754635</v>
      </c>
      <c r="AS57" s="208">
        <v>2.66496402858181</v>
      </c>
      <c r="AT57" s="208">
        <v>1.19694426461597</v>
      </c>
      <c r="AU57" s="208">
        <v>0.92082368627353</v>
      </c>
      <c r="AV57" s="208">
        <v>0</v>
      </c>
      <c r="AW57" s="208">
        <v>18.3850783066162</v>
      </c>
      <c r="AX57" s="208">
        <v>73.8036517409522</v>
      </c>
      <c r="AY57" s="208">
        <v>28.3155939818714</v>
      </c>
      <c r="AZ57" s="208">
        <v>80.2706556377276</v>
      </c>
      <c r="BA57" s="208">
        <v>59.3951005050245</v>
      </c>
      <c r="BB57" s="208">
        <v>0</v>
      </c>
      <c r="BC57" s="209">
        <v>515.671889687014</v>
      </c>
      <c r="BD57" s="210">
        <v>177.108880371767</v>
      </c>
      <c r="BE57" s="208">
        <v>422.113637484078</v>
      </c>
      <c r="BF57" s="208">
        <v>599.222517855845</v>
      </c>
      <c r="BG57" s="208">
        <v>0</v>
      </c>
      <c r="BH57" s="208">
        <v>0</v>
      </c>
      <c r="BI57" s="208">
        <v>2901.65716066412</v>
      </c>
      <c r="BJ57" s="208">
        <v>0</v>
      </c>
      <c r="BK57" s="208">
        <v>-0.764633273913575</v>
      </c>
      <c r="BL57" s="211">
        <v>3500.11504524605</v>
      </c>
      <c r="BM57" s="213">
        <v>4015.78693493307</v>
      </c>
      <c r="BN57" s="212"/>
      <c r="BO57" s="89" t="s">
        <v>87</v>
      </c>
      <c r="BP57" s="90" t="s">
        <v>142</v>
      </c>
      <c r="BQ57" s="214">
        <v>0</v>
      </c>
      <c r="BR57" s="214">
        <v>0</v>
      </c>
      <c r="BS57" s="214">
        <v>0</v>
      </c>
      <c r="BT57" s="214">
        <v>0</v>
      </c>
      <c r="BU57" s="214">
        <v>0</v>
      </c>
      <c r="BV57" s="214">
        <v>0</v>
      </c>
      <c r="BW57" s="214">
        <v>0</v>
      </c>
      <c r="BX57" s="214">
        <v>0</v>
      </c>
      <c r="BY57" s="214">
        <v>0</v>
      </c>
      <c r="BZ57" s="214">
        <v>0</v>
      </c>
      <c r="CA57" s="214">
        <v>0</v>
      </c>
      <c r="CB57" s="214">
        <v>0</v>
      </c>
      <c r="CC57" s="214">
        <v>0</v>
      </c>
      <c r="CD57" s="214">
        <v>0</v>
      </c>
      <c r="CE57" s="214">
        <v>0</v>
      </c>
      <c r="CF57" s="214">
        <v>0</v>
      </c>
      <c r="CG57" s="214">
        <v>0</v>
      </c>
      <c r="CH57" s="214">
        <v>0</v>
      </c>
      <c r="CI57" s="214">
        <v>0</v>
      </c>
      <c r="CJ57" s="214">
        <v>0</v>
      </c>
      <c r="CK57" s="214">
        <v>0</v>
      </c>
      <c r="CL57" s="214">
        <v>0</v>
      </c>
      <c r="CM57" s="214">
        <v>0</v>
      </c>
      <c r="CN57" s="214">
        <v>0</v>
      </c>
      <c r="CO57" s="214">
        <v>0</v>
      </c>
      <c r="CP57" s="214">
        <v>0</v>
      </c>
      <c r="CQ57" s="214">
        <v>0</v>
      </c>
      <c r="CR57" s="214">
        <v>0</v>
      </c>
      <c r="CS57" s="214">
        <v>0</v>
      </c>
      <c r="CT57" s="214">
        <v>0</v>
      </c>
      <c r="CU57" s="214">
        <v>0</v>
      </c>
      <c r="CV57" s="214">
        <v>0</v>
      </c>
      <c r="CW57" s="214">
        <v>0</v>
      </c>
      <c r="CX57" s="214">
        <v>0</v>
      </c>
      <c r="CY57" s="214">
        <v>0</v>
      </c>
      <c r="CZ57" s="214">
        <v>0</v>
      </c>
      <c r="DA57" s="214">
        <v>0</v>
      </c>
      <c r="DB57" s="214">
        <v>0</v>
      </c>
      <c r="DC57" s="214">
        <v>0</v>
      </c>
      <c r="DD57" s="214">
        <v>0</v>
      </c>
      <c r="DE57" s="214">
        <v>0</v>
      </c>
      <c r="DF57" s="214">
        <v>0</v>
      </c>
      <c r="DG57" s="214">
        <v>0</v>
      </c>
      <c r="DH57" s="214">
        <v>0</v>
      </c>
      <c r="DI57" s="214">
        <v>0</v>
      </c>
      <c r="DJ57" s="214">
        <v>0</v>
      </c>
      <c r="DK57" s="214">
        <v>0</v>
      </c>
      <c r="DL57" s="214">
        <v>0</v>
      </c>
      <c r="DM57" s="214">
        <v>0</v>
      </c>
      <c r="DN57" s="214">
        <v>0</v>
      </c>
      <c r="DO57" s="214">
        <v>0</v>
      </c>
      <c r="DP57" s="214">
        <v>0</v>
      </c>
      <c r="DQ57" s="101">
        <f t="shared" si="0"/>
        <v>0</v>
      </c>
      <c r="DR57" s="218">
        <v>0</v>
      </c>
      <c r="DS57" s="214">
        <v>0</v>
      </c>
      <c r="DT57" s="85">
        <f t="shared" si="1"/>
        <v>0</v>
      </c>
      <c r="DU57" s="214">
        <v>0</v>
      </c>
      <c r="DV57" s="214">
        <v>0</v>
      </c>
      <c r="DW57" s="214">
        <v>0</v>
      </c>
      <c r="DX57" s="214">
        <v>0</v>
      </c>
      <c r="DY57" s="214">
        <v>0</v>
      </c>
      <c r="DZ57" s="117">
        <f t="shared" si="2"/>
        <v>0</v>
      </c>
      <c r="EA57" s="118">
        <f t="shared" si="3"/>
        <v>0</v>
      </c>
    </row>
    <row r="58" ht="15.75" spans="1:131">
      <c r="A58" s="86" t="s">
        <v>247</v>
      </c>
      <c r="B58" s="200" t="s">
        <v>248</v>
      </c>
      <c r="C58" s="208">
        <v>20.1540566420958</v>
      </c>
      <c r="D58" s="208">
        <v>76.0353584138568</v>
      </c>
      <c r="E58" s="208">
        <v>0.821207840550151</v>
      </c>
      <c r="F58" s="208">
        <v>0</v>
      </c>
      <c r="G58" s="208">
        <v>0</v>
      </c>
      <c r="H58" s="208">
        <v>0</v>
      </c>
      <c r="I58" s="208">
        <v>13.1460959900315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</v>
      </c>
      <c r="U58" s="208">
        <v>1.11145787063258</v>
      </c>
      <c r="V58" s="208">
        <v>24.5316648925554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3.49092461207889</v>
      </c>
      <c r="AM58" s="208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0.985921308928341</v>
      </c>
      <c r="AX58" s="208">
        <v>0</v>
      </c>
      <c r="AY58" s="208">
        <v>115.865553965971</v>
      </c>
      <c r="AZ58" s="208">
        <v>570.356863335367</v>
      </c>
      <c r="BA58" s="208">
        <v>16.4005468969381</v>
      </c>
      <c r="BB58" s="208">
        <v>0</v>
      </c>
      <c r="BC58" s="209">
        <v>842.899651769006</v>
      </c>
      <c r="BD58" s="210">
        <v>56.8435254336256</v>
      </c>
      <c r="BE58" s="208">
        <v>1223.04580651076</v>
      </c>
      <c r="BF58" s="208">
        <v>1279.88933194439</v>
      </c>
      <c r="BG58" s="208">
        <v>253.951280251034</v>
      </c>
      <c r="BH58" s="208">
        <v>0</v>
      </c>
      <c r="BI58" s="208">
        <v>6955.91554069947</v>
      </c>
      <c r="BJ58" s="208">
        <v>0</v>
      </c>
      <c r="BK58" s="208">
        <v>-1.28715715389348</v>
      </c>
      <c r="BL58" s="211">
        <v>8488.468995741</v>
      </c>
      <c r="BM58" s="213">
        <v>9331.36864751</v>
      </c>
      <c r="BN58" s="212"/>
      <c r="BO58" s="215" t="s">
        <v>90</v>
      </c>
      <c r="BP58" s="216"/>
      <c r="BQ58" s="217">
        <f t="shared" ref="BQ58:EA58" si="4">SUM(BQ6:BQ57)</f>
        <v>4511.7219720883</v>
      </c>
      <c r="BR58" s="217">
        <f t="shared" si="4"/>
        <v>1682.68735511962</v>
      </c>
      <c r="BS58" s="217">
        <f t="shared" si="4"/>
        <v>86.5333752244895</v>
      </c>
      <c r="BT58" s="217">
        <f t="shared" si="4"/>
        <v>5.78358680773718</v>
      </c>
      <c r="BU58" s="217">
        <f t="shared" si="4"/>
        <v>253.561706167078</v>
      </c>
      <c r="BV58" s="217">
        <f t="shared" si="4"/>
        <v>2795.98393636139</v>
      </c>
      <c r="BW58" s="217">
        <f t="shared" si="4"/>
        <v>4924.01697265926</v>
      </c>
      <c r="BX58" s="217">
        <f t="shared" si="4"/>
        <v>945.467737835332</v>
      </c>
      <c r="BY58" s="217">
        <f t="shared" si="4"/>
        <v>2421.39826739967</v>
      </c>
      <c r="BZ58" s="217">
        <f t="shared" si="4"/>
        <v>523.23855117889</v>
      </c>
      <c r="CA58" s="217">
        <f t="shared" si="4"/>
        <v>708.263319863502</v>
      </c>
      <c r="CB58" s="217">
        <f t="shared" si="4"/>
        <v>2130.5525950733</v>
      </c>
      <c r="CC58" s="217">
        <f t="shared" si="4"/>
        <v>399.012743031649</v>
      </c>
      <c r="CD58" s="217">
        <f t="shared" si="4"/>
        <v>1079.55330998871</v>
      </c>
      <c r="CE58" s="217">
        <f t="shared" si="4"/>
        <v>129.555892733634</v>
      </c>
      <c r="CF58" s="217">
        <f t="shared" si="4"/>
        <v>18946.491858633</v>
      </c>
      <c r="CG58" s="217">
        <f t="shared" si="4"/>
        <v>56.1758776549863</v>
      </c>
      <c r="CH58" s="217">
        <f t="shared" si="4"/>
        <v>5671.6375968793</v>
      </c>
      <c r="CI58" s="217">
        <f t="shared" si="4"/>
        <v>1028.50147316774</v>
      </c>
      <c r="CJ58" s="217">
        <f t="shared" si="4"/>
        <v>102.025829025686</v>
      </c>
      <c r="CK58" s="217">
        <f t="shared" si="4"/>
        <v>1925.07189103477</v>
      </c>
      <c r="CL58" s="217">
        <f t="shared" si="4"/>
        <v>985.7148698711</v>
      </c>
      <c r="CM58" s="217">
        <f t="shared" si="4"/>
        <v>1124.60681648521</v>
      </c>
      <c r="CN58" s="217">
        <f t="shared" si="4"/>
        <v>3027.36749719746</v>
      </c>
      <c r="CO58" s="217">
        <f t="shared" si="4"/>
        <v>458.466561711291</v>
      </c>
      <c r="CP58" s="217">
        <f t="shared" si="4"/>
        <v>707.743752337303</v>
      </c>
      <c r="CQ58" s="217">
        <f t="shared" si="4"/>
        <v>4645.45150566262</v>
      </c>
      <c r="CR58" s="217">
        <f t="shared" si="4"/>
        <v>3573.10707705919</v>
      </c>
      <c r="CS58" s="217">
        <f t="shared" si="4"/>
        <v>1765.49596921122</v>
      </c>
      <c r="CT58" s="217">
        <f t="shared" si="4"/>
        <v>101.719145315824</v>
      </c>
      <c r="CU58" s="217">
        <f t="shared" si="4"/>
        <v>2184.61084666791</v>
      </c>
      <c r="CV58" s="217">
        <f t="shared" si="4"/>
        <v>451.378452343446</v>
      </c>
      <c r="CW58" s="217">
        <f t="shared" si="4"/>
        <v>3283.55443771627</v>
      </c>
      <c r="CX58" s="217">
        <f t="shared" si="4"/>
        <v>285.457462974535</v>
      </c>
      <c r="CY58" s="217">
        <f t="shared" si="4"/>
        <v>5188.72294424984</v>
      </c>
      <c r="CZ58" s="217">
        <f t="shared" si="4"/>
        <v>5525.1258796357</v>
      </c>
      <c r="DA58" s="217">
        <f t="shared" si="4"/>
        <v>3033.74179501945</v>
      </c>
      <c r="DB58" s="217">
        <f t="shared" si="4"/>
        <v>59.6718998004907</v>
      </c>
      <c r="DC58" s="217">
        <f t="shared" si="4"/>
        <v>157.07012722728</v>
      </c>
      <c r="DD58" s="217">
        <f t="shared" si="4"/>
        <v>489.373492056872</v>
      </c>
      <c r="DE58" s="217">
        <f t="shared" si="4"/>
        <v>120.935381062491</v>
      </c>
      <c r="DF58" s="217">
        <f t="shared" si="4"/>
        <v>1663.29811303008</v>
      </c>
      <c r="DG58" s="217">
        <f t="shared" si="4"/>
        <v>792.556964141378</v>
      </c>
      <c r="DH58" s="217">
        <f t="shared" si="4"/>
        <v>569.983197440237</v>
      </c>
      <c r="DI58" s="217">
        <f t="shared" si="4"/>
        <v>774.477900417882</v>
      </c>
      <c r="DJ58" s="217">
        <f t="shared" si="4"/>
        <v>427.15779984852</v>
      </c>
      <c r="DK58" s="217">
        <f t="shared" si="4"/>
        <v>1555.60556115961</v>
      </c>
      <c r="DL58" s="217">
        <f t="shared" si="4"/>
        <v>783.4327306982</v>
      </c>
      <c r="DM58" s="217">
        <f t="shared" si="4"/>
        <v>2262.62180987622</v>
      </c>
      <c r="DN58" s="217">
        <f t="shared" si="4"/>
        <v>2242.59788195247</v>
      </c>
      <c r="DO58" s="217">
        <f t="shared" si="4"/>
        <v>872.040216070889</v>
      </c>
      <c r="DP58" s="217">
        <f t="shared" si="4"/>
        <v>0</v>
      </c>
      <c r="DQ58" s="217">
        <f t="shared" si="4"/>
        <v>99440.323936169</v>
      </c>
      <c r="DR58" s="217">
        <f t="shared" si="4"/>
        <v>14290.4677456607</v>
      </c>
      <c r="DS58" s="217">
        <f t="shared" si="4"/>
        <v>48878.8779586264</v>
      </c>
      <c r="DT58" s="217">
        <f t="shared" si="4"/>
        <v>63169.3457042871</v>
      </c>
      <c r="DU58" s="217">
        <f t="shared" si="4"/>
        <v>4215.46492930282</v>
      </c>
      <c r="DV58" s="217">
        <f t="shared" si="4"/>
        <v>247.273606298484</v>
      </c>
      <c r="DW58" s="217">
        <f t="shared" si="4"/>
        <v>50611.7702765689</v>
      </c>
      <c r="DX58" s="217">
        <f t="shared" si="4"/>
        <v>13036.2103758631</v>
      </c>
      <c r="DY58" s="217">
        <f t="shared" si="4"/>
        <v>-397.789892431169</v>
      </c>
      <c r="DZ58" s="217">
        <f t="shared" si="4"/>
        <v>130882.274999889</v>
      </c>
      <c r="EA58" s="217">
        <f t="shared" si="4"/>
        <v>230322.598936058</v>
      </c>
    </row>
    <row r="59" spans="1:131">
      <c r="A59" s="86" t="s">
        <v>249</v>
      </c>
      <c r="B59" s="200" t="s">
        <v>250</v>
      </c>
      <c r="C59" s="208">
        <v>0</v>
      </c>
      <c r="D59" s="208">
        <v>0</v>
      </c>
      <c r="E59" s="208">
        <v>0</v>
      </c>
      <c r="F59" s="208">
        <v>0</v>
      </c>
      <c r="G59" s="208">
        <v>1.24569436926757</v>
      </c>
      <c r="H59" s="208">
        <v>0</v>
      </c>
      <c r="I59" s="208">
        <v>0.076947454802576</v>
      </c>
      <c r="J59" s="208">
        <v>0</v>
      </c>
      <c r="K59" s="208">
        <v>0</v>
      </c>
      <c r="L59" s="208">
        <v>0.582167835887026</v>
      </c>
      <c r="M59" s="208">
        <v>0</v>
      </c>
      <c r="N59" s="208">
        <v>82.8644636390079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0.133977244719103</v>
      </c>
      <c r="V59" s="208">
        <v>0.0100264743193278</v>
      </c>
      <c r="W59" s="208">
        <v>146.571424642829</v>
      </c>
      <c r="X59" s="208">
        <v>2.52509357870401</v>
      </c>
      <c r="Y59" s="208">
        <v>7.01746574032496</v>
      </c>
      <c r="Z59" s="208">
        <v>0.530712019609124</v>
      </c>
      <c r="AA59" s="208">
        <v>0</v>
      </c>
      <c r="AB59" s="208">
        <v>1.35408376136529</v>
      </c>
      <c r="AC59" s="208">
        <v>142.534147273889</v>
      </c>
      <c r="AD59" s="208">
        <v>493.902724302061</v>
      </c>
      <c r="AE59" s="208">
        <v>71.4763464588893</v>
      </c>
      <c r="AF59" s="208">
        <v>2.36537615917664</v>
      </c>
      <c r="AG59" s="208">
        <v>3.99665238370131</v>
      </c>
      <c r="AH59" s="208">
        <v>10.429576295913</v>
      </c>
      <c r="AI59" s="208">
        <v>0</v>
      </c>
      <c r="AJ59" s="208">
        <v>0.465326897125001</v>
      </c>
      <c r="AK59" s="208">
        <v>0.725999331911979</v>
      </c>
      <c r="AL59" s="208">
        <v>38.1184948742726</v>
      </c>
      <c r="AM59" s="208">
        <v>511.275753244285</v>
      </c>
      <c r="AN59" s="208">
        <v>0</v>
      </c>
      <c r="AO59" s="208">
        <v>46.1520262137117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0.120231353188666</v>
      </c>
      <c r="AX59" s="208">
        <v>10.9907598819668</v>
      </c>
      <c r="AY59" s="208">
        <v>0.637886760111973</v>
      </c>
      <c r="AZ59" s="208">
        <v>0.431076013546555</v>
      </c>
      <c r="BA59" s="208">
        <v>0.684441460196211</v>
      </c>
      <c r="BB59" s="208">
        <v>0</v>
      </c>
      <c r="BC59" s="209">
        <v>1577.21887566478</v>
      </c>
      <c r="BD59" s="210">
        <v>337.340141448606</v>
      </c>
      <c r="BE59" s="208">
        <v>776.814312864831</v>
      </c>
      <c r="BF59" s="208">
        <v>1114.15445431344</v>
      </c>
      <c r="BG59" s="208">
        <v>0</v>
      </c>
      <c r="BH59" s="208">
        <v>0</v>
      </c>
      <c r="BI59" s="208">
        <v>56.9169672502019</v>
      </c>
      <c r="BJ59" s="208">
        <v>0</v>
      </c>
      <c r="BK59" s="208">
        <v>-1.88965673842047</v>
      </c>
      <c r="BL59" s="211">
        <v>1169.18176482522</v>
      </c>
      <c r="BM59" s="213">
        <v>2746.40064049</v>
      </c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</row>
    <row r="60" spans="1:65">
      <c r="A60" s="86" t="s">
        <v>251</v>
      </c>
      <c r="B60" s="200" t="s">
        <v>252</v>
      </c>
      <c r="C60" s="208">
        <v>11.4859947813706</v>
      </c>
      <c r="D60" s="208">
        <v>5.60626423344777</v>
      </c>
      <c r="E60" s="208">
        <v>1.52555230252839</v>
      </c>
      <c r="F60" s="208">
        <v>0</v>
      </c>
      <c r="G60" s="208">
        <v>2.10777812937638</v>
      </c>
      <c r="H60" s="208">
        <v>140.815277954918</v>
      </c>
      <c r="I60" s="208">
        <v>535.564165829697</v>
      </c>
      <c r="J60" s="208">
        <v>130.348979526309</v>
      </c>
      <c r="K60" s="208">
        <v>0</v>
      </c>
      <c r="L60" s="208">
        <v>1.07604588526569</v>
      </c>
      <c r="M60" s="208">
        <v>1.25526083189047</v>
      </c>
      <c r="N60" s="208">
        <v>37.7939935432535</v>
      </c>
      <c r="O60" s="208">
        <v>9.34637583136725</v>
      </c>
      <c r="P60" s="208">
        <v>14.0667503918124</v>
      </c>
      <c r="Q60" s="208">
        <v>14.7388422532303</v>
      </c>
      <c r="R60" s="208">
        <v>4.13918577006127</v>
      </c>
      <c r="S60" s="208">
        <v>0.196223477354524</v>
      </c>
      <c r="T60" s="208">
        <v>137.455760842218</v>
      </c>
      <c r="U60" s="208">
        <v>30.4448640732054</v>
      </c>
      <c r="V60" s="208">
        <v>3.93651449511905</v>
      </c>
      <c r="W60" s="208">
        <v>362.78226630531</v>
      </c>
      <c r="X60" s="208">
        <v>48.1524237235001</v>
      </c>
      <c r="Y60" s="208">
        <v>4.43877222813059</v>
      </c>
      <c r="Z60" s="208">
        <v>37.2169864019561</v>
      </c>
      <c r="AA60" s="208">
        <v>8.7922638702313</v>
      </c>
      <c r="AB60" s="208">
        <v>19.7851235556899</v>
      </c>
      <c r="AC60" s="208">
        <v>65.2207830840261</v>
      </c>
      <c r="AD60" s="208">
        <v>76.1172002643507</v>
      </c>
      <c r="AE60" s="208">
        <v>73.2640217360279</v>
      </c>
      <c r="AF60" s="208">
        <v>0.591684891275733</v>
      </c>
      <c r="AG60" s="208">
        <v>162.853381072071</v>
      </c>
      <c r="AH60" s="208">
        <v>7.49480478508082</v>
      </c>
      <c r="AI60" s="208">
        <v>3.74526193066188</v>
      </c>
      <c r="AJ60" s="208">
        <v>11.2017931394945</v>
      </c>
      <c r="AK60" s="208">
        <v>263.405774968741</v>
      </c>
      <c r="AL60" s="208">
        <v>268.40376715015</v>
      </c>
      <c r="AM60" s="208">
        <v>2.60349887983392</v>
      </c>
      <c r="AN60" s="208">
        <v>0</v>
      </c>
      <c r="AO60" s="208">
        <v>0.211886066880333</v>
      </c>
      <c r="AP60" s="208">
        <v>4.46455368414732</v>
      </c>
      <c r="AQ60" s="208">
        <v>0.169864494413002</v>
      </c>
      <c r="AR60" s="208">
        <v>14.6998243492122</v>
      </c>
      <c r="AS60" s="208">
        <v>0</v>
      </c>
      <c r="AT60" s="208">
        <v>0.0262951061476281</v>
      </c>
      <c r="AU60" s="208">
        <v>0.616330506469854</v>
      </c>
      <c r="AV60" s="208">
        <v>1.55943205173571</v>
      </c>
      <c r="AW60" s="208">
        <v>5.74306885166868</v>
      </c>
      <c r="AX60" s="208">
        <v>5.29417163530161</v>
      </c>
      <c r="AY60" s="208">
        <v>20.6346585443908</v>
      </c>
      <c r="AZ60" s="208">
        <v>16.5883989628822</v>
      </c>
      <c r="BA60" s="208">
        <v>1.86090404865833</v>
      </c>
      <c r="BB60" s="208">
        <v>0</v>
      </c>
      <c r="BC60" s="209">
        <v>2569.84302644086</v>
      </c>
      <c r="BD60" s="210">
        <v>170.611907017442</v>
      </c>
      <c r="BE60" s="208">
        <v>1274.25748068378</v>
      </c>
      <c r="BF60" s="208">
        <v>1444.86938770122</v>
      </c>
      <c r="BG60" s="208">
        <v>0</v>
      </c>
      <c r="BH60" s="208">
        <v>0</v>
      </c>
      <c r="BI60" s="208">
        <v>205.515061608194</v>
      </c>
      <c r="BJ60" s="208">
        <v>0</v>
      </c>
      <c r="BK60" s="208">
        <v>-3.13004464027495</v>
      </c>
      <c r="BL60" s="211">
        <v>1647.25440466914</v>
      </c>
      <c r="BM60" s="213">
        <v>4217.09743111001</v>
      </c>
    </row>
    <row r="61" spans="1:65">
      <c r="A61" s="86" t="s">
        <v>253</v>
      </c>
      <c r="B61" s="200" t="s">
        <v>254</v>
      </c>
      <c r="C61" s="208">
        <v>1.96721068510239</v>
      </c>
      <c r="D61" s="208">
        <v>4.80106808833559</v>
      </c>
      <c r="E61" s="208">
        <v>0.485862029527556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162.172597256195</v>
      </c>
      <c r="Y61" s="208">
        <v>0</v>
      </c>
      <c r="Z61" s="208">
        <v>0</v>
      </c>
      <c r="AA61" s="208">
        <v>0</v>
      </c>
      <c r="AB61" s="208">
        <v>0</v>
      </c>
      <c r="AC61" s="208">
        <v>0</v>
      </c>
      <c r="AD61" s="208">
        <v>0</v>
      </c>
      <c r="AE61" s="208">
        <v>0</v>
      </c>
      <c r="AF61" s="208">
        <v>0</v>
      </c>
      <c r="AG61" s="208">
        <v>0</v>
      </c>
      <c r="AH61" s="208">
        <v>0</v>
      </c>
      <c r="AI61" s="208">
        <v>10.4313415871309</v>
      </c>
      <c r="AJ61" s="208">
        <v>4.14041971469671</v>
      </c>
      <c r="AK61" s="208">
        <v>279.007768576094</v>
      </c>
      <c r="AL61" s="208">
        <v>0</v>
      </c>
      <c r="AM61" s="208">
        <v>0</v>
      </c>
      <c r="AN61" s="208">
        <v>0</v>
      </c>
      <c r="AO61" s="208">
        <v>0</v>
      </c>
      <c r="AP61" s="208">
        <v>0</v>
      </c>
      <c r="AQ61" s="208">
        <v>0</v>
      </c>
      <c r="AR61" s="208">
        <v>0</v>
      </c>
      <c r="AS61" s="208">
        <v>0</v>
      </c>
      <c r="AT61" s="208">
        <v>0</v>
      </c>
      <c r="AU61" s="208">
        <v>0</v>
      </c>
      <c r="AV61" s="208">
        <v>11.2652957868737</v>
      </c>
      <c r="AW61" s="208">
        <v>0</v>
      </c>
      <c r="AX61" s="208">
        <v>0</v>
      </c>
      <c r="AY61" s="208">
        <v>2.94530926198127</v>
      </c>
      <c r="AZ61" s="208">
        <v>0</v>
      </c>
      <c r="BA61" s="208">
        <v>0</v>
      </c>
      <c r="BB61" s="208">
        <v>0</v>
      </c>
      <c r="BC61" s="209">
        <v>477.216872985937</v>
      </c>
      <c r="BD61" s="210">
        <v>0.00443380430676924</v>
      </c>
      <c r="BE61" s="208">
        <v>4.92318437896347</v>
      </c>
      <c r="BF61" s="208">
        <v>4.92761818327024</v>
      </c>
      <c r="BG61" s="208">
        <v>0</v>
      </c>
      <c r="BH61" s="208">
        <v>0</v>
      </c>
      <c r="BI61" s="208">
        <v>0</v>
      </c>
      <c r="BJ61" s="208">
        <v>0</v>
      </c>
      <c r="BK61" s="208">
        <v>-0.636752549207918</v>
      </c>
      <c r="BL61" s="211">
        <v>4.29086563406232</v>
      </c>
      <c r="BM61" s="213">
        <v>481.507738619999</v>
      </c>
    </row>
    <row r="62" spans="1:65">
      <c r="A62" s="86" t="s">
        <v>255</v>
      </c>
      <c r="B62" s="200" t="s">
        <v>256</v>
      </c>
      <c r="C62" s="208">
        <v>4.23814085120825</v>
      </c>
      <c r="D62" s="208">
        <v>4.77037091341971</v>
      </c>
      <c r="E62" s="208">
        <v>0.551937800333689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8">
        <v>0</v>
      </c>
      <c r="X62" s="208">
        <v>0.384500288389272</v>
      </c>
      <c r="Y62" s="208">
        <v>0</v>
      </c>
      <c r="Z62" s="208">
        <v>0</v>
      </c>
      <c r="AA62" s="208">
        <v>0</v>
      </c>
      <c r="AB62" s="208">
        <v>0</v>
      </c>
      <c r="AC62" s="208">
        <v>0</v>
      </c>
      <c r="AD62" s="208">
        <v>0</v>
      </c>
      <c r="AE62" s="208">
        <v>0</v>
      </c>
      <c r="AF62" s="208">
        <v>0</v>
      </c>
      <c r="AG62" s="208">
        <v>0</v>
      </c>
      <c r="AH62" s="208">
        <v>0</v>
      </c>
      <c r="AI62" s="208">
        <v>13.8801972087315</v>
      </c>
      <c r="AJ62" s="208">
        <v>13.1129286376962</v>
      </c>
      <c r="AK62" s="208">
        <v>304.506289329976</v>
      </c>
      <c r="AL62" s="208">
        <v>0</v>
      </c>
      <c r="AM62" s="208">
        <v>0</v>
      </c>
      <c r="AN62" s="208">
        <v>0</v>
      </c>
      <c r="AO62" s="208">
        <v>0</v>
      </c>
      <c r="AP62" s="208">
        <v>0.359423854110797</v>
      </c>
      <c r="AQ62" s="208">
        <v>0</v>
      </c>
      <c r="AR62" s="208">
        <v>0</v>
      </c>
      <c r="AS62" s="208">
        <v>0</v>
      </c>
      <c r="AT62" s="208">
        <v>0</v>
      </c>
      <c r="AU62" s="208">
        <v>0</v>
      </c>
      <c r="AV62" s="208">
        <v>8.66924813149492</v>
      </c>
      <c r="AW62" s="208">
        <v>0</v>
      </c>
      <c r="AX62" s="208">
        <v>0</v>
      </c>
      <c r="AY62" s="208">
        <v>1.12803795623234</v>
      </c>
      <c r="AZ62" s="208">
        <v>0</v>
      </c>
      <c r="BA62" s="208">
        <v>3.98274291573148</v>
      </c>
      <c r="BB62" s="208">
        <v>0</v>
      </c>
      <c r="BC62" s="209">
        <v>355.583817887324</v>
      </c>
      <c r="BD62" s="210">
        <v>0.632604436005812</v>
      </c>
      <c r="BE62" s="208">
        <v>16.100738232631</v>
      </c>
      <c r="BF62" s="208">
        <v>16.7333426686368</v>
      </c>
      <c r="BG62" s="208">
        <v>0</v>
      </c>
      <c r="BH62" s="208">
        <v>0</v>
      </c>
      <c r="BI62" s="208">
        <v>0</v>
      </c>
      <c r="BJ62" s="208">
        <v>0</v>
      </c>
      <c r="BK62" s="208">
        <v>-0.452390755443206</v>
      </c>
      <c r="BL62" s="211">
        <v>16.2809519131936</v>
      </c>
      <c r="BM62" s="213">
        <v>371.864769800518</v>
      </c>
    </row>
    <row r="63" spans="1:65">
      <c r="A63" s="86" t="s">
        <v>257</v>
      </c>
      <c r="B63" s="200" t="s">
        <v>258</v>
      </c>
      <c r="C63" s="208">
        <v>89.3811538884579</v>
      </c>
      <c r="D63" s="208">
        <v>177.744115453685</v>
      </c>
      <c r="E63" s="208">
        <v>1.7757144243726</v>
      </c>
      <c r="F63" s="208">
        <v>0</v>
      </c>
      <c r="G63" s="208">
        <v>1.03535824323088</v>
      </c>
      <c r="H63" s="208">
        <v>0.046207747617366</v>
      </c>
      <c r="I63" s="208">
        <v>73.2392525627149</v>
      </c>
      <c r="J63" s="208">
        <v>115.400845886239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5.96147661499758</v>
      </c>
      <c r="Q63" s="208">
        <v>0</v>
      </c>
      <c r="R63" s="208">
        <v>0</v>
      </c>
      <c r="S63" s="208">
        <v>0</v>
      </c>
      <c r="T63" s="208">
        <v>59.5577731622859</v>
      </c>
      <c r="U63" s="208">
        <v>13.145072492544</v>
      </c>
      <c r="V63" s="208">
        <v>0.570011860683471</v>
      </c>
      <c r="W63" s="208">
        <v>33.8763581366699</v>
      </c>
      <c r="X63" s="208">
        <v>122.01044650441</v>
      </c>
      <c r="Y63" s="208">
        <v>7.71542642969733</v>
      </c>
      <c r="Z63" s="208">
        <v>10.3903908576529</v>
      </c>
      <c r="AA63" s="208">
        <v>0.0341335276465356</v>
      </c>
      <c r="AB63" s="208">
        <v>5.96847303928175</v>
      </c>
      <c r="AC63" s="208">
        <v>20.2328613216093</v>
      </c>
      <c r="AD63" s="208">
        <v>129.987664696398</v>
      </c>
      <c r="AE63" s="208">
        <v>5.15573413796308</v>
      </c>
      <c r="AF63" s="208">
        <v>0.421892381991963</v>
      </c>
      <c r="AG63" s="208">
        <v>61.5980766743649</v>
      </c>
      <c r="AH63" s="208">
        <v>2.94644868383072</v>
      </c>
      <c r="AI63" s="208">
        <v>3.68410556881455</v>
      </c>
      <c r="AJ63" s="208">
        <v>2.76583142158661</v>
      </c>
      <c r="AK63" s="208">
        <v>893.791481463853</v>
      </c>
      <c r="AL63" s="208">
        <v>5.9961801620265</v>
      </c>
      <c r="AM63" s="208">
        <v>0</v>
      </c>
      <c r="AN63" s="208">
        <v>0</v>
      </c>
      <c r="AO63" s="208">
        <v>0</v>
      </c>
      <c r="AP63" s="208">
        <v>0</v>
      </c>
      <c r="AQ63" s="208">
        <v>5.34320103283519</v>
      </c>
      <c r="AR63" s="208">
        <v>33.9066754457064</v>
      </c>
      <c r="AS63" s="208">
        <v>0</v>
      </c>
      <c r="AT63" s="208">
        <v>0</v>
      </c>
      <c r="AU63" s="208">
        <v>0</v>
      </c>
      <c r="AV63" s="208">
        <v>17.5514285060164</v>
      </c>
      <c r="AW63" s="208">
        <v>0.0735571569290878</v>
      </c>
      <c r="AX63" s="208">
        <v>0.617282271360008</v>
      </c>
      <c r="AY63" s="208">
        <v>20.1347396642117</v>
      </c>
      <c r="AZ63" s="208">
        <v>6.35751721894356</v>
      </c>
      <c r="BA63" s="208">
        <v>1.86480542457418</v>
      </c>
      <c r="BB63" s="208">
        <v>0</v>
      </c>
      <c r="BC63" s="209">
        <v>1930.2816940652</v>
      </c>
      <c r="BD63" s="210">
        <v>133.871721142093</v>
      </c>
      <c r="BE63" s="208">
        <v>364.370944798885</v>
      </c>
      <c r="BF63" s="208">
        <v>498.242665940978</v>
      </c>
      <c r="BG63" s="208">
        <v>0</v>
      </c>
      <c r="BH63" s="208">
        <v>0</v>
      </c>
      <c r="BI63" s="208">
        <v>100.950092222977</v>
      </c>
      <c r="BJ63" s="208">
        <v>0</v>
      </c>
      <c r="BK63" s="208">
        <v>-39.1458664091578</v>
      </c>
      <c r="BL63" s="211">
        <v>560.046891754797</v>
      </c>
      <c r="BM63" s="213">
        <v>2490.32858582</v>
      </c>
    </row>
    <row r="64" spans="1:65">
      <c r="A64" s="86" t="s">
        <v>259</v>
      </c>
      <c r="B64" s="200" t="s">
        <v>260</v>
      </c>
      <c r="C64" s="208">
        <v>20.4957968575335</v>
      </c>
      <c r="D64" s="208">
        <v>21.2617443601095</v>
      </c>
      <c r="E64" s="208">
        <v>1.61074089121862</v>
      </c>
      <c r="F64" s="208">
        <v>0.0119979597103248</v>
      </c>
      <c r="G64" s="208">
        <v>2.78144827785491</v>
      </c>
      <c r="H64" s="208">
        <v>20.5867064678948</v>
      </c>
      <c r="I64" s="208">
        <v>2.28296923267376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7.18568086730004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0.0116569010599043</v>
      </c>
      <c r="W64" s="208">
        <v>105.079904822307</v>
      </c>
      <c r="X64" s="208">
        <v>40.4267536167376</v>
      </c>
      <c r="Y64" s="208">
        <v>276.268974861804</v>
      </c>
      <c r="Z64" s="208">
        <v>1700.47295835994</v>
      </c>
      <c r="AA64" s="208">
        <v>2.94128936862857</v>
      </c>
      <c r="AB64" s="208">
        <v>70.5701056680039</v>
      </c>
      <c r="AC64" s="208">
        <v>1289.44179568715</v>
      </c>
      <c r="AD64" s="208">
        <v>422.495228197208</v>
      </c>
      <c r="AE64" s="208">
        <v>509.558648070008</v>
      </c>
      <c r="AF64" s="208">
        <v>6.84824157971831</v>
      </c>
      <c r="AG64" s="208">
        <v>181.379438112833</v>
      </c>
      <c r="AH64" s="208">
        <v>22.0344938856962</v>
      </c>
      <c r="AI64" s="208">
        <v>5.1011719076627</v>
      </c>
      <c r="AJ64" s="208">
        <v>4.70232596169515</v>
      </c>
      <c r="AK64" s="208">
        <v>552.299087755304</v>
      </c>
      <c r="AL64" s="208">
        <v>117.415258909422</v>
      </c>
      <c r="AM64" s="208">
        <v>0.102365646680438</v>
      </c>
      <c r="AN64" s="208">
        <v>0</v>
      </c>
      <c r="AO64" s="208">
        <v>0</v>
      </c>
      <c r="AP64" s="208">
        <v>0.413153603176028</v>
      </c>
      <c r="AQ64" s="208">
        <v>0</v>
      </c>
      <c r="AR64" s="208">
        <v>0</v>
      </c>
      <c r="AS64" s="208">
        <v>0</v>
      </c>
      <c r="AT64" s="208">
        <v>0.198514855109678</v>
      </c>
      <c r="AU64" s="208">
        <v>0</v>
      </c>
      <c r="AV64" s="208">
        <v>0</v>
      </c>
      <c r="AW64" s="208">
        <v>1.08184795425225</v>
      </c>
      <c r="AX64" s="208">
        <v>8.7132623408586</v>
      </c>
      <c r="AY64" s="208">
        <v>8.41204224385262</v>
      </c>
      <c r="AZ64" s="208">
        <v>0</v>
      </c>
      <c r="BA64" s="208">
        <v>0</v>
      </c>
      <c r="BB64" s="208">
        <v>0</v>
      </c>
      <c r="BC64" s="209">
        <v>5402.1856052234</v>
      </c>
      <c r="BD64" s="210">
        <v>292.906673066405</v>
      </c>
      <c r="BE64" s="208">
        <v>1717.11814880771</v>
      </c>
      <c r="BF64" s="208">
        <v>2010.02482187411</v>
      </c>
      <c r="BG64" s="208">
        <v>0</v>
      </c>
      <c r="BH64" s="208">
        <v>0</v>
      </c>
      <c r="BI64" s="208">
        <v>7.99781801052716</v>
      </c>
      <c r="BJ64" s="208">
        <v>9.83832351678712</v>
      </c>
      <c r="BK64" s="208">
        <v>-45.1870264048418</v>
      </c>
      <c r="BL64" s="211">
        <v>1982.67393699659</v>
      </c>
      <c r="BM64" s="213">
        <v>7384.85954221999</v>
      </c>
    </row>
    <row r="65" spans="1:65">
      <c r="A65" s="86" t="s">
        <v>261</v>
      </c>
      <c r="B65" s="200" t="s">
        <v>262</v>
      </c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8">
        <v>0</v>
      </c>
      <c r="X65" s="208">
        <v>2.94515838615765</v>
      </c>
      <c r="Y65" s="208">
        <v>145.844156789673</v>
      </c>
      <c r="Z65" s="208">
        <v>0</v>
      </c>
      <c r="AA65" s="208">
        <v>0</v>
      </c>
      <c r="AB65" s="208">
        <v>0</v>
      </c>
      <c r="AC65" s="208">
        <v>1.11822210660203</v>
      </c>
      <c r="AD65" s="208">
        <v>2.12334503754211</v>
      </c>
      <c r="AE65" s="208">
        <v>0</v>
      </c>
      <c r="AF65" s="208">
        <v>0</v>
      </c>
      <c r="AG65" s="208">
        <v>0</v>
      </c>
      <c r="AH65" s="208">
        <v>0</v>
      </c>
      <c r="AI65" s="208">
        <v>0</v>
      </c>
      <c r="AJ65" s="208">
        <v>0</v>
      </c>
      <c r="AK65" s="208">
        <v>0</v>
      </c>
      <c r="AL65" s="208">
        <v>0</v>
      </c>
      <c r="AM65" s="208">
        <v>0</v>
      </c>
      <c r="AN65" s="208">
        <v>0</v>
      </c>
      <c r="AO65" s="208">
        <v>0</v>
      </c>
      <c r="AP65" s="208">
        <v>0</v>
      </c>
      <c r="AQ65" s="208">
        <v>0</v>
      </c>
      <c r="AR65" s="208">
        <v>0</v>
      </c>
      <c r="AS65" s="208">
        <v>0</v>
      </c>
      <c r="AT65" s="208">
        <v>0</v>
      </c>
      <c r="AU65" s="208">
        <v>0</v>
      </c>
      <c r="AV65" s="208">
        <v>0</v>
      </c>
      <c r="AW65" s="208">
        <v>0.155095563817459</v>
      </c>
      <c r="AX65" s="208">
        <v>0</v>
      </c>
      <c r="AY65" s="208">
        <v>0</v>
      </c>
      <c r="AZ65" s="208">
        <v>0</v>
      </c>
      <c r="BA65" s="208">
        <v>0</v>
      </c>
      <c r="BB65" s="208">
        <v>0</v>
      </c>
      <c r="BC65" s="209">
        <v>152.185977883792</v>
      </c>
      <c r="BD65" s="210">
        <v>0.01591802978714</v>
      </c>
      <c r="BE65" s="208">
        <v>3.91497962221101</v>
      </c>
      <c r="BF65" s="208">
        <v>3.93089765199815</v>
      </c>
      <c r="BG65" s="208">
        <v>0</v>
      </c>
      <c r="BH65" s="208">
        <v>0</v>
      </c>
      <c r="BI65" s="208">
        <v>0</v>
      </c>
      <c r="BJ65" s="208">
        <v>0</v>
      </c>
      <c r="BK65" s="208">
        <v>-6.31140578579086</v>
      </c>
      <c r="BL65" s="211">
        <v>-2.38050813379271</v>
      </c>
      <c r="BM65" s="213">
        <v>149.80546975</v>
      </c>
    </row>
    <row r="66" spans="1:65">
      <c r="A66" s="86" t="s">
        <v>263</v>
      </c>
      <c r="B66" s="200" t="s">
        <v>264</v>
      </c>
      <c r="C66" s="208">
        <v>0</v>
      </c>
      <c r="D66" s="208">
        <v>0</v>
      </c>
      <c r="E66" s="208">
        <v>0</v>
      </c>
      <c r="F66" s="208">
        <v>0</v>
      </c>
      <c r="G66" s="208">
        <v>0</v>
      </c>
      <c r="H66" s="208">
        <v>33.1278852691752</v>
      </c>
      <c r="I66" s="208">
        <v>29.3092740975556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8.89288117627458</v>
      </c>
      <c r="Q66" s="208">
        <v>8.50712601610348</v>
      </c>
      <c r="R66" s="208">
        <v>0</v>
      </c>
      <c r="S66" s="208">
        <v>0</v>
      </c>
      <c r="T66" s="208">
        <v>3.55731060066425</v>
      </c>
      <c r="U66" s="208">
        <v>8.82298813673011</v>
      </c>
      <c r="V66" s="208">
        <v>0.172727309696758</v>
      </c>
      <c r="W66" s="208">
        <v>4.43548443058986</v>
      </c>
      <c r="X66" s="208">
        <v>3.67818598602425</v>
      </c>
      <c r="Y66" s="208">
        <v>299.765358205935</v>
      </c>
      <c r="Z66" s="208">
        <v>228.388648897689</v>
      </c>
      <c r="AA66" s="208">
        <v>2.8968987531903</v>
      </c>
      <c r="AB66" s="208">
        <v>174.476561884626</v>
      </c>
      <c r="AC66" s="208">
        <v>88.4465910075841</v>
      </c>
      <c r="AD66" s="208">
        <v>51.5839107361221</v>
      </c>
      <c r="AE66" s="208">
        <v>186.27659650745</v>
      </c>
      <c r="AF66" s="208">
        <v>3.62935996465643</v>
      </c>
      <c r="AG66" s="208">
        <v>309.937644018337</v>
      </c>
      <c r="AH66" s="208">
        <v>6.95861432070341</v>
      </c>
      <c r="AI66" s="208">
        <v>0.0499668085513813</v>
      </c>
      <c r="AJ66" s="208">
        <v>6.03739763260553</v>
      </c>
      <c r="AK66" s="208">
        <v>89.1720409281611</v>
      </c>
      <c r="AL66" s="208">
        <v>1.97568755863021</v>
      </c>
      <c r="AM66" s="208">
        <v>0.0519318807478702</v>
      </c>
      <c r="AN66" s="208">
        <v>0</v>
      </c>
      <c r="AO66" s="208">
        <v>0</v>
      </c>
      <c r="AP66" s="208">
        <v>0</v>
      </c>
      <c r="AQ66" s="208">
        <v>0</v>
      </c>
      <c r="AR66" s="208">
        <v>0</v>
      </c>
      <c r="AS66" s="208">
        <v>0</v>
      </c>
      <c r="AT66" s="208">
        <v>0</v>
      </c>
      <c r="AU66" s="208">
        <v>0</v>
      </c>
      <c r="AV66" s="208">
        <v>0.911502199114098</v>
      </c>
      <c r="AW66" s="208">
        <v>0.0371705963508401</v>
      </c>
      <c r="AX66" s="208">
        <v>0</v>
      </c>
      <c r="AY66" s="208">
        <v>0.670988987083642</v>
      </c>
      <c r="AZ66" s="208">
        <v>0</v>
      </c>
      <c r="BA66" s="208">
        <v>0</v>
      </c>
      <c r="BB66" s="208">
        <v>0</v>
      </c>
      <c r="BC66" s="209">
        <v>1551.77073391035</v>
      </c>
      <c r="BD66" s="210">
        <v>81.1786971116127</v>
      </c>
      <c r="BE66" s="208">
        <v>1017.36478530704</v>
      </c>
      <c r="BF66" s="208">
        <v>1098.54348241865</v>
      </c>
      <c r="BG66" s="208">
        <v>0</v>
      </c>
      <c r="BH66" s="208">
        <v>0</v>
      </c>
      <c r="BI66" s="208">
        <v>0</v>
      </c>
      <c r="BJ66" s="208">
        <v>0</v>
      </c>
      <c r="BK66" s="208">
        <v>-12.4211371457849</v>
      </c>
      <c r="BL66" s="211">
        <v>1086.12234527287</v>
      </c>
      <c r="BM66" s="213">
        <v>2637.89307918322</v>
      </c>
    </row>
    <row r="67" spans="1:65">
      <c r="A67" s="86" t="s">
        <v>265</v>
      </c>
      <c r="B67" s="200" t="s">
        <v>266</v>
      </c>
      <c r="C67" s="208">
        <v>0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0.00214771024467066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8">
        <v>0</v>
      </c>
      <c r="X67" s="208">
        <v>0</v>
      </c>
      <c r="Y67" s="208">
        <v>1.01311361936687</v>
      </c>
      <c r="Z67" s="208">
        <v>0</v>
      </c>
      <c r="AA67" s="208">
        <v>0</v>
      </c>
      <c r="AB67" s="208">
        <v>2.43430308557628</v>
      </c>
      <c r="AC67" s="208">
        <v>18.7617209679396</v>
      </c>
      <c r="AD67" s="208">
        <v>0</v>
      </c>
      <c r="AE67" s="208">
        <v>8.91753558504251</v>
      </c>
      <c r="AF67" s="208">
        <v>0.00124943798590979</v>
      </c>
      <c r="AG67" s="208">
        <v>0</v>
      </c>
      <c r="AH67" s="208">
        <v>1.85524882345842</v>
      </c>
      <c r="AI67" s="208">
        <v>0</v>
      </c>
      <c r="AJ67" s="208">
        <v>0</v>
      </c>
      <c r="AK67" s="208">
        <v>0.619213458286584</v>
      </c>
      <c r="AL67" s="208">
        <v>3.30226837375284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9">
        <v>36.9068010616537</v>
      </c>
      <c r="BD67" s="210">
        <v>0.266745870530976</v>
      </c>
      <c r="BE67" s="208">
        <v>1.16313195019808</v>
      </c>
      <c r="BF67" s="208">
        <v>1.42987782072906</v>
      </c>
      <c r="BG67" s="208">
        <v>0</v>
      </c>
      <c r="BH67" s="208">
        <v>0</v>
      </c>
      <c r="BI67" s="208">
        <v>0</v>
      </c>
      <c r="BJ67" s="208">
        <v>0</v>
      </c>
      <c r="BK67" s="208">
        <v>-0.739161342382767</v>
      </c>
      <c r="BL67" s="211">
        <v>0.690716478346289</v>
      </c>
      <c r="BM67" s="213">
        <v>37.59751754</v>
      </c>
    </row>
    <row r="68" spans="1:65">
      <c r="A68" s="86" t="s">
        <v>267</v>
      </c>
      <c r="B68" s="200" t="s">
        <v>268</v>
      </c>
      <c r="C68" s="208">
        <v>20.3539248602728</v>
      </c>
      <c r="D68" s="208">
        <v>19.5771705696373</v>
      </c>
      <c r="E68" s="208">
        <v>2.13049072527449</v>
      </c>
      <c r="F68" s="208">
        <v>0.00189119825380338</v>
      </c>
      <c r="G68" s="208">
        <v>1.35192724559405</v>
      </c>
      <c r="H68" s="208">
        <v>125.926497619314</v>
      </c>
      <c r="I68" s="208">
        <v>121.296331688203</v>
      </c>
      <c r="J68" s="208">
        <v>169.289003676723</v>
      </c>
      <c r="K68" s="208">
        <v>3.58543655178203</v>
      </c>
      <c r="L68" s="208">
        <v>0.960316466095135</v>
      </c>
      <c r="M68" s="208">
        <v>1.09169795316512</v>
      </c>
      <c r="N68" s="208">
        <v>6.61965968604069</v>
      </c>
      <c r="O68" s="208">
        <v>12.3671171157101</v>
      </c>
      <c r="P68" s="208">
        <v>2.46865881276431</v>
      </c>
      <c r="Q68" s="208">
        <v>0.297109710200156</v>
      </c>
      <c r="R68" s="208">
        <v>14.290730615767</v>
      </c>
      <c r="S68" s="208">
        <v>0.283063393270243</v>
      </c>
      <c r="T68" s="208">
        <v>51.6837720160091</v>
      </c>
      <c r="U68" s="208">
        <v>33.5350332073587</v>
      </c>
      <c r="V68" s="208">
        <v>1.21688160197201</v>
      </c>
      <c r="W68" s="208">
        <v>5.63767507603489</v>
      </c>
      <c r="X68" s="208">
        <v>4.13012198068919</v>
      </c>
      <c r="Y68" s="208">
        <v>44.3487055195419</v>
      </c>
      <c r="Z68" s="208">
        <v>355.531931223323</v>
      </c>
      <c r="AA68" s="208">
        <v>13.4563641229914</v>
      </c>
      <c r="AB68" s="208">
        <v>32.5911854947337</v>
      </c>
      <c r="AC68" s="208">
        <v>341.949069883246</v>
      </c>
      <c r="AD68" s="208">
        <v>147.741331152645</v>
      </c>
      <c r="AE68" s="208">
        <v>69.3981404685466</v>
      </c>
      <c r="AF68" s="208">
        <v>5.48986583433105</v>
      </c>
      <c r="AG68" s="208">
        <v>87.4408002091806</v>
      </c>
      <c r="AH68" s="208">
        <v>30.5314226266188</v>
      </c>
      <c r="AI68" s="208">
        <v>34.5221068943175</v>
      </c>
      <c r="AJ68" s="208">
        <v>17.3234618915629</v>
      </c>
      <c r="AK68" s="208">
        <v>414.060229813622</v>
      </c>
      <c r="AL68" s="208">
        <v>27.5088729906128</v>
      </c>
      <c r="AM68" s="208">
        <v>1.33788886901891</v>
      </c>
      <c r="AN68" s="208">
        <v>0.00882669193883322</v>
      </c>
      <c r="AO68" s="208">
        <v>0</v>
      </c>
      <c r="AP68" s="208">
        <v>0.198038534285159</v>
      </c>
      <c r="AQ68" s="208">
        <v>0.909725995289418</v>
      </c>
      <c r="AR68" s="208">
        <v>24.2761855119187</v>
      </c>
      <c r="AS68" s="208">
        <v>0.218352029829483</v>
      </c>
      <c r="AT68" s="208">
        <v>0.0897795463628192</v>
      </c>
      <c r="AU68" s="208">
        <v>0</v>
      </c>
      <c r="AV68" s="208">
        <v>4.13867347146653</v>
      </c>
      <c r="AW68" s="208">
        <v>0.577859644464923</v>
      </c>
      <c r="AX68" s="208">
        <v>3.41909464229456</v>
      </c>
      <c r="AY68" s="208">
        <v>23.2282561868114</v>
      </c>
      <c r="AZ68" s="208">
        <v>0</v>
      </c>
      <c r="BA68" s="208">
        <v>1.7173291379648</v>
      </c>
      <c r="BB68" s="208">
        <v>0</v>
      </c>
      <c r="BC68" s="209">
        <v>2280.10801015705</v>
      </c>
      <c r="BD68" s="210">
        <v>452.524786130637</v>
      </c>
      <c r="BE68" s="208">
        <v>1337.82116906919</v>
      </c>
      <c r="BF68" s="208">
        <v>1790.34595519983</v>
      </c>
      <c r="BG68" s="208">
        <v>0</v>
      </c>
      <c r="BH68" s="208">
        <v>0</v>
      </c>
      <c r="BI68" s="208">
        <v>212.439016935003</v>
      </c>
      <c r="BJ68" s="208">
        <v>241.923966777755</v>
      </c>
      <c r="BK68" s="208">
        <v>-2.85379271963955</v>
      </c>
      <c r="BL68" s="211">
        <v>2241.85514619295</v>
      </c>
      <c r="BM68" s="213">
        <v>4521.96315635</v>
      </c>
    </row>
    <row r="69" spans="1:65">
      <c r="A69" s="86" t="s">
        <v>269</v>
      </c>
      <c r="B69" s="200" t="s">
        <v>270</v>
      </c>
      <c r="C69" s="208">
        <v>0</v>
      </c>
      <c r="D69" s="208">
        <v>0</v>
      </c>
      <c r="E69" s="208">
        <v>0</v>
      </c>
      <c r="F69" s="208">
        <v>0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8">
        <v>0</v>
      </c>
      <c r="X69" s="208">
        <v>0</v>
      </c>
      <c r="Y69" s="208">
        <v>0</v>
      </c>
      <c r="Z69" s="208">
        <v>0</v>
      </c>
      <c r="AA69" s="208">
        <v>23.2314352563319</v>
      </c>
      <c r="AB69" s="208">
        <v>0</v>
      </c>
      <c r="AC69" s="208">
        <v>1.56196754519536</v>
      </c>
      <c r="AD69" s="208">
        <v>0</v>
      </c>
      <c r="AE69" s="208">
        <v>0.105826617687737</v>
      </c>
      <c r="AF69" s="208">
        <v>0.00026421262778999</v>
      </c>
      <c r="AG69" s="208">
        <v>0</v>
      </c>
      <c r="AH69" s="208">
        <v>2.79558118272012</v>
      </c>
      <c r="AI69" s="208">
        <v>0.750142115246032</v>
      </c>
      <c r="AJ69" s="208">
        <v>0.644305733027578</v>
      </c>
      <c r="AK69" s="208">
        <v>0</v>
      </c>
      <c r="AL69" s="208">
        <v>11.6748494604696</v>
      </c>
      <c r="AM69" s="208">
        <v>0</v>
      </c>
      <c r="AN69" s="208">
        <v>0</v>
      </c>
      <c r="AO69" s="208">
        <v>0</v>
      </c>
      <c r="AP69" s="208">
        <v>1.49231990565838</v>
      </c>
      <c r="AQ69" s="208">
        <v>0.0269905955282019</v>
      </c>
      <c r="AR69" s="208">
        <v>0</v>
      </c>
      <c r="AS69" s="208">
        <v>0.15782294808684</v>
      </c>
      <c r="AT69" s="208">
        <v>81.2317147514457</v>
      </c>
      <c r="AU69" s="208">
        <v>13.0905816316623</v>
      </c>
      <c r="AV69" s="208">
        <v>0.0373611575778631</v>
      </c>
      <c r="AW69" s="208">
        <v>28.0676559214028</v>
      </c>
      <c r="AX69" s="208">
        <v>11.5062404806164</v>
      </c>
      <c r="AY69" s="208">
        <v>93.6430546500776</v>
      </c>
      <c r="AZ69" s="208">
        <v>20.7128905556292</v>
      </c>
      <c r="BA69" s="208">
        <v>14.6089163895932</v>
      </c>
      <c r="BB69" s="208">
        <v>0</v>
      </c>
      <c r="BC69" s="209">
        <v>305.339921110585</v>
      </c>
      <c r="BD69" s="210">
        <v>12.1083920206422</v>
      </c>
      <c r="BE69" s="208">
        <v>150.159036995368</v>
      </c>
      <c r="BF69" s="208">
        <v>162.26742901601</v>
      </c>
      <c r="BG69" s="208">
        <v>0</v>
      </c>
      <c r="BH69" s="208">
        <v>0</v>
      </c>
      <c r="BI69" s="208">
        <v>365.577102122018</v>
      </c>
      <c r="BJ69" s="208">
        <v>705.001437989828</v>
      </c>
      <c r="BK69" s="208">
        <v>-0.64239258174627</v>
      </c>
      <c r="BL69" s="211">
        <v>1232.20357654611</v>
      </c>
      <c r="BM69" s="213">
        <v>1537.54349765669</v>
      </c>
    </row>
    <row r="70" spans="1:65">
      <c r="A70" s="86" t="s">
        <v>271</v>
      </c>
      <c r="B70" s="200" t="s">
        <v>272</v>
      </c>
      <c r="C70" s="208">
        <v>0</v>
      </c>
      <c r="D70" s="208">
        <v>0</v>
      </c>
      <c r="E70" s="208">
        <v>0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3.72177719601767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8">
        <v>0</v>
      </c>
      <c r="X70" s="208">
        <v>0</v>
      </c>
      <c r="Y70" s="208">
        <v>0</v>
      </c>
      <c r="Z70" s="208">
        <v>0</v>
      </c>
      <c r="AA70" s="208">
        <v>89.5867982610413</v>
      </c>
      <c r="AB70" s="208">
        <v>3.75437126804667</v>
      </c>
      <c r="AC70" s="208">
        <v>8.88607681996804</v>
      </c>
      <c r="AD70" s="208">
        <v>0.979678646802227</v>
      </c>
      <c r="AE70" s="208">
        <v>9.10642650953415</v>
      </c>
      <c r="AF70" s="208">
        <v>3.8415400331653e-5</v>
      </c>
      <c r="AG70" s="208">
        <v>2.4610008581259</v>
      </c>
      <c r="AH70" s="208">
        <v>4.80049032217344</v>
      </c>
      <c r="AI70" s="208">
        <v>2.46096946026132</v>
      </c>
      <c r="AJ70" s="208">
        <v>0</v>
      </c>
      <c r="AK70" s="208">
        <v>0</v>
      </c>
      <c r="AL70" s="208">
        <v>2.08728419479136</v>
      </c>
      <c r="AM70" s="208">
        <v>0</v>
      </c>
      <c r="AN70" s="208">
        <v>0</v>
      </c>
      <c r="AO70" s="208">
        <v>0</v>
      </c>
      <c r="AP70" s="208">
        <v>8.24769480154106</v>
      </c>
      <c r="AQ70" s="208">
        <v>0</v>
      </c>
      <c r="AR70" s="208">
        <v>0</v>
      </c>
      <c r="AS70" s="208">
        <v>0</v>
      </c>
      <c r="AT70" s="208">
        <v>11.3478806103397</v>
      </c>
      <c r="AU70" s="208">
        <v>0</v>
      </c>
      <c r="AV70" s="208">
        <v>0</v>
      </c>
      <c r="AW70" s="208">
        <v>0.0675078964091643</v>
      </c>
      <c r="AX70" s="208">
        <v>0</v>
      </c>
      <c r="AY70" s="208">
        <v>2.21575132309536</v>
      </c>
      <c r="AZ70" s="208">
        <v>0</v>
      </c>
      <c r="BA70" s="208">
        <v>4.85432542507548</v>
      </c>
      <c r="BB70" s="208">
        <v>0</v>
      </c>
      <c r="BC70" s="209">
        <v>154.578072008623</v>
      </c>
      <c r="BD70" s="210">
        <v>2.32272790339059</v>
      </c>
      <c r="BE70" s="208">
        <v>83.8206770571554</v>
      </c>
      <c r="BF70" s="208">
        <v>86.143404960546</v>
      </c>
      <c r="BG70" s="208">
        <v>0</v>
      </c>
      <c r="BH70" s="208">
        <v>0</v>
      </c>
      <c r="BI70" s="208">
        <v>0</v>
      </c>
      <c r="BJ70" s="208">
        <v>0</v>
      </c>
      <c r="BK70" s="208">
        <v>-0.201400379169263</v>
      </c>
      <c r="BL70" s="211">
        <v>85.9420045813767</v>
      </c>
      <c r="BM70" s="213">
        <v>240.52007659</v>
      </c>
    </row>
    <row r="71" spans="1:65">
      <c r="A71" s="86" t="s">
        <v>273</v>
      </c>
      <c r="B71" s="200" t="s">
        <v>274</v>
      </c>
      <c r="C71" s="208">
        <v>0</v>
      </c>
      <c r="D71" s="208">
        <v>0</v>
      </c>
      <c r="E71" s="208">
        <v>0</v>
      </c>
      <c r="F71" s="208">
        <v>0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8">
        <v>0</v>
      </c>
      <c r="X71" s="208">
        <v>0</v>
      </c>
      <c r="Y71" s="208">
        <v>0</v>
      </c>
      <c r="Z71" s="208">
        <v>0</v>
      </c>
      <c r="AA71" s="208">
        <v>67.1083099140095</v>
      </c>
      <c r="AB71" s="208">
        <v>0.137405035692836</v>
      </c>
      <c r="AC71" s="208">
        <v>0</v>
      </c>
      <c r="AD71" s="208">
        <v>2.42200671032521</v>
      </c>
      <c r="AE71" s="208">
        <v>0</v>
      </c>
      <c r="AF71" s="208">
        <v>0.00202434018856939</v>
      </c>
      <c r="AG71" s="208">
        <v>0.637600692749242</v>
      </c>
      <c r="AH71" s="208">
        <v>0</v>
      </c>
      <c r="AI71" s="208">
        <v>0</v>
      </c>
      <c r="AJ71" s="208">
        <v>0</v>
      </c>
      <c r="AK71" s="208">
        <v>0.438987974553154</v>
      </c>
      <c r="AL71" s="208">
        <v>2.8284679311124</v>
      </c>
      <c r="AM71" s="208">
        <v>0</v>
      </c>
      <c r="AN71" s="208">
        <v>0</v>
      </c>
      <c r="AO71" s="208">
        <v>0</v>
      </c>
      <c r="AP71" s="208">
        <v>0</v>
      </c>
      <c r="AQ71" s="208">
        <v>0</v>
      </c>
      <c r="AR71" s="208">
        <v>0</v>
      </c>
      <c r="AS71" s="208">
        <v>0.488317861503567</v>
      </c>
      <c r="AT71" s="208">
        <v>0.0504606905697787</v>
      </c>
      <c r="AU71" s="208">
        <v>11.4750292174627</v>
      </c>
      <c r="AV71" s="208">
        <v>0</v>
      </c>
      <c r="AW71" s="208">
        <v>3.69437944142232</v>
      </c>
      <c r="AX71" s="208">
        <v>86.5693943173897</v>
      </c>
      <c r="AY71" s="208">
        <v>2.86874939544</v>
      </c>
      <c r="AZ71" s="208">
        <v>0</v>
      </c>
      <c r="BA71" s="208">
        <v>42.3275186224343</v>
      </c>
      <c r="BB71" s="208">
        <v>0</v>
      </c>
      <c r="BC71" s="209">
        <v>221.048652144853</v>
      </c>
      <c r="BD71" s="210">
        <v>43.7938989149659</v>
      </c>
      <c r="BE71" s="208">
        <v>688.768532890036</v>
      </c>
      <c r="BF71" s="208">
        <v>732.562431805002</v>
      </c>
      <c r="BG71" s="208">
        <v>0</v>
      </c>
      <c r="BH71" s="208">
        <v>0</v>
      </c>
      <c r="BI71" s="208">
        <v>2825.48836176898</v>
      </c>
      <c r="BJ71" s="208">
        <v>949.581016045778</v>
      </c>
      <c r="BK71" s="208">
        <v>-0.656925594610293</v>
      </c>
      <c r="BL71" s="211">
        <v>4506.97488402515</v>
      </c>
      <c r="BM71" s="213">
        <v>4728.02353617</v>
      </c>
    </row>
    <row r="72" spans="1:65">
      <c r="A72" s="86" t="s">
        <v>275</v>
      </c>
      <c r="B72" s="200" t="s">
        <v>276</v>
      </c>
      <c r="C72" s="208">
        <v>0</v>
      </c>
      <c r="D72" s="208">
        <v>0</v>
      </c>
      <c r="E72" s="208">
        <v>0</v>
      </c>
      <c r="F72" s="208">
        <v>0</v>
      </c>
      <c r="G72" s="208">
        <v>0</v>
      </c>
      <c r="H72" s="208">
        <v>2.33972384983356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8.79783721907939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8">
        <v>0</v>
      </c>
      <c r="X72" s="208">
        <v>0</v>
      </c>
      <c r="Y72" s="208">
        <v>0</v>
      </c>
      <c r="Z72" s="208">
        <v>0</v>
      </c>
      <c r="AA72" s="208">
        <v>89.9994322656695</v>
      </c>
      <c r="AB72" s="208">
        <v>0.949566603157042</v>
      </c>
      <c r="AC72" s="208">
        <v>53.7030701522486</v>
      </c>
      <c r="AD72" s="208">
        <v>11.3843039392459</v>
      </c>
      <c r="AE72" s="208">
        <v>0</v>
      </c>
      <c r="AF72" s="208">
        <v>0.0716330582344648</v>
      </c>
      <c r="AG72" s="208">
        <v>2.77932484142429</v>
      </c>
      <c r="AH72" s="208">
        <v>6.62951812904443</v>
      </c>
      <c r="AI72" s="208">
        <v>0.177007412342979</v>
      </c>
      <c r="AJ72" s="208">
        <v>0.117045445057435</v>
      </c>
      <c r="AK72" s="208">
        <v>19.3224046283674</v>
      </c>
      <c r="AL72" s="208">
        <v>4.44281002622467</v>
      </c>
      <c r="AM72" s="208">
        <v>0</v>
      </c>
      <c r="AN72" s="208">
        <v>0</v>
      </c>
      <c r="AO72" s="208">
        <v>0</v>
      </c>
      <c r="AP72" s="208">
        <v>0.471318167355893</v>
      </c>
      <c r="AQ72" s="208">
        <v>0</v>
      </c>
      <c r="AR72" s="208">
        <v>0</v>
      </c>
      <c r="AS72" s="208">
        <v>0</v>
      </c>
      <c r="AT72" s="208">
        <v>0.848766820720905</v>
      </c>
      <c r="AU72" s="208">
        <v>0</v>
      </c>
      <c r="AV72" s="208">
        <v>0</v>
      </c>
      <c r="AW72" s="208">
        <v>38.0802806863078</v>
      </c>
      <c r="AX72" s="208">
        <v>0</v>
      </c>
      <c r="AY72" s="208">
        <v>15.0058798250147</v>
      </c>
      <c r="AZ72" s="208">
        <v>2.53804022260643</v>
      </c>
      <c r="BA72" s="208">
        <v>1.59441260463507</v>
      </c>
      <c r="BB72" s="208">
        <v>0</v>
      </c>
      <c r="BC72" s="209">
        <v>259.25237589657</v>
      </c>
      <c r="BD72" s="210">
        <v>58.7508393175761</v>
      </c>
      <c r="BE72" s="208">
        <v>354.867819778107</v>
      </c>
      <c r="BF72" s="208">
        <v>413.618659095683</v>
      </c>
      <c r="BG72" s="208">
        <v>0</v>
      </c>
      <c r="BH72" s="208">
        <v>0</v>
      </c>
      <c r="BI72" s="208">
        <v>46.4289425929675</v>
      </c>
      <c r="BJ72" s="208">
        <v>754.06865502036</v>
      </c>
      <c r="BK72" s="208">
        <v>-0.34982551368578</v>
      </c>
      <c r="BL72" s="211">
        <v>1213.76643119532</v>
      </c>
      <c r="BM72" s="213">
        <v>1473.0188070919</v>
      </c>
    </row>
    <row r="73" spans="1:65">
      <c r="A73" s="86" t="s">
        <v>277</v>
      </c>
      <c r="B73" s="200" t="s">
        <v>278</v>
      </c>
      <c r="C73" s="208">
        <v>3.13207568938637</v>
      </c>
      <c r="D73" s="208">
        <v>8.13981871979762</v>
      </c>
      <c r="E73" s="208">
        <v>0.611232392307625</v>
      </c>
      <c r="F73" s="208">
        <v>0</v>
      </c>
      <c r="G73" s="208">
        <v>1.75406264888016</v>
      </c>
      <c r="H73" s="208">
        <v>5.83636599202802</v>
      </c>
      <c r="I73" s="208">
        <v>15.0462625660043</v>
      </c>
      <c r="J73" s="208">
        <v>1.79790608099323</v>
      </c>
      <c r="K73" s="208">
        <v>0.703837318357844</v>
      </c>
      <c r="L73" s="208">
        <v>1.37376966581137</v>
      </c>
      <c r="M73" s="208">
        <v>0.135751507799684</v>
      </c>
      <c r="N73" s="208">
        <v>2.8838370727417</v>
      </c>
      <c r="O73" s="208">
        <v>2.46585805798848</v>
      </c>
      <c r="P73" s="208">
        <v>3.0336943197487</v>
      </c>
      <c r="Q73" s="208">
        <v>0.160836114894307</v>
      </c>
      <c r="R73" s="208">
        <v>0.558352879061487</v>
      </c>
      <c r="S73" s="208">
        <v>0.111821547951863</v>
      </c>
      <c r="T73" s="208">
        <v>28.4266195745478</v>
      </c>
      <c r="U73" s="208">
        <v>1.29720292432285</v>
      </c>
      <c r="V73" s="208">
        <v>0.191693748126257</v>
      </c>
      <c r="W73" s="208">
        <v>6.69545982266517</v>
      </c>
      <c r="X73" s="208">
        <v>7.95300796556001</v>
      </c>
      <c r="Y73" s="208">
        <v>2.3348736146838</v>
      </c>
      <c r="Z73" s="208">
        <v>4.34536067524081</v>
      </c>
      <c r="AA73" s="208">
        <v>79.9220151270488</v>
      </c>
      <c r="AB73" s="208">
        <v>254.679933139438</v>
      </c>
      <c r="AC73" s="208">
        <v>424.031063194275</v>
      </c>
      <c r="AD73" s="208">
        <v>82.3334348870453</v>
      </c>
      <c r="AE73" s="208">
        <v>82.5031045828407</v>
      </c>
      <c r="AF73" s="208">
        <v>1.43439857159288</v>
      </c>
      <c r="AG73" s="208">
        <v>46.8255437646615</v>
      </c>
      <c r="AH73" s="208">
        <v>61.4144845754054</v>
      </c>
      <c r="AI73" s="208">
        <v>224.071088870821</v>
      </c>
      <c r="AJ73" s="208">
        <v>11.8960808471961</v>
      </c>
      <c r="AK73" s="208">
        <v>478.548354055726</v>
      </c>
      <c r="AL73" s="208">
        <v>53.5091980800504</v>
      </c>
      <c r="AM73" s="208">
        <v>117.230153173871</v>
      </c>
      <c r="AN73" s="208">
        <v>0.481029532025163</v>
      </c>
      <c r="AO73" s="208">
        <v>0.0605847038709109</v>
      </c>
      <c r="AP73" s="208">
        <v>7.05237671815661</v>
      </c>
      <c r="AQ73" s="208">
        <v>1.16697516120694</v>
      </c>
      <c r="AR73" s="208">
        <v>1.50421700080491</v>
      </c>
      <c r="AS73" s="208">
        <v>23.1580264513939</v>
      </c>
      <c r="AT73" s="208">
        <v>1.55954618896245</v>
      </c>
      <c r="AU73" s="208">
        <v>3.20305628874331</v>
      </c>
      <c r="AV73" s="208">
        <v>14.6253886282403</v>
      </c>
      <c r="AW73" s="208">
        <v>20.8699896751208</v>
      </c>
      <c r="AX73" s="208">
        <v>9.05027424009289</v>
      </c>
      <c r="AY73" s="208">
        <v>12.5372262970713</v>
      </c>
      <c r="AZ73" s="208">
        <v>0.354536455596119</v>
      </c>
      <c r="BA73" s="208">
        <v>26.4405923248794</v>
      </c>
      <c r="BB73" s="208">
        <v>0</v>
      </c>
      <c r="BC73" s="209">
        <v>2139.45237343504</v>
      </c>
      <c r="BD73" s="210">
        <v>351.008515535621</v>
      </c>
      <c r="BE73" s="208">
        <v>1152.31571880292</v>
      </c>
      <c r="BF73" s="208">
        <v>1503.32423433854</v>
      </c>
      <c r="BG73" s="208">
        <v>0</v>
      </c>
      <c r="BH73" s="208">
        <v>0</v>
      </c>
      <c r="BI73" s="208">
        <v>118.681124629422</v>
      </c>
      <c r="BJ73" s="208">
        <v>1263.91788244268</v>
      </c>
      <c r="BK73" s="208">
        <v>-2.77304610539904</v>
      </c>
      <c r="BL73" s="211">
        <v>2883.15019530524</v>
      </c>
      <c r="BM73" s="213">
        <v>5022.60256874028</v>
      </c>
    </row>
    <row r="74" spans="1:65">
      <c r="A74" s="86" t="s">
        <v>279</v>
      </c>
      <c r="B74" s="200" t="s">
        <v>280</v>
      </c>
      <c r="C74" s="208">
        <v>0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0.0953240880954618</v>
      </c>
      <c r="V74" s="208">
        <v>0</v>
      </c>
      <c r="W74" s="208">
        <v>0</v>
      </c>
      <c r="X74" s="208">
        <v>0</v>
      </c>
      <c r="Y74" s="208">
        <v>0</v>
      </c>
      <c r="Z74" s="208">
        <v>0.054325942810491</v>
      </c>
      <c r="AA74" s="208">
        <v>0</v>
      </c>
      <c r="AB74" s="208">
        <v>3.07836581583073</v>
      </c>
      <c r="AC74" s="208">
        <v>1.03597060439651</v>
      </c>
      <c r="AD74" s="208">
        <v>0.637746455213832</v>
      </c>
      <c r="AE74" s="208">
        <v>0</v>
      </c>
      <c r="AF74" s="208">
        <v>0.00323740758007562</v>
      </c>
      <c r="AG74" s="208">
        <v>0</v>
      </c>
      <c r="AH74" s="208">
        <v>0</v>
      </c>
      <c r="AI74" s="208">
        <v>0</v>
      </c>
      <c r="AJ74" s="208">
        <v>0</v>
      </c>
      <c r="AK74" s="208">
        <v>0</v>
      </c>
      <c r="AL74" s="208">
        <v>0</v>
      </c>
      <c r="AM74" s="208">
        <v>0</v>
      </c>
      <c r="AN74" s="208">
        <v>0</v>
      </c>
      <c r="AO74" s="208">
        <v>0</v>
      </c>
      <c r="AP74" s="208">
        <v>0</v>
      </c>
      <c r="AQ74" s="208">
        <v>0</v>
      </c>
      <c r="AR74" s="208">
        <v>0</v>
      </c>
      <c r="AS74" s="208">
        <v>0</v>
      </c>
      <c r="AT74" s="208">
        <v>0</v>
      </c>
      <c r="AU74" s="208">
        <v>0</v>
      </c>
      <c r="AV74" s="208">
        <v>0</v>
      </c>
      <c r="AW74" s="208">
        <v>0.0217054988492339</v>
      </c>
      <c r="AX74" s="208">
        <v>0</v>
      </c>
      <c r="AY74" s="208">
        <v>0</v>
      </c>
      <c r="AZ74" s="208">
        <v>0</v>
      </c>
      <c r="BA74" s="208">
        <v>19.8127582055503</v>
      </c>
      <c r="BB74" s="208">
        <v>0</v>
      </c>
      <c r="BC74" s="209">
        <v>24.7394340183266</v>
      </c>
      <c r="BD74" s="210">
        <v>50.2254535928739</v>
      </c>
      <c r="BE74" s="208">
        <v>242.047963324116</v>
      </c>
      <c r="BF74" s="208">
        <v>292.27341691699</v>
      </c>
      <c r="BG74" s="208">
        <v>0</v>
      </c>
      <c r="BH74" s="208">
        <v>0</v>
      </c>
      <c r="BI74" s="208">
        <v>1449.30797876433</v>
      </c>
      <c r="BJ74" s="208">
        <v>120.745876248174</v>
      </c>
      <c r="BK74" s="208">
        <v>-0.0516937878193197</v>
      </c>
      <c r="BL74" s="211">
        <v>1862.27557814167</v>
      </c>
      <c r="BM74" s="213">
        <v>1887.01501216</v>
      </c>
    </row>
    <row r="75" spans="1:65">
      <c r="A75" s="86" t="s">
        <v>281</v>
      </c>
      <c r="B75" s="200" t="s">
        <v>282</v>
      </c>
      <c r="C75" s="208">
        <v>0</v>
      </c>
      <c r="D75" s="208">
        <v>0</v>
      </c>
      <c r="E75" s="208">
        <v>0</v>
      </c>
      <c r="F75" s="208">
        <v>0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8">
        <v>0</v>
      </c>
      <c r="X75" s="208">
        <v>0</v>
      </c>
      <c r="Y75" s="208">
        <v>0</v>
      </c>
      <c r="Z75" s="208">
        <v>0</v>
      </c>
      <c r="AA75" s="208">
        <v>0</v>
      </c>
      <c r="AB75" s="208">
        <v>0</v>
      </c>
      <c r="AC75" s="208">
        <v>201.948878521688</v>
      </c>
      <c r="AD75" s="208">
        <v>0</v>
      </c>
      <c r="AE75" s="208">
        <v>0</v>
      </c>
      <c r="AF75" s="208">
        <v>0</v>
      </c>
      <c r="AG75" s="208">
        <v>0</v>
      </c>
      <c r="AH75" s="208">
        <v>4.84141514498553</v>
      </c>
      <c r="AI75" s="208">
        <v>0</v>
      </c>
      <c r="AJ75" s="208">
        <v>0</v>
      </c>
      <c r="AK75" s="208">
        <v>0</v>
      </c>
      <c r="AL75" s="208">
        <v>0</v>
      </c>
      <c r="AM75" s="208">
        <v>0</v>
      </c>
      <c r="AN75" s="208">
        <v>0</v>
      </c>
      <c r="AO75" s="208">
        <v>0</v>
      </c>
      <c r="AP75" s="208">
        <v>0</v>
      </c>
      <c r="AQ75" s="208">
        <v>0</v>
      </c>
      <c r="AR75" s="208">
        <v>0</v>
      </c>
      <c r="AS75" s="208">
        <v>0</v>
      </c>
      <c r="AT75" s="208">
        <v>0</v>
      </c>
      <c r="AU75" s="208">
        <v>0</v>
      </c>
      <c r="AV75" s="208">
        <v>0</v>
      </c>
      <c r="AW75" s="208">
        <v>0</v>
      </c>
      <c r="AX75" s="208">
        <v>0</v>
      </c>
      <c r="AY75" s="208">
        <v>0</v>
      </c>
      <c r="AZ75" s="208">
        <v>0</v>
      </c>
      <c r="BA75" s="208">
        <v>0</v>
      </c>
      <c r="BB75" s="208">
        <v>0</v>
      </c>
      <c r="BC75" s="209">
        <v>206.790293666674</v>
      </c>
      <c r="BD75" s="210">
        <v>91.5006913616331</v>
      </c>
      <c r="BE75" s="208">
        <v>682.734165813522</v>
      </c>
      <c r="BF75" s="208">
        <v>774.234857175155</v>
      </c>
      <c r="BG75" s="208">
        <v>0</v>
      </c>
      <c r="BH75" s="208">
        <v>0</v>
      </c>
      <c r="BI75" s="208">
        <v>2.89046357132783</v>
      </c>
      <c r="BJ75" s="208">
        <v>925.039342722049</v>
      </c>
      <c r="BK75" s="208">
        <v>-11.2266632652059</v>
      </c>
      <c r="BL75" s="211">
        <v>1690.93800020333</v>
      </c>
      <c r="BM75" s="213">
        <v>1897.72829387</v>
      </c>
    </row>
    <row r="76" spans="1:65">
      <c r="A76" s="86" t="s">
        <v>283</v>
      </c>
      <c r="B76" s="200" t="s">
        <v>284</v>
      </c>
      <c r="C76" s="208">
        <v>0</v>
      </c>
      <c r="D76" s="208">
        <v>0</v>
      </c>
      <c r="E76" s="208">
        <v>0</v>
      </c>
      <c r="F76" s="208">
        <v>0.0417239839831695</v>
      </c>
      <c r="G76" s="208">
        <v>10.3458340569363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0.149025287959696</v>
      </c>
      <c r="Z76" s="208">
        <v>0</v>
      </c>
      <c r="AA76" s="208">
        <v>0</v>
      </c>
      <c r="AB76" s="208">
        <v>0</v>
      </c>
      <c r="AC76" s="208">
        <v>131.825394545388</v>
      </c>
      <c r="AD76" s="208">
        <v>0</v>
      </c>
      <c r="AE76" s="208">
        <v>0</v>
      </c>
      <c r="AF76" s="208">
        <v>0</v>
      </c>
      <c r="AG76" s="208">
        <v>0</v>
      </c>
      <c r="AH76" s="208">
        <v>21.6653134459703</v>
      </c>
      <c r="AI76" s="208">
        <v>0</v>
      </c>
      <c r="AJ76" s="208">
        <v>0</v>
      </c>
      <c r="AK76" s="208">
        <v>0</v>
      </c>
      <c r="AL76" s="208">
        <v>0</v>
      </c>
      <c r="AM76" s="208">
        <v>0</v>
      </c>
      <c r="AN76" s="208">
        <v>0</v>
      </c>
      <c r="AO76" s="208">
        <v>0</v>
      </c>
      <c r="AP76" s="208">
        <v>0</v>
      </c>
      <c r="AQ76" s="208">
        <v>0</v>
      </c>
      <c r="AR76" s="208">
        <v>0</v>
      </c>
      <c r="AS76" s="208">
        <v>0</v>
      </c>
      <c r="AT76" s="208">
        <v>0</v>
      </c>
      <c r="AU76" s="208">
        <v>0</v>
      </c>
      <c r="AV76" s="208">
        <v>0</v>
      </c>
      <c r="AW76" s="208">
        <v>0.263191808932895</v>
      </c>
      <c r="AX76" s="208">
        <v>0</v>
      </c>
      <c r="AY76" s="208">
        <v>0</v>
      </c>
      <c r="AZ76" s="208">
        <v>0</v>
      </c>
      <c r="BA76" s="208">
        <v>0</v>
      </c>
      <c r="BB76" s="208">
        <v>0</v>
      </c>
      <c r="BC76" s="209">
        <v>164.29048312917</v>
      </c>
      <c r="BD76" s="210">
        <v>823.502731357719</v>
      </c>
      <c r="BE76" s="208">
        <v>2569.23263334057</v>
      </c>
      <c r="BF76" s="208">
        <v>3392.73536469829</v>
      </c>
      <c r="BG76" s="208">
        <v>0</v>
      </c>
      <c r="BH76" s="208">
        <v>0</v>
      </c>
      <c r="BI76" s="208">
        <v>0</v>
      </c>
      <c r="BJ76" s="208">
        <v>250.8298975916</v>
      </c>
      <c r="BK76" s="208">
        <v>-0.288525717446337</v>
      </c>
      <c r="BL76" s="211">
        <v>3643.27673657244</v>
      </c>
      <c r="BM76" s="213">
        <v>3807.56721970161</v>
      </c>
    </row>
    <row r="77" spans="1:65">
      <c r="A77" s="86" t="s">
        <v>285</v>
      </c>
      <c r="B77" s="200" t="s">
        <v>286</v>
      </c>
      <c r="C77" s="208">
        <v>0.421993147302762</v>
      </c>
      <c r="D77" s="208">
        <v>1.09590401997731</v>
      </c>
      <c r="E77" s="208">
        <v>0</v>
      </c>
      <c r="F77" s="208">
        <v>0.0338811047015483</v>
      </c>
      <c r="G77" s="208">
        <v>2.44149117597607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3.03836488689528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8">
        <v>5.12245215992747</v>
      </c>
      <c r="X77" s="208">
        <v>0.0398901207134497</v>
      </c>
      <c r="Y77" s="208">
        <v>0.197095845844032</v>
      </c>
      <c r="Z77" s="208">
        <v>2.17145199083815</v>
      </c>
      <c r="AA77" s="208">
        <v>1.3114564499804</v>
      </c>
      <c r="AB77" s="208">
        <v>3.50617197956343</v>
      </c>
      <c r="AC77" s="208">
        <v>1141.72377961733</v>
      </c>
      <c r="AD77" s="208">
        <v>57.2358384321871</v>
      </c>
      <c r="AE77" s="208">
        <v>0.239959617076603</v>
      </c>
      <c r="AF77" s="208">
        <v>1.601375001583</v>
      </c>
      <c r="AG77" s="208">
        <v>0</v>
      </c>
      <c r="AH77" s="208">
        <v>84.1142821365215</v>
      </c>
      <c r="AI77" s="208">
        <v>0.0519371408749863</v>
      </c>
      <c r="AJ77" s="208">
        <v>1.78598162521304</v>
      </c>
      <c r="AK77" s="208">
        <v>107.28188664573</v>
      </c>
      <c r="AL77" s="208">
        <v>16.0468385906768</v>
      </c>
      <c r="AM77" s="208">
        <v>0.0746249708686652</v>
      </c>
      <c r="AN77" s="208">
        <v>1.64897277160917</v>
      </c>
      <c r="AO77" s="208">
        <v>0</v>
      </c>
      <c r="AP77" s="208">
        <v>5.36265141702466</v>
      </c>
      <c r="AQ77" s="208">
        <v>0.104402077969192</v>
      </c>
      <c r="AR77" s="208">
        <v>0</v>
      </c>
      <c r="AS77" s="208">
        <v>0.611620611322961</v>
      </c>
      <c r="AT77" s="208">
        <v>0</v>
      </c>
      <c r="AU77" s="208">
        <v>0.0694654981071503</v>
      </c>
      <c r="AV77" s="208">
        <v>0</v>
      </c>
      <c r="AW77" s="208">
        <v>0.114302992624177</v>
      </c>
      <c r="AX77" s="208">
        <v>15.838652026029</v>
      </c>
      <c r="AY77" s="208">
        <v>6.1671993435897</v>
      </c>
      <c r="AZ77" s="208">
        <v>0</v>
      </c>
      <c r="BA77" s="208">
        <v>0.0463278845797514</v>
      </c>
      <c r="BB77" s="208">
        <v>0</v>
      </c>
      <c r="BC77" s="209">
        <v>1459.50025128264</v>
      </c>
      <c r="BD77" s="210">
        <v>602.132504310363</v>
      </c>
      <c r="BE77" s="208">
        <v>3313.32810736482</v>
      </c>
      <c r="BF77" s="208">
        <v>3915.46061167518</v>
      </c>
      <c r="BG77" s="208">
        <v>0</v>
      </c>
      <c r="BH77" s="208">
        <v>0</v>
      </c>
      <c r="BI77" s="208">
        <v>193.846028825844</v>
      </c>
      <c r="BJ77" s="208">
        <v>2722.86884641323</v>
      </c>
      <c r="BK77" s="208">
        <v>-2.11406050690249</v>
      </c>
      <c r="BL77" s="211">
        <v>6830.06142640735</v>
      </c>
      <c r="BM77" s="213">
        <v>8289.56167768999</v>
      </c>
    </row>
    <row r="78" spans="1:65">
      <c r="A78" s="86" t="s">
        <v>287</v>
      </c>
      <c r="B78" s="200" t="s">
        <v>288</v>
      </c>
      <c r="C78" s="208">
        <v>0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8">
        <v>0</v>
      </c>
      <c r="AB78" s="208">
        <v>0</v>
      </c>
      <c r="AC78" s="208">
        <v>0</v>
      </c>
      <c r="AD78" s="208">
        <v>64.9745700484135</v>
      </c>
      <c r="AE78" s="208">
        <v>0</v>
      </c>
      <c r="AF78" s="208">
        <v>0</v>
      </c>
      <c r="AG78" s="208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3.40946698519453</v>
      </c>
      <c r="AM78" s="208">
        <v>0</v>
      </c>
      <c r="AN78" s="208">
        <v>0</v>
      </c>
      <c r="AO78" s="208">
        <v>0</v>
      </c>
      <c r="AP78" s="208">
        <v>0</v>
      </c>
      <c r="AQ78" s="208">
        <v>0</v>
      </c>
      <c r="AR78" s="208">
        <v>0</v>
      </c>
      <c r="AS78" s="208">
        <v>0</v>
      </c>
      <c r="AT78" s="208">
        <v>0</v>
      </c>
      <c r="AU78" s="208">
        <v>0</v>
      </c>
      <c r="AV78" s="208">
        <v>0</v>
      </c>
      <c r="AW78" s="208">
        <v>0.57310067713963</v>
      </c>
      <c r="AX78" s="208">
        <v>0</v>
      </c>
      <c r="AY78" s="208">
        <v>0.83315063511997</v>
      </c>
      <c r="AZ78" s="208">
        <v>0</v>
      </c>
      <c r="BA78" s="208">
        <v>0</v>
      </c>
      <c r="BB78" s="208">
        <v>0</v>
      </c>
      <c r="BC78" s="209">
        <v>69.7902883458676</v>
      </c>
      <c r="BD78" s="210">
        <v>843.330093804519</v>
      </c>
      <c r="BE78" s="208">
        <v>4793.19831267128</v>
      </c>
      <c r="BF78" s="208">
        <v>5636.5284064758</v>
      </c>
      <c r="BG78" s="208">
        <v>0</v>
      </c>
      <c r="BH78" s="208">
        <v>0</v>
      </c>
      <c r="BI78" s="208">
        <v>2912.52284522796</v>
      </c>
      <c r="BJ78" s="208">
        <v>1755.96064565</v>
      </c>
      <c r="BK78" s="208">
        <v>-0.0915221996305804</v>
      </c>
      <c r="BL78" s="211">
        <v>10304.9203751541</v>
      </c>
      <c r="BM78" s="213">
        <v>10374.7106635</v>
      </c>
    </row>
    <row r="79" spans="1:65">
      <c r="A79" s="86" t="s">
        <v>289</v>
      </c>
      <c r="B79" s="200" t="s">
        <v>290</v>
      </c>
      <c r="C79" s="208">
        <v>0</v>
      </c>
      <c r="D79" s="208">
        <v>0</v>
      </c>
      <c r="E79" s="208">
        <v>0</v>
      </c>
      <c r="F79" s="208">
        <v>0</v>
      </c>
      <c r="G79" s="208">
        <v>0</v>
      </c>
      <c r="H79" s="208">
        <v>0</v>
      </c>
      <c r="I79" s="208">
        <v>0.0251476382655465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0.586343651117472</v>
      </c>
      <c r="V79" s="208">
        <v>0</v>
      </c>
      <c r="W79" s="208">
        <v>0</v>
      </c>
      <c r="X79" s="208">
        <v>0</v>
      </c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208">
        <v>188.599362567906</v>
      </c>
      <c r="AE79" s="208">
        <v>1.11497483669279</v>
      </c>
      <c r="AF79" s="208">
        <v>0</v>
      </c>
      <c r="AG79" s="208">
        <v>0</v>
      </c>
      <c r="AH79" s="208">
        <v>0</v>
      </c>
      <c r="AI79" s="208">
        <v>0</v>
      </c>
      <c r="AJ79" s="208">
        <v>0</v>
      </c>
      <c r="AK79" s="208">
        <v>0</v>
      </c>
      <c r="AL79" s="208">
        <v>3.20109470893037</v>
      </c>
      <c r="AM79" s="208">
        <v>17.4563966191267</v>
      </c>
      <c r="AN79" s="208">
        <v>0</v>
      </c>
      <c r="AO79" s="208">
        <v>0</v>
      </c>
      <c r="AP79" s="208">
        <v>0</v>
      </c>
      <c r="AQ79" s="208">
        <v>0</v>
      </c>
      <c r="AR79" s="208">
        <v>0</v>
      </c>
      <c r="AS79" s="208">
        <v>0</v>
      </c>
      <c r="AT79" s="208">
        <v>0</v>
      </c>
      <c r="AU79" s="208">
        <v>0</v>
      </c>
      <c r="AV79" s="208">
        <v>0</v>
      </c>
      <c r="AW79" s="208">
        <v>0</v>
      </c>
      <c r="AX79" s="208">
        <v>0</v>
      </c>
      <c r="AY79" s="208">
        <v>0</v>
      </c>
      <c r="AZ79" s="208">
        <v>0</v>
      </c>
      <c r="BA79" s="208">
        <v>0</v>
      </c>
      <c r="BB79" s="208">
        <v>0</v>
      </c>
      <c r="BC79" s="209">
        <v>210.983320022039</v>
      </c>
      <c r="BD79" s="210">
        <v>412.048021578318</v>
      </c>
      <c r="BE79" s="208">
        <v>1298.28477573332</v>
      </c>
      <c r="BF79" s="208">
        <v>1710.33279731164</v>
      </c>
      <c r="BG79" s="208">
        <v>0</v>
      </c>
      <c r="BH79" s="208">
        <v>0</v>
      </c>
      <c r="BI79" s="208">
        <v>0.666947041803513</v>
      </c>
      <c r="BJ79" s="208">
        <v>2107.10791364209</v>
      </c>
      <c r="BK79" s="208">
        <v>-0.296754197570121</v>
      </c>
      <c r="BL79" s="211">
        <v>3817.81090379796</v>
      </c>
      <c r="BM79" s="213">
        <v>4028.79422382</v>
      </c>
    </row>
    <row r="80" spans="1:65">
      <c r="A80" s="86" t="s">
        <v>291</v>
      </c>
      <c r="B80" s="200" t="s">
        <v>292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1504.03823150971</v>
      </c>
      <c r="AE80" s="208">
        <v>351.441676843469</v>
      </c>
      <c r="AF80" s="208">
        <v>0.0894250428813123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572.54573373693</v>
      </c>
      <c r="AM80" s="208">
        <v>478.058946278088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0.728089266050828</v>
      </c>
      <c r="AX80" s="208">
        <v>3.15845969176734</v>
      </c>
      <c r="AY80" s="208">
        <v>37.4490157071972</v>
      </c>
      <c r="AZ80" s="208">
        <v>0</v>
      </c>
      <c r="BA80" s="208">
        <v>0</v>
      </c>
      <c r="BB80" s="208">
        <v>0</v>
      </c>
      <c r="BC80" s="209">
        <v>2947.50957807609</v>
      </c>
      <c r="BD80" s="210">
        <v>556.009167165549</v>
      </c>
      <c r="BE80" s="208">
        <v>1769.89645769624</v>
      </c>
      <c r="BF80" s="208">
        <v>2325.90562486179</v>
      </c>
      <c r="BG80" s="208">
        <v>0</v>
      </c>
      <c r="BH80" s="208">
        <v>0</v>
      </c>
      <c r="BI80" s="208">
        <v>0</v>
      </c>
      <c r="BJ80" s="208">
        <v>0</v>
      </c>
      <c r="BK80" s="208">
        <v>-4.36977412789025</v>
      </c>
      <c r="BL80" s="211">
        <v>2321.5358507339</v>
      </c>
      <c r="BM80" s="213">
        <v>5269.04542880999</v>
      </c>
    </row>
    <row r="81" spans="1:65">
      <c r="A81" s="86" t="s">
        <v>293</v>
      </c>
      <c r="B81" s="200" t="s">
        <v>294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43.8513150558817</v>
      </c>
      <c r="AG81" s="208">
        <v>0</v>
      </c>
      <c r="AH81" s="208">
        <v>48.0466372451243</v>
      </c>
      <c r="AI81" s="208">
        <v>0</v>
      </c>
      <c r="AJ81" s="208">
        <v>0</v>
      </c>
      <c r="AK81" s="208">
        <v>0</v>
      </c>
      <c r="AL81" s="208">
        <v>3.20941087498772</v>
      </c>
      <c r="AM81" s="208">
        <v>2.5014608598331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11.2262955682948</v>
      </c>
      <c r="AZ81" s="208">
        <v>0</v>
      </c>
      <c r="BA81" s="208">
        <v>2.12558384370982</v>
      </c>
      <c r="BB81" s="208">
        <v>0</v>
      </c>
      <c r="BC81" s="209">
        <v>110.960703447831</v>
      </c>
      <c r="BD81" s="210">
        <v>18.3828810913221</v>
      </c>
      <c r="BE81" s="208">
        <v>181.275213455812</v>
      </c>
      <c r="BF81" s="208">
        <v>199.658094547134</v>
      </c>
      <c r="BG81" s="208">
        <v>0</v>
      </c>
      <c r="BH81" s="208">
        <v>0</v>
      </c>
      <c r="BI81" s="208">
        <v>476.406292062134</v>
      </c>
      <c r="BJ81" s="208">
        <v>356.187757767039</v>
      </c>
      <c r="BK81" s="208">
        <v>-0.172797374138034</v>
      </c>
      <c r="BL81" s="211">
        <v>1032.07934700217</v>
      </c>
      <c r="BM81" s="213">
        <v>1143.04005045</v>
      </c>
    </row>
    <row r="82" spans="1:65">
      <c r="A82" s="86" t="s">
        <v>295</v>
      </c>
      <c r="B82" s="200" t="s">
        <v>296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8.38610888547485</v>
      </c>
      <c r="AF82" s="208">
        <v>1.77814857399107e-5</v>
      </c>
      <c r="AG82" s="208">
        <v>59.6240121435617</v>
      </c>
      <c r="AH82" s="208">
        <v>0</v>
      </c>
      <c r="AI82" s="208">
        <v>0</v>
      </c>
      <c r="AJ82" s="208">
        <v>0</v>
      </c>
      <c r="AK82" s="208">
        <v>0.00989033532493634</v>
      </c>
      <c r="AL82" s="208">
        <v>2.05648294394067</v>
      </c>
      <c r="AM82" s="208">
        <v>0</v>
      </c>
      <c r="AN82" s="208">
        <v>0</v>
      </c>
      <c r="AO82" s="208">
        <v>0</v>
      </c>
      <c r="AP82" s="208">
        <v>0.598563599415812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3.04677726042834</v>
      </c>
      <c r="AZ82" s="208">
        <v>0.482364520387593</v>
      </c>
      <c r="BA82" s="208">
        <v>0.0287638132777306</v>
      </c>
      <c r="BB82" s="208">
        <v>0</v>
      </c>
      <c r="BC82" s="209">
        <v>74.2329812832974</v>
      </c>
      <c r="BD82" s="210">
        <v>110.889785610895</v>
      </c>
      <c r="BE82" s="208">
        <v>443.16818041748</v>
      </c>
      <c r="BF82" s="208">
        <v>554.057966028375</v>
      </c>
      <c r="BG82" s="208">
        <v>0</v>
      </c>
      <c r="BH82" s="208">
        <v>0</v>
      </c>
      <c r="BI82" s="208">
        <v>661.969676713975</v>
      </c>
      <c r="BJ82" s="208">
        <v>172.608738375479</v>
      </c>
      <c r="BK82" s="208">
        <v>-0.12441647112632</v>
      </c>
      <c r="BL82" s="211">
        <v>1388.5119646467</v>
      </c>
      <c r="BM82" s="213">
        <v>1462.74494593</v>
      </c>
    </row>
    <row r="83" spans="1:65">
      <c r="A83" s="86" t="s">
        <v>297</v>
      </c>
      <c r="B83" s="200" t="s">
        <v>298</v>
      </c>
      <c r="C83" s="208">
        <v>0</v>
      </c>
      <c r="D83" s="208">
        <v>0</v>
      </c>
      <c r="E83" s="208">
        <v>0.0373224179984934</v>
      </c>
      <c r="F83" s="208">
        <v>0.00227917832229206</v>
      </c>
      <c r="G83" s="208">
        <v>0</v>
      </c>
      <c r="H83" s="208">
        <v>0.418334037623303</v>
      </c>
      <c r="I83" s="208">
        <v>1.13972166987096</v>
      </c>
      <c r="J83" s="208">
        <v>0.247478769488298</v>
      </c>
      <c r="K83" s="208">
        <v>0</v>
      </c>
      <c r="L83" s="208">
        <v>0.110361344629513</v>
      </c>
      <c r="M83" s="208">
        <v>19.1389675149143</v>
      </c>
      <c r="N83" s="208">
        <v>29.4513192998344</v>
      </c>
      <c r="O83" s="208">
        <v>0.228040261466996</v>
      </c>
      <c r="P83" s="208">
        <v>0.0288071170663911</v>
      </c>
      <c r="Q83" s="208">
        <v>0</v>
      </c>
      <c r="R83" s="208">
        <v>0.155798361324795</v>
      </c>
      <c r="S83" s="208">
        <v>0.00593815450977817</v>
      </c>
      <c r="T83" s="208">
        <v>8.43652774466859</v>
      </c>
      <c r="U83" s="208">
        <v>0.283961740965593</v>
      </c>
      <c r="V83" s="208">
        <v>0.362859122264724</v>
      </c>
      <c r="W83" s="208">
        <v>0.0681044676055349</v>
      </c>
      <c r="X83" s="208">
        <v>3.11924991051404</v>
      </c>
      <c r="Y83" s="208">
        <v>0.136328049500783</v>
      </c>
      <c r="Z83" s="208">
        <v>0.101099237863175</v>
      </c>
      <c r="AA83" s="208">
        <v>0.645905036764338</v>
      </c>
      <c r="AB83" s="208">
        <v>0.0130905766137837</v>
      </c>
      <c r="AC83" s="208">
        <v>30.767185510077</v>
      </c>
      <c r="AD83" s="208">
        <v>10.8036722363457</v>
      </c>
      <c r="AE83" s="208">
        <v>0.832984663712594</v>
      </c>
      <c r="AF83" s="208">
        <v>0.00500594696748198</v>
      </c>
      <c r="AG83" s="208">
        <v>28.4754005151595</v>
      </c>
      <c r="AH83" s="208">
        <v>1.10801478420751</v>
      </c>
      <c r="AI83" s="208">
        <v>0.879848061204953</v>
      </c>
      <c r="AJ83" s="208">
        <v>0.780835962313357</v>
      </c>
      <c r="AK83" s="208">
        <v>8.30992815953871</v>
      </c>
      <c r="AL83" s="208">
        <v>11.6672943629466</v>
      </c>
      <c r="AM83" s="208">
        <v>4.95840113287763</v>
      </c>
      <c r="AN83" s="208">
        <v>1.09497251681243</v>
      </c>
      <c r="AO83" s="208">
        <v>0.0362174664134403</v>
      </c>
      <c r="AP83" s="208">
        <v>5.25888057779147</v>
      </c>
      <c r="AQ83" s="208">
        <v>0.0807435478669466</v>
      </c>
      <c r="AR83" s="208">
        <v>0.164457622666895</v>
      </c>
      <c r="AS83" s="208">
        <v>0.0181207148191906</v>
      </c>
      <c r="AT83" s="208">
        <v>2.15325810365198</v>
      </c>
      <c r="AU83" s="208">
        <v>3.78765927174604</v>
      </c>
      <c r="AV83" s="208">
        <v>2.2577461130951</v>
      </c>
      <c r="AW83" s="208">
        <v>15.5723666924249</v>
      </c>
      <c r="AX83" s="208">
        <v>10.9234104524964</v>
      </c>
      <c r="AY83" s="208">
        <v>96.8936259865539</v>
      </c>
      <c r="AZ83" s="208">
        <v>566.996606304288</v>
      </c>
      <c r="BA83" s="208">
        <v>6.40975078848554</v>
      </c>
      <c r="BB83" s="208">
        <v>0</v>
      </c>
      <c r="BC83" s="209">
        <v>874.367881508273</v>
      </c>
      <c r="BD83" s="210">
        <v>204.829499830446</v>
      </c>
      <c r="BE83" s="208">
        <v>777.922509017959</v>
      </c>
      <c r="BF83" s="208">
        <v>982.752008848405</v>
      </c>
      <c r="BG83" s="208">
        <v>0</v>
      </c>
      <c r="BH83" s="208">
        <v>0</v>
      </c>
      <c r="BI83" s="208">
        <v>1382.65421388979</v>
      </c>
      <c r="BJ83" s="208">
        <v>397.013760540161</v>
      </c>
      <c r="BK83" s="208">
        <v>-1.44659548662572</v>
      </c>
      <c r="BL83" s="211">
        <v>2760.97338779173</v>
      </c>
      <c r="BM83" s="213">
        <v>3635.3412693</v>
      </c>
    </row>
    <row r="84" spans="1:65">
      <c r="A84" s="86" t="s">
        <v>299</v>
      </c>
      <c r="B84" s="200" t="s">
        <v>122</v>
      </c>
      <c r="C84" s="208">
        <v>0</v>
      </c>
      <c r="D84" s="208">
        <v>0</v>
      </c>
      <c r="E84" s="208">
        <v>0.456102002786478</v>
      </c>
      <c r="F84" s="208">
        <v>5.3301020003306</v>
      </c>
      <c r="G84" s="208">
        <v>132.81217781412</v>
      </c>
      <c r="H84" s="208">
        <v>402.187337024554</v>
      </c>
      <c r="I84" s="208">
        <v>304.612819493783</v>
      </c>
      <c r="J84" s="208">
        <v>63.3293727897356</v>
      </c>
      <c r="K84" s="208">
        <v>12.6240106201201</v>
      </c>
      <c r="L84" s="208">
        <v>23.7710728122325</v>
      </c>
      <c r="M84" s="208">
        <v>116.738484922089</v>
      </c>
      <c r="N84" s="208">
        <v>95.1389742098525</v>
      </c>
      <c r="O84" s="208">
        <v>38.9669244782401</v>
      </c>
      <c r="P84" s="208">
        <v>287.138358719955</v>
      </c>
      <c r="Q84" s="208">
        <v>20.328054926264</v>
      </c>
      <c r="R84" s="208">
        <v>57.9455417377059</v>
      </c>
      <c r="S84" s="208">
        <v>8.70454463659072</v>
      </c>
      <c r="T84" s="208">
        <v>396.010485108707</v>
      </c>
      <c r="U84" s="208">
        <v>39.5454804703451</v>
      </c>
      <c r="V84" s="208">
        <v>19.118096353466</v>
      </c>
      <c r="W84" s="208">
        <v>109.679897466376</v>
      </c>
      <c r="X84" s="208">
        <v>111.485915885752</v>
      </c>
      <c r="Y84" s="208">
        <v>75.8756586982433</v>
      </c>
      <c r="Z84" s="208">
        <v>237.116670551001</v>
      </c>
      <c r="AA84" s="208">
        <v>30.6765029122969</v>
      </c>
      <c r="AB84" s="208">
        <v>55.4883000964781</v>
      </c>
      <c r="AC84" s="208">
        <v>421.717944819556</v>
      </c>
      <c r="AD84" s="208">
        <v>129.638557038774</v>
      </c>
      <c r="AE84" s="208">
        <v>123.115688127738</v>
      </c>
      <c r="AF84" s="208">
        <v>26.1644059203347</v>
      </c>
      <c r="AG84" s="208">
        <v>155.706757147788</v>
      </c>
      <c r="AH84" s="208">
        <v>73.7854912684569</v>
      </c>
      <c r="AI84" s="208">
        <v>53.8128421984299</v>
      </c>
      <c r="AJ84" s="208">
        <v>32.8336696144567</v>
      </c>
      <c r="AK84" s="208">
        <v>409.803007041357</v>
      </c>
      <c r="AL84" s="208">
        <v>974.989540907808</v>
      </c>
      <c r="AM84" s="208">
        <v>1153.01219849742</v>
      </c>
      <c r="AN84" s="208">
        <v>13.9001976269198</v>
      </c>
      <c r="AO84" s="208">
        <v>17.1773735715834</v>
      </c>
      <c r="AP84" s="208">
        <v>286.762912906949</v>
      </c>
      <c r="AQ84" s="208">
        <v>2.35450384378889</v>
      </c>
      <c r="AR84" s="208">
        <v>59.6852764776305</v>
      </c>
      <c r="AS84" s="208">
        <v>205.532172367431</v>
      </c>
      <c r="AT84" s="208">
        <v>107.169936439438</v>
      </c>
      <c r="AU84" s="208">
        <v>18.9397642130638</v>
      </c>
      <c r="AV84" s="208">
        <v>119.186318714194</v>
      </c>
      <c r="AW84" s="208">
        <v>162.987381917035</v>
      </c>
      <c r="AX84" s="208">
        <v>109.132077330501</v>
      </c>
      <c r="AY84" s="208">
        <v>98.0517632131152</v>
      </c>
      <c r="AZ84" s="208">
        <v>60.2998330562529</v>
      </c>
      <c r="BA84" s="208">
        <v>37.8462219815289</v>
      </c>
      <c r="BB84" s="208">
        <v>0</v>
      </c>
      <c r="BC84" s="209">
        <v>7498.68672197258</v>
      </c>
      <c r="BD84" s="210">
        <v>0</v>
      </c>
      <c r="BE84" s="208">
        <v>0</v>
      </c>
      <c r="BF84" s="208">
        <v>0</v>
      </c>
      <c r="BG84" s="208">
        <v>0</v>
      </c>
      <c r="BH84" s="208">
        <v>0</v>
      </c>
      <c r="BI84" s="208">
        <v>14.9642878655661</v>
      </c>
      <c r="BJ84" s="208">
        <v>261.425518719509</v>
      </c>
      <c r="BK84" s="208">
        <v>0</v>
      </c>
      <c r="BL84" s="211">
        <v>276.389806585075</v>
      </c>
      <c r="BM84" s="213">
        <v>7775.07652855765</v>
      </c>
    </row>
    <row r="85" spans="1:65">
      <c r="A85" s="86" t="s">
        <v>300</v>
      </c>
      <c r="B85" s="200" t="s">
        <v>301</v>
      </c>
      <c r="C85" s="208">
        <v>256.373866444413</v>
      </c>
      <c r="D85" s="208">
        <v>136.920239565144</v>
      </c>
      <c r="E85" s="208">
        <v>9.07977584703276</v>
      </c>
      <c r="F85" s="208">
        <v>0</v>
      </c>
      <c r="G85" s="208">
        <v>14.8090642971132</v>
      </c>
      <c r="H85" s="208">
        <v>146.737371436144</v>
      </c>
      <c r="I85" s="208">
        <v>166.150967333533</v>
      </c>
      <c r="J85" s="208">
        <v>19.5478758584913</v>
      </c>
      <c r="K85" s="208">
        <v>12.9470456455857</v>
      </c>
      <c r="L85" s="208">
        <v>14.4751405725369</v>
      </c>
      <c r="M85" s="208">
        <v>3.52853768390188</v>
      </c>
      <c r="N85" s="208">
        <v>58.5911977612336</v>
      </c>
      <c r="O85" s="208">
        <v>30.7859081467824</v>
      </c>
      <c r="P85" s="208">
        <v>29.9752021645227</v>
      </c>
      <c r="Q85" s="208">
        <v>2.97795642164772</v>
      </c>
      <c r="R85" s="208">
        <v>1.50876619146268</v>
      </c>
      <c r="S85" s="208">
        <v>2.46844672582004</v>
      </c>
      <c r="T85" s="208">
        <v>127.786553823076</v>
      </c>
      <c r="U85" s="208">
        <v>8.34168275989741</v>
      </c>
      <c r="V85" s="208">
        <v>3.77313043357398</v>
      </c>
      <c r="W85" s="208">
        <v>79.2194158275852</v>
      </c>
      <c r="X85" s="208">
        <v>42.8870459821789</v>
      </c>
      <c r="Y85" s="208">
        <v>63.6519377202716</v>
      </c>
      <c r="Z85" s="208">
        <v>55.5229946809378</v>
      </c>
      <c r="AA85" s="208">
        <v>3.59223155019804</v>
      </c>
      <c r="AB85" s="208">
        <v>10.6154790970671</v>
      </c>
      <c r="AC85" s="208">
        <v>52.3325593249776</v>
      </c>
      <c r="AD85" s="208">
        <v>26.8009385017594</v>
      </c>
      <c r="AE85" s="208">
        <v>36.6089805019099</v>
      </c>
      <c r="AF85" s="208">
        <v>1.64711189644216</v>
      </c>
      <c r="AG85" s="208">
        <v>41.7347939444845</v>
      </c>
      <c r="AH85" s="208">
        <v>7.46268326190063</v>
      </c>
      <c r="AI85" s="208">
        <v>2780.86430336972</v>
      </c>
      <c r="AJ85" s="208">
        <v>70.3581991941662</v>
      </c>
      <c r="AK85" s="208">
        <v>8.34403255064549</v>
      </c>
      <c r="AL85" s="208">
        <v>656.719202824536</v>
      </c>
      <c r="AM85" s="208">
        <v>27.4695870015493</v>
      </c>
      <c r="AN85" s="208">
        <v>0.723304711179133</v>
      </c>
      <c r="AO85" s="208">
        <v>0.633954103402932</v>
      </c>
      <c r="AP85" s="208">
        <v>22.8462484620947</v>
      </c>
      <c r="AQ85" s="208">
        <v>37.4140727807081</v>
      </c>
      <c r="AR85" s="208">
        <v>164.456979040305</v>
      </c>
      <c r="AS85" s="208">
        <v>84.077824750375</v>
      </c>
      <c r="AT85" s="208">
        <v>21.687359080861</v>
      </c>
      <c r="AU85" s="208">
        <v>40.1233972303551</v>
      </c>
      <c r="AV85" s="208">
        <v>34.1795403918385</v>
      </c>
      <c r="AW85" s="208">
        <v>69.5980870234089</v>
      </c>
      <c r="AX85" s="208">
        <v>75.9256726382373</v>
      </c>
      <c r="AY85" s="208">
        <v>193.099170013162</v>
      </c>
      <c r="AZ85" s="208">
        <v>138.597686277338</v>
      </c>
      <c r="BA85" s="208">
        <v>79.5421399368814</v>
      </c>
      <c r="BB85" s="208">
        <v>0</v>
      </c>
      <c r="BC85" s="209">
        <v>5975.51566278239</v>
      </c>
      <c r="BD85" s="210">
        <v>0</v>
      </c>
      <c r="BE85" s="208">
        <v>1725.14055742595</v>
      </c>
      <c r="BF85" s="208">
        <v>1725.14055742595</v>
      </c>
      <c r="BG85" s="208">
        <v>0</v>
      </c>
      <c r="BH85" s="208">
        <v>0</v>
      </c>
      <c r="BI85" s="208">
        <v>1989.65952501269</v>
      </c>
      <c r="BJ85" s="208">
        <v>0</v>
      </c>
      <c r="BK85" s="208">
        <v>0</v>
      </c>
      <c r="BL85" s="211">
        <v>3714.80008243864</v>
      </c>
      <c r="BM85" s="213">
        <v>9690.31574522103</v>
      </c>
    </row>
    <row r="86" spans="1:65">
      <c r="A86" s="86" t="s">
        <v>302</v>
      </c>
      <c r="B86" s="200" t="s">
        <v>303</v>
      </c>
      <c r="C86" s="208">
        <v>0</v>
      </c>
      <c r="D86" s="208">
        <v>0</v>
      </c>
      <c r="E86" s="208">
        <v>0</v>
      </c>
      <c r="F86" s="208">
        <v>0</v>
      </c>
      <c r="G86" s="208">
        <v>0.000537476034018803</v>
      </c>
      <c r="H86" s="208">
        <v>0.0177159123204054</v>
      </c>
      <c r="I86" s="208">
        <v>0.0183142843206978</v>
      </c>
      <c r="J86" s="208">
        <v>0.00397461362904016</v>
      </c>
      <c r="K86" s="208">
        <v>0.000366338942514059</v>
      </c>
      <c r="L86" s="208">
        <v>0.00112512874219915</v>
      </c>
      <c r="M86" s="208">
        <v>0.00287875103125006</v>
      </c>
      <c r="N86" s="208">
        <v>0.0058474175827442</v>
      </c>
      <c r="O86" s="208">
        <v>0.00173362060716431</v>
      </c>
      <c r="P86" s="208">
        <v>0.00205240460241801</v>
      </c>
      <c r="Q86" s="208">
        <v>0.000545335310584606</v>
      </c>
      <c r="R86" s="208">
        <v>0.0286193209149918</v>
      </c>
      <c r="S86" s="208">
        <v>0.000170932254817728</v>
      </c>
      <c r="T86" s="208">
        <v>0.00802914751545523</v>
      </c>
      <c r="U86" s="208">
        <v>0.00182591367209851</v>
      </c>
      <c r="V86" s="208">
        <v>0.00119767933034654</v>
      </c>
      <c r="W86" s="208">
        <v>0.00409772727170957</v>
      </c>
      <c r="X86" s="208">
        <v>0.00160339824839461</v>
      </c>
      <c r="Y86" s="208">
        <v>0.00134545502012026</v>
      </c>
      <c r="Z86" s="208">
        <v>0.00805360305632735</v>
      </c>
      <c r="AA86" s="208">
        <v>0.00106705093835172</v>
      </c>
      <c r="AB86" s="208">
        <v>0.000926042094311625</v>
      </c>
      <c r="AC86" s="208">
        <v>0.00821103409509165</v>
      </c>
      <c r="AD86" s="208">
        <v>0.00721084530028585</v>
      </c>
      <c r="AE86" s="208">
        <v>0.00390843404493893</v>
      </c>
      <c r="AF86" s="208">
        <v>0.000213893488250229</v>
      </c>
      <c r="AG86" s="208">
        <v>0.00597531361924978</v>
      </c>
      <c r="AH86" s="208">
        <v>0.00430846129821793</v>
      </c>
      <c r="AI86" s="208">
        <v>0.00183215424953906</v>
      </c>
      <c r="AJ86" s="208">
        <v>0.0371219346438795</v>
      </c>
      <c r="AK86" s="208">
        <v>0.0112979841935891</v>
      </c>
      <c r="AL86" s="208">
        <v>0.13753740880934</v>
      </c>
      <c r="AM86" s="208">
        <v>0.0283226158888582</v>
      </c>
      <c r="AN86" s="208">
        <v>0.000286813021751923</v>
      </c>
      <c r="AO86" s="208">
        <v>0.000600818225222613</v>
      </c>
      <c r="AP86" s="208">
        <v>0.057773509935806</v>
      </c>
      <c r="AQ86" s="208">
        <v>0.0165499763474947</v>
      </c>
      <c r="AR86" s="208">
        <v>0.0734890768303988</v>
      </c>
      <c r="AS86" s="208">
        <v>0.00130843955080559</v>
      </c>
      <c r="AT86" s="208">
        <v>0.00669399640784497</v>
      </c>
      <c r="AU86" s="208">
        <v>0.0257099293841269</v>
      </c>
      <c r="AV86" s="208">
        <v>0.0118763686938892</v>
      </c>
      <c r="AW86" s="208">
        <v>0.0300239285969605</v>
      </c>
      <c r="AX86" s="208">
        <v>0.225247434729133</v>
      </c>
      <c r="AY86" s="208">
        <v>0.65776328955343</v>
      </c>
      <c r="AZ86" s="208">
        <v>0.221978562918348</v>
      </c>
      <c r="BA86" s="208">
        <v>0.122731678600224</v>
      </c>
      <c r="BB86" s="208">
        <v>0</v>
      </c>
      <c r="BC86" s="209">
        <v>1.81000145586664</v>
      </c>
      <c r="BD86" s="210">
        <v>9.1436229408067e-9</v>
      </c>
      <c r="BE86" s="208">
        <v>0.0032108278710673</v>
      </c>
      <c r="BF86" s="208">
        <v>0.00321083701469024</v>
      </c>
      <c r="BG86" s="208">
        <v>0</v>
      </c>
      <c r="BH86" s="208">
        <v>0</v>
      </c>
      <c r="BI86" s="208">
        <v>1.27891988561369</v>
      </c>
      <c r="BJ86" s="208">
        <v>0</v>
      </c>
      <c r="BK86" s="208">
        <v>-0.00196812849501917</v>
      </c>
      <c r="BL86" s="211">
        <v>1.28016259413336</v>
      </c>
      <c r="BM86" s="213">
        <v>3.09016405</v>
      </c>
    </row>
    <row r="87" spans="1:65">
      <c r="A87" s="86" t="s">
        <v>304</v>
      </c>
      <c r="B87" s="200" t="s">
        <v>305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  <c r="R87" s="208">
        <v>0</v>
      </c>
      <c r="S87" s="208">
        <v>0</v>
      </c>
      <c r="T87" s="208">
        <v>0</v>
      </c>
      <c r="U87" s="208">
        <v>0</v>
      </c>
      <c r="V87" s="208">
        <v>0</v>
      </c>
      <c r="W87" s="208">
        <v>0</v>
      </c>
      <c r="X87" s="208">
        <v>0</v>
      </c>
      <c r="Y87" s="208">
        <v>0</v>
      </c>
      <c r="Z87" s="208">
        <v>0</v>
      </c>
      <c r="AA87" s="208">
        <v>0</v>
      </c>
      <c r="AB87" s="208">
        <v>0</v>
      </c>
      <c r="AC87" s="208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0</v>
      </c>
      <c r="AM87" s="208">
        <v>0</v>
      </c>
      <c r="AN87" s="208">
        <v>0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9">
        <v>0</v>
      </c>
      <c r="BD87" s="210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0</v>
      </c>
      <c r="BK87" s="208">
        <v>0</v>
      </c>
      <c r="BL87" s="211">
        <v>0</v>
      </c>
      <c r="BM87" s="213">
        <v>0</v>
      </c>
    </row>
    <row r="88" spans="1:65">
      <c r="A88" s="86" t="s">
        <v>306</v>
      </c>
      <c r="B88" s="200" t="s">
        <v>307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8">
        <v>0</v>
      </c>
      <c r="X88" s="208">
        <v>0</v>
      </c>
      <c r="Y88" s="208">
        <v>0</v>
      </c>
      <c r="Z88" s="208">
        <v>0</v>
      </c>
      <c r="AA88" s="208">
        <v>0</v>
      </c>
      <c r="AB88" s="208">
        <v>0</v>
      </c>
      <c r="AC88" s="208">
        <v>0</v>
      </c>
      <c r="AD88" s="208">
        <v>0</v>
      </c>
      <c r="AE88" s="208">
        <v>0</v>
      </c>
      <c r="AF88" s="208">
        <v>0</v>
      </c>
      <c r="AG88" s="208">
        <v>0</v>
      </c>
      <c r="AH88" s="208">
        <v>0</v>
      </c>
      <c r="AI88" s="208">
        <v>0</v>
      </c>
      <c r="AJ88" s="208">
        <v>0</v>
      </c>
      <c r="AK88" s="208">
        <v>0</v>
      </c>
      <c r="AL88" s="208">
        <v>0</v>
      </c>
      <c r="AM88" s="208">
        <v>0</v>
      </c>
      <c r="AN88" s="208">
        <v>0</v>
      </c>
      <c r="AO88" s="208">
        <v>0</v>
      </c>
      <c r="AP88" s="208">
        <v>0</v>
      </c>
      <c r="AQ88" s="208">
        <v>0</v>
      </c>
      <c r="AR88" s="208">
        <v>0</v>
      </c>
      <c r="AS88" s="208">
        <v>0</v>
      </c>
      <c r="AT88" s="208">
        <v>0</v>
      </c>
      <c r="AU88" s="208">
        <v>0</v>
      </c>
      <c r="AV88" s="208">
        <v>0</v>
      </c>
      <c r="AW88" s="208">
        <v>0</v>
      </c>
      <c r="AX88" s="208">
        <v>0</v>
      </c>
      <c r="AY88" s="208">
        <v>0</v>
      </c>
      <c r="AZ88" s="208">
        <v>0</v>
      </c>
      <c r="BA88" s="208">
        <v>0</v>
      </c>
      <c r="BB88" s="208">
        <v>0</v>
      </c>
      <c r="BC88" s="209">
        <v>0</v>
      </c>
      <c r="BD88" s="210">
        <v>0</v>
      </c>
      <c r="BE88" s="208">
        <v>0</v>
      </c>
      <c r="BF88" s="208">
        <v>0</v>
      </c>
      <c r="BG88" s="208">
        <v>0</v>
      </c>
      <c r="BH88" s="208">
        <v>0</v>
      </c>
      <c r="BI88" s="208">
        <v>0</v>
      </c>
      <c r="BJ88" s="208">
        <v>0</v>
      </c>
      <c r="BK88" s="208">
        <v>0</v>
      </c>
      <c r="BL88" s="211">
        <v>0</v>
      </c>
      <c r="BM88" s="213">
        <v>0</v>
      </c>
    </row>
    <row r="89" spans="1:65">
      <c r="A89" s="86" t="s">
        <v>308</v>
      </c>
      <c r="B89" s="200" t="s">
        <v>309</v>
      </c>
      <c r="C89" s="208">
        <v>0</v>
      </c>
      <c r="D89" s="208">
        <v>0</v>
      </c>
      <c r="E89" s="208">
        <v>0</v>
      </c>
      <c r="F89" s="208">
        <v>0</v>
      </c>
      <c r="G89" s="208">
        <v>0</v>
      </c>
      <c r="H89" s="208">
        <v>0</v>
      </c>
      <c r="I89" s="208">
        <v>0</v>
      </c>
      <c r="J89" s="208">
        <v>0</v>
      </c>
      <c r="K89" s="208">
        <v>0</v>
      </c>
      <c r="L89" s="208">
        <v>0</v>
      </c>
      <c r="M89" s="208">
        <v>0</v>
      </c>
      <c r="N89" s="208">
        <v>0</v>
      </c>
      <c r="O89" s="208">
        <v>0</v>
      </c>
      <c r="P89" s="208">
        <v>0</v>
      </c>
      <c r="Q89" s="208">
        <v>0</v>
      </c>
      <c r="R89" s="208">
        <v>0</v>
      </c>
      <c r="S89" s="208">
        <v>0</v>
      </c>
      <c r="T89" s="208">
        <v>0</v>
      </c>
      <c r="U89" s="208">
        <v>0</v>
      </c>
      <c r="V89" s="208">
        <v>0</v>
      </c>
      <c r="W89" s="208">
        <v>0</v>
      </c>
      <c r="X89" s="208">
        <v>0</v>
      </c>
      <c r="Y89" s="208">
        <v>0</v>
      </c>
      <c r="Z89" s="208">
        <v>0</v>
      </c>
      <c r="AA89" s="208">
        <v>0</v>
      </c>
      <c r="AB89" s="208">
        <v>0</v>
      </c>
      <c r="AC89" s="208">
        <v>0</v>
      </c>
      <c r="AD89" s="208">
        <v>0</v>
      </c>
      <c r="AE89" s="208">
        <v>0</v>
      </c>
      <c r="AF89" s="208">
        <v>0</v>
      </c>
      <c r="AG89" s="208">
        <v>0</v>
      </c>
      <c r="AH89" s="208">
        <v>0</v>
      </c>
      <c r="AI89" s="208">
        <v>0</v>
      </c>
      <c r="AJ89" s="208">
        <v>0</v>
      </c>
      <c r="AK89" s="208">
        <v>0</v>
      </c>
      <c r="AL89" s="208">
        <v>0</v>
      </c>
      <c r="AM89" s="208">
        <v>0</v>
      </c>
      <c r="AN89" s="208">
        <v>0</v>
      </c>
      <c r="AO89" s="208">
        <v>0</v>
      </c>
      <c r="AP89" s="208">
        <v>0</v>
      </c>
      <c r="AQ89" s="208">
        <v>0</v>
      </c>
      <c r="AR89" s="208">
        <v>0</v>
      </c>
      <c r="AS89" s="208">
        <v>0</v>
      </c>
      <c r="AT89" s="208">
        <v>0</v>
      </c>
      <c r="AU89" s="208">
        <v>0</v>
      </c>
      <c r="AV89" s="208">
        <v>0</v>
      </c>
      <c r="AW89" s="208">
        <v>0</v>
      </c>
      <c r="AX89" s="208">
        <v>0</v>
      </c>
      <c r="AY89" s="208">
        <v>0</v>
      </c>
      <c r="AZ89" s="208">
        <v>0</v>
      </c>
      <c r="BA89" s="208">
        <v>0</v>
      </c>
      <c r="BB89" s="208">
        <v>0</v>
      </c>
      <c r="BC89" s="209">
        <v>0</v>
      </c>
      <c r="BD89" s="210">
        <v>0</v>
      </c>
      <c r="BE89" s="208">
        <v>0</v>
      </c>
      <c r="BF89" s="208">
        <v>0</v>
      </c>
      <c r="BG89" s="208">
        <v>0</v>
      </c>
      <c r="BH89" s="208">
        <v>0</v>
      </c>
      <c r="BI89" s="208">
        <v>0</v>
      </c>
      <c r="BJ89" s="208">
        <v>0</v>
      </c>
      <c r="BK89" s="208">
        <v>0</v>
      </c>
      <c r="BL89" s="211">
        <v>0</v>
      </c>
      <c r="BM89" s="213">
        <v>0</v>
      </c>
    </row>
    <row r="90" spans="1:65">
      <c r="A90" s="86" t="s">
        <v>310</v>
      </c>
      <c r="B90" s="200" t="s">
        <v>311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  <c r="R90" s="208">
        <v>0</v>
      </c>
      <c r="S90" s="208">
        <v>0</v>
      </c>
      <c r="T90" s="208">
        <v>0</v>
      </c>
      <c r="U90" s="208">
        <v>0</v>
      </c>
      <c r="V90" s="208">
        <v>0</v>
      </c>
      <c r="W90" s="208">
        <v>0</v>
      </c>
      <c r="X90" s="208">
        <v>0</v>
      </c>
      <c r="Y90" s="208">
        <v>0</v>
      </c>
      <c r="Z90" s="208">
        <v>0</v>
      </c>
      <c r="AA90" s="208">
        <v>0</v>
      </c>
      <c r="AB90" s="208">
        <v>0</v>
      </c>
      <c r="AC90" s="208">
        <v>0</v>
      </c>
      <c r="AD90" s="208">
        <v>0</v>
      </c>
      <c r="AE90" s="208">
        <v>0</v>
      </c>
      <c r="AF90" s="208">
        <v>0</v>
      </c>
      <c r="AG90" s="208">
        <v>0</v>
      </c>
      <c r="AH90" s="208">
        <v>0</v>
      </c>
      <c r="AI90" s="208">
        <v>0</v>
      </c>
      <c r="AJ90" s="208">
        <v>0</v>
      </c>
      <c r="AK90" s="208">
        <v>0</v>
      </c>
      <c r="AL90" s="208">
        <v>0</v>
      </c>
      <c r="AM90" s="208">
        <v>0</v>
      </c>
      <c r="AN90" s="208">
        <v>0</v>
      </c>
      <c r="AO90" s="208">
        <v>0</v>
      </c>
      <c r="AP90" s="208">
        <v>0</v>
      </c>
      <c r="AQ90" s="208">
        <v>0</v>
      </c>
      <c r="AR90" s="208">
        <v>0</v>
      </c>
      <c r="AS90" s="208">
        <v>0</v>
      </c>
      <c r="AT90" s="208">
        <v>0</v>
      </c>
      <c r="AU90" s="208">
        <v>0</v>
      </c>
      <c r="AV90" s="208">
        <v>0</v>
      </c>
      <c r="AW90" s="208">
        <v>0</v>
      </c>
      <c r="AX90" s="208">
        <v>0</v>
      </c>
      <c r="AY90" s="208">
        <v>0</v>
      </c>
      <c r="AZ90" s="208">
        <v>0</v>
      </c>
      <c r="BA90" s="208">
        <v>0</v>
      </c>
      <c r="BB90" s="208">
        <v>0</v>
      </c>
      <c r="BC90" s="209">
        <v>0</v>
      </c>
      <c r="BD90" s="210">
        <v>0</v>
      </c>
      <c r="BE90" s="208">
        <v>0</v>
      </c>
      <c r="BF90" s="208">
        <v>0</v>
      </c>
      <c r="BG90" s="208">
        <v>0</v>
      </c>
      <c r="BH90" s="208">
        <v>0</v>
      </c>
      <c r="BI90" s="208">
        <v>0</v>
      </c>
      <c r="BJ90" s="208">
        <v>0</v>
      </c>
      <c r="BK90" s="208">
        <v>0</v>
      </c>
      <c r="BL90" s="211">
        <v>0</v>
      </c>
      <c r="BM90" s="213">
        <v>0</v>
      </c>
    </row>
    <row r="91" spans="1:65">
      <c r="A91" s="86" t="s">
        <v>312</v>
      </c>
      <c r="B91" s="200" t="s">
        <v>313</v>
      </c>
      <c r="C91" s="208">
        <v>3.80933021209971</v>
      </c>
      <c r="D91" s="208">
        <v>0.924555777182168</v>
      </c>
      <c r="E91" s="208">
        <v>0.63601400922962</v>
      </c>
      <c r="F91" s="208">
        <v>0.000313437188393321</v>
      </c>
      <c r="G91" s="208">
        <v>0.425893236698816</v>
      </c>
      <c r="H91" s="208">
        <v>13.7726036008291</v>
      </c>
      <c r="I91" s="208">
        <v>29.9602477896574</v>
      </c>
      <c r="J91" s="208">
        <v>2.54574872551292</v>
      </c>
      <c r="K91" s="208">
        <v>1.13515683803037</v>
      </c>
      <c r="L91" s="208">
        <v>0.268311716425609</v>
      </c>
      <c r="M91" s="208">
        <v>0.328281752111914</v>
      </c>
      <c r="N91" s="208">
        <v>3.85854986477993</v>
      </c>
      <c r="O91" s="208">
        <v>1.4363583226284</v>
      </c>
      <c r="P91" s="208">
        <v>2.92973655196016</v>
      </c>
      <c r="Q91" s="208">
        <v>0.120107705291333</v>
      </c>
      <c r="R91" s="208">
        <v>3.83803169849808</v>
      </c>
      <c r="S91" s="208">
        <v>0.175941844549033</v>
      </c>
      <c r="T91" s="208">
        <v>17.4006066798723</v>
      </c>
      <c r="U91" s="208">
        <v>1.64550465053447</v>
      </c>
      <c r="V91" s="208">
        <v>0.227027902955766</v>
      </c>
      <c r="W91" s="208">
        <v>3.66152233526404</v>
      </c>
      <c r="X91" s="208">
        <v>1.85986525926563</v>
      </c>
      <c r="Y91" s="208">
        <v>2.34005787492145</v>
      </c>
      <c r="Z91" s="208">
        <v>3.70839416043092</v>
      </c>
      <c r="AA91" s="208">
        <v>0.482074771323803</v>
      </c>
      <c r="AB91" s="208">
        <v>0.777984076937514</v>
      </c>
      <c r="AC91" s="208">
        <v>4.14919809619082</v>
      </c>
      <c r="AD91" s="208">
        <v>5.27396608689731</v>
      </c>
      <c r="AE91" s="208">
        <v>1.59068262845678</v>
      </c>
      <c r="AF91" s="208">
        <v>0.0877504554531414</v>
      </c>
      <c r="AG91" s="208">
        <v>3.82397833821662</v>
      </c>
      <c r="AH91" s="208">
        <v>0.238410758187528</v>
      </c>
      <c r="AI91" s="208">
        <v>0.272791495769608</v>
      </c>
      <c r="AJ91" s="208">
        <v>0.0674502984791253</v>
      </c>
      <c r="AK91" s="208">
        <v>0.758497818391714</v>
      </c>
      <c r="AL91" s="208">
        <v>36.3388897923577</v>
      </c>
      <c r="AM91" s="208">
        <v>25.7268199802634</v>
      </c>
      <c r="AN91" s="208">
        <v>1.18079904394178</v>
      </c>
      <c r="AO91" s="208">
        <v>0.0584958112539761</v>
      </c>
      <c r="AP91" s="208">
        <v>3.18186815792167</v>
      </c>
      <c r="AQ91" s="208">
        <v>0.0135622355506676</v>
      </c>
      <c r="AR91" s="208">
        <v>0.181537265165938</v>
      </c>
      <c r="AS91" s="208">
        <v>0.262273387782009</v>
      </c>
      <c r="AT91" s="208">
        <v>0.453213973954428</v>
      </c>
      <c r="AU91" s="208">
        <v>0.232691250795384</v>
      </c>
      <c r="AV91" s="208">
        <v>0.0174688351998638</v>
      </c>
      <c r="AW91" s="208">
        <v>2.20431565861108</v>
      </c>
      <c r="AX91" s="208">
        <v>0.409401773752533</v>
      </c>
      <c r="AY91" s="208">
        <v>0.799798387529142</v>
      </c>
      <c r="AZ91" s="208">
        <v>0.00191561665823994</v>
      </c>
      <c r="BA91" s="208">
        <v>0.119013682757929</v>
      </c>
      <c r="BB91" s="208">
        <v>0</v>
      </c>
      <c r="BC91" s="209">
        <v>185.713011623717</v>
      </c>
      <c r="BD91" s="210">
        <v>0.0302519875469262</v>
      </c>
      <c r="BE91" s="208">
        <v>0.215647832841133</v>
      </c>
      <c r="BF91" s="208">
        <v>0.245899820388059</v>
      </c>
      <c r="BG91" s="208">
        <v>0</v>
      </c>
      <c r="BH91" s="208">
        <v>0</v>
      </c>
      <c r="BI91" s="208">
        <v>2.79533102928185</v>
      </c>
      <c r="BJ91" s="208">
        <v>0</v>
      </c>
      <c r="BK91" s="208">
        <v>0</v>
      </c>
      <c r="BL91" s="211">
        <v>3.04123084966991</v>
      </c>
      <c r="BM91" s="213">
        <v>188.754242473387</v>
      </c>
    </row>
    <row r="92" spans="1:65">
      <c r="A92" s="86" t="s">
        <v>314</v>
      </c>
      <c r="B92" s="200" t="s">
        <v>315</v>
      </c>
      <c r="C92" s="208">
        <v>0</v>
      </c>
      <c r="D92" s="208">
        <v>0</v>
      </c>
      <c r="E92" s="208">
        <v>0</v>
      </c>
      <c r="F92" s="208">
        <v>0.00458399736219966</v>
      </c>
      <c r="G92" s="208">
        <v>0.0501483221421329</v>
      </c>
      <c r="H92" s="208">
        <v>0.665094149497762</v>
      </c>
      <c r="I92" s="208">
        <v>1.8156100813372</v>
      </c>
      <c r="J92" s="208">
        <v>0.096262199824851</v>
      </c>
      <c r="K92" s="208">
        <v>0</v>
      </c>
      <c r="L92" s="208">
        <v>0.00474492528409677</v>
      </c>
      <c r="M92" s="208">
        <v>0.373566486035255</v>
      </c>
      <c r="N92" s="208">
        <v>0.140511569739246</v>
      </c>
      <c r="O92" s="208">
        <v>5.11539564305142</v>
      </c>
      <c r="P92" s="208">
        <v>0.00301801427862782</v>
      </c>
      <c r="Q92" s="208">
        <v>0</v>
      </c>
      <c r="R92" s="208">
        <v>0</v>
      </c>
      <c r="S92" s="208">
        <v>0.0603554992396779</v>
      </c>
      <c r="T92" s="208">
        <v>3.58288126421701</v>
      </c>
      <c r="U92" s="208">
        <v>0.685482172333143</v>
      </c>
      <c r="V92" s="208">
        <v>0.199415881957629</v>
      </c>
      <c r="W92" s="208">
        <v>1.21664855583661</v>
      </c>
      <c r="X92" s="208">
        <v>1.42564401044051</v>
      </c>
      <c r="Y92" s="208">
        <v>0.0307026593726437</v>
      </c>
      <c r="Z92" s="208">
        <v>2.5817617194202</v>
      </c>
      <c r="AA92" s="208">
        <v>0.00972522938249447</v>
      </c>
      <c r="AB92" s="208">
        <v>0.171524438918073</v>
      </c>
      <c r="AC92" s="208">
        <v>3.54021703170072</v>
      </c>
      <c r="AD92" s="208">
        <v>0</v>
      </c>
      <c r="AE92" s="208">
        <v>1.99973704131387</v>
      </c>
      <c r="AF92" s="208">
        <v>3.11498983210856e-6</v>
      </c>
      <c r="AG92" s="208">
        <v>0.131933851462894</v>
      </c>
      <c r="AH92" s="208">
        <v>0.14705937240745</v>
      </c>
      <c r="AI92" s="208">
        <v>0</v>
      </c>
      <c r="AJ92" s="208">
        <v>0.0252966379613263</v>
      </c>
      <c r="AK92" s="208">
        <v>0.192037320982775</v>
      </c>
      <c r="AL92" s="208">
        <v>0.205674952619344</v>
      </c>
      <c r="AM92" s="208">
        <v>1.56149242644474</v>
      </c>
      <c r="AN92" s="208">
        <v>0</v>
      </c>
      <c r="AO92" s="208">
        <v>0</v>
      </c>
      <c r="AP92" s="208">
        <v>0.0848496123729264</v>
      </c>
      <c r="AQ92" s="208">
        <v>0.0604756072108745</v>
      </c>
      <c r="AR92" s="208">
        <v>0.365484986142303</v>
      </c>
      <c r="AS92" s="208">
        <v>0.0327778503526661</v>
      </c>
      <c r="AT92" s="208">
        <v>0.985673712494934</v>
      </c>
      <c r="AU92" s="208">
        <v>1.81991350238557</v>
      </c>
      <c r="AV92" s="208">
        <v>0.0939526241760222</v>
      </c>
      <c r="AW92" s="208">
        <v>2.96971958370677</v>
      </c>
      <c r="AX92" s="208">
        <v>0.614921873056312</v>
      </c>
      <c r="AY92" s="208">
        <v>24.6686958468919</v>
      </c>
      <c r="AZ92" s="208">
        <v>8.33489261886351</v>
      </c>
      <c r="BA92" s="208">
        <v>9.20557257875141</v>
      </c>
      <c r="BB92" s="208">
        <v>0</v>
      </c>
      <c r="BC92" s="209">
        <v>75.2734589659589</v>
      </c>
      <c r="BD92" s="210">
        <v>3.41033292732795</v>
      </c>
      <c r="BE92" s="208">
        <v>20.9918513196319</v>
      </c>
      <c r="BF92" s="208">
        <v>24.4021842469598</v>
      </c>
      <c r="BG92" s="208">
        <v>0</v>
      </c>
      <c r="BH92" s="208">
        <v>0</v>
      </c>
      <c r="BI92" s="208">
        <v>394.324356787081</v>
      </c>
      <c r="BJ92" s="208">
        <v>0</v>
      </c>
      <c r="BK92" s="208">
        <v>0</v>
      </c>
      <c r="BL92" s="211">
        <v>418.726541034041</v>
      </c>
      <c r="BM92" s="213">
        <v>494</v>
      </c>
    </row>
    <row r="93" spans="1:65">
      <c r="A93" s="86" t="s">
        <v>316</v>
      </c>
      <c r="B93" s="200" t="s">
        <v>129</v>
      </c>
      <c r="C93" s="208">
        <v>0</v>
      </c>
      <c r="D93" s="208">
        <v>0</v>
      </c>
      <c r="E93" s="208">
        <v>0</v>
      </c>
      <c r="F93" s="208">
        <v>0.0167710731793994</v>
      </c>
      <c r="G93" s="208">
        <v>0.0323058475999138</v>
      </c>
      <c r="H93" s="208">
        <v>4.28906023534782</v>
      </c>
      <c r="I93" s="208">
        <v>5.37272193095561</v>
      </c>
      <c r="J93" s="208">
        <v>0.581334210644409</v>
      </c>
      <c r="K93" s="208">
        <v>4.03463516067337</v>
      </c>
      <c r="L93" s="208">
        <v>0.153052666393623</v>
      </c>
      <c r="M93" s="208">
        <v>0.189703747399163</v>
      </c>
      <c r="N93" s="208">
        <v>2.55041055783458</v>
      </c>
      <c r="O93" s="208">
        <v>0.604258406052367</v>
      </c>
      <c r="P93" s="208">
        <v>0.69182466222765</v>
      </c>
      <c r="Q93" s="208">
        <v>0.12506442973049</v>
      </c>
      <c r="R93" s="208">
        <v>0.632042856379142</v>
      </c>
      <c r="S93" s="208">
        <v>0.00758475276520522</v>
      </c>
      <c r="T93" s="208">
        <v>9.51254728958687</v>
      </c>
      <c r="U93" s="208">
        <v>0.859393981387866</v>
      </c>
      <c r="V93" s="208">
        <v>0.348817526555584</v>
      </c>
      <c r="W93" s="208">
        <v>0.696424219082244</v>
      </c>
      <c r="X93" s="208">
        <v>0.984848783515176</v>
      </c>
      <c r="Y93" s="208">
        <v>0.591099224112881</v>
      </c>
      <c r="Z93" s="208">
        <v>0.840657222088892</v>
      </c>
      <c r="AA93" s="208">
        <v>1.03604625424871</v>
      </c>
      <c r="AB93" s="208">
        <v>0.845462585664665</v>
      </c>
      <c r="AC93" s="208">
        <v>5.42883533668207</v>
      </c>
      <c r="AD93" s="208">
        <v>3.07219773710185</v>
      </c>
      <c r="AE93" s="208">
        <v>1.44224959616204</v>
      </c>
      <c r="AF93" s="208">
        <v>0.00558022801381227</v>
      </c>
      <c r="AG93" s="208">
        <v>1.15039202480996</v>
      </c>
      <c r="AH93" s="208">
        <v>0.270728279580149</v>
      </c>
      <c r="AI93" s="208">
        <v>2.20124499862733</v>
      </c>
      <c r="AJ93" s="208">
        <v>0.302525496907333</v>
      </c>
      <c r="AK93" s="208">
        <v>7.13579487858544</v>
      </c>
      <c r="AL93" s="208">
        <v>45.6181154408423</v>
      </c>
      <c r="AM93" s="208">
        <v>2.297573809003</v>
      </c>
      <c r="AN93" s="208">
        <v>0.391970463417362</v>
      </c>
      <c r="AO93" s="208">
        <v>0.185775545822359</v>
      </c>
      <c r="AP93" s="208">
        <v>5.9130386659896</v>
      </c>
      <c r="AQ93" s="208">
        <v>0.356391628165771</v>
      </c>
      <c r="AR93" s="208">
        <v>0.507980323130848</v>
      </c>
      <c r="AS93" s="208">
        <v>0.686202725643027</v>
      </c>
      <c r="AT93" s="208">
        <v>4.97683115056157</v>
      </c>
      <c r="AU93" s="208">
        <v>17.9474199310285</v>
      </c>
      <c r="AV93" s="208">
        <v>0.394892608984474</v>
      </c>
      <c r="AW93" s="208">
        <v>9.31136831123679</v>
      </c>
      <c r="AX93" s="208">
        <v>2.07705321187914</v>
      </c>
      <c r="AY93" s="208">
        <v>13.709400070038</v>
      </c>
      <c r="AZ93" s="208">
        <v>24.322424516978</v>
      </c>
      <c r="BA93" s="208">
        <v>58.9396872651625</v>
      </c>
      <c r="BB93" s="208">
        <v>0</v>
      </c>
      <c r="BC93" s="209">
        <v>243.641741867779</v>
      </c>
      <c r="BD93" s="210">
        <v>21.0078288675762</v>
      </c>
      <c r="BE93" s="208">
        <v>247.58910286917</v>
      </c>
      <c r="BF93" s="208">
        <v>268.596931736746</v>
      </c>
      <c r="BG93" s="208">
        <v>0</v>
      </c>
      <c r="BH93" s="208">
        <v>0</v>
      </c>
      <c r="BI93" s="208">
        <v>170.761326395475</v>
      </c>
      <c r="BJ93" s="208">
        <v>0</v>
      </c>
      <c r="BK93" s="208">
        <v>0</v>
      </c>
      <c r="BL93" s="211">
        <v>439.358258132221</v>
      </c>
      <c r="BM93" s="213">
        <v>683</v>
      </c>
    </row>
    <row r="94" spans="1:65">
      <c r="A94" s="86" t="s">
        <v>317</v>
      </c>
      <c r="B94" s="200" t="s">
        <v>318</v>
      </c>
      <c r="C94" s="208">
        <v>6.72577736562134</v>
      </c>
      <c r="D94" s="208">
        <v>0.337923070213602</v>
      </c>
      <c r="E94" s="208">
        <v>0.350833216027842</v>
      </c>
      <c r="F94" s="208">
        <v>0.0138712233312052</v>
      </c>
      <c r="G94" s="208">
        <v>0.0625767831796185</v>
      </c>
      <c r="H94" s="208">
        <v>19.4113448827764</v>
      </c>
      <c r="I94" s="208">
        <v>27.7604347965007</v>
      </c>
      <c r="J94" s="208">
        <v>12.1881233516012</v>
      </c>
      <c r="K94" s="208">
        <v>2.1017299611499</v>
      </c>
      <c r="L94" s="208">
        <v>0.228211140241903</v>
      </c>
      <c r="M94" s="208">
        <v>0.00914548613072629</v>
      </c>
      <c r="N94" s="208">
        <v>1.39547837905914</v>
      </c>
      <c r="O94" s="208">
        <v>1.27266558107071</v>
      </c>
      <c r="P94" s="208">
        <v>3.97260971034507</v>
      </c>
      <c r="Q94" s="208">
        <v>0.347950839380456</v>
      </c>
      <c r="R94" s="208">
        <v>4.46335697022931</v>
      </c>
      <c r="S94" s="208">
        <v>0.608062307841234</v>
      </c>
      <c r="T94" s="208">
        <v>16.5011911547337</v>
      </c>
      <c r="U94" s="208">
        <v>1.37997015230467</v>
      </c>
      <c r="V94" s="208">
        <v>0.630121369860236</v>
      </c>
      <c r="W94" s="208">
        <v>1.0464361508049</v>
      </c>
      <c r="X94" s="208">
        <v>0.891271078748318</v>
      </c>
      <c r="Y94" s="208">
        <v>6.39758766898624</v>
      </c>
      <c r="Z94" s="208">
        <v>6.05222362983331</v>
      </c>
      <c r="AA94" s="208">
        <v>0.885906964111406</v>
      </c>
      <c r="AB94" s="208">
        <v>1.6543956501219</v>
      </c>
      <c r="AC94" s="208">
        <v>2.81009065884803</v>
      </c>
      <c r="AD94" s="208">
        <v>20.0771618351822</v>
      </c>
      <c r="AE94" s="208">
        <v>2.73141804748652</v>
      </c>
      <c r="AF94" s="208">
        <v>0.0999532851299571</v>
      </c>
      <c r="AG94" s="208">
        <v>0.85357121738593</v>
      </c>
      <c r="AH94" s="208">
        <v>0.28133137020793</v>
      </c>
      <c r="AI94" s="208">
        <v>0.17946630323882</v>
      </c>
      <c r="AJ94" s="208">
        <v>0.0494152069568712</v>
      </c>
      <c r="AK94" s="208">
        <v>1.25450941890348</v>
      </c>
      <c r="AL94" s="208">
        <v>36.4534754627872</v>
      </c>
      <c r="AM94" s="208">
        <v>35.1204766424215</v>
      </c>
      <c r="AN94" s="208">
        <v>15.6146972025654</v>
      </c>
      <c r="AO94" s="208">
        <v>0.18970106899453</v>
      </c>
      <c r="AP94" s="208">
        <v>3.99871797034516</v>
      </c>
      <c r="AQ94" s="208">
        <v>0.00293568415468822</v>
      </c>
      <c r="AR94" s="208">
        <v>0.0614695922117231</v>
      </c>
      <c r="AS94" s="208">
        <v>0.9934296988942</v>
      </c>
      <c r="AT94" s="208">
        <v>0.0902566144274429</v>
      </c>
      <c r="AU94" s="208">
        <v>0.473729074268244</v>
      </c>
      <c r="AV94" s="208">
        <v>0.0512396537617229</v>
      </c>
      <c r="AW94" s="208">
        <v>1.61623733976244</v>
      </c>
      <c r="AX94" s="208">
        <v>0.815385352204499</v>
      </c>
      <c r="AY94" s="208">
        <v>6.18872739346832</v>
      </c>
      <c r="AZ94" s="208">
        <v>0</v>
      </c>
      <c r="BA94" s="208">
        <v>3.55886577053698</v>
      </c>
      <c r="BB94" s="208">
        <v>0</v>
      </c>
      <c r="BC94" s="209">
        <v>250.255460748349</v>
      </c>
      <c r="BD94" s="210">
        <v>0.809538133432515</v>
      </c>
      <c r="BE94" s="208">
        <v>5.11667820551436</v>
      </c>
      <c r="BF94" s="208">
        <v>5.92621633894687</v>
      </c>
      <c r="BG94" s="208">
        <v>0</v>
      </c>
      <c r="BH94" s="208">
        <v>0</v>
      </c>
      <c r="BI94" s="208">
        <v>90.8479160497445</v>
      </c>
      <c r="BJ94" s="208">
        <v>0</v>
      </c>
      <c r="BK94" s="208">
        <v>0</v>
      </c>
      <c r="BL94" s="211">
        <v>96.7741323886914</v>
      </c>
      <c r="BM94" s="213">
        <v>347.02959313704</v>
      </c>
    </row>
    <row r="95" spans="1:65">
      <c r="A95" s="86" t="s">
        <v>319</v>
      </c>
      <c r="B95" s="200" t="s">
        <v>320</v>
      </c>
      <c r="C95" s="208">
        <v>0</v>
      </c>
      <c r="D95" s="208">
        <v>0</v>
      </c>
      <c r="E95" s="208">
        <v>0</v>
      </c>
      <c r="F95" s="208">
        <v>0</v>
      </c>
      <c r="G95" s="208">
        <v>0</v>
      </c>
      <c r="H95" s="208">
        <v>0</v>
      </c>
      <c r="I95" s="208">
        <v>0</v>
      </c>
      <c r="J95" s="208">
        <v>0</v>
      </c>
      <c r="K95" s="208">
        <v>0</v>
      </c>
      <c r="L95" s="208">
        <v>0</v>
      </c>
      <c r="M95" s="208">
        <v>0</v>
      </c>
      <c r="N95" s="208">
        <v>0</v>
      </c>
      <c r="O95" s="208">
        <v>0</v>
      </c>
      <c r="P95" s="208">
        <v>0</v>
      </c>
      <c r="Q95" s="208">
        <v>0</v>
      </c>
      <c r="R95" s="208">
        <v>0</v>
      </c>
      <c r="S95" s="208">
        <v>0</v>
      </c>
      <c r="T95" s="208">
        <v>0</v>
      </c>
      <c r="U95" s="208">
        <v>0</v>
      </c>
      <c r="V95" s="208">
        <v>0</v>
      </c>
      <c r="W95" s="208">
        <v>0</v>
      </c>
      <c r="X95" s="208">
        <v>0</v>
      </c>
      <c r="Y95" s="208">
        <v>0</v>
      </c>
      <c r="Z95" s="208">
        <v>0</v>
      </c>
      <c r="AA95" s="208">
        <v>0</v>
      </c>
      <c r="AB95" s="208">
        <v>0</v>
      </c>
      <c r="AC95" s="208">
        <v>0</v>
      </c>
      <c r="AD95" s="208">
        <v>0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0</v>
      </c>
      <c r="AK95" s="208">
        <v>0</v>
      </c>
      <c r="AL95" s="208">
        <v>0</v>
      </c>
      <c r="AM95" s="208">
        <v>0</v>
      </c>
      <c r="AN95" s="208">
        <v>0</v>
      </c>
      <c r="AO95" s="208">
        <v>0</v>
      </c>
      <c r="AP95" s="208">
        <v>0</v>
      </c>
      <c r="AQ95" s="208">
        <v>0</v>
      </c>
      <c r="AR95" s="208">
        <v>0</v>
      </c>
      <c r="AS95" s="208">
        <v>0</v>
      </c>
      <c r="AT95" s="208">
        <v>0</v>
      </c>
      <c r="AU95" s="208">
        <v>0</v>
      </c>
      <c r="AV95" s="208">
        <v>0</v>
      </c>
      <c r="AW95" s="208">
        <v>0</v>
      </c>
      <c r="AX95" s="208">
        <v>0</v>
      </c>
      <c r="AY95" s="208">
        <v>0</v>
      </c>
      <c r="AZ95" s="208">
        <v>0</v>
      </c>
      <c r="BA95" s="208">
        <v>0</v>
      </c>
      <c r="BB95" s="208">
        <v>0</v>
      </c>
      <c r="BC95" s="209">
        <v>0</v>
      </c>
      <c r="BD95" s="210">
        <v>0</v>
      </c>
      <c r="BE95" s="208">
        <v>0</v>
      </c>
      <c r="BF95" s="208">
        <v>0</v>
      </c>
      <c r="BG95" s="208">
        <v>0</v>
      </c>
      <c r="BH95" s="208">
        <v>0</v>
      </c>
      <c r="BI95" s="208">
        <v>0</v>
      </c>
      <c r="BJ95" s="208">
        <v>0</v>
      </c>
      <c r="BK95" s="208">
        <v>0</v>
      </c>
      <c r="BL95" s="211">
        <v>0</v>
      </c>
      <c r="BM95" s="213">
        <v>0</v>
      </c>
    </row>
    <row r="96" spans="1:65">
      <c r="A96" s="86" t="s">
        <v>321</v>
      </c>
      <c r="B96" s="200" t="s">
        <v>322</v>
      </c>
      <c r="C96" s="208">
        <v>0</v>
      </c>
      <c r="D96" s="208">
        <v>0</v>
      </c>
      <c r="E96" s="208">
        <v>0</v>
      </c>
      <c r="F96" s="208">
        <v>0.00591035703801126</v>
      </c>
      <c r="G96" s="208">
        <v>0.0990746309364871</v>
      </c>
      <c r="H96" s="208">
        <v>7.75303166845783</v>
      </c>
      <c r="I96" s="208">
        <v>12.1792900500295</v>
      </c>
      <c r="J96" s="208">
        <v>1.26514815861432</v>
      </c>
      <c r="K96" s="208">
        <v>8.7737513100501</v>
      </c>
      <c r="L96" s="208">
        <v>0.233236246088602</v>
      </c>
      <c r="M96" s="208">
        <v>0.212802820622956</v>
      </c>
      <c r="N96" s="208">
        <v>2.20842696303367</v>
      </c>
      <c r="O96" s="208">
        <v>0.17818848243533</v>
      </c>
      <c r="P96" s="208">
        <v>1.02021471910849</v>
      </c>
      <c r="Q96" s="208">
        <v>0.0993224908773967</v>
      </c>
      <c r="R96" s="208">
        <v>0.756313340363659</v>
      </c>
      <c r="S96" s="208">
        <v>0.0447740058960107</v>
      </c>
      <c r="T96" s="208">
        <v>7.1250283745106</v>
      </c>
      <c r="U96" s="208">
        <v>1.4589833499346</v>
      </c>
      <c r="V96" s="208">
        <v>0.931787479383481</v>
      </c>
      <c r="W96" s="208">
        <v>2.54276662982399</v>
      </c>
      <c r="X96" s="208">
        <v>1.15417577353687</v>
      </c>
      <c r="Y96" s="208">
        <v>2.16025475865152</v>
      </c>
      <c r="Z96" s="208">
        <v>4.59853812256333</v>
      </c>
      <c r="AA96" s="208">
        <v>1.07202643781468</v>
      </c>
      <c r="AB96" s="208">
        <v>1.00746716229591</v>
      </c>
      <c r="AC96" s="208">
        <v>15.5110194100314</v>
      </c>
      <c r="AD96" s="208">
        <v>3.38175054958608</v>
      </c>
      <c r="AE96" s="208">
        <v>1.77250396608763</v>
      </c>
      <c r="AF96" s="208">
        <v>0.0709927476851088</v>
      </c>
      <c r="AG96" s="208">
        <v>3.68558836042005</v>
      </c>
      <c r="AH96" s="208">
        <v>0.381140294841096</v>
      </c>
      <c r="AI96" s="208">
        <v>1.64070223000084</v>
      </c>
      <c r="AJ96" s="208">
        <v>0.159363939805985</v>
      </c>
      <c r="AK96" s="208">
        <v>13.1722171219802</v>
      </c>
      <c r="AL96" s="208">
        <v>63.7297710620979</v>
      </c>
      <c r="AM96" s="208">
        <v>4.8244490289057</v>
      </c>
      <c r="AN96" s="208">
        <v>0.0266166876973811</v>
      </c>
      <c r="AO96" s="208">
        <v>1.35861232692441</v>
      </c>
      <c r="AP96" s="208">
        <v>3.87179142043404</v>
      </c>
      <c r="AQ96" s="208">
        <v>0</v>
      </c>
      <c r="AR96" s="208">
        <v>0.558200760573366</v>
      </c>
      <c r="AS96" s="208">
        <v>0.679540908068754</v>
      </c>
      <c r="AT96" s="208">
        <v>7.0485907390039</v>
      </c>
      <c r="AU96" s="208">
        <v>14.7965793744139</v>
      </c>
      <c r="AV96" s="208">
        <v>0.652419443862872</v>
      </c>
      <c r="AW96" s="208">
        <v>8.89344678762584</v>
      </c>
      <c r="AX96" s="208">
        <v>3.65837489371902</v>
      </c>
      <c r="AY96" s="208">
        <v>39.6210973965844</v>
      </c>
      <c r="AZ96" s="208">
        <v>7.46256431452619</v>
      </c>
      <c r="BA96" s="208">
        <v>87.8219530565464</v>
      </c>
      <c r="BB96" s="208">
        <v>0</v>
      </c>
      <c r="BC96" s="209">
        <v>341.65980015349</v>
      </c>
      <c r="BD96" s="210">
        <v>40.7750410551602</v>
      </c>
      <c r="BE96" s="208">
        <v>171.243740204326</v>
      </c>
      <c r="BF96" s="208">
        <v>212.018781259486</v>
      </c>
      <c r="BG96" s="208">
        <v>0</v>
      </c>
      <c r="BH96" s="208">
        <v>0</v>
      </c>
      <c r="BI96" s="208">
        <v>410.006418587024</v>
      </c>
      <c r="BJ96" s="208">
        <v>0</v>
      </c>
      <c r="BK96" s="208">
        <v>0</v>
      </c>
      <c r="BL96" s="211">
        <v>622.02519984651</v>
      </c>
      <c r="BM96" s="213">
        <v>963.685</v>
      </c>
    </row>
    <row r="97" spans="1:65">
      <c r="A97" s="86" t="s">
        <v>323</v>
      </c>
      <c r="B97" s="200" t="s">
        <v>324</v>
      </c>
      <c r="C97" s="208">
        <v>0</v>
      </c>
      <c r="D97" s="208">
        <v>0</v>
      </c>
      <c r="E97" s="208">
        <v>0</v>
      </c>
      <c r="F97" s="208">
        <v>0.00235862715268665</v>
      </c>
      <c r="G97" s="208">
        <v>0.00319721640274474</v>
      </c>
      <c r="H97" s="208">
        <v>0.0175377742833424</v>
      </c>
      <c r="I97" s="208">
        <v>2.30314530602939</v>
      </c>
      <c r="J97" s="208">
        <v>0.00762132707605865</v>
      </c>
      <c r="K97" s="208">
        <v>0</v>
      </c>
      <c r="L97" s="208">
        <v>0.0319317795211993</v>
      </c>
      <c r="M97" s="208">
        <v>0.00611841864448244</v>
      </c>
      <c r="N97" s="208">
        <v>0</v>
      </c>
      <c r="O97" s="208">
        <v>0</v>
      </c>
      <c r="P97" s="208">
        <v>0.0114903977912799</v>
      </c>
      <c r="Q97" s="208">
        <v>0.0601006209797775</v>
      </c>
      <c r="R97" s="208">
        <v>0</v>
      </c>
      <c r="S97" s="208">
        <v>0.00236882804629901</v>
      </c>
      <c r="T97" s="208">
        <v>2.02103473044859</v>
      </c>
      <c r="U97" s="208">
        <v>0.47757484587017</v>
      </c>
      <c r="V97" s="208">
        <v>0.502584647010952</v>
      </c>
      <c r="W97" s="208">
        <v>0.0695436923194487</v>
      </c>
      <c r="X97" s="208">
        <v>0</v>
      </c>
      <c r="Y97" s="208">
        <v>0.24718204087829</v>
      </c>
      <c r="Z97" s="208">
        <v>0.268199326040097</v>
      </c>
      <c r="AA97" s="208">
        <v>0.00436317204650521</v>
      </c>
      <c r="AB97" s="208">
        <v>0</v>
      </c>
      <c r="AC97" s="208">
        <v>0.734605453178309</v>
      </c>
      <c r="AD97" s="208">
        <v>3.09714383126312</v>
      </c>
      <c r="AE97" s="208">
        <v>0.0928225666820221</v>
      </c>
      <c r="AF97" s="208">
        <v>0</v>
      </c>
      <c r="AG97" s="208">
        <v>0</v>
      </c>
      <c r="AH97" s="208">
        <v>0.202141113207334</v>
      </c>
      <c r="AI97" s="208">
        <v>0.940040036509714</v>
      </c>
      <c r="AJ97" s="208">
        <v>0.00412109454935445</v>
      </c>
      <c r="AK97" s="208">
        <v>0</v>
      </c>
      <c r="AL97" s="208">
        <v>5.50568744593742</v>
      </c>
      <c r="AM97" s="208">
        <v>0.00242758722514499</v>
      </c>
      <c r="AN97" s="208">
        <v>0</v>
      </c>
      <c r="AO97" s="208">
        <v>6.57776978074701</v>
      </c>
      <c r="AP97" s="208">
        <v>0.298172011953761</v>
      </c>
      <c r="AQ97" s="208">
        <v>0.946222415996995</v>
      </c>
      <c r="AR97" s="208">
        <v>0</v>
      </c>
      <c r="AS97" s="208">
        <v>0.12875227027912</v>
      </c>
      <c r="AT97" s="208">
        <v>0.946603944613206</v>
      </c>
      <c r="AU97" s="208">
        <v>13.2334158728545</v>
      </c>
      <c r="AV97" s="208">
        <v>0.319000889133733</v>
      </c>
      <c r="AW97" s="208">
        <v>5.17848643850502</v>
      </c>
      <c r="AX97" s="208">
        <v>2.60991142912212</v>
      </c>
      <c r="AY97" s="208">
        <v>81.6048490964826</v>
      </c>
      <c r="AZ97" s="208">
        <v>45.6216153744405</v>
      </c>
      <c r="BA97" s="208">
        <v>48.8226078581805</v>
      </c>
      <c r="BB97" s="208">
        <v>0</v>
      </c>
      <c r="BC97" s="209">
        <v>222.902749261403</v>
      </c>
      <c r="BD97" s="210">
        <v>17.6908063716234</v>
      </c>
      <c r="BE97" s="208">
        <v>102.977662826961</v>
      </c>
      <c r="BF97" s="208">
        <v>120.668469198584</v>
      </c>
      <c r="BG97" s="208">
        <v>0</v>
      </c>
      <c r="BH97" s="208">
        <v>0</v>
      </c>
      <c r="BI97" s="208">
        <v>1365.42878154001</v>
      </c>
      <c r="BJ97" s="208">
        <v>0</v>
      </c>
      <c r="BK97" s="208">
        <v>0</v>
      </c>
      <c r="BL97" s="211">
        <v>1486.09725073859</v>
      </c>
      <c r="BM97" s="213">
        <v>1709</v>
      </c>
    </row>
    <row r="98" spans="1:65">
      <c r="A98" s="86" t="s">
        <v>325</v>
      </c>
      <c r="B98" s="200" t="s">
        <v>326</v>
      </c>
      <c r="C98" s="208">
        <v>0</v>
      </c>
      <c r="D98" s="208">
        <v>0</v>
      </c>
      <c r="E98" s="208">
        <v>0</v>
      </c>
      <c r="F98" s="208">
        <v>0.011127028420409</v>
      </c>
      <c r="G98" s="208">
        <v>0.0602090695405903</v>
      </c>
      <c r="H98" s="208">
        <v>1.67692924670394</v>
      </c>
      <c r="I98" s="208">
        <v>3.01433486668372</v>
      </c>
      <c r="J98" s="208">
        <v>0.408894994206012</v>
      </c>
      <c r="K98" s="208">
        <v>0.298128048093841</v>
      </c>
      <c r="L98" s="208">
        <v>0.496718217067204</v>
      </c>
      <c r="M98" s="208">
        <v>0.950625482745554</v>
      </c>
      <c r="N98" s="208">
        <v>1.62443659782427</v>
      </c>
      <c r="O98" s="208">
        <v>0.407189023181452</v>
      </c>
      <c r="P98" s="208">
        <v>1.28477434966412</v>
      </c>
      <c r="Q98" s="208">
        <v>0.800618762100895</v>
      </c>
      <c r="R98" s="208">
        <v>1.7339062780949</v>
      </c>
      <c r="S98" s="208">
        <v>0.0352382519820701</v>
      </c>
      <c r="T98" s="208">
        <v>1.37198589770418</v>
      </c>
      <c r="U98" s="208">
        <v>0.244550533669305</v>
      </c>
      <c r="V98" s="208">
        <v>0.0605333034443691</v>
      </c>
      <c r="W98" s="208">
        <v>1.11750865278653</v>
      </c>
      <c r="X98" s="208">
        <v>0.766762427105893</v>
      </c>
      <c r="Y98" s="208">
        <v>0.442819206915734</v>
      </c>
      <c r="Z98" s="208">
        <v>1.62680654428278</v>
      </c>
      <c r="AA98" s="208">
        <v>0.848931774910039</v>
      </c>
      <c r="AB98" s="208">
        <v>0.737255770377952</v>
      </c>
      <c r="AC98" s="208">
        <v>2.18384070316959</v>
      </c>
      <c r="AD98" s="208">
        <v>1.19034867472129</v>
      </c>
      <c r="AE98" s="208">
        <v>2.50916564722481</v>
      </c>
      <c r="AF98" s="208">
        <v>0.229082519831248</v>
      </c>
      <c r="AG98" s="208">
        <v>4.45226233432081</v>
      </c>
      <c r="AH98" s="208">
        <v>0.751032771326054</v>
      </c>
      <c r="AI98" s="208">
        <v>1.2545876674819</v>
      </c>
      <c r="AJ98" s="208">
        <v>0.881986816557956</v>
      </c>
      <c r="AK98" s="208">
        <v>3.64638082582721</v>
      </c>
      <c r="AL98" s="208">
        <v>68.103183663209</v>
      </c>
      <c r="AM98" s="208">
        <v>11.1626991154108</v>
      </c>
      <c r="AN98" s="208">
        <v>0.303500795291815</v>
      </c>
      <c r="AO98" s="208">
        <v>0.388620974038408</v>
      </c>
      <c r="AP98" s="208">
        <v>2.94382841109529</v>
      </c>
      <c r="AQ98" s="208">
        <v>1.99006604543007</v>
      </c>
      <c r="AR98" s="208">
        <v>8.22776295906134</v>
      </c>
      <c r="AS98" s="208">
        <v>45.0101466998884</v>
      </c>
      <c r="AT98" s="208">
        <v>10.4732889731446</v>
      </c>
      <c r="AU98" s="208">
        <v>32.0007471608586</v>
      </c>
      <c r="AV98" s="208">
        <v>3.78585597335278</v>
      </c>
      <c r="AW98" s="208">
        <v>38.9527596421047</v>
      </c>
      <c r="AX98" s="208">
        <v>10.8317745484154</v>
      </c>
      <c r="AY98" s="208">
        <v>33.6007651913722</v>
      </c>
      <c r="AZ98" s="208">
        <v>18.4258580737378</v>
      </c>
      <c r="BA98" s="208">
        <v>8.18763493607378</v>
      </c>
      <c r="BB98" s="208">
        <v>0</v>
      </c>
      <c r="BC98" s="209">
        <v>331.507465450452</v>
      </c>
      <c r="BD98" s="210">
        <v>1.87570220925624</v>
      </c>
      <c r="BE98" s="208">
        <v>0</v>
      </c>
      <c r="BF98" s="208">
        <v>1.87570220925624</v>
      </c>
      <c r="BG98" s="208">
        <v>0</v>
      </c>
      <c r="BH98" s="208">
        <v>0</v>
      </c>
      <c r="BI98" s="208">
        <v>396.974063693007</v>
      </c>
      <c r="BJ98" s="208">
        <v>0</v>
      </c>
      <c r="BK98" s="208">
        <v>0</v>
      </c>
      <c r="BL98" s="211">
        <v>398.849765902263</v>
      </c>
      <c r="BM98" s="213">
        <v>730.357231352715</v>
      </c>
    </row>
    <row r="99" spans="1:65">
      <c r="A99" s="86" t="s">
        <v>327</v>
      </c>
      <c r="B99" s="200" t="s">
        <v>328</v>
      </c>
      <c r="C99" s="208">
        <v>0</v>
      </c>
      <c r="D99" s="208">
        <v>0</v>
      </c>
      <c r="E99" s="208">
        <v>0</v>
      </c>
      <c r="F99" s="208">
        <v>0</v>
      </c>
      <c r="G99" s="208">
        <v>0</v>
      </c>
      <c r="H99" s="208">
        <v>0</v>
      </c>
      <c r="I99" s="208">
        <v>0</v>
      </c>
      <c r="J99" s="208">
        <v>0</v>
      </c>
      <c r="K99" s="208">
        <v>0</v>
      </c>
      <c r="L99" s="208">
        <v>0</v>
      </c>
      <c r="M99" s="208">
        <v>0</v>
      </c>
      <c r="N99" s="208">
        <v>0</v>
      </c>
      <c r="O99" s="208">
        <v>0</v>
      </c>
      <c r="P99" s="208">
        <v>0</v>
      </c>
      <c r="Q99" s="208">
        <v>0</v>
      </c>
      <c r="R99" s="208">
        <v>0</v>
      </c>
      <c r="S99" s="208">
        <v>0</v>
      </c>
      <c r="T99" s="208">
        <v>29.3784278398501</v>
      </c>
      <c r="U99" s="208">
        <v>0</v>
      </c>
      <c r="V99" s="208">
        <v>0</v>
      </c>
      <c r="W99" s="208">
        <v>0</v>
      </c>
      <c r="X99" s="208">
        <v>0</v>
      </c>
      <c r="Y99" s="208">
        <v>0</v>
      </c>
      <c r="Z99" s="208">
        <v>0</v>
      </c>
      <c r="AA99" s="208">
        <v>0</v>
      </c>
      <c r="AB99" s="208">
        <v>0</v>
      </c>
      <c r="AC99" s="208">
        <v>0</v>
      </c>
      <c r="AD99" s="208">
        <v>0</v>
      </c>
      <c r="AE99" s="208">
        <v>0.12284325496949</v>
      </c>
      <c r="AF99" s="208">
        <v>0</v>
      </c>
      <c r="AG99" s="208">
        <v>0</v>
      </c>
      <c r="AH99" s="208">
        <v>0.205795918094839</v>
      </c>
      <c r="AI99" s="208">
        <v>2.01232715212388</v>
      </c>
      <c r="AJ99" s="208">
        <v>0.16334806446362</v>
      </c>
      <c r="AK99" s="208">
        <v>0</v>
      </c>
      <c r="AL99" s="208">
        <v>5.89468555565151</v>
      </c>
      <c r="AM99" s="208">
        <v>0</v>
      </c>
      <c r="AN99" s="208">
        <v>0</v>
      </c>
      <c r="AO99" s="208">
        <v>0</v>
      </c>
      <c r="AP99" s="208">
        <v>0</v>
      </c>
      <c r="AQ99" s="208">
        <v>1.26864517560107</v>
      </c>
      <c r="AR99" s="208">
        <v>0</v>
      </c>
      <c r="AS99" s="208">
        <v>1.92434748213075</v>
      </c>
      <c r="AT99" s="208">
        <v>0.398900213635799</v>
      </c>
      <c r="AU99" s="208">
        <v>40.4885412252807</v>
      </c>
      <c r="AV99" s="208">
        <v>1.2516905349077</v>
      </c>
      <c r="AW99" s="208">
        <v>124.86401357365</v>
      </c>
      <c r="AX99" s="208">
        <v>0.661868800831491</v>
      </c>
      <c r="AY99" s="208">
        <v>136.68593259532</v>
      </c>
      <c r="AZ99" s="208">
        <v>83.6122883941249</v>
      </c>
      <c r="BA99" s="208">
        <v>4.53004748600662</v>
      </c>
      <c r="BB99" s="208">
        <v>0</v>
      </c>
      <c r="BC99" s="209">
        <v>433.463703266642</v>
      </c>
      <c r="BD99" s="210">
        <v>0.317651247391802</v>
      </c>
      <c r="BE99" s="208">
        <v>173.874392571093</v>
      </c>
      <c r="BF99" s="208">
        <v>174.192043818485</v>
      </c>
      <c r="BG99" s="208">
        <v>0</v>
      </c>
      <c r="BH99" s="208">
        <v>0</v>
      </c>
      <c r="BI99" s="208">
        <v>282.304533354872</v>
      </c>
      <c r="BJ99" s="208">
        <v>0</v>
      </c>
      <c r="BK99" s="208">
        <v>0</v>
      </c>
      <c r="BL99" s="211">
        <v>456.496577173357</v>
      </c>
      <c r="BM99" s="213">
        <v>889.960280439999</v>
      </c>
    </row>
    <row r="100" spans="1:65">
      <c r="A100" s="86" t="s">
        <v>329</v>
      </c>
      <c r="B100" s="200" t="s">
        <v>330</v>
      </c>
      <c r="C100" s="208">
        <v>0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8">
        <v>0</v>
      </c>
      <c r="L100" s="208">
        <v>0</v>
      </c>
      <c r="M100" s="208">
        <v>0</v>
      </c>
      <c r="N100" s="208">
        <v>0</v>
      </c>
      <c r="O100" s="208">
        <v>0</v>
      </c>
      <c r="P100" s="208">
        <v>0</v>
      </c>
      <c r="Q100" s="208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8">
        <v>0</v>
      </c>
      <c r="X100" s="208">
        <v>0</v>
      </c>
      <c r="Y100" s="208">
        <v>0</v>
      </c>
      <c r="Z100" s="208">
        <v>0</v>
      </c>
      <c r="AA100" s="208">
        <v>0</v>
      </c>
      <c r="AB100" s="208">
        <v>0</v>
      </c>
      <c r="AC100" s="208">
        <v>0</v>
      </c>
      <c r="AD100" s="208">
        <v>0</v>
      </c>
      <c r="AE100" s="208">
        <v>0</v>
      </c>
      <c r="AF100" s="208">
        <v>0</v>
      </c>
      <c r="AG100" s="208">
        <v>0</v>
      </c>
      <c r="AH100" s="208">
        <v>0</v>
      </c>
      <c r="AI100" s="208">
        <v>0</v>
      </c>
      <c r="AJ100" s="208">
        <v>0</v>
      </c>
      <c r="AK100" s="208">
        <v>0</v>
      </c>
      <c r="AL100" s="208">
        <v>0</v>
      </c>
      <c r="AM100" s="208">
        <v>0.194663252770825</v>
      </c>
      <c r="AN100" s="208">
        <v>0</v>
      </c>
      <c r="AO100" s="208">
        <v>0</v>
      </c>
      <c r="AP100" s="208">
        <v>0</v>
      </c>
      <c r="AQ100" s="208">
        <v>0.0436092634129054</v>
      </c>
      <c r="AR100" s="208">
        <v>0</v>
      </c>
      <c r="AS100" s="208">
        <v>158.857078565651</v>
      </c>
      <c r="AT100" s="208">
        <v>22.9986139067414</v>
      </c>
      <c r="AU100" s="208">
        <v>0.0161886709103448</v>
      </c>
      <c r="AV100" s="208">
        <v>0</v>
      </c>
      <c r="AW100" s="208">
        <v>409.645870678795</v>
      </c>
      <c r="AX100" s="208">
        <v>0.0346627833034929</v>
      </c>
      <c r="AY100" s="208">
        <v>0</v>
      </c>
      <c r="AZ100" s="208">
        <v>0</v>
      </c>
      <c r="BA100" s="208">
        <v>1.51495386220747</v>
      </c>
      <c r="BB100" s="208">
        <v>0</v>
      </c>
      <c r="BC100" s="209">
        <v>593.305640983792</v>
      </c>
      <c r="BD100" s="210">
        <v>0.600051780824316</v>
      </c>
      <c r="BE100" s="208">
        <v>5.50180407209927</v>
      </c>
      <c r="BF100" s="208">
        <v>6.10185585292359</v>
      </c>
      <c r="BG100" s="208">
        <v>0</v>
      </c>
      <c r="BH100" s="208">
        <v>0</v>
      </c>
      <c r="BI100" s="208">
        <v>64.06108669056</v>
      </c>
      <c r="BJ100" s="208">
        <v>0</v>
      </c>
      <c r="BK100" s="208">
        <v>0</v>
      </c>
      <c r="BL100" s="211">
        <v>70.1629425434836</v>
      </c>
      <c r="BM100" s="213">
        <v>663.468583527276</v>
      </c>
    </row>
    <row r="101" spans="1:65">
      <c r="A101" s="86" t="s">
        <v>331</v>
      </c>
      <c r="B101" s="200" t="s">
        <v>332</v>
      </c>
      <c r="C101" s="208">
        <v>0</v>
      </c>
      <c r="D101" s="208">
        <v>0</v>
      </c>
      <c r="E101" s="208">
        <v>0</v>
      </c>
      <c r="F101" s="208">
        <v>0</v>
      </c>
      <c r="G101" s="208">
        <v>0</v>
      </c>
      <c r="H101" s="208">
        <v>0</v>
      </c>
      <c r="I101" s="208">
        <v>0</v>
      </c>
      <c r="J101" s="208">
        <v>0</v>
      </c>
      <c r="K101" s="208">
        <v>0</v>
      </c>
      <c r="L101" s="208">
        <v>0</v>
      </c>
      <c r="M101" s="208">
        <v>0</v>
      </c>
      <c r="N101" s="208">
        <v>0</v>
      </c>
      <c r="O101" s="208">
        <v>0</v>
      </c>
      <c r="P101" s="208">
        <v>0</v>
      </c>
      <c r="Q101" s="208">
        <v>0</v>
      </c>
      <c r="R101" s="208">
        <v>0</v>
      </c>
      <c r="S101" s="208">
        <v>0</v>
      </c>
      <c r="T101" s="208">
        <v>0</v>
      </c>
      <c r="U101" s="208">
        <v>0</v>
      </c>
      <c r="V101" s="208">
        <v>0</v>
      </c>
      <c r="W101" s="208">
        <v>0</v>
      </c>
      <c r="X101" s="208">
        <v>0</v>
      </c>
      <c r="Y101" s="208">
        <v>0</v>
      </c>
      <c r="Z101" s="208">
        <v>0</v>
      </c>
      <c r="AA101" s="208">
        <v>0</v>
      </c>
      <c r="AB101" s="208">
        <v>0</v>
      </c>
      <c r="AC101" s="208">
        <v>0</v>
      </c>
      <c r="AD101" s="208">
        <v>0</v>
      </c>
      <c r="AE101" s="208">
        <v>0</v>
      </c>
      <c r="AF101" s="208">
        <v>0</v>
      </c>
      <c r="AG101" s="208">
        <v>0</v>
      </c>
      <c r="AH101" s="208">
        <v>0</v>
      </c>
      <c r="AI101" s="208">
        <v>0</v>
      </c>
      <c r="AJ101" s="208">
        <v>0</v>
      </c>
      <c r="AK101" s="208">
        <v>0</v>
      </c>
      <c r="AL101" s="208">
        <v>0</v>
      </c>
      <c r="AM101" s="208">
        <v>0</v>
      </c>
      <c r="AN101" s="208">
        <v>0</v>
      </c>
      <c r="AO101" s="208">
        <v>0</v>
      </c>
      <c r="AP101" s="208">
        <v>0</v>
      </c>
      <c r="AQ101" s="208">
        <v>0</v>
      </c>
      <c r="AR101" s="208">
        <v>0</v>
      </c>
      <c r="AS101" s="208">
        <v>0</v>
      </c>
      <c r="AT101" s="208">
        <v>0</v>
      </c>
      <c r="AU101" s="208">
        <v>0</v>
      </c>
      <c r="AV101" s="208">
        <v>0</v>
      </c>
      <c r="AW101" s="208">
        <v>0</v>
      </c>
      <c r="AX101" s="208">
        <v>0</v>
      </c>
      <c r="AY101" s="208">
        <v>0</v>
      </c>
      <c r="AZ101" s="208">
        <v>0</v>
      </c>
      <c r="BA101" s="208">
        <v>0</v>
      </c>
      <c r="BB101" s="208">
        <v>0</v>
      </c>
      <c r="BC101" s="209">
        <v>0</v>
      </c>
      <c r="BD101" s="210">
        <v>0</v>
      </c>
      <c r="BE101" s="208">
        <v>0</v>
      </c>
      <c r="BF101" s="208">
        <v>0</v>
      </c>
      <c r="BG101" s="208">
        <v>0</v>
      </c>
      <c r="BH101" s="208">
        <v>0</v>
      </c>
      <c r="BI101" s="208">
        <v>0</v>
      </c>
      <c r="BJ101" s="208">
        <v>0</v>
      </c>
      <c r="BK101" s="208">
        <v>0</v>
      </c>
      <c r="BL101" s="211">
        <v>0</v>
      </c>
      <c r="BM101" s="213">
        <v>0</v>
      </c>
    </row>
    <row r="102" spans="1:65">
      <c r="A102" s="86" t="s">
        <v>333</v>
      </c>
      <c r="B102" s="200" t="s">
        <v>135</v>
      </c>
      <c r="C102" s="208">
        <v>4.60244087490914</v>
      </c>
      <c r="D102" s="208">
        <v>1.73987130118259</v>
      </c>
      <c r="E102" s="208">
        <v>0.364308426357116</v>
      </c>
      <c r="F102" s="208">
        <v>0.00359668584432562</v>
      </c>
      <c r="G102" s="208">
        <v>0.14778369238085</v>
      </c>
      <c r="H102" s="208">
        <v>8.4100915585373</v>
      </c>
      <c r="I102" s="208">
        <v>0.307956812672834</v>
      </c>
      <c r="J102" s="208">
        <v>0.757943502086252</v>
      </c>
      <c r="K102" s="208">
        <v>2.29192682375504</v>
      </c>
      <c r="L102" s="208">
        <v>0.262844768040373</v>
      </c>
      <c r="M102" s="208">
        <v>0.256835284793697</v>
      </c>
      <c r="N102" s="208">
        <v>2.33964616251192</v>
      </c>
      <c r="O102" s="208">
        <v>0.286615212312647</v>
      </c>
      <c r="P102" s="208">
        <v>1.23295188036385</v>
      </c>
      <c r="Q102" s="208">
        <v>0.130525246919954</v>
      </c>
      <c r="R102" s="208">
        <v>2.40640013405131</v>
      </c>
      <c r="S102" s="208">
        <v>0.0813564912032949</v>
      </c>
      <c r="T102" s="208">
        <v>3.66317711069413</v>
      </c>
      <c r="U102" s="208">
        <v>0.50128887807512</v>
      </c>
      <c r="V102" s="208">
        <v>0.101346977110468</v>
      </c>
      <c r="W102" s="208">
        <v>1.28221974119758</v>
      </c>
      <c r="X102" s="208">
        <v>0.680411756144633</v>
      </c>
      <c r="Y102" s="208">
        <v>0.746987783690805</v>
      </c>
      <c r="Z102" s="208">
        <v>1.5266018477424</v>
      </c>
      <c r="AA102" s="208">
        <v>0.330159420513406</v>
      </c>
      <c r="AB102" s="208">
        <v>0.347914643296032</v>
      </c>
      <c r="AC102" s="208">
        <v>3.48681218870315</v>
      </c>
      <c r="AD102" s="208">
        <v>1.3882298173681</v>
      </c>
      <c r="AE102" s="208">
        <v>0.819509522706808</v>
      </c>
      <c r="AF102" s="208">
        <v>0.0554393939663262</v>
      </c>
      <c r="AG102" s="208">
        <v>1.462208572967</v>
      </c>
      <c r="AH102" s="208">
        <v>0.583335140890482</v>
      </c>
      <c r="AI102" s="208">
        <v>4.70296917281511</v>
      </c>
      <c r="AJ102" s="208">
        <v>0.950414473686256</v>
      </c>
      <c r="AK102" s="208">
        <v>5.29290202231395</v>
      </c>
      <c r="AL102" s="208">
        <v>14.2844623409439</v>
      </c>
      <c r="AM102" s="208">
        <v>5.54200168517414</v>
      </c>
      <c r="AN102" s="208">
        <v>0.342935370981858</v>
      </c>
      <c r="AO102" s="208">
        <v>1.15864597878132</v>
      </c>
      <c r="AP102" s="208">
        <v>1.20050121209805</v>
      </c>
      <c r="AQ102" s="208">
        <v>0.382745371486487</v>
      </c>
      <c r="AR102" s="208">
        <v>1.85102720963363</v>
      </c>
      <c r="AS102" s="208">
        <v>3.43538128512355</v>
      </c>
      <c r="AT102" s="208">
        <v>1.4982748415193</v>
      </c>
      <c r="AU102" s="208">
        <v>37.9962142230877</v>
      </c>
      <c r="AV102" s="208">
        <v>9.50796835148846</v>
      </c>
      <c r="AW102" s="208">
        <v>2.87423057165521</v>
      </c>
      <c r="AX102" s="208">
        <v>2.49256292935829</v>
      </c>
      <c r="AY102" s="208">
        <v>19.0263485552544</v>
      </c>
      <c r="AZ102" s="208">
        <v>5.56340204697121</v>
      </c>
      <c r="BA102" s="208">
        <v>1.06744227129445</v>
      </c>
      <c r="BB102" s="208">
        <v>0</v>
      </c>
      <c r="BC102" s="209">
        <v>161.769167566656</v>
      </c>
      <c r="BD102" s="210">
        <v>1.37937841951689</v>
      </c>
      <c r="BE102" s="208">
        <v>0</v>
      </c>
      <c r="BF102" s="208">
        <v>1.37937841951689</v>
      </c>
      <c r="BG102" s="208">
        <v>0.881558943734449</v>
      </c>
      <c r="BH102" s="208">
        <v>0</v>
      </c>
      <c r="BI102" s="208">
        <v>138.238793954298</v>
      </c>
      <c r="BJ102" s="208">
        <v>0</v>
      </c>
      <c r="BK102" s="208">
        <v>0</v>
      </c>
      <c r="BL102" s="211">
        <v>140.499731317549</v>
      </c>
      <c r="BM102" s="213">
        <v>302.268898884206</v>
      </c>
    </row>
    <row r="103" spans="1:65">
      <c r="A103" s="86" t="s">
        <v>334</v>
      </c>
      <c r="B103" s="200" t="s">
        <v>335</v>
      </c>
      <c r="C103" s="208">
        <v>0</v>
      </c>
      <c r="D103" s="208">
        <v>0</v>
      </c>
      <c r="E103" s="208">
        <v>0</v>
      </c>
      <c r="F103" s="208">
        <v>0</v>
      </c>
      <c r="G103" s="208">
        <v>0</v>
      </c>
      <c r="H103" s="208">
        <v>0</v>
      </c>
      <c r="I103" s="208">
        <v>0</v>
      </c>
      <c r="J103" s="208">
        <v>0</v>
      </c>
      <c r="K103" s="208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Y103" s="208">
        <v>0</v>
      </c>
      <c r="Z103" s="208">
        <v>0</v>
      </c>
      <c r="AA103" s="208">
        <v>0</v>
      </c>
      <c r="AB103" s="208">
        <v>0</v>
      </c>
      <c r="AC103" s="208">
        <v>0</v>
      </c>
      <c r="AD103" s="208">
        <v>0</v>
      </c>
      <c r="AE103" s="208">
        <v>0</v>
      </c>
      <c r="AF103" s="208">
        <v>0</v>
      </c>
      <c r="AG103" s="208">
        <v>0</v>
      </c>
      <c r="AH103" s="208">
        <v>0</v>
      </c>
      <c r="AI103" s="208">
        <v>0</v>
      </c>
      <c r="AJ103" s="208">
        <v>0</v>
      </c>
      <c r="AK103" s="208">
        <v>0</v>
      </c>
      <c r="AL103" s="208">
        <v>0</v>
      </c>
      <c r="AM103" s="208">
        <v>0</v>
      </c>
      <c r="AN103" s="208">
        <v>0</v>
      </c>
      <c r="AO103" s="208">
        <v>0</v>
      </c>
      <c r="AP103" s="208">
        <v>0</v>
      </c>
      <c r="AQ103" s="208">
        <v>0</v>
      </c>
      <c r="AR103" s="208">
        <v>0</v>
      </c>
      <c r="AS103" s="208">
        <v>0</v>
      </c>
      <c r="AT103" s="208">
        <v>0</v>
      </c>
      <c r="AU103" s="208">
        <v>0</v>
      </c>
      <c r="AV103" s="208">
        <v>0</v>
      </c>
      <c r="AW103" s="208">
        <v>0</v>
      </c>
      <c r="AX103" s="208">
        <v>0</v>
      </c>
      <c r="AY103" s="208">
        <v>0</v>
      </c>
      <c r="AZ103" s="208">
        <v>0</v>
      </c>
      <c r="BA103" s="208">
        <v>0</v>
      </c>
      <c r="BB103" s="208">
        <v>0</v>
      </c>
      <c r="BC103" s="209">
        <v>0</v>
      </c>
      <c r="BD103" s="210">
        <v>0</v>
      </c>
      <c r="BE103" s="208">
        <v>0</v>
      </c>
      <c r="BF103" s="208">
        <v>0</v>
      </c>
      <c r="BG103" s="208">
        <v>0</v>
      </c>
      <c r="BH103" s="208">
        <v>0</v>
      </c>
      <c r="BI103" s="208">
        <v>0</v>
      </c>
      <c r="BJ103" s="208">
        <v>0</v>
      </c>
      <c r="BK103" s="208">
        <v>0</v>
      </c>
      <c r="BL103" s="211">
        <v>0</v>
      </c>
      <c r="BM103" s="213">
        <v>0</v>
      </c>
    </row>
    <row r="104" spans="1:65">
      <c r="A104" s="86" t="s">
        <v>336</v>
      </c>
      <c r="B104" s="200" t="s">
        <v>337</v>
      </c>
      <c r="C104" s="208">
        <v>0.00465001785944973</v>
      </c>
      <c r="D104" s="208">
        <v>0</v>
      </c>
      <c r="E104" s="208">
        <v>0</v>
      </c>
      <c r="F104" s="208">
        <v>0.00097375867827692</v>
      </c>
      <c r="G104" s="208">
        <v>0.0682493398247567</v>
      </c>
      <c r="H104" s="208">
        <v>5.48909481926803</v>
      </c>
      <c r="I104" s="208">
        <v>5.91131763370118</v>
      </c>
      <c r="J104" s="208">
        <v>0.494741216779286</v>
      </c>
      <c r="K104" s="208">
        <v>1.57538046019144</v>
      </c>
      <c r="L104" s="208">
        <v>0.915760302465419</v>
      </c>
      <c r="M104" s="208">
        <v>1.08381084975099</v>
      </c>
      <c r="N104" s="208">
        <v>2.38515530807461</v>
      </c>
      <c r="O104" s="208">
        <v>0.264149327490451</v>
      </c>
      <c r="P104" s="208">
        <v>0.633660270308772</v>
      </c>
      <c r="Q104" s="208">
        <v>0.176269399990595</v>
      </c>
      <c r="R104" s="208">
        <v>1.37504067841091</v>
      </c>
      <c r="S104" s="208">
        <v>0.180288402207922</v>
      </c>
      <c r="T104" s="208">
        <v>3.27767267070617</v>
      </c>
      <c r="U104" s="208">
        <v>0.679514536092964</v>
      </c>
      <c r="V104" s="208">
        <v>0.393890605439322</v>
      </c>
      <c r="W104" s="208">
        <v>2.48240680938024</v>
      </c>
      <c r="X104" s="208">
        <v>0.959836479312083</v>
      </c>
      <c r="Y104" s="208">
        <v>0.949709658935327</v>
      </c>
      <c r="Z104" s="208">
        <v>2.49376025205289</v>
      </c>
      <c r="AA104" s="208">
        <v>0.246491559353056</v>
      </c>
      <c r="AB104" s="208">
        <v>0.342922735276338</v>
      </c>
      <c r="AC104" s="208">
        <v>3.574784588059</v>
      </c>
      <c r="AD104" s="208">
        <v>0.902073459044455</v>
      </c>
      <c r="AE104" s="208">
        <v>1.3340771281728</v>
      </c>
      <c r="AF104" s="208">
        <v>0.028641250364017</v>
      </c>
      <c r="AG104" s="208">
        <v>3.3225705830705</v>
      </c>
      <c r="AH104" s="208">
        <v>0.109176127654772</v>
      </c>
      <c r="AI104" s="208">
        <v>3.10731297510273</v>
      </c>
      <c r="AJ104" s="208">
        <v>1.83211350835493</v>
      </c>
      <c r="AK104" s="208">
        <v>3.49811678277301</v>
      </c>
      <c r="AL104" s="208">
        <v>261.482022005682</v>
      </c>
      <c r="AM104" s="208">
        <v>16.5839005737369</v>
      </c>
      <c r="AN104" s="208">
        <v>0.679426347676303</v>
      </c>
      <c r="AO104" s="208">
        <v>1.19616239326111</v>
      </c>
      <c r="AP104" s="208">
        <v>14.215539614041</v>
      </c>
      <c r="AQ104" s="208">
        <v>8.73583226848292</v>
      </c>
      <c r="AR104" s="208">
        <v>48.0614782234228</v>
      </c>
      <c r="AS104" s="208">
        <v>6.892465151706</v>
      </c>
      <c r="AT104" s="208">
        <v>8.80034770653055</v>
      </c>
      <c r="AU104" s="208">
        <v>24.2718415105229</v>
      </c>
      <c r="AV104" s="208">
        <v>10.5124571237336</v>
      </c>
      <c r="AW104" s="208">
        <v>68.785381002984</v>
      </c>
      <c r="AX104" s="208">
        <v>13.5200830146043</v>
      </c>
      <c r="AY104" s="208">
        <v>15.6899432040868</v>
      </c>
      <c r="AZ104" s="208">
        <v>56.2870545988174</v>
      </c>
      <c r="BA104" s="208">
        <v>20.4836265023622</v>
      </c>
      <c r="BB104" s="208">
        <v>0</v>
      </c>
      <c r="BC104" s="209">
        <v>626.291174735797</v>
      </c>
      <c r="BD104" s="210">
        <v>11.4339594017315</v>
      </c>
      <c r="BE104" s="208">
        <v>2.87271266749027</v>
      </c>
      <c r="BF104" s="208">
        <v>14.3066720692218</v>
      </c>
      <c r="BG104" s="208">
        <v>0</v>
      </c>
      <c r="BH104" s="208">
        <v>0</v>
      </c>
      <c r="BI104" s="208">
        <v>533.703656676353</v>
      </c>
      <c r="BJ104" s="208">
        <v>0</v>
      </c>
      <c r="BK104" s="208">
        <v>0</v>
      </c>
      <c r="BL104" s="211">
        <v>548.010328745575</v>
      </c>
      <c r="BM104" s="213">
        <v>1174.30150348137</v>
      </c>
    </row>
    <row r="105" spans="1:65">
      <c r="A105" s="86" t="s">
        <v>338</v>
      </c>
      <c r="B105" s="200" t="s">
        <v>339</v>
      </c>
      <c r="C105" s="208">
        <v>0</v>
      </c>
      <c r="D105" s="208">
        <v>0</v>
      </c>
      <c r="E105" s="208">
        <v>0</v>
      </c>
      <c r="F105" s="208">
        <v>0.0304230159506088</v>
      </c>
      <c r="G105" s="208">
        <v>5.54734979001657</v>
      </c>
      <c r="H105" s="208">
        <v>49.4910018426448</v>
      </c>
      <c r="I105" s="208">
        <v>70.4632224775286</v>
      </c>
      <c r="J105" s="208">
        <v>47.4734603406367</v>
      </c>
      <c r="K105" s="208">
        <v>121.533580963326</v>
      </c>
      <c r="L105" s="208">
        <v>3.53010874590936</v>
      </c>
      <c r="M105" s="208">
        <v>2.81238813192392</v>
      </c>
      <c r="N105" s="208">
        <v>19.3565185335459</v>
      </c>
      <c r="O105" s="208">
        <v>5.58135714710107</v>
      </c>
      <c r="P105" s="208">
        <v>19.3012832723714</v>
      </c>
      <c r="Q105" s="208">
        <v>0.567306332791818</v>
      </c>
      <c r="R105" s="208">
        <v>126.979954891035</v>
      </c>
      <c r="S105" s="208">
        <v>0.598754040429876</v>
      </c>
      <c r="T105" s="208">
        <v>114.242776685431</v>
      </c>
      <c r="U105" s="208">
        <v>7.45505705224419</v>
      </c>
      <c r="V105" s="208">
        <v>2.681945253958</v>
      </c>
      <c r="W105" s="208">
        <v>23.5781814270744</v>
      </c>
      <c r="X105" s="208">
        <v>24.3340082519678</v>
      </c>
      <c r="Y105" s="208">
        <v>11.8240396942926</v>
      </c>
      <c r="Z105" s="208">
        <v>17.0590986753495</v>
      </c>
      <c r="AA105" s="208">
        <v>8.22378078567311</v>
      </c>
      <c r="AB105" s="208">
        <v>12.5331736528702</v>
      </c>
      <c r="AC105" s="208">
        <v>36.3460102085101</v>
      </c>
      <c r="AD105" s="208">
        <v>18.0752872746171</v>
      </c>
      <c r="AE105" s="208">
        <v>9.85883663535182</v>
      </c>
      <c r="AF105" s="208">
        <v>1.11504323793417</v>
      </c>
      <c r="AG105" s="208">
        <v>11.2209766051976</v>
      </c>
      <c r="AH105" s="208">
        <v>10.1986697589754</v>
      </c>
      <c r="AI105" s="208">
        <v>13.190130861857</v>
      </c>
      <c r="AJ105" s="208">
        <v>11.9257923626715</v>
      </c>
      <c r="AK105" s="208">
        <v>50.5629319839342</v>
      </c>
      <c r="AL105" s="208">
        <v>708.429261438955</v>
      </c>
      <c r="AM105" s="208">
        <v>96.8195310773251</v>
      </c>
      <c r="AN105" s="208">
        <v>6.42114955036464</v>
      </c>
      <c r="AO105" s="208">
        <v>17.5303513293112</v>
      </c>
      <c r="AP105" s="208">
        <v>16.570298956853</v>
      </c>
      <c r="AQ105" s="208">
        <v>12.0836918685078</v>
      </c>
      <c r="AR105" s="208">
        <v>82.1747136369003</v>
      </c>
      <c r="AS105" s="208">
        <v>164.3610979039</v>
      </c>
      <c r="AT105" s="208">
        <v>175.250905793607</v>
      </c>
      <c r="AU105" s="208">
        <v>196.387753026139</v>
      </c>
      <c r="AV105" s="208">
        <v>98.7592032113251</v>
      </c>
      <c r="AW105" s="208">
        <v>269.710396643057</v>
      </c>
      <c r="AX105" s="208">
        <v>87.5814842073411</v>
      </c>
      <c r="AY105" s="208">
        <v>52.8881473935094</v>
      </c>
      <c r="AZ105" s="208">
        <v>127.853750246999</v>
      </c>
      <c r="BA105" s="208">
        <v>71.6105749966106</v>
      </c>
      <c r="BB105" s="208">
        <v>0</v>
      </c>
      <c r="BC105" s="209">
        <v>3042.12476121383</v>
      </c>
      <c r="BD105" s="210">
        <v>80.4264433940032</v>
      </c>
      <c r="BE105" s="208">
        <v>0</v>
      </c>
      <c r="BF105" s="208">
        <v>80.4264433940032</v>
      </c>
      <c r="BG105" s="208">
        <v>0</v>
      </c>
      <c r="BH105" s="208">
        <v>0</v>
      </c>
      <c r="BI105" s="208">
        <v>244.36266698482</v>
      </c>
      <c r="BJ105" s="208">
        <v>0</v>
      </c>
      <c r="BK105" s="208">
        <v>0</v>
      </c>
      <c r="BL105" s="211">
        <v>324.789110378823</v>
      </c>
      <c r="BM105" s="213">
        <v>3366.91387159265</v>
      </c>
    </row>
    <row r="106" spans="1:65">
      <c r="A106" s="86" t="s">
        <v>340</v>
      </c>
      <c r="B106" s="200" t="s">
        <v>341</v>
      </c>
      <c r="C106" s="208">
        <v>0</v>
      </c>
      <c r="D106" s="208">
        <v>0</v>
      </c>
      <c r="E106" s="208">
        <v>0</v>
      </c>
      <c r="F106" s="208">
        <v>0</v>
      </c>
      <c r="G106" s="208">
        <v>0</v>
      </c>
      <c r="H106" s="208">
        <v>0</v>
      </c>
      <c r="I106" s="208">
        <v>0</v>
      </c>
      <c r="J106" s="208">
        <v>0</v>
      </c>
      <c r="K106" s="208">
        <v>0</v>
      </c>
      <c r="L106" s="208">
        <v>0</v>
      </c>
      <c r="M106" s="208">
        <v>0</v>
      </c>
      <c r="N106" s="208">
        <v>0</v>
      </c>
      <c r="O106" s="208">
        <v>0</v>
      </c>
      <c r="P106" s="208">
        <v>0</v>
      </c>
      <c r="Q106" s="208">
        <v>0</v>
      </c>
      <c r="R106" s="208">
        <v>0</v>
      </c>
      <c r="S106" s="208">
        <v>0</v>
      </c>
      <c r="T106" s="208">
        <v>0</v>
      </c>
      <c r="U106" s="208">
        <v>0</v>
      </c>
      <c r="V106" s="208">
        <v>0</v>
      </c>
      <c r="W106" s="208">
        <v>0</v>
      </c>
      <c r="X106" s="208">
        <v>0</v>
      </c>
      <c r="Y106" s="208">
        <v>0</v>
      </c>
      <c r="Z106" s="208">
        <v>0</v>
      </c>
      <c r="AA106" s="208">
        <v>0</v>
      </c>
      <c r="AB106" s="208">
        <v>0</v>
      </c>
      <c r="AC106" s="208">
        <v>0</v>
      </c>
      <c r="AD106" s="208">
        <v>0</v>
      </c>
      <c r="AE106" s="208">
        <v>0</v>
      </c>
      <c r="AF106" s="208">
        <v>0</v>
      </c>
      <c r="AG106" s="208">
        <v>0</v>
      </c>
      <c r="AH106" s="208">
        <v>0</v>
      </c>
      <c r="AI106" s="208">
        <v>0</v>
      </c>
      <c r="AJ106" s="208">
        <v>0</v>
      </c>
      <c r="AK106" s="208">
        <v>0</v>
      </c>
      <c r="AL106" s="208">
        <v>0</v>
      </c>
      <c r="AM106" s="208">
        <v>0</v>
      </c>
      <c r="AN106" s="208">
        <v>0</v>
      </c>
      <c r="AO106" s="208">
        <v>0</v>
      </c>
      <c r="AP106" s="208">
        <v>0</v>
      </c>
      <c r="AQ106" s="208">
        <v>0</v>
      </c>
      <c r="AR106" s="208">
        <v>0</v>
      </c>
      <c r="AS106" s="208">
        <v>0</v>
      </c>
      <c r="AT106" s="208">
        <v>0</v>
      </c>
      <c r="AU106" s="208">
        <v>0</v>
      </c>
      <c r="AV106" s="208">
        <v>0</v>
      </c>
      <c r="AW106" s="208">
        <v>0</v>
      </c>
      <c r="AX106" s="208">
        <v>0</v>
      </c>
      <c r="AY106" s="208">
        <v>0</v>
      </c>
      <c r="AZ106" s="208">
        <v>0</v>
      </c>
      <c r="BA106" s="208">
        <v>0</v>
      </c>
      <c r="BB106" s="208">
        <v>0</v>
      </c>
      <c r="BC106" s="209">
        <v>0</v>
      </c>
      <c r="BD106" s="210">
        <v>0</v>
      </c>
      <c r="BE106" s="208">
        <v>0</v>
      </c>
      <c r="BF106" s="208">
        <v>0</v>
      </c>
      <c r="BG106" s="208">
        <v>0</v>
      </c>
      <c r="BH106" s="208">
        <v>0</v>
      </c>
      <c r="BI106" s="208">
        <v>0</v>
      </c>
      <c r="BJ106" s="208">
        <v>0</v>
      </c>
      <c r="BK106" s="208">
        <v>0</v>
      </c>
      <c r="BL106" s="211">
        <v>0</v>
      </c>
      <c r="BM106" s="213">
        <v>0</v>
      </c>
    </row>
    <row r="107" spans="1:65">
      <c r="A107" s="86" t="s">
        <v>342</v>
      </c>
      <c r="B107" s="200" t="s">
        <v>343</v>
      </c>
      <c r="C107" s="208">
        <v>6.21956332896627</v>
      </c>
      <c r="D107" s="208">
        <v>0</v>
      </c>
      <c r="E107" s="208">
        <v>0</v>
      </c>
      <c r="F107" s="208">
        <v>0.00365991121644833</v>
      </c>
      <c r="G107" s="208">
        <v>0.112020457442109</v>
      </c>
      <c r="H107" s="208">
        <v>2.10594647976569</v>
      </c>
      <c r="I107" s="208">
        <v>2.23255045850153</v>
      </c>
      <c r="J107" s="208">
        <v>0.164163809305453</v>
      </c>
      <c r="K107" s="208">
        <v>1.4455739681316</v>
      </c>
      <c r="L107" s="208">
        <v>0.114294665827846</v>
      </c>
      <c r="M107" s="208">
        <v>0.208183432564376</v>
      </c>
      <c r="N107" s="208">
        <v>0.809201602163623</v>
      </c>
      <c r="O107" s="208">
        <v>0.171725915317921</v>
      </c>
      <c r="P107" s="208">
        <v>1.30124301834242</v>
      </c>
      <c r="Q107" s="208">
        <v>0.0764230904186093</v>
      </c>
      <c r="R107" s="208">
        <v>1.10119573785943</v>
      </c>
      <c r="S107" s="208">
        <v>0.0469152797765212</v>
      </c>
      <c r="T107" s="208">
        <v>3.43038107522937</v>
      </c>
      <c r="U107" s="208">
        <v>0.617895838203631</v>
      </c>
      <c r="V107" s="208">
        <v>0.163631219831397</v>
      </c>
      <c r="W107" s="208">
        <v>2.11335735194491</v>
      </c>
      <c r="X107" s="208">
        <v>0.664466554308539</v>
      </c>
      <c r="Y107" s="208">
        <v>0.828356136715252</v>
      </c>
      <c r="Z107" s="208">
        <v>1.66528150717291</v>
      </c>
      <c r="AA107" s="208">
        <v>0.332129512765198</v>
      </c>
      <c r="AB107" s="208">
        <v>0.377802187740599</v>
      </c>
      <c r="AC107" s="208">
        <v>8.26608166587407</v>
      </c>
      <c r="AD107" s="208">
        <v>1.11253003073025</v>
      </c>
      <c r="AE107" s="208">
        <v>1.01679506758023</v>
      </c>
      <c r="AF107" s="208">
        <v>0.188724319074696</v>
      </c>
      <c r="AG107" s="208">
        <v>1.52531871009158</v>
      </c>
      <c r="AH107" s="208">
        <v>1.02210881268461</v>
      </c>
      <c r="AI107" s="208">
        <v>6.24616207267397</v>
      </c>
      <c r="AJ107" s="208">
        <v>1.6526883366776</v>
      </c>
      <c r="AK107" s="208">
        <v>1.71905450966257</v>
      </c>
      <c r="AL107" s="208">
        <v>10.4220269708787</v>
      </c>
      <c r="AM107" s="208">
        <v>0.12620697229045</v>
      </c>
      <c r="AN107" s="208">
        <v>0.170100576274356</v>
      </c>
      <c r="AO107" s="208">
        <v>0</v>
      </c>
      <c r="AP107" s="208">
        <v>9.11755189016447</v>
      </c>
      <c r="AQ107" s="208">
        <v>0.0649968435890797</v>
      </c>
      <c r="AR107" s="208">
        <v>0</v>
      </c>
      <c r="AS107" s="208">
        <v>0.0545903137027587</v>
      </c>
      <c r="AT107" s="208">
        <v>4.84326058403181</v>
      </c>
      <c r="AU107" s="208">
        <v>1.83876883175343</v>
      </c>
      <c r="AV107" s="208">
        <v>0.0439748631585839</v>
      </c>
      <c r="AW107" s="208">
        <v>4.58521484610955</v>
      </c>
      <c r="AX107" s="208">
        <v>0.302901202956423</v>
      </c>
      <c r="AY107" s="208">
        <v>36.578376083629</v>
      </c>
      <c r="AZ107" s="208">
        <v>0.582445026279628</v>
      </c>
      <c r="BA107" s="208">
        <v>0</v>
      </c>
      <c r="BB107" s="208">
        <v>0</v>
      </c>
      <c r="BC107" s="209">
        <v>117.785841069379</v>
      </c>
      <c r="BD107" s="210">
        <v>26.5228373746702</v>
      </c>
      <c r="BE107" s="208">
        <v>0.00371074413869132</v>
      </c>
      <c r="BF107" s="208">
        <v>26.5265481188089</v>
      </c>
      <c r="BG107" s="208">
        <v>0</v>
      </c>
      <c r="BH107" s="208">
        <v>0</v>
      </c>
      <c r="BI107" s="208">
        <v>1.28349629431497</v>
      </c>
      <c r="BJ107" s="208">
        <v>6.98427443775804</v>
      </c>
      <c r="BK107" s="208">
        <v>0</v>
      </c>
      <c r="BL107" s="211">
        <v>34.7943188508819</v>
      </c>
      <c r="BM107" s="213">
        <v>152.580159920261</v>
      </c>
    </row>
    <row r="108" spans="1:65">
      <c r="A108" s="86" t="s">
        <v>344</v>
      </c>
      <c r="B108" s="200" t="s">
        <v>345</v>
      </c>
      <c r="C108" s="208">
        <v>0</v>
      </c>
      <c r="D108" s="208">
        <v>4.10230504685763</v>
      </c>
      <c r="E108" s="208">
        <v>0.18126560576146</v>
      </c>
      <c r="F108" s="208">
        <v>0</v>
      </c>
      <c r="G108" s="208">
        <v>0.202153851813473</v>
      </c>
      <c r="H108" s="208">
        <v>15.908232580557</v>
      </c>
      <c r="I108" s="208">
        <v>24.8922128714545</v>
      </c>
      <c r="J108" s="208">
        <v>16.7138620816308</v>
      </c>
      <c r="K108" s="208">
        <v>10.586694743147</v>
      </c>
      <c r="L108" s="208">
        <v>0.493779225518986</v>
      </c>
      <c r="M108" s="208">
        <v>2.0520978428521</v>
      </c>
      <c r="N108" s="208">
        <v>28.2200984735225</v>
      </c>
      <c r="O108" s="208">
        <v>0.550828953326065</v>
      </c>
      <c r="P108" s="208">
        <v>1.48890408571281</v>
      </c>
      <c r="Q108" s="208">
        <v>0.366964650843907</v>
      </c>
      <c r="R108" s="208">
        <v>2.57945328659492</v>
      </c>
      <c r="S108" s="208">
        <v>0.0742691766594086</v>
      </c>
      <c r="T108" s="208">
        <v>1.99216120890075</v>
      </c>
      <c r="U108" s="208">
        <v>2.70003307168922</v>
      </c>
      <c r="V108" s="208">
        <v>1.27498782908158</v>
      </c>
      <c r="W108" s="208">
        <v>4.32285512192015</v>
      </c>
      <c r="X108" s="208">
        <v>2.01572396932895</v>
      </c>
      <c r="Y108" s="208">
        <v>1.16511072251658</v>
      </c>
      <c r="Z108" s="208">
        <v>13.4156939436997</v>
      </c>
      <c r="AA108" s="208">
        <v>2.16506677645374</v>
      </c>
      <c r="AB108" s="208">
        <v>1.78856849481232</v>
      </c>
      <c r="AC108" s="208">
        <v>11.1165375044893</v>
      </c>
      <c r="AD108" s="208">
        <v>22.4659313438355</v>
      </c>
      <c r="AE108" s="208">
        <v>1.11936118562278</v>
      </c>
      <c r="AF108" s="208">
        <v>0.18905747100716</v>
      </c>
      <c r="AG108" s="208">
        <v>15.1111339241203</v>
      </c>
      <c r="AH108" s="208">
        <v>1.64767528839489</v>
      </c>
      <c r="AI108" s="208">
        <v>12.8229690627368</v>
      </c>
      <c r="AJ108" s="208">
        <v>0.850730039822757</v>
      </c>
      <c r="AK108" s="208">
        <v>10.738489300747</v>
      </c>
      <c r="AL108" s="208">
        <v>113.27453710752</v>
      </c>
      <c r="AM108" s="208">
        <v>2.65476507128012</v>
      </c>
      <c r="AN108" s="208">
        <v>0.108218531067995</v>
      </c>
      <c r="AO108" s="208">
        <v>3.0699094042994</v>
      </c>
      <c r="AP108" s="208">
        <v>0.651413543632621</v>
      </c>
      <c r="AQ108" s="208">
        <v>1.76414367485666</v>
      </c>
      <c r="AR108" s="208">
        <v>5.52788678624833</v>
      </c>
      <c r="AS108" s="208">
        <v>19.8270950221216</v>
      </c>
      <c r="AT108" s="208">
        <v>11.7928689509007</v>
      </c>
      <c r="AU108" s="208">
        <v>59.8124411415126</v>
      </c>
      <c r="AV108" s="208">
        <v>4.05266538956448</v>
      </c>
      <c r="AW108" s="208">
        <v>23.5456735532642</v>
      </c>
      <c r="AX108" s="208">
        <v>10.7543231444718</v>
      </c>
      <c r="AY108" s="208">
        <v>31.2551924067464</v>
      </c>
      <c r="AZ108" s="208">
        <v>27.5199186736249</v>
      </c>
      <c r="BA108" s="208">
        <v>10.1060292373896</v>
      </c>
      <c r="BB108" s="208">
        <v>0</v>
      </c>
      <c r="BC108" s="209">
        <v>541.032290373934</v>
      </c>
      <c r="BD108" s="210">
        <v>9.14566585184624</v>
      </c>
      <c r="BE108" s="208">
        <v>0</v>
      </c>
      <c r="BF108" s="208">
        <v>9.14566585184624</v>
      </c>
      <c r="BG108" s="208">
        <v>0</v>
      </c>
      <c r="BH108" s="208">
        <v>0</v>
      </c>
      <c r="BI108" s="208">
        <v>7.90719946944824</v>
      </c>
      <c r="BJ108" s="208">
        <v>0</v>
      </c>
      <c r="BK108" s="208">
        <v>0</v>
      </c>
      <c r="BL108" s="211">
        <v>17.0528653212945</v>
      </c>
      <c r="BM108" s="213">
        <v>558.085155695228</v>
      </c>
    </row>
    <row r="109" spans="1:65">
      <c r="A109" s="86" t="s">
        <v>346</v>
      </c>
      <c r="B109" s="200" t="s">
        <v>347</v>
      </c>
      <c r="C109" s="208">
        <v>1.91544509348916</v>
      </c>
      <c r="D109" s="208">
        <v>0.180654921085079</v>
      </c>
      <c r="E109" s="208">
        <v>0.00774249634223792</v>
      </c>
      <c r="F109" s="208">
        <v>0.00769091226910024</v>
      </c>
      <c r="G109" s="208">
        <v>0.551601602831143</v>
      </c>
      <c r="H109" s="208">
        <v>4.08685154223547</v>
      </c>
      <c r="I109" s="208">
        <v>6.98012558484282</v>
      </c>
      <c r="J109" s="208">
        <v>0.860258448410001</v>
      </c>
      <c r="K109" s="208">
        <v>2.66711361266109</v>
      </c>
      <c r="L109" s="208">
        <v>0.809758040352257</v>
      </c>
      <c r="M109" s="208">
        <v>1.87837092965542</v>
      </c>
      <c r="N109" s="208">
        <v>6.91009333944959</v>
      </c>
      <c r="O109" s="208">
        <v>0.833548181343701</v>
      </c>
      <c r="P109" s="208">
        <v>2.99282569053385</v>
      </c>
      <c r="Q109" s="208">
        <v>0.729753074704138</v>
      </c>
      <c r="R109" s="208">
        <v>2.5692921269572</v>
      </c>
      <c r="S109" s="208">
        <v>0.126965674733537</v>
      </c>
      <c r="T109" s="208">
        <v>7.41356952991396</v>
      </c>
      <c r="U109" s="208">
        <v>1.51300994611323</v>
      </c>
      <c r="V109" s="208">
        <v>0.237835264030678</v>
      </c>
      <c r="W109" s="208">
        <v>5.4815381920842</v>
      </c>
      <c r="X109" s="208">
        <v>1.94721827883184</v>
      </c>
      <c r="Y109" s="208">
        <v>2.58628580837626</v>
      </c>
      <c r="Z109" s="208">
        <v>5.83790970463166</v>
      </c>
      <c r="AA109" s="208">
        <v>0.857879082601421</v>
      </c>
      <c r="AB109" s="208">
        <v>1.22229241047253</v>
      </c>
      <c r="AC109" s="208">
        <v>12.6214792111599</v>
      </c>
      <c r="AD109" s="208">
        <v>2.67331445612804</v>
      </c>
      <c r="AE109" s="208">
        <v>2.97733743631438</v>
      </c>
      <c r="AF109" s="208">
        <v>0.406654804791862</v>
      </c>
      <c r="AG109" s="208">
        <v>6.95526961488479</v>
      </c>
      <c r="AH109" s="208">
        <v>5.25909439218661</v>
      </c>
      <c r="AI109" s="208">
        <v>1.35048289907801</v>
      </c>
      <c r="AJ109" s="208">
        <v>3.36868790262152</v>
      </c>
      <c r="AK109" s="208">
        <v>15.40219348563</v>
      </c>
      <c r="AL109" s="208">
        <v>25.7178379038135</v>
      </c>
      <c r="AM109" s="208">
        <v>2.99486329126183</v>
      </c>
      <c r="AN109" s="208">
        <v>1.8387904993412</v>
      </c>
      <c r="AO109" s="208">
        <v>6.18715597048032</v>
      </c>
      <c r="AP109" s="208">
        <v>2.20994857817759</v>
      </c>
      <c r="AQ109" s="208">
        <v>0.351324637012647</v>
      </c>
      <c r="AR109" s="208">
        <v>3.64132671638965</v>
      </c>
      <c r="AS109" s="208">
        <v>15.9522587846339</v>
      </c>
      <c r="AT109" s="208">
        <v>5.22652429595012</v>
      </c>
      <c r="AU109" s="208">
        <v>3.75976523312366</v>
      </c>
      <c r="AV109" s="208">
        <v>0.33085614389342</v>
      </c>
      <c r="AW109" s="208">
        <v>3.2299377212478</v>
      </c>
      <c r="AX109" s="208">
        <v>3.18442134565486</v>
      </c>
      <c r="AY109" s="208">
        <v>21.5189491901374</v>
      </c>
      <c r="AZ109" s="208">
        <v>14.0605342177327</v>
      </c>
      <c r="BA109" s="208">
        <v>1.77957559761235</v>
      </c>
      <c r="BB109" s="208">
        <v>0</v>
      </c>
      <c r="BC109" s="209">
        <v>224.20421381821</v>
      </c>
      <c r="BD109" s="210">
        <v>0.390632220899368</v>
      </c>
      <c r="BE109" s="208">
        <v>2.17539822206613</v>
      </c>
      <c r="BF109" s="208">
        <v>2.5660304429655</v>
      </c>
      <c r="BG109" s="208">
        <v>0</v>
      </c>
      <c r="BH109" s="208">
        <v>0</v>
      </c>
      <c r="BI109" s="208">
        <v>7.09438049548929</v>
      </c>
      <c r="BJ109" s="208">
        <v>0</v>
      </c>
      <c r="BK109" s="208">
        <v>0</v>
      </c>
      <c r="BL109" s="211">
        <v>9.66041093845479</v>
      </c>
      <c r="BM109" s="213">
        <v>233.864624756664</v>
      </c>
    </row>
    <row r="110" spans="1:65">
      <c r="A110" s="86" t="s">
        <v>348</v>
      </c>
      <c r="B110" s="200" t="s">
        <v>349</v>
      </c>
      <c r="C110" s="208">
        <v>0</v>
      </c>
      <c r="D110" s="208">
        <v>0</v>
      </c>
      <c r="E110" s="208">
        <v>0</v>
      </c>
      <c r="F110" s="208">
        <v>0.00307379309913996</v>
      </c>
      <c r="G110" s="208">
        <v>0.020114912902849</v>
      </c>
      <c r="H110" s="208">
        <v>1.63995927089923</v>
      </c>
      <c r="I110" s="208">
        <v>1.94521902703305</v>
      </c>
      <c r="J110" s="208">
        <v>0.201881807073925</v>
      </c>
      <c r="K110" s="208">
        <v>3.36071353407151</v>
      </c>
      <c r="L110" s="208">
        <v>0.113437938330105</v>
      </c>
      <c r="M110" s="208">
        <v>0.0840587492752328</v>
      </c>
      <c r="N110" s="208">
        <v>0.662388237758104</v>
      </c>
      <c r="O110" s="208">
        <v>0.36860302167882</v>
      </c>
      <c r="P110" s="208">
        <v>3.54467511901234</v>
      </c>
      <c r="Q110" s="208">
        <v>0.0650974244318485</v>
      </c>
      <c r="R110" s="208">
        <v>1.58276077704041</v>
      </c>
      <c r="S110" s="208">
        <v>0.000797865824725658</v>
      </c>
      <c r="T110" s="208">
        <v>3.03076134671375</v>
      </c>
      <c r="U110" s="208">
        <v>0.523834698335802</v>
      </c>
      <c r="V110" s="208">
        <v>0.087547487528345</v>
      </c>
      <c r="W110" s="208">
        <v>1.05543451869934</v>
      </c>
      <c r="X110" s="208">
        <v>1.15417405914168</v>
      </c>
      <c r="Y110" s="208">
        <v>0.349922856473063</v>
      </c>
      <c r="Z110" s="208">
        <v>1.20279173702145</v>
      </c>
      <c r="AA110" s="208">
        <v>0.178828539278973</v>
      </c>
      <c r="AB110" s="208">
        <v>0.210663639876685</v>
      </c>
      <c r="AC110" s="208">
        <v>1.98895616967304</v>
      </c>
      <c r="AD110" s="208">
        <v>0.705941730046832</v>
      </c>
      <c r="AE110" s="208">
        <v>0.876864995960838</v>
      </c>
      <c r="AF110" s="208">
        <v>0.204754138861183</v>
      </c>
      <c r="AG110" s="208">
        <v>0.862895591285729</v>
      </c>
      <c r="AH110" s="208">
        <v>1.88225358827656</v>
      </c>
      <c r="AI110" s="208">
        <v>1.24320822070572</v>
      </c>
      <c r="AJ110" s="208">
        <v>3.78881150764348</v>
      </c>
      <c r="AK110" s="208">
        <v>3.89334311319622</v>
      </c>
      <c r="AL110" s="208">
        <v>35.0518805328089</v>
      </c>
      <c r="AM110" s="208">
        <v>11.9126966909862</v>
      </c>
      <c r="AN110" s="208">
        <v>0.162690243645055</v>
      </c>
      <c r="AO110" s="208">
        <v>0.343973337111247</v>
      </c>
      <c r="AP110" s="208">
        <v>5.10976919998294</v>
      </c>
      <c r="AQ110" s="208">
        <v>0.863245025514038</v>
      </c>
      <c r="AR110" s="208">
        <v>2.84996613135713</v>
      </c>
      <c r="AS110" s="208">
        <v>5.45487038698029</v>
      </c>
      <c r="AT110" s="208">
        <v>2.34923542910845</v>
      </c>
      <c r="AU110" s="208">
        <v>31.5644348748519</v>
      </c>
      <c r="AV110" s="208">
        <v>4.73801382589718</v>
      </c>
      <c r="AW110" s="208">
        <v>4.35153427716804</v>
      </c>
      <c r="AX110" s="208">
        <v>4.39285238196232</v>
      </c>
      <c r="AY110" s="208">
        <v>97.1327620416927</v>
      </c>
      <c r="AZ110" s="208">
        <v>16.5952867620263</v>
      </c>
      <c r="BA110" s="208">
        <v>1.39410670087358</v>
      </c>
      <c r="BB110" s="208">
        <v>0</v>
      </c>
      <c r="BC110" s="209">
        <v>261.101087259116</v>
      </c>
      <c r="BD110" s="210">
        <v>0</v>
      </c>
      <c r="BE110" s="208">
        <v>0</v>
      </c>
      <c r="BF110" s="208">
        <v>0</v>
      </c>
      <c r="BG110" s="208">
        <v>0</v>
      </c>
      <c r="BH110" s="208">
        <v>0</v>
      </c>
      <c r="BI110" s="208">
        <v>2.43721589944313</v>
      </c>
      <c r="BJ110" s="208">
        <v>0</v>
      </c>
      <c r="BK110" s="208">
        <v>0</v>
      </c>
      <c r="BL110" s="211">
        <v>2.43721589944313</v>
      </c>
      <c r="BM110" s="213">
        <v>263.538303158559</v>
      </c>
    </row>
    <row r="111" spans="1:65">
      <c r="A111" s="86" t="s">
        <v>350</v>
      </c>
      <c r="B111" s="200" t="s">
        <v>351</v>
      </c>
      <c r="C111" s="208">
        <v>0</v>
      </c>
      <c r="D111" s="208">
        <v>0</v>
      </c>
      <c r="E111" s="208">
        <v>0</v>
      </c>
      <c r="F111" s="208">
        <v>0.00690540198191438</v>
      </c>
      <c r="G111" s="208">
        <v>0.0339673443635374</v>
      </c>
      <c r="H111" s="208">
        <v>1.92013833183825</v>
      </c>
      <c r="I111" s="208">
        <v>2.57173952706859</v>
      </c>
      <c r="J111" s="208">
        <v>0.316563756834473</v>
      </c>
      <c r="K111" s="208">
        <v>1.05154130147951</v>
      </c>
      <c r="L111" s="208">
        <v>0.256246493424401</v>
      </c>
      <c r="M111" s="208">
        <v>0.128973824192867</v>
      </c>
      <c r="N111" s="208">
        <v>0.923296805939253</v>
      </c>
      <c r="O111" s="208">
        <v>0.235801663035549</v>
      </c>
      <c r="P111" s="208">
        <v>1.92623914238033</v>
      </c>
      <c r="Q111" s="208">
        <v>0.110955418259917</v>
      </c>
      <c r="R111" s="208">
        <v>2.78971175948708</v>
      </c>
      <c r="S111" s="208">
        <v>0.163149161965288</v>
      </c>
      <c r="T111" s="208">
        <v>1.44711203639092</v>
      </c>
      <c r="U111" s="208">
        <v>1.3127488085174</v>
      </c>
      <c r="V111" s="208">
        <v>0.157447810938733</v>
      </c>
      <c r="W111" s="208">
        <v>3.03419984431368</v>
      </c>
      <c r="X111" s="208">
        <v>0.469290624372648</v>
      </c>
      <c r="Y111" s="208">
        <v>0.988085971356691</v>
      </c>
      <c r="Z111" s="208">
        <v>1.84567796574971</v>
      </c>
      <c r="AA111" s="208">
        <v>0.251235148373724</v>
      </c>
      <c r="AB111" s="208">
        <v>0.517315692646863</v>
      </c>
      <c r="AC111" s="208">
        <v>4.0826624827181</v>
      </c>
      <c r="AD111" s="208">
        <v>1.40990603831101</v>
      </c>
      <c r="AE111" s="208">
        <v>0.638951590788506</v>
      </c>
      <c r="AF111" s="208">
        <v>0.246289893592547</v>
      </c>
      <c r="AG111" s="208">
        <v>2.23394885373564</v>
      </c>
      <c r="AH111" s="208">
        <v>0.65127599371932</v>
      </c>
      <c r="AI111" s="208">
        <v>4.37679727567069</v>
      </c>
      <c r="AJ111" s="208">
        <v>1.93926974552909</v>
      </c>
      <c r="AK111" s="208">
        <v>7.31251292956625</v>
      </c>
      <c r="AL111" s="208">
        <v>34.3051403632637</v>
      </c>
      <c r="AM111" s="208">
        <v>11.3179006779951</v>
      </c>
      <c r="AN111" s="208">
        <v>0.0157107540858109</v>
      </c>
      <c r="AO111" s="208">
        <v>4.27685143988574</v>
      </c>
      <c r="AP111" s="208">
        <v>19.4135664819194</v>
      </c>
      <c r="AQ111" s="208">
        <v>1.27378292991588</v>
      </c>
      <c r="AR111" s="208">
        <v>12.702867662612</v>
      </c>
      <c r="AS111" s="208">
        <v>5.11745849999281</v>
      </c>
      <c r="AT111" s="208">
        <v>11.7616597837653</v>
      </c>
      <c r="AU111" s="208">
        <v>28.1484585019465</v>
      </c>
      <c r="AV111" s="208">
        <v>5.0958396084746</v>
      </c>
      <c r="AW111" s="208">
        <v>16.3762945675287</v>
      </c>
      <c r="AX111" s="208">
        <v>34.0836209970295</v>
      </c>
      <c r="AY111" s="208">
        <v>114.620419154266</v>
      </c>
      <c r="AZ111" s="208">
        <v>54.8772375368174</v>
      </c>
      <c r="BA111" s="208">
        <v>21.4035258642876</v>
      </c>
      <c r="BB111" s="208">
        <v>0</v>
      </c>
      <c r="BC111" s="209">
        <v>420.140293462329</v>
      </c>
      <c r="BD111" s="210">
        <v>11.4269504046247</v>
      </c>
      <c r="BE111" s="208">
        <v>0</v>
      </c>
      <c r="BF111" s="208">
        <v>11.4269504046247</v>
      </c>
      <c r="BG111" s="208">
        <v>0</v>
      </c>
      <c r="BH111" s="208">
        <v>215.03545595605</v>
      </c>
      <c r="BI111" s="208">
        <v>29.4791112276916</v>
      </c>
      <c r="BJ111" s="208">
        <v>0</v>
      </c>
      <c r="BK111" s="208">
        <v>0</v>
      </c>
      <c r="BL111" s="211">
        <v>255.941517588366</v>
      </c>
      <c r="BM111" s="213">
        <v>676.081811050695</v>
      </c>
    </row>
    <row r="112" spans="1:65">
      <c r="A112" s="86" t="s">
        <v>352</v>
      </c>
      <c r="B112" s="200" t="s">
        <v>353</v>
      </c>
      <c r="C112" s="208">
        <v>0</v>
      </c>
      <c r="D112" s="208">
        <v>0</v>
      </c>
      <c r="E112" s="208">
        <v>0</v>
      </c>
      <c r="F112" s="208">
        <v>0.00341470197087093</v>
      </c>
      <c r="G112" s="208">
        <v>0.909616984491227</v>
      </c>
      <c r="H112" s="208">
        <v>3.91215094984069</v>
      </c>
      <c r="I112" s="208">
        <v>8.72401105476553</v>
      </c>
      <c r="J112" s="208">
        <v>2.03163737969782</v>
      </c>
      <c r="K112" s="208">
        <v>6.53062957502669</v>
      </c>
      <c r="L112" s="208">
        <v>0.864156117202309</v>
      </c>
      <c r="M112" s="208">
        <v>0.49850979398608</v>
      </c>
      <c r="N112" s="208">
        <v>4.47844707422842</v>
      </c>
      <c r="O112" s="208">
        <v>0.425049098570196</v>
      </c>
      <c r="P112" s="208">
        <v>0.739060062625821</v>
      </c>
      <c r="Q112" s="208">
        <v>0.177083346901302</v>
      </c>
      <c r="R112" s="208">
        <v>0.327301516845204</v>
      </c>
      <c r="S112" s="208">
        <v>0.0301201810837396</v>
      </c>
      <c r="T112" s="208">
        <v>5.01438821392997</v>
      </c>
      <c r="U112" s="208">
        <v>1.76077731279657</v>
      </c>
      <c r="V112" s="208">
        <v>0.814353721074846</v>
      </c>
      <c r="W112" s="208">
        <v>2.77836391405974</v>
      </c>
      <c r="X112" s="208">
        <v>1.86251394264556</v>
      </c>
      <c r="Y112" s="208">
        <v>1.80935946696032</v>
      </c>
      <c r="Z112" s="208">
        <v>5.43239827746597</v>
      </c>
      <c r="AA112" s="208">
        <v>2.16599448260436</v>
      </c>
      <c r="AB112" s="208">
        <v>1.84907162176258</v>
      </c>
      <c r="AC112" s="208">
        <v>20.9269498516925</v>
      </c>
      <c r="AD112" s="208">
        <v>2.99027288631468</v>
      </c>
      <c r="AE112" s="208">
        <v>1.40236937990823</v>
      </c>
      <c r="AF112" s="208">
        <v>0.342128941337491</v>
      </c>
      <c r="AG112" s="208">
        <v>5.29514769871033</v>
      </c>
      <c r="AH112" s="208">
        <v>5.35034681291066</v>
      </c>
      <c r="AI112" s="208">
        <v>6.11873370644291</v>
      </c>
      <c r="AJ112" s="208">
        <v>1.89027741696735</v>
      </c>
      <c r="AK112" s="208">
        <v>3.54952729199565</v>
      </c>
      <c r="AL112" s="208">
        <v>86.2595630379864</v>
      </c>
      <c r="AM112" s="208">
        <v>26.1172184521066</v>
      </c>
      <c r="AN112" s="208">
        <v>1.36425197810577</v>
      </c>
      <c r="AO112" s="208">
        <v>2.84754223238748</v>
      </c>
      <c r="AP112" s="208">
        <v>6.67594864910616</v>
      </c>
      <c r="AQ112" s="208">
        <v>2.42683056636576</v>
      </c>
      <c r="AR112" s="208">
        <v>29.677034669834</v>
      </c>
      <c r="AS112" s="208">
        <v>20.7608771046511</v>
      </c>
      <c r="AT112" s="208">
        <v>13.5072459020053</v>
      </c>
      <c r="AU112" s="208">
        <v>74.5833573074993</v>
      </c>
      <c r="AV112" s="208">
        <v>13.7278279757261</v>
      </c>
      <c r="AW112" s="208">
        <v>29.9674917105422</v>
      </c>
      <c r="AX112" s="208">
        <v>18.6507348432447</v>
      </c>
      <c r="AY112" s="208">
        <v>136.080930523188</v>
      </c>
      <c r="AZ112" s="208">
        <v>30.3872205486342</v>
      </c>
      <c r="BA112" s="208">
        <v>23.7470816589575</v>
      </c>
      <c r="BB112" s="208">
        <v>0</v>
      </c>
      <c r="BC112" s="209">
        <v>617.785319937156</v>
      </c>
      <c r="BD112" s="210">
        <v>15.0144297010462</v>
      </c>
      <c r="BE112" s="208">
        <v>3.70840257899347</v>
      </c>
      <c r="BF112" s="208">
        <v>18.7228322800397</v>
      </c>
      <c r="BG112" s="208">
        <v>0</v>
      </c>
      <c r="BH112" s="208">
        <v>0</v>
      </c>
      <c r="BI112" s="208">
        <v>42.3815905245</v>
      </c>
      <c r="BJ112" s="208">
        <v>0</v>
      </c>
      <c r="BK112" s="208">
        <v>0</v>
      </c>
      <c r="BL112" s="211">
        <v>61.1044228045397</v>
      </c>
      <c r="BM112" s="213">
        <v>678.889742741696</v>
      </c>
    </row>
    <row r="113" spans="1:65">
      <c r="A113" s="86" t="s">
        <v>354</v>
      </c>
      <c r="B113" s="200" t="s">
        <v>355</v>
      </c>
      <c r="C113" s="208">
        <v>0</v>
      </c>
      <c r="D113" s="208">
        <v>0</v>
      </c>
      <c r="E113" s="208">
        <v>0</v>
      </c>
      <c r="F113" s="208">
        <v>0</v>
      </c>
      <c r="G113" s="208">
        <v>0</v>
      </c>
      <c r="H113" s="208">
        <v>0</v>
      </c>
      <c r="I113" s="208">
        <v>0</v>
      </c>
      <c r="J113" s="208">
        <v>0</v>
      </c>
      <c r="K113" s="208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Y113" s="208">
        <v>0</v>
      </c>
      <c r="Z113" s="208">
        <v>0</v>
      </c>
      <c r="AA113" s="208">
        <v>0</v>
      </c>
      <c r="AB113" s="208">
        <v>0</v>
      </c>
      <c r="AC113" s="208">
        <v>0</v>
      </c>
      <c r="AD113" s="208">
        <v>0</v>
      </c>
      <c r="AE113" s="208">
        <v>0</v>
      </c>
      <c r="AF113" s="208">
        <v>0</v>
      </c>
      <c r="AG113" s="208">
        <v>0</v>
      </c>
      <c r="AH113" s="208">
        <v>0</v>
      </c>
      <c r="AI113" s="208">
        <v>0</v>
      </c>
      <c r="AJ113" s="208">
        <v>0</v>
      </c>
      <c r="AK113" s="208">
        <v>0</v>
      </c>
      <c r="AL113" s="208">
        <v>0</v>
      </c>
      <c r="AM113" s="208">
        <v>0</v>
      </c>
      <c r="AN113" s="208">
        <v>0</v>
      </c>
      <c r="AO113" s="208">
        <v>0</v>
      </c>
      <c r="AP113" s="208">
        <v>0</v>
      </c>
      <c r="AQ113" s="208">
        <v>0</v>
      </c>
      <c r="AR113" s="208">
        <v>0</v>
      </c>
      <c r="AS113" s="208">
        <v>0</v>
      </c>
      <c r="AT113" s="208">
        <v>0</v>
      </c>
      <c r="AU113" s="208">
        <v>0</v>
      </c>
      <c r="AV113" s="208">
        <v>0</v>
      </c>
      <c r="AW113" s="208">
        <v>0</v>
      </c>
      <c r="AX113" s="208">
        <v>0</v>
      </c>
      <c r="AY113" s="208">
        <v>0</v>
      </c>
      <c r="AZ113" s="208">
        <v>0</v>
      </c>
      <c r="BA113" s="208">
        <v>0</v>
      </c>
      <c r="BB113" s="208">
        <v>0</v>
      </c>
      <c r="BC113" s="209">
        <v>0</v>
      </c>
      <c r="BD113" s="210">
        <v>0</v>
      </c>
      <c r="BE113" s="208">
        <v>0</v>
      </c>
      <c r="BF113" s="208">
        <v>0</v>
      </c>
      <c r="BG113" s="208">
        <v>3960.07613616007</v>
      </c>
      <c r="BH113" s="208">
        <v>0</v>
      </c>
      <c r="BI113" s="208">
        <v>0</v>
      </c>
      <c r="BJ113" s="208">
        <v>0</v>
      </c>
      <c r="BK113" s="208">
        <v>0</v>
      </c>
      <c r="BL113" s="211">
        <v>3960.07613616007</v>
      </c>
      <c r="BM113" s="213">
        <v>3960.07613616007</v>
      </c>
    </row>
    <row r="114" spans="1:65">
      <c r="A114" s="86" t="s">
        <v>356</v>
      </c>
      <c r="B114" s="200" t="s">
        <v>357</v>
      </c>
      <c r="C114" s="208">
        <v>0</v>
      </c>
      <c r="D114" s="208">
        <v>0</v>
      </c>
      <c r="E114" s="208">
        <v>0</v>
      </c>
      <c r="F114" s="208">
        <v>0</v>
      </c>
      <c r="G114" s="208">
        <v>0</v>
      </c>
      <c r="H114" s="208">
        <v>0</v>
      </c>
      <c r="I114" s="208">
        <v>0</v>
      </c>
      <c r="J114" s="208">
        <v>0</v>
      </c>
      <c r="K114" s="208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Y114" s="208">
        <v>0</v>
      </c>
      <c r="Z114" s="208">
        <v>0</v>
      </c>
      <c r="AA114" s="208">
        <v>0</v>
      </c>
      <c r="AB114" s="208">
        <v>0</v>
      </c>
      <c r="AC114" s="208">
        <v>0</v>
      </c>
      <c r="AD114" s="208">
        <v>0</v>
      </c>
      <c r="AE114" s="208">
        <v>0</v>
      </c>
      <c r="AF114" s="208">
        <v>0</v>
      </c>
      <c r="AG114" s="208">
        <v>0</v>
      </c>
      <c r="AH114" s="208">
        <v>0</v>
      </c>
      <c r="AI114" s="208">
        <v>0</v>
      </c>
      <c r="AJ114" s="208">
        <v>0</v>
      </c>
      <c r="AK114" s="208">
        <v>0</v>
      </c>
      <c r="AL114" s="208">
        <v>0</v>
      </c>
      <c r="AM114" s="208">
        <v>0</v>
      </c>
      <c r="AN114" s="208">
        <v>0</v>
      </c>
      <c r="AO114" s="208">
        <v>0</v>
      </c>
      <c r="AP114" s="208">
        <v>0</v>
      </c>
      <c r="AQ114" s="208">
        <v>0</v>
      </c>
      <c r="AR114" s="208">
        <v>0</v>
      </c>
      <c r="AS114" s="208">
        <v>0</v>
      </c>
      <c r="AT114" s="208">
        <v>0</v>
      </c>
      <c r="AU114" s="208">
        <v>0</v>
      </c>
      <c r="AV114" s="208">
        <v>0</v>
      </c>
      <c r="AW114" s="208">
        <v>0</v>
      </c>
      <c r="AX114" s="208">
        <v>0</v>
      </c>
      <c r="AY114" s="208">
        <v>0</v>
      </c>
      <c r="AZ114" s="208">
        <v>0</v>
      </c>
      <c r="BA114" s="208">
        <v>0</v>
      </c>
      <c r="BB114" s="208">
        <v>0</v>
      </c>
      <c r="BC114" s="209">
        <v>0</v>
      </c>
      <c r="BD114" s="210">
        <v>0</v>
      </c>
      <c r="BE114" s="208">
        <v>0</v>
      </c>
      <c r="BF114" s="208">
        <v>0</v>
      </c>
      <c r="BG114" s="208">
        <v>0</v>
      </c>
      <c r="BH114" s="208">
        <v>0</v>
      </c>
      <c r="BI114" s="208">
        <v>0</v>
      </c>
      <c r="BJ114" s="208">
        <v>0</v>
      </c>
      <c r="BK114" s="208">
        <v>0</v>
      </c>
      <c r="BL114" s="211">
        <v>0</v>
      </c>
      <c r="BM114" s="213">
        <v>0</v>
      </c>
    </row>
    <row r="115" spans="1:65">
      <c r="A115" s="86" t="s">
        <v>358</v>
      </c>
      <c r="B115" s="200" t="s">
        <v>359</v>
      </c>
      <c r="C115" s="208">
        <v>0</v>
      </c>
      <c r="D115" s="208">
        <v>0</v>
      </c>
      <c r="E115" s="208">
        <v>0</v>
      </c>
      <c r="F115" s="208">
        <v>0</v>
      </c>
      <c r="G115" s="208">
        <v>0</v>
      </c>
      <c r="H115" s="208">
        <v>0</v>
      </c>
      <c r="I115" s="208">
        <v>0</v>
      </c>
      <c r="J115" s="208">
        <v>0</v>
      </c>
      <c r="K115" s="208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Y115" s="208">
        <v>0</v>
      </c>
      <c r="Z115" s="208">
        <v>0</v>
      </c>
      <c r="AA115" s="208">
        <v>0</v>
      </c>
      <c r="AB115" s="208">
        <v>0</v>
      </c>
      <c r="AC115" s="208">
        <v>0</v>
      </c>
      <c r="AD115" s="208">
        <v>0</v>
      </c>
      <c r="AE115" s="208">
        <v>0</v>
      </c>
      <c r="AF115" s="208">
        <v>0</v>
      </c>
      <c r="AG115" s="208">
        <v>0</v>
      </c>
      <c r="AH115" s="208">
        <v>0</v>
      </c>
      <c r="AI115" s="208">
        <v>0</v>
      </c>
      <c r="AJ115" s="208">
        <v>0</v>
      </c>
      <c r="AK115" s="208">
        <v>0</v>
      </c>
      <c r="AL115" s="208">
        <v>0</v>
      </c>
      <c r="AM115" s="208">
        <v>0</v>
      </c>
      <c r="AN115" s="208">
        <v>0</v>
      </c>
      <c r="AO115" s="208">
        <v>0</v>
      </c>
      <c r="AP115" s="208">
        <v>0</v>
      </c>
      <c r="AQ115" s="208">
        <v>0</v>
      </c>
      <c r="AR115" s="208">
        <v>0</v>
      </c>
      <c r="AS115" s="208">
        <v>0</v>
      </c>
      <c r="AT115" s="208">
        <v>0</v>
      </c>
      <c r="AU115" s="208">
        <v>0</v>
      </c>
      <c r="AV115" s="208">
        <v>0</v>
      </c>
      <c r="AW115" s="208">
        <v>0</v>
      </c>
      <c r="AX115" s="208">
        <v>0</v>
      </c>
      <c r="AY115" s="208">
        <v>0</v>
      </c>
      <c r="AZ115" s="208">
        <v>0</v>
      </c>
      <c r="BA115" s="208">
        <v>0</v>
      </c>
      <c r="BB115" s="208">
        <v>0</v>
      </c>
      <c r="BC115" s="209">
        <v>0</v>
      </c>
      <c r="BD115" s="210">
        <v>0</v>
      </c>
      <c r="BE115" s="208">
        <v>0</v>
      </c>
      <c r="BF115" s="208">
        <v>0</v>
      </c>
      <c r="BG115" s="208">
        <v>0</v>
      </c>
      <c r="BH115" s="208">
        <v>0</v>
      </c>
      <c r="BI115" s="208">
        <v>0</v>
      </c>
      <c r="BJ115" s="208">
        <v>0</v>
      </c>
      <c r="BK115" s="208">
        <v>0</v>
      </c>
      <c r="BL115" s="211">
        <v>0</v>
      </c>
      <c r="BM115" s="213">
        <v>0</v>
      </c>
    </row>
    <row r="116" spans="1:65">
      <c r="A116" s="86" t="s">
        <v>360</v>
      </c>
      <c r="B116" s="200" t="s">
        <v>361</v>
      </c>
      <c r="C116" s="208">
        <v>0</v>
      </c>
      <c r="D116" s="208">
        <v>0</v>
      </c>
      <c r="E116" s="208">
        <v>0</v>
      </c>
      <c r="F116" s="208">
        <v>0</v>
      </c>
      <c r="G116" s="208">
        <v>0</v>
      </c>
      <c r="H116" s="208">
        <v>0</v>
      </c>
      <c r="I116" s="208">
        <v>0</v>
      </c>
      <c r="J116" s="208">
        <v>0</v>
      </c>
      <c r="K116" s="208">
        <v>0</v>
      </c>
      <c r="L116" s="208">
        <v>0</v>
      </c>
      <c r="M116" s="208">
        <v>0</v>
      </c>
      <c r="N116" s="208">
        <v>0</v>
      </c>
      <c r="O116" s="208">
        <v>0</v>
      </c>
      <c r="P116" s="208">
        <v>0</v>
      </c>
      <c r="Q116" s="208">
        <v>0</v>
      </c>
      <c r="R116" s="208">
        <v>0</v>
      </c>
      <c r="S116" s="208">
        <v>0</v>
      </c>
      <c r="T116" s="208">
        <v>0</v>
      </c>
      <c r="U116" s="208">
        <v>0</v>
      </c>
      <c r="V116" s="208">
        <v>0</v>
      </c>
      <c r="W116" s="208">
        <v>0</v>
      </c>
      <c r="X116" s="208">
        <v>0</v>
      </c>
      <c r="Y116" s="208">
        <v>0</v>
      </c>
      <c r="Z116" s="208">
        <v>0</v>
      </c>
      <c r="AA116" s="208">
        <v>0</v>
      </c>
      <c r="AB116" s="208">
        <v>0</v>
      </c>
      <c r="AC116" s="208">
        <v>0</v>
      </c>
      <c r="AD116" s="208">
        <v>0</v>
      </c>
      <c r="AE116" s="208">
        <v>0</v>
      </c>
      <c r="AF116" s="208">
        <v>0</v>
      </c>
      <c r="AG116" s="208">
        <v>0</v>
      </c>
      <c r="AH116" s="208">
        <v>0</v>
      </c>
      <c r="AI116" s="208">
        <v>0</v>
      </c>
      <c r="AJ116" s="208">
        <v>0</v>
      </c>
      <c r="AK116" s="208">
        <v>0</v>
      </c>
      <c r="AL116" s="208">
        <v>0</v>
      </c>
      <c r="AM116" s="208">
        <v>0</v>
      </c>
      <c r="AN116" s="208">
        <v>0</v>
      </c>
      <c r="AO116" s="208">
        <v>0</v>
      </c>
      <c r="AP116" s="208">
        <v>0</v>
      </c>
      <c r="AQ116" s="208">
        <v>0</v>
      </c>
      <c r="AR116" s="208">
        <v>0</v>
      </c>
      <c r="AS116" s="208">
        <v>0</v>
      </c>
      <c r="AT116" s="208">
        <v>0</v>
      </c>
      <c r="AU116" s="208">
        <v>0</v>
      </c>
      <c r="AV116" s="208">
        <v>0</v>
      </c>
      <c r="AW116" s="208">
        <v>0</v>
      </c>
      <c r="AX116" s="208">
        <v>0</v>
      </c>
      <c r="AY116" s="208">
        <v>0</v>
      </c>
      <c r="AZ116" s="208">
        <v>0</v>
      </c>
      <c r="BA116" s="208">
        <v>0</v>
      </c>
      <c r="BB116" s="208">
        <v>0</v>
      </c>
      <c r="BC116" s="209">
        <v>0</v>
      </c>
      <c r="BD116" s="210">
        <v>0</v>
      </c>
      <c r="BE116" s="208">
        <v>0</v>
      </c>
      <c r="BF116" s="208">
        <v>0</v>
      </c>
      <c r="BG116" s="208">
        <v>0</v>
      </c>
      <c r="BH116" s="208">
        <v>0</v>
      </c>
      <c r="BI116" s="208">
        <v>0</v>
      </c>
      <c r="BJ116" s="208">
        <v>0</v>
      </c>
      <c r="BK116" s="208">
        <v>0</v>
      </c>
      <c r="BL116" s="211">
        <v>0</v>
      </c>
      <c r="BM116" s="213">
        <v>0</v>
      </c>
    </row>
    <row r="117" spans="1:65">
      <c r="A117" s="86" t="s">
        <v>362</v>
      </c>
      <c r="B117" s="200" t="s">
        <v>363</v>
      </c>
      <c r="C117" s="208">
        <v>0</v>
      </c>
      <c r="D117" s="208">
        <v>0</v>
      </c>
      <c r="E117" s="208">
        <v>0</v>
      </c>
      <c r="F117" s="208">
        <v>0</v>
      </c>
      <c r="G117" s="208">
        <v>0</v>
      </c>
      <c r="H117" s="208">
        <v>0</v>
      </c>
      <c r="I117" s="208">
        <v>0</v>
      </c>
      <c r="J117" s="208">
        <v>0</v>
      </c>
      <c r="K117" s="208">
        <v>0</v>
      </c>
      <c r="L117" s="208">
        <v>0</v>
      </c>
      <c r="M117" s="208">
        <v>0</v>
      </c>
      <c r="N117" s="208">
        <v>0</v>
      </c>
      <c r="O117" s="208">
        <v>0</v>
      </c>
      <c r="P117" s="208">
        <v>0</v>
      </c>
      <c r="Q117" s="208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8">
        <v>0</v>
      </c>
      <c r="X117" s="208">
        <v>0</v>
      </c>
      <c r="Y117" s="208">
        <v>0</v>
      </c>
      <c r="Z117" s="208">
        <v>0</v>
      </c>
      <c r="AA117" s="208">
        <v>0</v>
      </c>
      <c r="AB117" s="208">
        <v>0</v>
      </c>
      <c r="AC117" s="208">
        <v>0</v>
      </c>
      <c r="AD117" s="208">
        <v>0</v>
      </c>
      <c r="AE117" s="208">
        <v>0</v>
      </c>
      <c r="AF117" s="208">
        <v>0</v>
      </c>
      <c r="AG117" s="208">
        <v>0</v>
      </c>
      <c r="AH117" s="208">
        <v>0</v>
      </c>
      <c r="AI117" s="208">
        <v>0</v>
      </c>
      <c r="AJ117" s="208">
        <v>0</v>
      </c>
      <c r="AK117" s="208">
        <v>0</v>
      </c>
      <c r="AL117" s="208">
        <v>0</v>
      </c>
      <c r="AM117" s="208">
        <v>0</v>
      </c>
      <c r="AN117" s="208">
        <v>0</v>
      </c>
      <c r="AO117" s="208">
        <v>0</v>
      </c>
      <c r="AP117" s="208">
        <v>0</v>
      </c>
      <c r="AQ117" s="208">
        <v>0</v>
      </c>
      <c r="AR117" s="208">
        <v>0</v>
      </c>
      <c r="AS117" s="208">
        <v>0</v>
      </c>
      <c r="AT117" s="208">
        <v>0</v>
      </c>
      <c r="AU117" s="208">
        <v>0</v>
      </c>
      <c r="AV117" s="208">
        <v>0</v>
      </c>
      <c r="AW117" s="208">
        <v>0</v>
      </c>
      <c r="AX117" s="208">
        <v>0</v>
      </c>
      <c r="AY117" s="208">
        <v>0</v>
      </c>
      <c r="AZ117" s="208">
        <v>0</v>
      </c>
      <c r="BA117" s="208">
        <v>0</v>
      </c>
      <c r="BB117" s="208">
        <v>0</v>
      </c>
      <c r="BC117" s="209">
        <v>0</v>
      </c>
      <c r="BD117" s="210">
        <v>0</v>
      </c>
      <c r="BE117" s="208">
        <v>0</v>
      </c>
      <c r="BF117" s="208">
        <v>0</v>
      </c>
      <c r="BG117" s="208">
        <v>0</v>
      </c>
      <c r="BH117" s="208">
        <v>0</v>
      </c>
      <c r="BI117" s="208">
        <v>0</v>
      </c>
      <c r="BJ117" s="208">
        <v>0</v>
      </c>
      <c r="BK117" s="208">
        <v>0</v>
      </c>
      <c r="BL117" s="211">
        <v>0</v>
      </c>
      <c r="BM117" s="213">
        <v>0</v>
      </c>
    </row>
    <row r="118" spans="1:65">
      <c r="A118" s="86" t="s">
        <v>364</v>
      </c>
      <c r="B118" s="200" t="s">
        <v>365</v>
      </c>
      <c r="C118" s="208">
        <v>0</v>
      </c>
      <c r="D118" s="208">
        <v>0</v>
      </c>
      <c r="E118" s="208">
        <v>0</v>
      </c>
      <c r="F118" s="208">
        <v>0</v>
      </c>
      <c r="G118" s="208">
        <v>0</v>
      </c>
      <c r="H118" s="208">
        <v>0</v>
      </c>
      <c r="I118" s="208">
        <v>0</v>
      </c>
      <c r="J118" s="208">
        <v>0</v>
      </c>
      <c r="K118" s="208">
        <v>0</v>
      </c>
      <c r="L118" s="208">
        <v>0</v>
      </c>
      <c r="M118" s="208">
        <v>0</v>
      </c>
      <c r="N118" s="208">
        <v>0</v>
      </c>
      <c r="O118" s="208">
        <v>0</v>
      </c>
      <c r="P118" s="208">
        <v>0</v>
      </c>
      <c r="Q118" s="208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8">
        <v>0</v>
      </c>
      <c r="X118" s="208">
        <v>0</v>
      </c>
      <c r="Y118" s="208">
        <v>0</v>
      </c>
      <c r="Z118" s="208">
        <v>0</v>
      </c>
      <c r="AA118" s="208">
        <v>0</v>
      </c>
      <c r="AB118" s="208">
        <v>0</v>
      </c>
      <c r="AC118" s="208">
        <v>0</v>
      </c>
      <c r="AD118" s="208">
        <v>0</v>
      </c>
      <c r="AE118" s="208">
        <v>0</v>
      </c>
      <c r="AF118" s="208">
        <v>0</v>
      </c>
      <c r="AG118" s="208">
        <v>0</v>
      </c>
      <c r="AH118" s="208">
        <v>0</v>
      </c>
      <c r="AI118" s="208">
        <v>0</v>
      </c>
      <c r="AJ118" s="208">
        <v>0</v>
      </c>
      <c r="AK118" s="208">
        <v>0</v>
      </c>
      <c r="AL118" s="208">
        <v>0.0023695065217186</v>
      </c>
      <c r="AM118" s="208">
        <v>0</v>
      </c>
      <c r="AN118" s="208">
        <v>0</v>
      </c>
      <c r="AO118" s="208">
        <v>0</v>
      </c>
      <c r="AP118" s="208">
        <v>0</v>
      </c>
      <c r="AQ118" s="208">
        <v>0.0428866422859397</v>
      </c>
      <c r="AR118" s="208">
        <v>0</v>
      </c>
      <c r="AS118" s="208">
        <v>0.737105000631507</v>
      </c>
      <c r="AT118" s="208">
        <v>2.06557169242881</v>
      </c>
      <c r="AU118" s="208">
        <v>0</v>
      </c>
      <c r="AV118" s="208">
        <v>0</v>
      </c>
      <c r="AW118" s="208">
        <v>0.178556275040474</v>
      </c>
      <c r="AX118" s="208">
        <v>0.0333429021624114</v>
      </c>
      <c r="AY118" s="208">
        <v>3.14889295872588</v>
      </c>
      <c r="AZ118" s="208">
        <v>0</v>
      </c>
      <c r="BA118" s="208">
        <v>7.79912074778128</v>
      </c>
      <c r="BB118" s="208">
        <v>0</v>
      </c>
      <c r="BC118" s="209">
        <v>14.007845725578</v>
      </c>
      <c r="BD118" s="210">
        <v>0.527487890409381</v>
      </c>
      <c r="BE118" s="208">
        <v>4.04121300256541</v>
      </c>
      <c r="BF118" s="208">
        <v>4.56870089297479</v>
      </c>
      <c r="BG118" s="208">
        <v>0</v>
      </c>
      <c r="BH118" s="208">
        <v>32.2381503424337</v>
      </c>
      <c r="BI118" s="208">
        <v>44.3015936990135</v>
      </c>
      <c r="BJ118" s="208">
        <v>0</v>
      </c>
      <c r="BK118" s="208">
        <v>0</v>
      </c>
      <c r="BL118" s="211">
        <v>81.108444934422</v>
      </c>
      <c r="BM118" s="213">
        <v>95.11629066</v>
      </c>
    </row>
    <row r="119" spans="1:65">
      <c r="A119" s="86" t="s">
        <v>366</v>
      </c>
      <c r="B119" s="200" t="s">
        <v>367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8">
        <v>0</v>
      </c>
      <c r="X119" s="208">
        <v>0</v>
      </c>
      <c r="Y119" s="208">
        <v>0</v>
      </c>
      <c r="Z119" s="208">
        <v>0</v>
      </c>
      <c r="AA119" s="208">
        <v>0</v>
      </c>
      <c r="AB119" s="208">
        <v>0</v>
      </c>
      <c r="AC119" s="208">
        <v>0</v>
      </c>
      <c r="AD119" s="208">
        <v>0</v>
      </c>
      <c r="AE119" s="208">
        <v>0</v>
      </c>
      <c r="AF119" s="208">
        <v>0</v>
      </c>
      <c r="AG119" s="208">
        <v>0</v>
      </c>
      <c r="AH119" s="208">
        <v>0</v>
      </c>
      <c r="AI119" s="208">
        <v>0</v>
      </c>
      <c r="AJ119" s="208">
        <v>0</v>
      </c>
      <c r="AK119" s="208">
        <v>0</v>
      </c>
      <c r="AL119" s="208">
        <v>0</v>
      </c>
      <c r="AM119" s="208">
        <v>0</v>
      </c>
      <c r="AN119" s="208">
        <v>0</v>
      </c>
      <c r="AO119" s="208">
        <v>0</v>
      </c>
      <c r="AP119" s="208">
        <v>0</v>
      </c>
      <c r="AQ119" s="208">
        <v>0</v>
      </c>
      <c r="AR119" s="208">
        <v>0</v>
      </c>
      <c r="AS119" s="208">
        <v>0</v>
      </c>
      <c r="AT119" s="208">
        <v>0</v>
      </c>
      <c r="AU119" s="208">
        <v>0</v>
      </c>
      <c r="AV119" s="208">
        <v>0</v>
      </c>
      <c r="AW119" s="208">
        <v>0</v>
      </c>
      <c r="AX119" s="208">
        <v>0</v>
      </c>
      <c r="AY119" s="208">
        <v>0</v>
      </c>
      <c r="AZ119" s="208">
        <v>0</v>
      </c>
      <c r="BA119" s="208">
        <v>0</v>
      </c>
      <c r="BB119" s="208">
        <v>0</v>
      </c>
      <c r="BC119" s="209">
        <v>0</v>
      </c>
      <c r="BD119" s="210">
        <v>0</v>
      </c>
      <c r="BE119" s="208">
        <v>0</v>
      </c>
      <c r="BF119" s="208">
        <v>0</v>
      </c>
      <c r="BG119" s="208">
        <v>0</v>
      </c>
      <c r="BH119" s="208">
        <v>0</v>
      </c>
      <c r="BI119" s="208">
        <v>0</v>
      </c>
      <c r="BJ119" s="208">
        <v>0</v>
      </c>
      <c r="BK119" s="208">
        <v>0</v>
      </c>
      <c r="BL119" s="211">
        <v>0</v>
      </c>
      <c r="BM119" s="213">
        <v>0</v>
      </c>
    </row>
    <row r="120" spans="1:65">
      <c r="A120" s="86" t="s">
        <v>368</v>
      </c>
      <c r="B120" s="200" t="s">
        <v>369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  <c r="R120" s="208">
        <v>0</v>
      </c>
      <c r="S120" s="208">
        <v>0</v>
      </c>
      <c r="T120" s="208">
        <v>0</v>
      </c>
      <c r="U120" s="208">
        <v>0</v>
      </c>
      <c r="V120" s="208">
        <v>0</v>
      </c>
      <c r="W120" s="208">
        <v>0</v>
      </c>
      <c r="X120" s="208">
        <v>0</v>
      </c>
      <c r="Y120" s="208">
        <v>0</v>
      </c>
      <c r="Z120" s="208">
        <v>0</v>
      </c>
      <c r="AA120" s="208">
        <v>0</v>
      </c>
      <c r="AB120" s="208">
        <v>0</v>
      </c>
      <c r="AC120" s="208">
        <v>0</v>
      </c>
      <c r="AD120" s="208">
        <v>0</v>
      </c>
      <c r="AE120" s="208">
        <v>0</v>
      </c>
      <c r="AF120" s="208">
        <v>0</v>
      </c>
      <c r="AG120" s="208">
        <v>0</v>
      </c>
      <c r="AH120" s="208">
        <v>0</v>
      </c>
      <c r="AI120" s="208">
        <v>0</v>
      </c>
      <c r="AJ120" s="208">
        <v>0</v>
      </c>
      <c r="AK120" s="208">
        <v>0</v>
      </c>
      <c r="AL120" s="208">
        <v>0</v>
      </c>
      <c r="AM120" s="208">
        <v>0</v>
      </c>
      <c r="AN120" s="208">
        <v>0</v>
      </c>
      <c r="AO120" s="208">
        <v>0</v>
      </c>
      <c r="AP120" s="208">
        <v>0</v>
      </c>
      <c r="AQ120" s="208">
        <v>0</v>
      </c>
      <c r="AR120" s="208">
        <v>0</v>
      </c>
      <c r="AS120" s="208">
        <v>0</v>
      </c>
      <c r="AT120" s="208">
        <v>0</v>
      </c>
      <c r="AU120" s="208">
        <v>0</v>
      </c>
      <c r="AV120" s="208">
        <v>0</v>
      </c>
      <c r="AW120" s="208">
        <v>0</v>
      </c>
      <c r="AX120" s="208">
        <v>0</v>
      </c>
      <c r="AY120" s="208">
        <v>0</v>
      </c>
      <c r="AZ120" s="208">
        <v>0</v>
      </c>
      <c r="BA120" s="208">
        <v>0</v>
      </c>
      <c r="BB120" s="208">
        <v>0</v>
      </c>
      <c r="BC120" s="209">
        <v>0</v>
      </c>
      <c r="BD120" s="210">
        <v>0</v>
      </c>
      <c r="BE120" s="208">
        <v>0</v>
      </c>
      <c r="BF120" s="208">
        <v>0</v>
      </c>
      <c r="BG120" s="208">
        <v>0</v>
      </c>
      <c r="BH120" s="208">
        <v>0</v>
      </c>
      <c r="BI120" s="208">
        <v>0</v>
      </c>
      <c r="BJ120" s="208">
        <v>0</v>
      </c>
      <c r="BK120" s="208">
        <v>0</v>
      </c>
      <c r="BL120" s="211">
        <v>0</v>
      </c>
      <c r="BM120" s="213">
        <v>0</v>
      </c>
    </row>
    <row r="121" spans="1:65">
      <c r="A121" s="86" t="s">
        <v>370</v>
      </c>
      <c r="B121" s="200" t="s">
        <v>371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0.0134850544235023</v>
      </c>
      <c r="J121" s="208">
        <v>0</v>
      </c>
      <c r="K121" s="208">
        <v>0</v>
      </c>
      <c r="L121" s="208">
        <v>0.0509964403793538</v>
      </c>
      <c r="M121" s="208">
        <v>0</v>
      </c>
      <c r="N121" s="208">
        <v>0</v>
      </c>
      <c r="O121" s="208">
        <v>0</v>
      </c>
      <c r="P121" s="208">
        <v>0</v>
      </c>
      <c r="Q121" s="208">
        <v>0.0639888700330149</v>
      </c>
      <c r="R121" s="208">
        <v>0</v>
      </c>
      <c r="S121" s="208">
        <v>0</v>
      </c>
      <c r="T121" s="208">
        <v>0</v>
      </c>
      <c r="U121" s="208">
        <v>0</v>
      </c>
      <c r="V121" s="208">
        <v>0</v>
      </c>
      <c r="W121" s="208">
        <v>0</v>
      </c>
      <c r="X121" s="208">
        <v>0.00979120579490525</v>
      </c>
      <c r="Y121" s="208">
        <v>0.107146173525922</v>
      </c>
      <c r="Z121" s="208">
        <v>0.420164132062477</v>
      </c>
      <c r="AA121" s="208">
        <v>0.469978633641877</v>
      </c>
      <c r="AB121" s="208">
        <v>0.0430235590545596</v>
      </c>
      <c r="AC121" s="208">
        <v>0.182287822226657</v>
      </c>
      <c r="AD121" s="208">
        <v>0.013694153698634</v>
      </c>
      <c r="AE121" s="208">
        <v>0</v>
      </c>
      <c r="AF121" s="208">
        <v>0</v>
      </c>
      <c r="AG121" s="208">
        <v>0.0645077458768781</v>
      </c>
      <c r="AH121" s="208">
        <v>0.00876340020720502</v>
      </c>
      <c r="AI121" s="208">
        <v>2.55590395069198</v>
      </c>
      <c r="AJ121" s="208">
        <v>0</v>
      </c>
      <c r="AK121" s="208">
        <v>0.720240973090572</v>
      </c>
      <c r="AL121" s="208">
        <v>35.3072387708392</v>
      </c>
      <c r="AM121" s="208">
        <v>4.87441540819477</v>
      </c>
      <c r="AN121" s="208">
        <v>0.00771016322217991</v>
      </c>
      <c r="AO121" s="208">
        <v>0.00753727890624038</v>
      </c>
      <c r="AP121" s="208">
        <v>1.08025487284364</v>
      </c>
      <c r="AQ121" s="208">
        <v>0.193126167776613</v>
      </c>
      <c r="AR121" s="208">
        <v>1.13642184371204</v>
      </c>
      <c r="AS121" s="208">
        <v>12.121641790575</v>
      </c>
      <c r="AT121" s="208">
        <v>8.05246855044393</v>
      </c>
      <c r="AU121" s="208">
        <v>8.34095214939807</v>
      </c>
      <c r="AV121" s="208">
        <v>0.662486047334879</v>
      </c>
      <c r="AW121" s="208">
        <v>2.78477717960877</v>
      </c>
      <c r="AX121" s="208">
        <v>7.78934391326784</v>
      </c>
      <c r="AY121" s="208">
        <v>6.50400294776104</v>
      </c>
      <c r="AZ121" s="208">
        <v>16.1022024474009</v>
      </c>
      <c r="BA121" s="208">
        <v>1.50558782206146</v>
      </c>
      <c r="BB121" s="208">
        <v>0</v>
      </c>
      <c r="BC121" s="209">
        <v>111.194139468054</v>
      </c>
      <c r="BD121" s="210">
        <v>0</v>
      </c>
      <c r="BE121" s="208">
        <v>0</v>
      </c>
      <c r="BF121" s="208">
        <v>0</v>
      </c>
      <c r="BG121" s="208">
        <v>0</v>
      </c>
      <c r="BH121" s="208">
        <v>0</v>
      </c>
      <c r="BI121" s="208">
        <v>52.1003086486625</v>
      </c>
      <c r="BJ121" s="208">
        <v>0</v>
      </c>
      <c r="BK121" s="208">
        <v>0</v>
      </c>
      <c r="BL121" s="211">
        <v>52.1003086486625</v>
      </c>
      <c r="BM121" s="213">
        <v>163.294448116717</v>
      </c>
    </row>
    <row r="122" spans="1:65">
      <c r="A122" s="126" t="s">
        <v>372</v>
      </c>
      <c r="B122" s="219" t="s">
        <v>142</v>
      </c>
      <c r="C122" s="220">
        <v>0</v>
      </c>
      <c r="D122" s="220">
        <v>0</v>
      </c>
      <c r="E122" s="220">
        <v>0</v>
      </c>
      <c r="F122" s="220">
        <v>0</v>
      </c>
      <c r="G122" s="220">
        <v>0</v>
      </c>
      <c r="H122" s="220">
        <v>0</v>
      </c>
      <c r="I122" s="220">
        <v>0</v>
      </c>
      <c r="J122" s="220">
        <v>0</v>
      </c>
      <c r="K122" s="220">
        <v>0</v>
      </c>
      <c r="L122" s="220">
        <v>0</v>
      </c>
      <c r="M122" s="220">
        <v>0</v>
      </c>
      <c r="N122" s="220">
        <v>0</v>
      </c>
      <c r="O122" s="220">
        <v>0</v>
      </c>
      <c r="P122" s="220">
        <v>0</v>
      </c>
      <c r="Q122" s="220">
        <v>0</v>
      </c>
      <c r="R122" s="220">
        <v>0</v>
      </c>
      <c r="S122" s="220">
        <v>0</v>
      </c>
      <c r="T122" s="220"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v>0</v>
      </c>
      <c r="Z122" s="220">
        <v>0</v>
      </c>
      <c r="AA122" s="220">
        <v>0</v>
      </c>
      <c r="AB122" s="220">
        <v>0</v>
      </c>
      <c r="AC122" s="220">
        <v>0</v>
      </c>
      <c r="AD122" s="220">
        <v>0</v>
      </c>
      <c r="AE122" s="220">
        <v>0</v>
      </c>
      <c r="AF122" s="220">
        <v>0</v>
      </c>
      <c r="AG122" s="220">
        <v>0</v>
      </c>
      <c r="AH122" s="220">
        <v>0</v>
      </c>
      <c r="AI122" s="220">
        <v>0</v>
      </c>
      <c r="AJ122" s="220">
        <v>0</v>
      </c>
      <c r="AK122" s="220">
        <v>0</v>
      </c>
      <c r="AL122" s="220">
        <v>0</v>
      </c>
      <c r="AM122" s="220">
        <v>0</v>
      </c>
      <c r="AN122" s="220">
        <v>0</v>
      </c>
      <c r="AO122" s="220">
        <v>0</v>
      </c>
      <c r="AP122" s="220">
        <v>0</v>
      </c>
      <c r="AQ122" s="220">
        <v>0</v>
      </c>
      <c r="AR122" s="220">
        <v>0</v>
      </c>
      <c r="AS122" s="220">
        <v>0</v>
      </c>
      <c r="AT122" s="220">
        <v>0</v>
      </c>
      <c r="AU122" s="220">
        <v>0</v>
      </c>
      <c r="AV122" s="220">
        <v>0</v>
      </c>
      <c r="AW122" s="220">
        <v>0</v>
      </c>
      <c r="AX122" s="220">
        <v>0</v>
      </c>
      <c r="AY122" s="220">
        <v>0</v>
      </c>
      <c r="AZ122" s="220">
        <v>0</v>
      </c>
      <c r="BA122" s="220">
        <v>0</v>
      </c>
      <c r="BB122" s="220">
        <v>0</v>
      </c>
      <c r="BC122" s="224">
        <v>0</v>
      </c>
      <c r="BD122" s="225">
        <v>0</v>
      </c>
      <c r="BE122" s="220">
        <v>0</v>
      </c>
      <c r="BF122" s="220">
        <v>0</v>
      </c>
      <c r="BG122" s="220">
        <v>0</v>
      </c>
      <c r="BH122" s="220">
        <v>0</v>
      </c>
      <c r="BI122" s="220">
        <v>0</v>
      </c>
      <c r="BJ122" s="220">
        <v>0</v>
      </c>
      <c r="BK122" s="220">
        <v>0</v>
      </c>
      <c r="BL122" s="228">
        <v>0</v>
      </c>
      <c r="BM122" s="231">
        <v>0</v>
      </c>
    </row>
    <row r="123" ht="15.75" customHeight="1" spans="1:65">
      <c r="A123" s="221" t="s">
        <v>90</v>
      </c>
      <c r="B123" s="222"/>
      <c r="C123" s="223">
        <v>1302.4031789327</v>
      </c>
      <c r="D123" s="223">
        <v>453.360836531121</v>
      </c>
      <c r="E123" s="223">
        <v>37.4119753722669</v>
      </c>
      <c r="F123" s="223">
        <v>0.508350255676646</v>
      </c>
      <c r="G123" s="223">
        <v>47.5664082013827</v>
      </c>
      <c r="H123" s="223">
        <v>407.678209120311</v>
      </c>
      <c r="I123" s="223">
        <v>1257.75889164474</v>
      </c>
      <c r="J123" s="223">
        <v>122.154623292195</v>
      </c>
      <c r="K123" s="223">
        <v>238.844076416177</v>
      </c>
      <c r="L123" s="223">
        <v>93.6987796718083</v>
      </c>
      <c r="M123" s="223">
        <v>88.4268448988739</v>
      </c>
      <c r="N123" s="223">
        <v>482.320877909018</v>
      </c>
      <c r="O123" s="223">
        <v>72.8497430032558</v>
      </c>
      <c r="P123" s="223">
        <v>266.722711553837</v>
      </c>
      <c r="Q123" s="223">
        <v>31.1965303279728</v>
      </c>
      <c r="R123" s="223">
        <v>4384.7527949882</v>
      </c>
      <c r="S123" s="223">
        <v>6.79606403018378</v>
      </c>
      <c r="T123" s="223">
        <v>6460.89039567884</v>
      </c>
      <c r="U123" s="223">
        <v>371.050534118728</v>
      </c>
      <c r="V123" s="223">
        <v>30.5165939147857</v>
      </c>
      <c r="W123" s="223">
        <v>734.736469438253</v>
      </c>
      <c r="X123" s="223">
        <v>195.458694580339</v>
      </c>
      <c r="Y123" s="223">
        <v>203.897940707934</v>
      </c>
      <c r="Z123" s="223">
        <v>558.719734114139</v>
      </c>
      <c r="AA123" s="223">
        <v>546.103452408199</v>
      </c>
      <c r="AB123" s="223">
        <v>154.177036667265</v>
      </c>
      <c r="AC123" s="223">
        <v>2353.25496925505</v>
      </c>
      <c r="AD123" s="223">
        <v>1691.26146078335</v>
      </c>
      <c r="AE123" s="223">
        <v>507.886164780935</v>
      </c>
      <c r="AF123" s="223">
        <v>15.0880327453989</v>
      </c>
      <c r="AG123" s="223">
        <v>494.863057758045</v>
      </c>
      <c r="AH123" s="223">
        <v>214.731188181047</v>
      </c>
      <c r="AI123" s="223">
        <v>906.772575900918</v>
      </c>
      <c r="AJ123" s="223">
        <v>79.2234866534554</v>
      </c>
      <c r="AK123" s="223">
        <v>766.138727424116</v>
      </c>
      <c r="AL123" s="223">
        <v>1851.91083979731</v>
      </c>
      <c r="AM123" s="223">
        <v>658.857153297462</v>
      </c>
      <c r="AN123" s="223">
        <v>18.9843460150971</v>
      </c>
      <c r="AO123" s="223">
        <v>185.112416285191</v>
      </c>
      <c r="AP123" s="223">
        <v>228.226528385047</v>
      </c>
      <c r="AQ123" s="223">
        <v>21.1224623580692</v>
      </c>
      <c r="AR123" s="223">
        <v>333.925835790202</v>
      </c>
      <c r="AS123" s="223">
        <v>221.775017739866</v>
      </c>
      <c r="AT123" s="223">
        <v>281.985943338043</v>
      </c>
      <c r="AU123" s="223">
        <v>602.714560238186</v>
      </c>
      <c r="AV123" s="223">
        <v>148.208536961231</v>
      </c>
      <c r="AW123" s="223">
        <v>606.813092302287</v>
      </c>
      <c r="AX123" s="223">
        <v>199.31110387045</v>
      </c>
      <c r="AY123" s="223">
        <v>1224.51804710079</v>
      </c>
      <c r="AZ123" s="223">
        <v>562.857265819767</v>
      </c>
      <c r="BA123" s="223">
        <v>537.945486029205</v>
      </c>
      <c r="BB123" s="223">
        <v>0</v>
      </c>
      <c r="BC123" s="226">
        <v>33263.4900465887</v>
      </c>
      <c r="BD123" s="227">
        <v>0</v>
      </c>
      <c r="BE123" s="229">
        <v>8967.69423845918</v>
      </c>
      <c r="BF123" s="223">
        <v>8967.69423845918</v>
      </c>
      <c r="BG123" s="229">
        <v>2.28036866621463</v>
      </c>
      <c r="BH123" s="223">
        <v>0</v>
      </c>
      <c r="BI123" s="229">
        <v>7936.79155552639</v>
      </c>
      <c r="BJ123" s="223">
        <v>4474.63041241438</v>
      </c>
      <c r="BK123" s="229">
        <v>-95.1334787533145</v>
      </c>
      <c r="BL123" s="230">
        <v>21286.2630963129</v>
      </c>
      <c r="BM123" s="232">
        <v>54549.7531429016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5'!A1" display="Tabela 5 - Demanda de produtos importados de outras unidades federativa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124"/>
  <sheetViews>
    <sheetView showGridLines="0" zoomScale="70" zoomScaleNormal="70" workbookViewId="0">
      <pane xSplit="1" ySplit="1" topLeftCell="CU2" activePane="bottomRight" state="frozen"/>
      <selection/>
      <selection pane="topRight"/>
      <selection pane="bottomLeft"/>
      <selection pane="bottomRight" activeCell="A1" sqref="A1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62" t="s">
        <v>10</v>
      </c>
    </row>
    <row r="2" ht="24" customHeight="1" spans="1:121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</row>
    <row r="3" ht="21.75" customHeight="1" spans="1:131">
      <c r="A3" s="66" t="s">
        <v>20</v>
      </c>
      <c r="B3" s="67" t="s">
        <v>21</v>
      </c>
      <c r="C3" s="68" t="s">
        <v>373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103" t="s">
        <v>374</v>
      </c>
      <c r="BE3" s="104"/>
      <c r="BF3" s="104"/>
      <c r="BG3" s="104"/>
      <c r="BH3" s="104"/>
      <c r="BI3" s="104"/>
      <c r="BJ3" s="104"/>
      <c r="BK3" s="104"/>
      <c r="BL3" s="112"/>
      <c r="BM3" s="113" t="s">
        <v>375</v>
      </c>
      <c r="BN3" s="212"/>
      <c r="BO3" s="67" t="s">
        <v>20</v>
      </c>
      <c r="BP3" s="67" t="s">
        <v>25</v>
      </c>
      <c r="BQ3" s="79" t="s">
        <v>373</v>
      </c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103" t="s">
        <v>374</v>
      </c>
      <c r="DS3" s="104"/>
      <c r="DT3" s="104"/>
      <c r="DU3" s="104"/>
      <c r="DV3" s="104"/>
      <c r="DW3" s="104"/>
      <c r="DX3" s="104"/>
      <c r="DY3" s="104"/>
      <c r="DZ3" s="112"/>
      <c r="EA3" s="113" t="s">
        <v>375</v>
      </c>
    </row>
    <row r="4" ht="21.75" customHeight="1" spans="1:131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72" t="s">
        <v>87</v>
      </c>
      <c r="BC4" s="99" t="s">
        <v>90</v>
      </c>
      <c r="BD4" s="105" t="s">
        <v>376</v>
      </c>
      <c r="BE4" s="106"/>
      <c r="BF4" s="106"/>
      <c r="BG4" s="72" t="s">
        <v>377</v>
      </c>
      <c r="BH4" s="72" t="s">
        <v>378</v>
      </c>
      <c r="BI4" s="72" t="s">
        <v>379</v>
      </c>
      <c r="BJ4" s="72" t="s">
        <v>380</v>
      </c>
      <c r="BK4" s="72" t="s">
        <v>381</v>
      </c>
      <c r="BL4" s="114" t="s">
        <v>382</v>
      </c>
      <c r="BM4" s="115"/>
      <c r="BN4" s="212"/>
      <c r="BO4" s="81"/>
      <c r="BP4" s="81"/>
      <c r="BQ4" s="72" t="s">
        <v>36</v>
      </c>
      <c r="BR4" s="72" t="s">
        <v>37</v>
      </c>
      <c r="BS4" s="72" t="s">
        <v>38</v>
      </c>
      <c r="BT4" s="72" t="s">
        <v>39</v>
      </c>
      <c r="BU4" s="72" t="s">
        <v>40</v>
      </c>
      <c r="BV4" s="72" t="s">
        <v>41</v>
      </c>
      <c r="BW4" s="72" t="s">
        <v>42</v>
      </c>
      <c r="BX4" s="72" t="s">
        <v>43</v>
      </c>
      <c r="BY4" s="72" t="s">
        <v>44</v>
      </c>
      <c r="BZ4" s="72" t="s">
        <v>45</v>
      </c>
      <c r="CA4" s="72" t="s">
        <v>46</v>
      </c>
      <c r="CB4" s="72" t="s">
        <v>47</v>
      </c>
      <c r="CC4" s="72" t="s">
        <v>48</v>
      </c>
      <c r="CD4" s="72" t="s">
        <v>49</v>
      </c>
      <c r="CE4" s="72" t="s">
        <v>50</v>
      </c>
      <c r="CF4" s="72" t="s">
        <v>51</v>
      </c>
      <c r="CG4" s="72" t="s">
        <v>52</v>
      </c>
      <c r="CH4" s="72" t="s">
        <v>53</v>
      </c>
      <c r="CI4" s="72" t="s">
        <v>54</v>
      </c>
      <c r="CJ4" s="72" t="s">
        <v>55</v>
      </c>
      <c r="CK4" s="72" t="s">
        <v>56</v>
      </c>
      <c r="CL4" s="72" t="s">
        <v>57</v>
      </c>
      <c r="CM4" s="72" t="s">
        <v>58</v>
      </c>
      <c r="CN4" s="72" t="s">
        <v>59</v>
      </c>
      <c r="CO4" s="72" t="s">
        <v>60</v>
      </c>
      <c r="CP4" s="72" t="s">
        <v>61</v>
      </c>
      <c r="CQ4" s="72" t="s">
        <v>62</v>
      </c>
      <c r="CR4" s="72" t="s">
        <v>63</v>
      </c>
      <c r="CS4" s="72" t="s">
        <v>64</v>
      </c>
      <c r="CT4" s="72" t="s">
        <v>65</v>
      </c>
      <c r="CU4" s="72" t="s">
        <v>66</v>
      </c>
      <c r="CV4" s="72" t="s">
        <v>67</v>
      </c>
      <c r="CW4" s="72" t="s">
        <v>68</v>
      </c>
      <c r="CX4" s="72" t="s">
        <v>69</v>
      </c>
      <c r="CY4" s="72" t="s">
        <v>70</v>
      </c>
      <c r="CZ4" s="72" t="s">
        <v>71</v>
      </c>
      <c r="DA4" s="72" t="s">
        <v>72</v>
      </c>
      <c r="DB4" s="72" t="s">
        <v>73</v>
      </c>
      <c r="DC4" s="72" t="s">
        <v>74</v>
      </c>
      <c r="DD4" s="72" t="s">
        <v>75</v>
      </c>
      <c r="DE4" s="72" t="s">
        <v>76</v>
      </c>
      <c r="DF4" s="72" t="s">
        <v>77</v>
      </c>
      <c r="DG4" s="72" t="s">
        <v>78</v>
      </c>
      <c r="DH4" s="72" t="s">
        <v>79</v>
      </c>
      <c r="DI4" s="72" t="s">
        <v>80</v>
      </c>
      <c r="DJ4" s="72" t="s">
        <v>81</v>
      </c>
      <c r="DK4" s="72" t="s">
        <v>82</v>
      </c>
      <c r="DL4" s="72" t="s">
        <v>83</v>
      </c>
      <c r="DM4" s="72" t="s">
        <v>84</v>
      </c>
      <c r="DN4" s="72" t="s">
        <v>85</v>
      </c>
      <c r="DO4" s="72" t="s">
        <v>86</v>
      </c>
      <c r="DP4" s="72" t="s">
        <v>87</v>
      </c>
      <c r="DQ4" s="99" t="s">
        <v>90</v>
      </c>
      <c r="DR4" s="105" t="s">
        <v>376</v>
      </c>
      <c r="DS4" s="106"/>
      <c r="DT4" s="106"/>
      <c r="DU4" s="72" t="s">
        <v>377</v>
      </c>
      <c r="DV4" s="72" t="s">
        <v>378</v>
      </c>
      <c r="DW4" s="72" t="s">
        <v>379</v>
      </c>
      <c r="DX4" s="72" t="s">
        <v>380</v>
      </c>
      <c r="DY4" s="72" t="s">
        <v>381</v>
      </c>
      <c r="DZ4" s="114" t="s">
        <v>382</v>
      </c>
      <c r="EA4" s="115"/>
    </row>
    <row r="5" ht="136" customHeight="1" spans="1:131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72" t="s">
        <v>142</v>
      </c>
      <c r="BC5" s="100"/>
      <c r="BD5" s="107" t="s">
        <v>383</v>
      </c>
      <c r="BE5" s="72" t="s">
        <v>384</v>
      </c>
      <c r="BF5" s="72" t="s">
        <v>385</v>
      </c>
      <c r="BG5" s="72"/>
      <c r="BH5" s="72"/>
      <c r="BI5" s="72"/>
      <c r="BJ5" s="72"/>
      <c r="BK5" s="72"/>
      <c r="BL5" s="114"/>
      <c r="BM5" s="116"/>
      <c r="BN5" s="212"/>
      <c r="BO5" s="82"/>
      <c r="BP5" s="82"/>
      <c r="BQ5" s="72" t="s">
        <v>91</v>
      </c>
      <c r="BR5" s="72" t="s">
        <v>92</v>
      </c>
      <c r="BS5" s="72" t="s">
        <v>93</v>
      </c>
      <c r="BT5" s="72" t="s">
        <v>94</v>
      </c>
      <c r="BU5" s="72" t="s">
        <v>95</v>
      </c>
      <c r="BV5" s="72" t="s">
        <v>96</v>
      </c>
      <c r="BW5" s="72" t="s">
        <v>97</v>
      </c>
      <c r="BX5" s="72" t="s">
        <v>98</v>
      </c>
      <c r="BY5" s="72" t="s">
        <v>99</v>
      </c>
      <c r="BZ5" s="72" t="s">
        <v>100</v>
      </c>
      <c r="CA5" s="72" t="s">
        <v>101</v>
      </c>
      <c r="CB5" s="72" t="s">
        <v>102</v>
      </c>
      <c r="CC5" s="72" t="s">
        <v>103</v>
      </c>
      <c r="CD5" s="72" t="s">
        <v>104</v>
      </c>
      <c r="CE5" s="72" t="s">
        <v>105</v>
      </c>
      <c r="CF5" s="72" t="s">
        <v>106</v>
      </c>
      <c r="CG5" s="72" t="s">
        <v>107</v>
      </c>
      <c r="CH5" s="72" t="s">
        <v>108</v>
      </c>
      <c r="CI5" s="72" t="s">
        <v>109</v>
      </c>
      <c r="CJ5" s="72" t="s">
        <v>110</v>
      </c>
      <c r="CK5" s="72" t="s">
        <v>111</v>
      </c>
      <c r="CL5" s="72" t="s">
        <v>112</v>
      </c>
      <c r="CM5" s="72" t="s">
        <v>113</v>
      </c>
      <c r="CN5" s="72" t="s">
        <v>114</v>
      </c>
      <c r="CO5" s="72" t="s">
        <v>115</v>
      </c>
      <c r="CP5" s="72" t="s">
        <v>116</v>
      </c>
      <c r="CQ5" s="72" t="s">
        <v>117</v>
      </c>
      <c r="CR5" s="72" t="s">
        <v>118</v>
      </c>
      <c r="CS5" s="72" t="s">
        <v>119</v>
      </c>
      <c r="CT5" s="72" t="s">
        <v>120</v>
      </c>
      <c r="CU5" s="72" t="s">
        <v>121</v>
      </c>
      <c r="CV5" s="72" t="s">
        <v>122</v>
      </c>
      <c r="CW5" s="72" t="s">
        <v>123</v>
      </c>
      <c r="CX5" s="72" t="s">
        <v>124</v>
      </c>
      <c r="CY5" s="72" t="s">
        <v>125</v>
      </c>
      <c r="CZ5" s="72" t="s">
        <v>126</v>
      </c>
      <c r="DA5" s="72" t="s">
        <v>127</v>
      </c>
      <c r="DB5" s="72" t="s">
        <v>128</v>
      </c>
      <c r="DC5" s="72" t="s">
        <v>129</v>
      </c>
      <c r="DD5" s="72" t="s">
        <v>130</v>
      </c>
      <c r="DE5" s="72" t="s">
        <v>131</v>
      </c>
      <c r="DF5" s="72" t="s">
        <v>132</v>
      </c>
      <c r="DG5" s="72" t="s">
        <v>133</v>
      </c>
      <c r="DH5" s="72" t="s">
        <v>134</v>
      </c>
      <c r="DI5" s="72" t="s">
        <v>135</v>
      </c>
      <c r="DJ5" s="72" t="s">
        <v>136</v>
      </c>
      <c r="DK5" s="72" t="s">
        <v>137</v>
      </c>
      <c r="DL5" s="72" t="s">
        <v>138</v>
      </c>
      <c r="DM5" s="72" t="s">
        <v>139</v>
      </c>
      <c r="DN5" s="72" t="s">
        <v>140</v>
      </c>
      <c r="DO5" s="72" t="s">
        <v>141</v>
      </c>
      <c r="DP5" s="72" t="s">
        <v>142</v>
      </c>
      <c r="DQ5" s="100"/>
      <c r="DR5" s="107" t="s">
        <v>383</v>
      </c>
      <c r="DS5" s="72" t="s">
        <v>384</v>
      </c>
      <c r="DT5" s="72" t="s">
        <v>385</v>
      </c>
      <c r="DU5" s="72"/>
      <c r="DV5" s="72"/>
      <c r="DW5" s="72"/>
      <c r="DX5" s="72"/>
      <c r="DY5" s="72"/>
      <c r="DZ5" s="114"/>
      <c r="EA5" s="116"/>
    </row>
    <row r="6" ht="15.75" customHeight="1" spans="1:132">
      <c r="A6" s="83" t="s">
        <v>143</v>
      </c>
      <c r="B6" s="198" t="s">
        <v>144</v>
      </c>
      <c r="C6" s="85">
        <v>0.412301026140796</v>
      </c>
      <c r="D6" s="85">
        <v>0.290157408318727</v>
      </c>
      <c r="E6" s="85">
        <v>0</v>
      </c>
      <c r="F6" s="85">
        <v>0</v>
      </c>
      <c r="G6" s="85">
        <v>0</v>
      </c>
      <c r="H6" s="85">
        <v>0</v>
      </c>
      <c r="I6" s="85">
        <v>27.3365168363415</v>
      </c>
      <c r="J6" s="85">
        <v>0.706339567194142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1.50096632987799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0.175775652612278</v>
      </c>
      <c r="AZ6" s="85">
        <v>0</v>
      </c>
      <c r="BA6" s="85">
        <v>0</v>
      </c>
      <c r="BB6" s="85">
        <v>0</v>
      </c>
      <c r="BC6" s="101">
        <v>30.4220568204854</v>
      </c>
      <c r="BD6" s="108">
        <v>0</v>
      </c>
      <c r="BE6" s="85">
        <v>9.87211914235524</v>
      </c>
      <c r="BF6" s="85">
        <v>9.87211914235524</v>
      </c>
      <c r="BG6" s="85">
        <v>0</v>
      </c>
      <c r="BH6" s="85">
        <v>0</v>
      </c>
      <c r="BI6" s="85">
        <v>1.82013813205399</v>
      </c>
      <c r="BJ6" s="85">
        <v>0</v>
      </c>
      <c r="BK6" s="85">
        <v>0</v>
      </c>
      <c r="BL6" s="117">
        <v>11.6922572744092</v>
      </c>
      <c r="BM6" s="118">
        <v>42.1143140948947</v>
      </c>
      <c r="BN6" s="212"/>
      <c r="BO6" s="83" t="s">
        <v>36</v>
      </c>
      <c r="BP6" s="84" t="s">
        <v>91</v>
      </c>
      <c r="BQ6" s="85" cm="1">
        <f t="array" ref="BQ6:DP57">MMULT('12'!C6:DO57,C6:BB122)</f>
        <v>14.7051309761755</v>
      </c>
      <c r="BR6" s="85">
        <v>20.6768670267506</v>
      </c>
      <c r="BS6" s="85">
        <v>0.770470663543602</v>
      </c>
      <c r="BT6" s="85">
        <v>2.06150783362281e-6</v>
      </c>
      <c r="BU6" s="85">
        <v>0.00234720186137925</v>
      </c>
      <c r="BV6" s="85">
        <v>24.3903220722045</v>
      </c>
      <c r="BW6" s="85">
        <v>69.0047394151244</v>
      </c>
      <c r="BX6" s="85">
        <v>4.68486465590118</v>
      </c>
      <c r="BY6" s="85">
        <v>13.5698203700368</v>
      </c>
      <c r="BZ6" s="85">
        <v>4.72145227023595</v>
      </c>
      <c r="CA6" s="85">
        <v>0.000687967566905984</v>
      </c>
      <c r="CB6" s="85">
        <v>0.0835871099994561</v>
      </c>
      <c r="CC6" s="85">
        <v>0.230646726716317</v>
      </c>
      <c r="CD6" s="85">
        <v>0.124856739171382</v>
      </c>
      <c r="CE6" s="85">
        <v>0</v>
      </c>
      <c r="CF6" s="85">
        <v>0.000786719302365773</v>
      </c>
      <c r="CG6" s="85">
        <v>0.370174373236737</v>
      </c>
      <c r="CH6" s="85">
        <v>0.266737561186756</v>
      </c>
      <c r="CI6" s="85">
        <v>0.0112091064787527</v>
      </c>
      <c r="CJ6" s="85">
        <v>0.000322406407329772</v>
      </c>
      <c r="CK6" s="85">
        <v>0.12479804980287</v>
      </c>
      <c r="CL6" s="85">
        <v>0.0601674702420521</v>
      </c>
      <c r="CM6" s="85">
        <v>0.0257911590266373</v>
      </c>
      <c r="CN6" s="85">
        <v>0.0046270425963953</v>
      </c>
      <c r="CO6" s="85">
        <v>0.000606691006631805</v>
      </c>
      <c r="CP6" s="85">
        <v>0.000772655650732664</v>
      </c>
      <c r="CQ6" s="85">
        <v>0.00815722079696945</v>
      </c>
      <c r="CR6" s="85">
        <v>0.0113952693170064</v>
      </c>
      <c r="CS6" s="85">
        <v>0.00196517962460638</v>
      </c>
      <c r="CT6" s="85">
        <v>0.00121399602177191</v>
      </c>
      <c r="CU6" s="85">
        <v>0.00761977504228414</v>
      </c>
      <c r="CV6" s="85">
        <v>0.000134329760144146</v>
      </c>
      <c r="CW6" s="85">
        <v>0.000554128948395054</v>
      </c>
      <c r="CX6" s="85">
        <v>0.00301295830571551</v>
      </c>
      <c r="CY6" s="85">
        <v>3.3034538094901</v>
      </c>
      <c r="CZ6" s="85">
        <v>6.89021035972626</v>
      </c>
      <c r="DA6" s="85">
        <v>0.00189362841636471</v>
      </c>
      <c r="DB6" s="85">
        <v>0</v>
      </c>
      <c r="DC6" s="85">
        <v>0.00119977038742194</v>
      </c>
      <c r="DD6" s="85">
        <v>0.0371954683877926</v>
      </c>
      <c r="DE6" s="85">
        <v>0.19171560986552</v>
      </c>
      <c r="DF6" s="85">
        <v>15.0193396025318</v>
      </c>
      <c r="DG6" s="85">
        <v>0.0386274491694807</v>
      </c>
      <c r="DH6" s="85">
        <v>0.0322248077599557</v>
      </c>
      <c r="DI6" s="85">
        <v>0.0345927377973947</v>
      </c>
      <c r="DJ6" s="85">
        <v>0.0302966571184441</v>
      </c>
      <c r="DK6" s="85">
        <v>0.0719069065359923</v>
      </c>
      <c r="DL6" s="85">
        <v>0.153620817425654</v>
      </c>
      <c r="DM6" s="85">
        <v>2.71413860214115</v>
      </c>
      <c r="DN6" s="85">
        <v>2.62526657858028</v>
      </c>
      <c r="DO6" s="85">
        <v>1.30919536644502</v>
      </c>
      <c r="DP6" s="85">
        <v>0</v>
      </c>
      <c r="DQ6" s="101">
        <f t="shared" ref="DQ6:DQ57" si="0">SUM(BQ6:DP6)</f>
        <v>186.320719521328</v>
      </c>
      <c r="DR6" s="108" cm="1">
        <f t="array" ref="DR6:DR57">MMULT('12'!C6:DO57,BD6:BD122)</f>
        <v>0.00773952458285301</v>
      </c>
      <c r="DS6" s="85" cm="1">
        <f t="array" ref="DS6:DS57">MMULT('12'!C6:DO57,BE6:BE122)</f>
        <v>102.029016912521</v>
      </c>
      <c r="DT6" s="85">
        <f t="shared" ref="DT6:DT57" si="1">SUM(DR6:DS6)</f>
        <v>102.036756437104</v>
      </c>
      <c r="DU6" s="85" cm="1">
        <f t="array" ref="DU6:DU57">MMULT('12'!C6:DO57,BG6:BG122)</f>
        <v>0.0944511512826929</v>
      </c>
      <c r="DV6" s="85" cm="1">
        <f t="array" ref="DV6:DV57">MMULT('12'!C6:DO57,BH6:BH122)</f>
        <v>0</v>
      </c>
      <c r="DW6" s="85" cm="1">
        <f t="array" ref="DW6:DW57">MMULT('12'!C6:DO57,BI6:BI122)</f>
        <v>107.076148568784</v>
      </c>
      <c r="DX6" s="85" cm="1">
        <f t="array" ref="DX6:DX57">MMULT('12'!C6:DO57,BJ6:BJ122)</f>
        <v>13.4078719060848</v>
      </c>
      <c r="DY6" s="85" cm="1">
        <f t="array" ref="DY6:DY57">MMULT('12'!C6:DO57,BK6:BK122)</f>
        <v>0</v>
      </c>
      <c r="DZ6" s="117">
        <f t="shared" ref="DZ6:DZ57" si="2">SUM(DT6,DU6:DY6)</f>
        <v>222.615228063256</v>
      </c>
      <c r="EA6" s="118">
        <f t="shared" ref="EA6:EA57" si="3">SUM(DZ6,DQ6)</f>
        <v>408.935947584584</v>
      </c>
      <c r="EB6" s="95"/>
    </row>
    <row r="7" spans="1:131">
      <c r="A7" s="86" t="s">
        <v>145</v>
      </c>
      <c r="B7" s="200" t="s">
        <v>146</v>
      </c>
      <c r="C7" s="208">
        <v>3.05180991891165</v>
      </c>
      <c r="D7" s="208">
        <v>15.5886122243193</v>
      </c>
      <c r="E7" s="208">
        <v>0.133841142615527</v>
      </c>
      <c r="F7" s="208">
        <v>0</v>
      </c>
      <c r="G7" s="208">
        <v>0</v>
      </c>
      <c r="H7" s="208">
        <v>-0.54753663604966</v>
      </c>
      <c r="I7" s="208">
        <v>-4.88792135575385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8">
        <v>0</v>
      </c>
      <c r="X7" s="208">
        <v>0</v>
      </c>
      <c r="Y7" s="208">
        <v>0</v>
      </c>
      <c r="Z7" s="208">
        <v>0</v>
      </c>
      <c r="AA7" s="208">
        <v>0</v>
      </c>
      <c r="AB7" s="208">
        <v>0</v>
      </c>
      <c r="AC7" s="208">
        <v>0</v>
      </c>
      <c r="AD7" s="208">
        <v>0</v>
      </c>
      <c r="AE7" s="208">
        <v>0</v>
      </c>
      <c r="AF7" s="208">
        <v>0</v>
      </c>
      <c r="AG7" s="208">
        <v>0</v>
      </c>
      <c r="AH7" s="208">
        <v>0</v>
      </c>
      <c r="AI7" s="208">
        <v>0</v>
      </c>
      <c r="AJ7" s="208">
        <v>0</v>
      </c>
      <c r="AK7" s="208">
        <v>0</v>
      </c>
      <c r="AL7" s="208">
        <v>0.34643128479198</v>
      </c>
      <c r="AM7" s="208">
        <v>0</v>
      </c>
      <c r="AN7" s="208">
        <v>0</v>
      </c>
      <c r="AO7" s="208">
        <v>0</v>
      </c>
      <c r="AP7" s="208">
        <v>0</v>
      </c>
      <c r="AQ7" s="208">
        <v>0</v>
      </c>
      <c r="AR7" s="208">
        <v>0.972530022081089</v>
      </c>
      <c r="AS7" s="208">
        <v>0</v>
      </c>
      <c r="AT7" s="208">
        <v>0</v>
      </c>
      <c r="AU7" s="208">
        <v>0</v>
      </c>
      <c r="AV7" s="208">
        <v>0</v>
      </c>
      <c r="AW7" s="208">
        <v>0</v>
      </c>
      <c r="AX7" s="208">
        <v>0</v>
      </c>
      <c r="AY7" s="208">
        <v>0.255307898858703</v>
      </c>
      <c r="AZ7" s="208">
        <v>0.31043622002051</v>
      </c>
      <c r="BA7" s="208">
        <v>0</v>
      </c>
      <c r="BB7" s="208">
        <v>0</v>
      </c>
      <c r="BC7" s="209">
        <v>15.2235107197953</v>
      </c>
      <c r="BD7" s="210">
        <v>0</v>
      </c>
      <c r="BE7" s="208">
        <v>1.78878341666864</v>
      </c>
      <c r="BF7" s="208">
        <v>1.78878341666864</v>
      </c>
      <c r="BG7" s="208">
        <v>0</v>
      </c>
      <c r="BH7" s="208">
        <v>0</v>
      </c>
      <c r="BI7" s="208">
        <v>3.41126574628836</v>
      </c>
      <c r="BJ7" s="208">
        <v>0</v>
      </c>
      <c r="BK7" s="208">
        <v>0</v>
      </c>
      <c r="BL7" s="211">
        <v>5.200049162957</v>
      </c>
      <c r="BM7" s="213">
        <v>20.4235598827523</v>
      </c>
      <c r="BN7" s="212"/>
      <c r="BO7" s="86" t="s">
        <v>37</v>
      </c>
      <c r="BP7" s="87" t="s">
        <v>92</v>
      </c>
      <c r="BQ7" s="208">
        <v>3.79853479603107</v>
      </c>
      <c r="BR7" s="208">
        <v>17.1053655138581</v>
      </c>
      <c r="BS7" s="208">
        <v>0.619114245571589</v>
      </c>
      <c r="BT7" s="208">
        <v>2.99403485346371e-6</v>
      </c>
      <c r="BU7" s="208">
        <v>0.00695188684025003</v>
      </c>
      <c r="BV7" s="208">
        <v>126.604028605448</v>
      </c>
      <c r="BW7" s="208">
        <v>4.45149850607342</v>
      </c>
      <c r="BX7" s="208">
        <v>0.357161601723052</v>
      </c>
      <c r="BY7" s="208">
        <v>0.966120555315203</v>
      </c>
      <c r="BZ7" s="208">
        <v>0.324313640632943</v>
      </c>
      <c r="CA7" s="208">
        <v>0.00042909952789162</v>
      </c>
      <c r="CB7" s="208">
        <v>0.14462710069028</v>
      </c>
      <c r="CC7" s="208">
        <v>0.149552731801784</v>
      </c>
      <c r="CD7" s="208">
        <v>0.0616004687748505</v>
      </c>
      <c r="CE7" s="208">
        <v>0</v>
      </c>
      <c r="CF7" s="208">
        <v>0.000417696904563337</v>
      </c>
      <c r="CG7" s="208">
        <v>0.0286313574766823</v>
      </c>
      <c r="CH7" s="208">
        <v>0.704317721085542</v>
      </c>
      <c r="CI7" s="208">
        <v>0.0172407520452123</v>
      </c>
      <c r="CJ7" s="208">
        <v>0.000467621872422226</v>
      </c>
      <c r="CK7" s="208">
        <v>0.0609794765226879</v>
      </c>
      <c r="CL7" s="208">
        <v>0.176533489242979</v>
      </c>
      <c r="CM7" s="208">
        <v>0.0355510639393876</v>
      </c>
      <c r="CN7" s="208">
        <v>0.0081073385706605</v>
      </c>
      <c r="CO7" s="208">
        <v>0.000811788540535411</v>
      </c>
      <c r="CP7" s="208">
        <v>0.00176553933811303</v>
      </c>
      <c r="CQ7" s="208">
        <v>0.0125458221653108</v>
      </c>
      <c r="CR7" s="208">
        <v>0.0146943121924379</v>
      </c>
      <c r="CS7" s="208">
        <v>0.00280991461205604</v>
      </c>
      <c r="CT7" s="208">
        <v>0.00151171582581427</v>
      </c>
      <c r="CU7" s="208">
        <v>0.110529398976536</v>
      </c>
      <c r="CV7" s="208">
        <v>0.000195094084615825</v>
      </c>
      <c r="CW7" s="208">
        <v>0.00169433093128344</v>
      </c>
      <c r="CX7" s="208">
        <v>0.00786487244980346</v>
      </c>
      <c r="CY7" s="208">
        <v>4.89936629208318</v>
      </c>
      <c r="CZ7" s="208">
        <v>0.525844705334753</v>
      </c>
      <c r="DA7" s="208">
        <v>0.00241180133503572</v>
      </c>
      <c r="DB7" s="208">
        <v>0</v>
      </c>
      <c r="DC7" s="208">
        <v>0.00102782258329712</v>
      </c>
      <c r="DD7" s="208">
        <v>0.049243200641285</v>
      </c>
      <c r="DE7" s="208">
        <v>0.0841151475555397</v>
      </c>
      <c r="DF7" s="208">
        <v>3.25137455860525</v>
      </c>
      <c r="DG7" s="208">
        <v>0.0526830173079758</v>
      </c>
      <c r="DH7" s="208">
        <v>0.0388756395608843</v>
      </c>
      <c r="DI7" s="208">
        <v>0.0435695516701915</v>
      </c>
      <c r="DJ7" s="208">
        <v>0.0618516364690942</v>
      </c>
      <c r="DK7" s="208">
        <v>0.0543977945481226</v>
      </c>
      <c r="DL7" s="208">
        <v>0.081181021972118</v>
      </c>
      <c r="DM7" s="208">
        <v>1.04768951623821</v>
      </c>
      <c r="DN7" s="208">
        <v>1.26413713487629</v>
      </c>
      <c r="DO7" s="208">
        <v>0.208943559385317</v>
      </c>
      <c r="DP7" s="208">
        <v>0</v>
      </c>
      <c r="DQ7" s="101">
        <f t="shared" si="0"/>
        <v>167.442683453267</v>
      </c>
      <c r="DR7" s="210">
        <v>0.00397585993781865</v>
      </c>
      <c r="DS7" s="208">
        <v>34.1706519575711</v>
      </c>
      <c r="DT7" s="85">
        <f t="shared" si="1"/>
        <v>34.1746278175089</v>
      </c>
      <c r="DU7" s="208">
        <v>0.0147316291770651</v>
      </c>
      <c r="DV7" s="208">
        <v>0</v>
      </c>
      <c r="DW7" s="208">
        <v>77.0312978621129</v>
      </c>
      <c r="DX7" s="208">
        <v>28.094490522434</v>
      </c>
      <c r="DY7" s="208">
        <v>0</v>
      </c>
      <c r="DZ7" s="117">
        <f t="shared" si="2"/>
        <v>139.315147831233</v>
      </c>
      <c r="EA7" s="118">
        <f t="shared" si="3"/>
        <v>306.7578312845</v>
      </c>
    </row>
    <row r="8" spans="1:131">
      <c r="A8" s="86" t="s">
        <v>147</v>
      </c>
      <c r="B8" s="200" t="s">
        <v>148</v>
      </c>
      <c r="C8" s="208">
        <v>4.37229631487393</v>
      </c>
      <c r="D8" s="208">
        <v>1.13765265691099</v>
      </c>
      <c r="E8" s="208">
        <v>0</v>
      </c>
      <c r="F8" s="208">
        <v>0</v>
      </c>
      <c r="G8" s="208">
        <v>0</v>
      </c>
      <c r="H8" s="208">
        <v>0.201938977631569</v>
      </c>
      <c r="I8" s="208">
        <v>21.5302417662311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0.372971273932614</v>
      </c>
      <c r="T8" s="208">
        <v>0</v>
      </c>
      <c r="U8" s="208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8">
        <v>0</v>
      </c>
      <c r="AB8" s="208">
        <v>0</v>
      </c>
      <c r="AC8" s="208">
        <v>0</v>
      </c>
      <c r="AD8" s="208">
        <v>0</v>
      </c>
      <c r="AE8" s="208">
        <v>0</v>
      </c>
      <c r="AF8" s="208">
        <v>0</v>
      </c>
      <c r="AG8" s="208">
        <v>0</v>
      </c>
      <c r="AH8" s="208">
        <v>0</v>
      </c>
      <c r="AI8" s="208">
        <v>0</v>
      </c>
      <c r="AJ8" s="208">
        <v>0</v>
      </c>
      <c r="AK8" s="208">
        <v>0</v>
      </c>
      <c r="AL8" s="208">
        <v>4.54174626538064</v>
      </c>
      <c r="AM8" s="208">
        <v>0</v>
      </c>
      <c r="AN8" s="208">
        <v>0</v>
      </c>
      <c r="AO8" s="208">
        <v>0</v>
      </c>
      <c r="AP8" s="208">
        <v>0</v>
      </c>
      <c r="AQ8" s="208">
        <v>0</v>
      </c>
      <c r="AR8" s="208">
        <v>0</v>
      </c>
      <c r="AS8" s="208">
        <v>0</v>
      </c>
      <c r="AT8" s="208">
        <v>0</v>
      </c>
      <c r="AU8" s="208">
        <v>0</v>
      </c>
      <c r="AV8" s="208">
        <v>0</v>
      </c>
      <c r="AW8" s="208">
        <v>0</v>
      </c>
      <c r="AX8" s="208">
        <v>0</v>
      </c>
      <c r="AY8" s="208">
        <v>0</v>
      </c>
      <c r="AZ8" s="208">
        <v>0</v>
      </c>
      <c r="BA8" s="208">
        <v>0</v>
      </c>
      <c r="BB8" s="208">
        <v>0</v>
      </c>
      <c r="BC8" s="209">
        <v>32.1568472549608</v>
      </c>
      <c r="BD8" s="210">
        <v>0</v>
      </c>
      <c r="BE8" s="208">
        <v>16.7882088993993</v>
      </c>
      <c r="BF8" s="208">
        <v>16.7882088993993</v>
      </c>
      <c r="BG8" s="208">
        <v>0</v>
      </c>
      <c r="BH8" s="208">
        <v>0</v>
      </c>
      <c r="BI8" s="208">
        <v>0</v>
      </c>
      <c r="BJ8" s="208">
        <v>0</v>
      </c>
      <c r="BK8" s="208">
        <v>0</v>
      </c>
      <c r="BL8" s="211">
        <v>16.7882088993993</v>
      </c>
      <c r="BM8" s="213">
        <v>48.9450561543601</v>
      </c>
      <c r="BN8" s="212"/>
      <c r="BO8" s="86" t="s">
        <v>38</v>
      </c>
      <c r="BP8" s="87" t="s">
        <v>93</v>
      </c>
      <c r="BQ8" s="208">
        <v>19.6428394302739</v>
      </c>
      <c r="BR8" s="208">
        <v>29.7401883996734</v>
      </c>
      <c r="BS8" s="208">
        <v>11.510589123563</v>
      </c>
      <c r="BT8" s="208">
        <v>5.39235723518072e-7</v>
      </c>
      <c r="BU8" s="208">
        <v>0.000590607139956597</v>
      </c>
      <c r="BV8" s="208">
        <v>2.1871945800904</v>
      </c>
      <c r="BW8" s="208">
        <v>0.832526349554982</v>
      </c>
      <c r="BX8" s="208">
        <v>0.0340574945507513</v>
      </c>
      <c r="BY8" s="208">
        <v>0.110978931799378</v>
      </c>
      <c r="BZ8" s="208">
        <v>0.0816429761515369</v>
      </c>
      <c r="CA8" s="208">
        <v>0.011592130609044</v>
      </c>
      <c r="CB8" s="208">
        <v>0.00350870060052123</v>
      </c>
      <c r="CC8" s="208">
        <v>4.54528336244434</v>
      </c>
      <c r="CD8" s="208">
        <v>2.39442311116389</v>
      </c>
      <c r="CE8" s="208">
        <v>0</v>
      </c>
      <c r="CF8" s="208">
        <v>7.52286140833998e-5</v>
      </c>
      <c r="CG8" s="208">
        <v>0.000649319865966705</v>
      </c>
      <c r="CH8" s="208">
        <v>0.611139838293424</v>
      </c>
      <c r="CI8" s="208">
        <v>0.000639703369254779</v>
      </c>
      <c r="CJ8" s="208">
        <v>8.42202683167698e-5</v>
      </c>
      <c r="CK8" s="208">
        <v>2.45684974811918</v>
      </c>
      <c r="CL8" s="208">
        <v>0.0446717898351853</v>
      </c>
      <c r="CM8" s="208">
        <v>0.08757480031573</v>
      </c>
      <c r="CN8" s="208">
        <v>0.000696873544420645</v>
      </c>
      <c r="CO8" s="208">
        <v>0.000116024244225476</v>
      </c>
      <c r="CP8" s="208">
        <v>0.00019864350411375</v>
      </c>
      <c r="CQ8" s="208">
        <v>0.00164273053775561</v>
      </c>
      <c r="CR8" s="208">
        <v>0.00130420144681374</v>
      </c>
      <c r="CS8" s="208">
        <v>0.00029008337519415</v>
      </c>
      <c r="CT8" s="208">
        <v>0.000121185181334277</v>
      </c>
      <c r="CU8" s="208">
        <v>0.00157551327161747</v>
      </c>
      <c r="CV8" s="208">
        <v>3.51370992726439e-5</v>
      </c>
      <c r="CW8" s="208">
        <v>0.00014432382213966</v>
      </c>
      <c r="CX8" s="208">
        <v>0.000529483379216903</v>
      </c>
      <c r="CY8" s="208">
        <v>8.75915829515186</v>
      </c>
      <c r="CZ8" s="208">
        <v>0.850135492366389</v>
      </c>
      <c r="DA8" s="208">
        <v>0.000419341802537076</v>
      </c>
      <c r="DB8" s="208">
        <v>0</v>
      </c>
      <c r="DC8" s="208">
        <v>0.000136759489284501</v>
      </c>
      <c r="DD8" s="208">
        <v>0.00423346825245087</v>
      </c>
      <c r="DE8" s="208">
        <v>0.0227116050898649</v>
      </c>
      <c r="DF8" s="208">
        <v>1.76578063131207</v>
      </c>
      <c r="DG8" s="208">
        <v>0.00444705064169831</v>
      </c>
      <c r="DH8" s="208">
        <v>0.00348362685771001</v>
      </c>
      <c r="DI8" s="208">
        <v>0.00428440824848286</v>
      </c>
      <c r="DJ8" s="208">
        <v>0.00476786315764785</v>
      </c>
      <c r="DK8" s="208">
        <v>0.00377660369128545</v>
      </c>
      <c r="DL8" s="208">
        <v>0.00698817766172371</v>
      </c>
      <c r="DM8" s="208">
        <v>0.500068244689312</v>
      </c>
      <c r="DN8" s="208">
        <v>0.328252380369536</v>
      </c>
      <c r="DO8" s="208">
        <v>0.018478791640516</v>
      </c>
      <c r="DP8" s="208">
        <v>0</v>
      </c>
      <c r="DQ8" s="101">
        <f t="shared" si="0"/>
        <v>86.5808773253604</v>
      </c>
      <c r="DR8" s="210">
        <v>0.00055663653601263</v>
      </c>
      <c r="DS8" s="208">
        <v>21.3550002125595</v>
      </c>
      <c r="DT8" s="85">
        <f t="shared" si="1"/>
        <v>21.3555568490956</v>
      </c>
      <c r="DU8" s="208">
        <v>0.0109164647564357</v>
      </c>
      <c r="DV8" s="208">
        <v>0</v>
      </c>
      <c r="DW8" s="208">
        <v>112.863882620977</v>
      </c>
      <c r="DX8" s="208">
        <v>4.24791027655362</v>
      </c>
      <c r="DY8" s="208">
        <v>0</v>
      </c>
      <c r="DZ8" s="117">
        <f t="shared" si="2"/>
        <v>138.478266211382</v>
      </c>
      <c r="EA8" s="118">
        <f t="shared" si="3"/>
        <v>225.059143536743</v>
      </c>
    </row>
    <row r="9" spans="1:131">
      <c r="A9" s="86" t="s">
        <v>149</v>
      </c>
      <c r="B9" s="200" t="s">
        <v>150</v>
      </c>
      <c r="C9" s="208">
        <v>6.50293482344366</v>
      </c>
      <c r="D9" s="208">
        <v>2.76393635059022</v>
      </c>
      <c r="E9" s="208">
        <v>0.0182040380851741</v>
      </c>
      <c r="F9" s="208">
        <v>0</v>
      </c>
      <c r="G9" s="208">
        <v>0</v>
      </c>
      <c r="H9" s="208">
        <v>0</v>
      </c>
      <c r="I9" s="208">
        <v>22.1114314064213</v>
      </c>
      <c r="J9" s="208">
        <v>4.13795547324892</v>
      </c>
      <c r="K9" s="208">
        <v>14.5799582416979</v>
      </c>
      <c r="L9" s="208">
        <v>5.09888403450582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0.0212794705106196</v>
      </c>
      <c r="T9" s="208">
        <v>0</v>
      </c>
      <c r="U9" s="208">
        <v>0</v>
      </c>
      <c r="V9" s="208">
        <v>0</v>
      </c>
      <c r="W9" s="208">
        <v>0</v>
      </c>
      <c r="X9" s="208">
        <v>0</v>
      </c>
      <c r="Y9" s="208">
        <v>0</v>
      </c>
      <c r="Z9" s="208">
        <v>0</v>
      </c>
      <c r="AA9" s="208">
        <v>0</v>
      </c>
      <c r="AB9" s="208">
        <v>0</v>
      </c>
      <c r="AC9" s="208">
        <v>0</v>
      </c>
      <c r="AD9" s="208">
        <v>0</v>
      </c>
      <c r="AE9" s="208">
        <v>0</v>
      </c>
      <c r="AF9" s="208">
        <v>0</v>
      </c>
      <c r="AG9" s="208">
        <v>0</v>
      </c>
      <c r="AH9" s="208">
        <v>0</v>
      </c>
      <c r="AI9" s="208">
        <v>0</v>
      </c>
      <c r="AJ9" s="208">
        <v>0</v>
      </c>
      <c r="AK9" s="208">
        <v>0.0379860933984054</v>
      </c>
      <c r="AL9" s="208">
        <v>0.580204553841742</v>
      </c>
      <c r="AM9" s="208">
        <v>0</v>
      </c>
      <c r="AN9" s="208">
        <v>0</v>
      </c>
      <c r="AO9" s="208">
        <v>0</v>
      </c>
      <c r="AP9" s="208">
        <v>0</v>
      </c>
      <c r="AQ9" s="208">
        <v>0.131465583132301</v>
      </c>
      <c r="AR9" s="208">
        <v>9.47978665889151</v>
      </c>
      <c r="AS9" s="208">
        <v>0</v>
      </c>
      <c r="AT9" s="208">
        <v>0</v>
      </c>
      <c r="AU9" s="208">
        <v>0</v>
      </c>
      <c r="AV9" s="208">
        <v>0</v>
      </c>
      <c r="AW9" s="208">
        <v>0.0451375724470077</v>
      </c>
      <c r="AX9" s="208">
        <v>0.0994259704533387</v>
      </c>
      <c r="AY9" s="208">
        <v>1.39151071946358</v>
      </c>
      <c r="AZ9" s="208">
        <v>2.04340536148389</v>
      </c>
      <c r="BA9" s="208">
        <v>1.09680381975964</v>
      </c>
      <c r="BB9" s="208">
        <v>0</v>
      </c>
      <c r="BC9" s="209">
        <v>70.140310171375</v>
      </c>
      <c r="BD9" s="210">
        <v>0</v>
      </c>
      <c r="BE9" s="208">
        <v>12.6856025610685</v>
      </c>
      <c r="BF9" s="208">
        <v>12.6856025610685</v>
      </c>
      <c r="BG9" s="208">
        <v>0.0741491632930537</v>
      </c>
      <c r="BH9" s="208">
        <v>0</v>
      </c>
      <c r="BI9" s="208">
        <v>25.5017396106662</v>
      </c>
      <c r="BJ9" s="208">
        <v>0</v>
      </c>
      <c r="BK9" s="208">
        <v>0</v>
      </c>
      <c r="BL9" s="211">
        <v>38.2614913350277</v>
      </c>
      <c r="BM9" s="213">
        <v>108.401801506403</v>
      </c>
      <c r="BN9" s="212"/>
      <c r="BO9" s="86" t="s">
        <v>39</v>
      </c>
      <c r="BP9" s="87" t="s">
        <v>94</v>
      </c>
      <c r="BQ9" s="208">
        <v>0</v>
      </c>
      <c r="BR9" s="208">
        <v>0</v>
      </c>
      <c r="BS9" s="208">
        <v>0</v>
      </c>
      <c r="BT9" s="208">
        <v>0.000961051770021598</v>
      </c>
      <c r="BU9" s="208">
        <v>0</v>
      </c>
      <c r="BV9" s="208">
        <v>0</v>
      </c>
      <c r="BW9" s="208">
        <v>0.108757028827333</v>
      </c>
      <c r="BX9" s="208">
        <v>0.0293929200544728</v>
      </c>
      <c r="BY9" s="208">
        <v>0</v>
      </c>
      <c r="BZ9" s="208">
        <v>0.010983022035027</v>
      </c>
      <c r="CA9" s="208">
        <v>0</v>
      </c>
      <c r="CB9" s="208">
        <v>0</v>
      </c>
      <c r="CC9" s="208">
        <v>0</v>
      </c>
      <c r="CD9" s="208">
        <v>0.0659819022030257</v>
      </c>
      <c r="CE9" s="208">
        <v>0</v>
      </c>
      <c r="CF9" s="208">
        <v>71.5085345325492</v>
      </c>
      <c r="CG9" s="208">
        <v>0</v>
      </c>
      <c r="CH9" s="208">
        <v>1.07758157465744</v>
      </c>
      <c r="CI9" s="208">
        <v>0</v>
      </c>
      <c r="CJ9" s="208">
        <v>0</v>
      </c>
      <c r="CK9" s="208">
        <v>0</v>
      </c>
      <c r="CL9" s="208">
        <v>0.0535962111760143</v>
      </c>
      <c r="CM9" s="208">
        <v>0.0491674102626297</v>
      </c>
      <c r="CN9" s="208">
        <v>0.0800995848494861</v>
      </c>
      <c r="CO9" s="208">
        <v>0</v>
      </c>
      <c r="CP9" s="208">
        <v>0</v>
      </c>
      <c r="CQ9" s="208">
        <v>0</v>
      </c>
      <c r="CR9" s="208">
        <v>0</v>
      </c>
      <c r="CS9" s="208">
        <v>0.0296652394403988</v>
      </c>
      <c r="CT9" s="208">
        <v>0</v>
      </c>
      <c r="CU9" s="208">
        <v>0</v>
      </c>
      <c r="CV9" s="208">
        <v>0</v>
      </c>
      <c r="CW9" s="208">
        <v>1.24488787712816</v>
      </c>
      <c r="CX9" s="208">
        <v>0</v>
      </c>
      <c r="CY9" s="208">
        <v>0</v>
      </c>
      <c r="CZ9" s="208">
        <v>0</v>
      </c>
      <c r="DA9" s="208">
        <v>0</v>
      </c>
      <c r="DB9" s="208">
        <v>0</v>
      </c>
      <c r="DC9" s="208">
        <v>0</v>
      </c>
      <c r="DD9" s="208">
        <v>0</v>
      </c>
      <c r="DE9" s="208">
        <v>0</v>
      </c>
      <c r="DF9" s="208">
        <v>0</v>
      </c>
      <c r="DG9" s="208">
        <v>0</v>
      </c>
      <c r="DH9" s="208">
        <v>0</v>
      </c>
      <c r="DI9" s="208">
        <v>0</v>
      </c>
      <c r="DJ9" s="208">
        <v>0</v>
      </c>
      <c r="DK9" s="208">
        <v>0</v>
      </c>
      <c r="DL9" s="208">
        <v>0</v>
      </c>
      <c r="DM9" s="208">
        <v>0</v>
      </c>
      <c r="DN9" s="208">
        <v>0</v>
      </c>
      <c r="DO9" s="208">
        <v>0</v>
      </c>
      <c r="DP9" s="208">
        <v>0</v>
      </c>
      <c r="DQ9" s="101">
        <f t="shared" si="0"/>
        <v>74.2596083549532</v>
      </c>
      <c r="DR9" s="210">
        <v>0</v>
      </c>
      <c r="DS9" s="208">
        <v>0.0622487512573748</v>
      </c>
      <c r="DT9" s="85">
        <f t="shared" si="1"/>
        <v>0.0622487512573748</v>
      </c>
      <c r="DU9" s="208">
        <v>0</v>
      </c>
      <c r="DV9" s="208">
        <v>0</v>
      </c>
      <c r="DW9" s="208">
        <v>0</v>
      </c>
      <c r="DX9" s="208">
        <v>0.00559007803796545</v>
      </c>
      <c r="DY9" s="208">
        <v>0</v>
      </c>
      <c r="DZ9" s="117">
        <f t="shared" si="2"/>
        <v>0.0678388292953403</v>
      </c>
      <c r="EA9" s="118">
        <f t="shared" si="3"/>
        <v>74.3274471842486</v>
      </c>
    </row>
    <row r="10" spans="1:131">
      <c r="A10" s="86" t="s">
        <v>151</v>
      </c>
      <c r="B10" s="200" t="s">
        <v>152</v>
      </c>
      <c r="C10" s="208">
        <v>0.204321420711347</v>
      </c>
      <c r="D10" s="208">
        <v>0.0206437640339178</v>
      </c>
      <c r="E10" s="208">
        <v>0</v>
      </c>
      <c r="F10" s="208">
        <v>0</v>
      </c>
      <c r="G10" s="208">
        <v>0</v>
      </c>
      <c r="H10" s="208">
        <v>0</v>
      </c>
      <c r="I10" s="208">
        <v>5.93893416452625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0.220830958358825</v>
      </c>
      <c r="AM10" s="208">
        <v>0</v>
      </c>
      <c r="AN10" s="208">
        <v>0</v>
      </c>
      <c r="AO10" s="208">
        <v>0</v>
      </c>
      <c r="AP10" s="208">
        <v>0</v>
      </c>
      <c r="AQ10" s="208">
        <v>0.0490115900796535</v>
      </c>
      <c r="AR10" s="208">
        <v>3.68241895880088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0.505171562965199</v>
      </c>
      <c r="AZ10" s="208">
        <v>0.0804937013856377</v>
      </c>
      <c r="BA10" s="208">
        <v>0.237848322363676</v>
      </c>
      <c r="BB10" s="208">
        <v>0</v>
      </c>
      <c r="BC10" s="209">
        <v>10.9396744432254</v>
      </c>
      <c r="BD10" s="210">
        <v>0</v>
      </c>
      <c r="BE10" s="208">
        <v>48.8983491622004</v>
      </c>
      <c r="BF10" s="208">
        <v>48.8983491622004</v>
      </c>
      <c r="BG10" s="208">
        <v>0.0252420922372601</v>
      </c>
      <c r="BH10" s="208">
        <v>0</v>
      </c>
      <c r="BI10" s="208">
        <v>43.6908008740712</v>
      </c>
      <c r="BJ10" s="208">
        <v>0.108778680357581</v>
      </c>
      <c r="BK10" s="208">
        <v>0</v>
      </c>
      <c r="BL10" s="211">
        <v>92.7231708088664</v>
      </c>
      <c r="BM10" s="213">
        <v>103.662845252092</v>
      </c>
      <c r="BN10" s="212"/>
      <c r="BO10" s="86" t="s">
        <v>40</v>
      </c>
      <c r="BP10" s="87" t="s">
        <v>95</v>
      </c>
      <c r="BQ10" s="208">
        <v>0.713707481041815</v>
      </c>
      <c r="BR10" s="208">
        <v>1.32994388332327</v>
      </c>
      <c r="BS10" s="208">
        <v>0.04805694519161</v>
      </c>
      <c r="BT10" s="208">
        <v>0</v>
      </c>
      <c r="BU10" s="208">
        <v>0.224064678446051</v>
      </c>
      <c r="BV10" s="208">
        <v>0.116295608655082</v>
      </c>
      <c r="BW10" s="208">
        <v>0.477657734890671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0.05254675638376</v>
      </c>
      <c r="CH10" s="208">
        <v>21.9397017357801</v>
      </c>
      <c r="CI10" s="208">
        <v>0.056016662779294</v>
      </c>
      <c r="CJ10" s="208">
        <v>0</v>
      </c>
      <c r="CK10" s="208">
        <v>0</v>
      </c>
      <c r="CL10" s="208">
        <v>5.71417561573057</v>
      </c>
      <c r="CM10" s="208">
        <v>0.254736202298836</v>
      </c>
      <c r="CN10" s="208">
        <v>0</v>
      </c>
      <c r="CO10" s="208">
        <v>0</v>
      </c>
      <c r="CP10" s="208">
        <v>0.0406187218747662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0.205249043059078</v>
      </c>
      <c r="CY10" s="208">
        <v>39.6778221051402</v>
      </c>
      <c r="CZ10" s="208">
        <v>0.127884289957814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0.94714585589749</v>
      </c>
      <c r="DK10" s="208">
        <v>0</v>
      </c>
      <c r="DL10" s="208">
        <v>0</v>
      </c>
      <c r="DM10" s="208">
        <v>0.174777463058023</v>
      </c>
      <c r="DN10" s="208">
        <v>0</v>
      </c>
      <c r="DO10" s="208">
        <v>0</v>
      </c>
      <c r="DP10" s="208">
        <v>0</v>
      </c>
      <c r="DQ10" s="101">
        <f t="shared" si="0"/>
        <v>72.1004007835085</v>
      </c>
      <c r="DR10" s="210">
        <v>0</v>
      </c>
      <c r="DS10" s="208">
        <v>5.1517500899685</v>
      </c>
      <c r="DT10" s="85">
        <f t="shared" si="1"/>
        <v>5.1517500899685</v>
      </c>
      <c r="DU10" s="208">
        <v>0</v>
      </c>
      <c r="DV10" s="208">
        <v>0</v>
      </c>
      <c r="DW10" s="208">
        <v>0</v>
      </c>
      <c r="DX10" s="208">
        <v>0</v>
      </c>
      <c r="DY10" s="208">
        <v>0</v>
      </c>
      <c r="DZ10" s="117">
        <f t="shared" si="2"/>
        <v>5.1517500899685</v>
      </c>
      <c r="EA10" s="118">
        <f t="shared" si="3"/>
        <v>77.252150873477</v>
      </c>
    </row>
    <row r="11" spans="1:131">
      <c r="A11" s="86" t="s">
        <v>153</v>
      </c>
      <c r="B11" s="200" t="s">
        <v>154</v>
      </c>
      <c r="C11" s="208">
        <v>1.01165676203185</v>
      </c>
      <c r="D11" s="208">
        <v>3.6984403568461</v>
      </c>
      <c r="E11" s="208">
        <v>0</v>
      </c>
      <c r="F11" s="208">
        <v>0</v>
      </c>
      <c r="G11" s="208">
        <v>0</v>
      </c>
      <c r="H11" s="208">
        <v>91.215729728401</v>
      </c>
      <c r="I11" s="208">
        <v>0.0517522888890298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8">
        <v>0</v>
      </c>
      <c r="X11" s="208">
        <v>0</v>
      </c>
      <c r="Y11" s="208">
        <v>0</v>
      </c>
      <c r="Z11" s="208">
        <v>0</v>
      </c>
      <c r="AA11" s="208">
        <v>0</v>
      </c>
      <c r="AB11" s="208">
        <v>0</v>
      </c>
      <c r="AC11" s="208">
        <v>0</v>
      </c>
      <c r="AD11" s="208">
        <v>0</v>
      </c>
      <c r="AE11" s="208">
        <v>0</v>
      </c>
      <c r="AF11" s="208">
        <v>0</v>
      </c>
      <c r="AG11" s="208">
        <v>0</v>
      </c>
      <c r="AH11" s="208">
        <v>0</v>
      </c>
      <c r="AI11" s="208">
        <v>0</v>
      </c>
      <c r="AJ11" s="208">
        <v>0</v>
      </c>
      <c r="AK11" s="208">
        <v>0</v>
      </c>
      <c r="AL11" s="208">
        <v>0</v>
      </c>
      <c r="AM11" s="208">
        <v>0</v>
      </c>
      <c r="AN11" s="208">
        <v>0</v>
      </c>
      <c r="AO11" s="208">
        <v>0</v>
      </c>
      <c r="AP11" s="208">
        <v>0</v>
      </c>
      <c r="AQ11" s="208">
        <v>0</v>
      </c>
      <c r="AR11" s="208">
        <v>0</v>
      </c>
      <c r="AS11" s="208">
        <v>0</v>
      </c>
      <c r="AT11" s="208">
        <v>0</v>
      </c>
      <c r="AU11" s="208">
        <v>0</v>
      </c>
      <c r="AV11" s="208">
        <v>0</v>
      </c>
      <c r="AW11" s="208">
        <v>0.0214963073101822</v>
      </c>
      <c r="AX11" s="208">
        <v>0</v>
      </c>
      <c r="AY11" s="208">
        <v>0.396052416012008</v>
      </c>
      <c r="AZ11" s="208">
        <v>1.08519495337143</v>
      </c>
      <c r="BA11" s="208">
        <v>0</v>
      </c>
      <c r="BB11" s="208">
        <v>0</v>
      </c>
      <c r="BC11" s="209">
        <v>97.4803228128616</v>
      </c>
      <c r="BD11" s="210">
        <v>0</v>
      </c>
      <c r="BE11" s="208">
        <v>3.70216788076642</v>
      </c>
      <c r="BF11" s="208">
        <v>3.70216788076642</v>
      </c>
      <c r="BG11" s="208">
        <v>0</v>
      </c>
      <c r="BH11" s="208">
        <v>0</v>
      </c>
      <c r="BI11" s="208">
        <v>5.83251532787102</v>
      </c>
      <c r="BJ11" s="208">
        <v>19.7508635278822</v>
      </c>
      <c r="BK11" s="208">
        <v>0</v>
      </c>
      <c r="BL11" s="211">
        <v>29.2855467365196</v>
      </c>
      <c r="BM11" s="213">
        <v>126.765869549381</v>
      </c>
      <c r="BN11" s="212"/>
      <c r="BO11" s="86" t="s">
        <v>41</v>
      </c>
      <c r="BP11" s="87" t="s">
        <v>96</v>
      </c>
      <c r="BQ11" s="208">
        <v>0</v>
      </c>
      <c r="BR11" s="208">
        <v>5.73781525089353</v>
      </c>
      <c r="BS11" s="208">
        <v>0</v>
      </c>
      <c r="BT11" s="208">
        <v>0</v>
      </c>
      <c r="BU11" s="208">
        <v>0.000153911148598321</v>
      </c>
      <c r="BV11" s="208">
        <v>37.9605145382448</v>
      </c>
      <c r="BW11" s="208">
        <v>3.97714641679931</v>
      </c>
      <c r="BX11" s="208">
        <v>0.000451145605325733</v>
      </c>
      <c r="BY11" s="208">
        <v>0.00692839109190774</v>
      </c>
      <c r="BZ11" s="208">
        <v>0.000788955351440044</v>
      </c>
      <c r="CA11" s="208">
        <v>0.00114480236187252</v>
      </c>
      <c r="CB11" s="208">
        <v>15.0694455277548</v>
      </c>
      <c r="CC11" s="208">
        <v>0.00118290954541061</v>
      </c>
      <c r="CD11" s="208">
        <v>0.00386277114547354</v>
      </c>
      <c r="CE11" s="208">
        <v>0</v>
      </c>
      <c r="CF11" s="208">
        <v>0.00219820091483705</v>
      </c>
      <c r="CG11" s="208">
        <v>0.169531757040697</v>
      </c>
      <c r="CH11" s="208">
        <v>0.0104808253447976</v>
      </c>
      <c r="CI11" s="208">
        <v>1.49258537360505</v>
      </c>
      <c r="CJ11" s="208">
        <v>0.00110553740919627</v>
      </c>
      <c r="CK11" s="208">
        <v>0.00578033583068138</v>
      </c>
      <c r="CL11" s="208">
        <v>0.00304751604315107</v>
      </c>
      <c r="CM11" s="208">
        <v>0.00334474174518447</v>
      </c>
      <c r="CN11" s="208">
        <v>0.00698654300152892</v>
      </c>
      <c r="CO11" s="208">
        <v>0.00144685627697941</v>
      </c>
      <c r="CP11" s="208">
        <v>0.00148363622855741</v>
      </c>
      <c r="CQ11" s="208">
        <v>0.0432069169083158</v>
      </c>
      <c r="CR11" s="208">
        <v>0.00335693512441041</v>
      </c>
      <c r="CS11" s="208">
        <v>0</v>
      </c>
      <c r="CT11" s="208">
        <v>5.64120190813495e-5</v>
      </c>
      <c r="CU11" s="208">
        <v>0.00356792775918833</v>
      </c>
      <c r="CV11" s="208">
        <v>2.88680232615562e-5</v>
      </c>
      <c r="CW11" s="208">
        <v>6.75092293184867e-5</v>
      </c>
      <c r="CX11" s="208">
        <v>0.000123816973434192</v>
      </c>
      <c r="CY11" s="208">
        <v>0.000347036485817094</v>
      </c>
      <c r="CZ11" s="208">
        <v>0.617639008520864</v>
      </c>
      <c r="DA11" s="208">
        <v>0.0295329390380085</v>
      </c>
      <c r="DB11" s="208">
        <v>0</v>
      </c>
      <c r="DC11" s="208">
        <v>0</v>
      </c>
      <c r="DD11" s="208">
        <v>0.0107045015890476</v>
      </c>
      <c r="DE11" s="208">
        <v>0.536806991739434</v>
      </c>
      <c r="DF11" s="208">
        <v>62.1034574821564</v>
      </c>
      <c r="DG11" s="208">
        <v>0.0230823082489137</v>
      </c>
      <c r="DH11" s="208">
        <v>0.0033497792285861</v>
      </c>
      <c r="DI11" s="208">
        <v>0.000140776818897834</v>
      </c>
      <c r="DJ11" s="208">
        <v>0.00100568705590199</v>
      </c>
      <c r="DK11" s="208">
        <v>0.00485752706709282</v>
      </c>
      <c r="DL11" s="208">
        <v>0.00437598063780336</v>
      </c>
      <c r="DM11" s="208">
        <v>10.1750745059654</v>
      </c>
      <c r="DN11" s="208">
        <v>11.2496193691263</v>
      </c>
      <c r="DO11" s="208">
        <v>1.12540450216132</v>
      </c>
      <c r="DP11" s="208">
        <v>0</v>
      </c>
      <c r="DQ11" s="101">
        <f t="shared" si="0"/>
        <v>150.39323272526</v>
      </c>
      <c r="DR11" s="210">
        <v>0</v>
      </c>
      <c r="DS11" s="208">
        <v>959.563057290486</v>
      </c>
      <c r="DT11" s="85">
        <f t="shared" si="1"/>
        <v>959.563057290486</v>
      </c>
      <c r="DU11" s="208">
        <v>0</v>
      </c>
      <c r="DV11" s="208">
        <v>0</v>
      </c>
      <c r="DW11" s="208">
        <v>1347.28224124485</v>
      </c>
      <c r="DX11" s="208">
        <v>0</v>
      </c>
      <c r="DY11" s="208">
        <v>0</v>
      </c>
      <c r="DZ11" s="117">
        <f t="shared" si="2"/>
        <v>2306.84529853533</v>
      </c>
      <c r="EA11" s="118">
        <f t="shared" si="3"/>
        <v>2457.23853126059</v>
      </c>
    </row>
    <row r="12" spans="1:131">
      <c r="A12" s="86" t="s">
        <v>155</v>
      </c>
      <c r="B12" s="200" t="s">
        <v>156</v>
      </c>
      <c r="C12" s="208">
        <v>0.187142668357248</v>
      </c>
      <c r="D12" s="208">
        <v>1.04649429449048</v>
      </c>
      <c r="E12" s="208">
        <v>0</v>
      </c>
      <c r="F12" s="208">
        <v>0</v>
      </c>
      <c r="G12" s="208">
        <v>0</v>
      </c>
      <c r="H12" s="208">
        <v>28.1992341341925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0.0689244499836377</v>
      </c>
      <c r="BB12" s="208">
        <v>0</v>
      </c>
      <c r="BC12" s="209">
        <v>29.5017955470239</v>
      </c>
      <c r="BD12" s="210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26.7294462764992</v>
      </c>
      <c r="BJ12" s="208">
        <v>0</v>
      </c>
      <c r="BK12" s="208">
        <v>0</v>
      </c>
      <c r="BL12" s="211">
        <v>26.7294462764992</v>
      </c>
      <c r="BM12" s="213">
        <v>56.2312418235231</v>
      </c>
      <c r="BN12" s="212"/>
      <c r="BO12" s="86" t="s">
        <v>42</v>
      </c>
      <c r="BP12" s="87" t="s">
        <v>97</v>
      </c>
      <c r="BQ12" s="208">
        <v>9.68631298517664</v>
      </c>
      <c r="BR12" s="208">
        <v>100.400265359481</v>
      </c>
      <c r="BS12" s="208">
        <v>1.97710432769255</v>
      </c>
      <c r="BT12" s="208">
        <v>0</v>
      </c>
      <c r="BU12" s="208">
        <v>0.000161469395454567</v>
      </c>
      <c r="BV12" s="208">
        <v>79.5951214605569</v>
      </c>
      <c r="BW12" s="208">
        <v>164.885627706165</v>
      </c>
      <c r="BX12" s="208">
        <v>13.8598701960609</v>
      </c>
      <c r="BY12" s="208">
        <v>0.00726862953899982</v>
      </c>
      <c r="BZ12" s="208">
        <v>0.000833162105216572</v>
      </c>
      <c r="CA12" s="208">
        <v>0.00120653727986011</v>
      </c>
      <c r="CB12" s="208">
        <v>0.0125153181030423</v>
      </c>
      <c r="CC12" s="208">
        <v>0.00124099969959532</v>
      </c>
      <c r="CD12" s="208">
        <v>2.62394745389526</v>
      </c>
      <c r="CE12" s="208">
        <v>0</v>
      </c>
      <c r="CF12" s="208">
        <v>0.00230614985359342</v>
      </c>
      <c r="CG12" s="208">
        <v>2.02702650107073</v>
      </c>
      <c r="CH12" s="208">
        <v>0.0109955162293411</v>
      </c>
      <c r="CI12" s="208">
        <v>2.27570722104051</v>
      </c>
      <c r="CJ12" s="208">
        <v>0.00115982798348941</v>
      </c>
      <c r="CK12" s="208">
        <v>0.00607642364639519</v>
      </c>
      <c r="CL12" s="208">
        <v>0.00319717302877086</v>
      </c>
      <c r="CM12" s="208">
        <v>0.00350899484842439</v>
      </c>
      <c r="CN12" s="208">
        <v>0.00732963716435103</v>
      </c>
      <c r="CO12" s="208">
        <v>0.00151790828982261</v>
      </c>
      <c r="CP12" s="208">
        <v>0.00155649442604622</v>
      </c>
      <c r="CQ12" s="208">
        <v>0.0453287160558397</v>
      </c>
      <c r="CR12" s="208">
        <v>0.00352178701838797</v>
      </c>
      <c r="CS12" s="208">
        <v>0</v>
      </c>
      <c r="CT12" s="208">
        <v>5.91822925135155e-5</v>
      </c>
      <c r="CU12" s="208">
        <v>0.00374314104954962</v>
      </c>
      <c r="CV12" s="208">
        <v>3.02856700535512e-5</v>
      </c>
      <c r="CW12" s="208">
        <v>8.45704551967249e-5</v>
      </c>
      <c r="CX12" s="208">
        <v>0.000129897359804715</v>
      </c>
      <c r="CY12" s="208">
        <v>0.000470731022903246</v>
      </c>
      <c r="CZ12" s="208">
        <v>12.211117152419</v>
      </c>
      <c r="DA12" s="208">
        <v>0.0311907199743319</v>
      </c>
      <c r="DB12" s="208">
        <v>0</v>
      </c>
      <c r="DC12" s="208">
        <v>0.0245771340092848</v>
      </c>
      <c r="DD12" s="208">
        <v>0.0112928866520232</v>
      </c>
      <c r="DE12" s="208">
        <v>0.15985163687673</v>
      </c>
      <c r="DF12" s="208">
        <v>56.1456779767387</v>
      </c>
      <c r="DG12" s="208">
        <v>0.0242461270305951</v>
      </c>
      <c r="DH12" s="208">
        <v>0.0035849260663822</v>
      </c>
      <c r="DI12" s="208">
        <v>0.0807130618250179</v>
      </c>
      <c r="DJ12" s="208">
        <v>0.0111621000076601</v>
      </c>
      <c r="DK12" s="208">
        <v>0.144653813969276</v>
      </c>
      <c r="DL12" s="208">
        <v>0.00496028186267589</v>
      </c>
      <c r="DM12" s="208">
        <v>12.5242475848838</v>
      </c>
      <c r="DN12" s="208">
        <v>8.37141849438201</v>
      </c>
      <c r="DO12" s="208">
        <v>4.91417581351065</v>
      </c>
      <c r="DP12" s="208">
        <v>0</v>
      </c>
      <c r="DQ12" s="101">
        <f t="shared" si="0"/>
        <v>472.108095473865</v>
      </c>
      <c r="DR12" s="210">
        <v>0</v>
      </c>
      <c r="DS12" s="208">
        <v>1387.89929046109</v>
      </c>
      <c r="DT12" s="85">
        <f t="shared" si="1"/>
        <v>1387.89929046109</v>
      </c>
      <c r="DU12" s="208">
        <v>0</v>
      </c>
      <c r="DV12" s="208">
        <v>0</v>
      </c>
      <c r="DW12" s="208">
        <v>1773.43421716323</v>
      </c>
      <c r="DX12" s="208">
        <v>0</v>
      </c>
      <c r="DY12" s="208">
        <v>0</v>
      </c>
      <c r="DZ12" s="117">
        <f t="shared" si="2"/>
        <v>3161.33350762432</v>
      </c>
      <c r="EA12" s="118">
        <f t="shared" si="3"/>
        <v>3633.44160309819</v>
      </c>
    </row>
    <row r="13" spans="1:131">
      <c r="A13" s="86" t="s">
        <v>157</v>
      </c>
      <c r="B13" s="200" t="s">
        <v>158</v>
      </c>
      <c r="C13" s="208">
        <v>0.687771558155457</v>
      </c>
      <c r="D13" s="208">
        <v>3.38597162104941</v>
      </c>
      <c r="E13" s="208">
        <v>0</v>
      </c>
      <c r="F13" s="208">
        <v>0</v>
      </c>
      <c r="G13" s="208">
        <v>0</v>
      </c>
      <c r="H13" s="208">
        <v>16.5898582267246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9">
        <v>20.6636014059295</v>
      </c>
      <c r="BD13" s="210">
        <v>0</v>
      </c>
      <c r="BE13" s="208">
        <v>6.76341191599325</v>
      </c>
      <c r="BF13" s="208">
        <v>6.76341191599325</v>
      </c>
      <c r="BG13" s="208">
        <v>0</v>
      </c>
      <c r="BH13" s="208">
        <v>0</v>
      </c>
      <c r="BI13" s="208">
        <v>2.26601183730218</v>
      </c>
      <c r="BJ13" s="208">
        <v>0</v>
      </c>
      <c r="BK13" s="208">
        <v>0</v>
      </c>
      <c r="BL13" s="211">
        <v>9.02942375329543</v>
      </c>
      <c r="BM13" s="213">
        <v>29.6930251592249</v>
      </c>
      <c r="BN13" s="212"/>
      <c r="BO13" s="86" t="s">
        <v>43</v>
      </c>
      <c r="BP13" s="87" t="s">
        <v>98</v>
      </c>
      <c r="BQ13" s="208">
        <v>5.1164828223577e-5</v>
      </c>
      <c r="BR13" s="208">
        <v>0.000147637312991292</v>
      </c>
      <c r="BS13" s="208">
        <v>0</v>
      </c>
      <c r="BT13" s="208">
        <v>3.53950259270843e-6</v>
      </c>
      <c r="BU13" s="208">
        <v>0.000301004638615161</v>
      </c>
      <c r="BV13" s="208">
        <v>1.35888499880311</v>
      </c>
      <c r="BW13" s="208">
        <v>0.00133858747708701</v>
      </c>
      <c r="BX13" s="208">
        <v>20.3941162515496</v>
      </c>
      <c r="BY13" s="208">
        <v>0.000238786780409707</v>
      </c>
      <c r="BZ13" s="208">
        <v>2.6656720442153e-5</v>
      </c>
      <c r="CA13" s="208">
        <v>3.8915762414429e-5</v>
      </c>
      <c r="CB13" s="208">
        <v>0.000411149378241667</v>
      </c>
      <c r="CC13" s="208">
        <v>0.000293584569245125</v>
      </c>
      <c r="CD13" s="208">
        <v>0.000133130285668266</v>
      </c>
      <c r="CE13" s="208">
        <v>0</v>
      </c>
      <c r="CF13" s="208">
        <v>7.57609251822822e-5</v>
      </c>
      <c r="CG13" s="208">
        <v>6.85597829882881e-6</v>
      </c>
      <c r="CH13" s="208">
        <v>0.000361221314865406</v>
      </c>
      <c r="CI13" s="208">
        <v>7.24756052873698e-5</v>
      </c>
      <c r="CJ13" s="208">
        <v>3.81023119310917e-5</v>
      </c>
      <c r="CK13" s="208">
        <v>0.000773091878811763</v>
      </c>
      <c r="CL13" s="208">
        <v>0.00010503254428592</v>
      </c>
      <c r="CM13" s="208">
        <v>0.000144242493281499</v>
      </c>
      <c r="CN13" s="208">
        <v>0.000240790984140258</v>
      </c>
      <c r="CO13" s="208">
        <v>0.000125584129042602</v>
      </c>
      <c r="CP13" s="208">
        <v>0.000245131200387778</v>
      </c>
      <c r="CQ13" s="208">
        <v>0.116540350449689</v>
      </c>
      <c r="CR13" s="208">
        <v>0.00351614331184181</v>
      </c>
      <c r="CS13" s="208">
        <v>0.000129306919021403</v>
      </c>
      <c r="CT13" s="208">
        <v>0.00012742161703364</v>
      </c>
      <c r="CU13" s="208">
        <v>0.000122968517661495</v>
      </c>
      <c r="CV13" s="208">
        <v>0.00924337629147897</v>
      </c>
      <c r="CW13" s="208">
        <v>9.81503752679788e-7</v>
      </c>
      <c r="CX13" s="208">
        <v>0.000158940548768054</v>
      </c>
      <c r="CY13" s="208">
        <v>0.0178795241362023</v>
      </c>
      <c r="CZ13" s="208">
        <v>0.00434376564986847</v>
      </c>
      <c r="DA13" s="208">
        <v>0.0309741570010651</v>
      </c>
      <c r="DB13" s="208">
        <v>0.000159148859814052</v>
      </c>
      <c r="DC13" s="208">
        <v>0.105977726072712</v>
      </c>
      <c r="DD13" s="208">
        <v>0.000914848422431139</v>
      </c>
      <c r="DE13" s="208">
        <v>1.23037068451106</v>
      </c>
      <c r="DF13" s="208">
        <v>151.487458937461</v>
      </c>
      <c r="DG13" s="208">
        <v>0.000844605746260876</v>
      </c>
      <c r="DH13" s="208">
        <v>0.000108536496287181</v>
      </c>
      <c r="DI13" s="208">
        <v>0.392515720921436</v>
      </c>
      <c r="DJ13" s="208">
        <v>0</v>
      </c>
      <c r="DK13" s="208">
        <v>6.60749310597188e-5</v>
      </c>
      <c r="DL13" s="208">
        <v>0.00193820970459789</v>
      </c>
      <c r="DM13" s="208">
        <v>0.591548415246312</v>
      </c>
      <c r="DN13" s="208">
        <v>1.56964366446212</v>
      </c>
      <c r="DO13" s="208">
        <v>0.110894289617049</v>
      </c>
      <c r="DP13" s="208">
        <v>0</v>
      </c>
      <c r="DQ13" s="101">
        <f t="shared" si="0"/>
        <v>177.433651495373</v>
      </c>
      <c r="DR13" s="210">
        <v>0</v>
      </c>
      <c r="DS13" s="208">
        <v>268.201024114226</v>
      </c>
      <c r="DT13" s="85">
        <f t="shared" si="1"/>
        <v>268.201024114226</v>
      </c>
      <c r="DU13" s="208">
        <v>0</v>
      </c>
      <c r="DV13" s="208">
        <v>0</v>
      </c>
      <c r="DW13" s="208">
        <v>871.070251065138</v>
      </c>
      <c r="DX13" s="208">
        <v>0.124554909361895</v>
      </c>
      <c r="DY13" s="208">
        <v>0</v>
      </c>
      <c r="DZ13" s="117">
        <f t="shared" si="2"/>
        <v>1139.39583008873</v>
      </c>
      <c r="EA13" s="118">
        <f t="shared" si="3"/>
        <v>1316.8294815841</v>
      </c>
    </row>
    <row r="14" spans="1:131">
      <c r="A14" s="86" t="s">
        <v>159</v>
      </c>
      <c r="B14" s="200" t="s">
        <v>160</v>
      </c>
      <c r="C14" s="208">
        <v>0.665278544159936</v>
      </c>
      <c r="D14" s="208">
        <v>7.59355744702085</v>
      </c>
      <c r="E14" s="208">
        <v>0.28055954695565</v>
      </c>
      <c r="F14" s="208">
        <v>0</v>
      </c>
      <c r="G14" s="208">
        <v>0</v>
      </c>
      <c r="H14" s="208">
        <v>15.1022021706526</v>
      </c>
      <c r="I14" s="208">
        <v>1.20793032054836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0.0563584796562184</v>
      </c>
      <c r="AR14" s="208">
        <v>1.0873499492929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0.0739684588695697</v>
      </c>
      <c r="AZ14" s="208">
        <v>0.0483012993605106</v>
      </c>
      <c r="BA14" s="208">
        <v>0</v>
      </c>
      <c r="BB14" s="208">
        <v>0</v>
      </c>
      <c r="BC14" s="209">
        <v>26.1155062165166</v>
      </c>
      <c r="BD14" s="210">
        <v>0</v>
      </c>
      <c r="BE14" s="208">
        <v>5.54404290956144</v>
      </c>
      <c r="BF14" s="208">
        <v>5.54404290956144</v>
      </c>
      <c r="BG14" s="208">
        <v>0.00871068014560686</v>
      </c>
      <c r="BH14" s="208">
        <v>0</v>
      </c>
      <c r="BI14" s="208">
        <v>18.0979148349652</v>
      </c>
      <c r="BJ14" s="208">
        <v>0.278165626714098</v>
      </c>
      <c r="BK14" s="208">
        <v>0</v>
      </c>
      <c r="BL14" s="211">
        <v>23.9288340513863</v>
      </c>
      <c r="BM14" s="213">
        <v>50.0443402679029</v>
      </c>
      <c r="BN14" s="212"/>
      <c r="BO14" s="86" t="s">
        <v>44</v>
      </c>
      <c r="BP14" s="87" t="s">
        <v>99</v>
      </c>
      <c r="BQ14" s="208">
        <v>2.6559949781962e-5</v>
      </c>
      <c r="BR14" s="208">
        <v>7.66393586206862e-5</v>
      </c>
      <c r="BS14" s="208">
        <v>0</v>
      </c>
      <c r="BT14" s="208">
        <v>1.83737568129156e-6</v>
      </c>
      <c r="BU14" s="208">
        <v>0.000181383886052082</v>
      </c>
      <c r="BV14" s="208">
        <v>0.00588814967261099</v>
      </c>
      <c r="BW14" s="208">
        <v>0.00703653121763763</v>
      </c>
      <c r="BX14" s="208">
        <v>8.17347008679379e-5</v>
      </c>
      <c r="BY14" s="208">
        <v>120.170314362037</v>
      </c>
      <c r="BZ14" s="208">
        <v>0.000152974829264029</v>
      </c>
      <c r="CA14" s="208">
        <v>0.000217542054020944</v>
      </c>
      <c r="CB14" s="208">
        <v>0.00216128231036913</v>
      </c>
      <c r="CC14" s="208">
        <v>0.000345547444126149</v>
      </c>
      <c r="CD14" s="208">
        <v>0.000699823827095968</v>
      </c>
      <c r="CE14" s="208">
        <v>0</v>
      </c>
      <c r="CF14" s="208">
        <v>0.000398251234414907</v>
      </c>
      <c r="CG14" s="208">
        <v>3.60397106299981e-5</v>
      </c>
      <c r="CH14" s="208">
        <v>0.00189882626427808</v>
      </c>
      <c r="CI14" s="208">
        <v>0.000380981346270738</v>
      </c>
      <c r="CJ14" s="208">
        <v>0.000200291809057366</v>
      </c>
      <c r="CK14" s="208">
        <v>0.00136822382934321</v>
      </c>
      <c r="CL14" s="208">
        <v>0.000552122882804875</v>
      </c>
      <c r="CM14" s="208">
        <v>0.000621008144535182</v>
      </c>
      <c r="CN14" s="208">
        <v>0.00126576208565447</v>
      </c>
      <c r="CO14" s="208">
        <v>0.000301434822233877</v>
      </c>
      <c r="CP14" s="208">
        <v>0.000369497826950109</v>
      </c>
      <c r="CQ14" s="208">
        <v>0.0675515970263923</v>
      </c>
      <c r="CR14" s="208">
        <v>0.00237337174413586</v>
      </c>
      <c r="CS14" s="208">
        <v>6.71239481282202e-5</v>
      </c>
      <c r="CT14" s="208">
        <v>7.53562591359734e-5</v>
      </c>
      <c r="CU14" s="208">
        <v>0.00064640662498555</v>
      </c>
      <c r="CV14" s="208">
        <v>0.00480300214832956</v>
      </c>
      <c r="CW14" s="208">
        <v>3.74906881388028e-5</v>
      </c>
      <c r="CX14" s="208">
        <v>0.000102723827346308</v>
      </c>
      <c r="CY14" s="208">
        <v>0.00953943037826129</v>
      </c>
      <c r="CZ14" s="208">
        <v>0.01818480109299</v>
      </c>
      <c r="DA14" s="208">
        <v>0.00573179797520779</v>
      </c>
      <c r="DB14" s="208">
        <v>8.26150672498479e-5</v>
      </c>
      <c r="DC14" s="208">
        <v>0</v>
      </c>
      <c r="DD14" s="208">
        <v>0.00234116200548736</v>
      </c>
      <c r="DE14" s="208">
        <v>9.74660739212992e-5</v>
      </c>
      <c r="DF14" s="208">
        <v>0.0023023658684082</v>
      </c>
      <c r="DG14" s="208">
        <v>0.00426454185676305</v>
      </c>
      <c r="DH14" s="208">
        <v>0.000736705666026863</v>
      </c>
      <c r="DI14" s="208">
        <v>5.2644865536905e-5</v>
      </c>
      <c r="DJ14" s="208">
        <v>0.000833059942051799</v>
      </c>
      <c r="DK14" s="208">
        <v>0.00278298363022345</v>
      </c>
      <c r="DL14" s="208">
        <v>0.00241824283605254</v>
      </c>
      <c r="DM14" s="208">
        <v>0.000259617714876973</v>
      </c>
      <c r="DN14" s="208">
        <v>0.000787565217693379</v>
      </c>
      <c r="DO14" s="208">
        <v>0.000342211721375519</v>
      </c>
      <c r="DP14" s="208">
        <v>0</v>
      </c>
      <c r="DQ14" s="101">
        <f t="shared" si="0"/>
        <v>120.320991092798</v>
      </c>
      <c r="DR14" s="210">
        <v>12.9271995187237</v>
      </c>
      <c r="DS14" s="208">
        <v>2663.66599708693</v>
      </c>
      <c r="DT14" s="85">
        <f t="shared" si="1"/>
        <v>2676.59319660565</v>
      </c>
      <c r="DU14" s="208">
        <v>0</v>
      </c>
      <c r="DV14" s="208">
        <v>0</v>
      </c>
      <c r="DW14" s="208">
        <v>1602.99982484261</v>
      </c>
      <c r="DX14" s="208">
        <v>0.0646571532165204</v>
      </c>
      <c r="DY14" s="208">
        <v>0</v>
      </c>
      <c r="DZ14" s="117">
        <f t="shared" si="2"/>
        <v>4279.65767860147</v>
      </c>
      <c r="EA14" s="118">
        <f t="shared" si="3"/>
        <v>4399.97866969427</v>
      </c>
    </row>
    <row r="15" spans="1:131">
      <c r="A15" s="86" t="s">
        <v>161</v>
      </c>
      <c r="B15" s="200" t="s">
        <v>162</v>
      </c>
      <c r="C15" s="208">
        <v>20.9644358445413</v>
      </c>
      <c r="D15" s="208">
        <v>31.7343157256689</v>
      </c>
      <c r="E15" s="208">
        <v>11.5846132682176</v>
      </c>
      <c r="F15" s="208">
        <v>0</v>
      </c>
      <c r="G15" s="208">
        <v>0</v>
      </c>
      <c r="H15" s="208">
        <v>0.684731237259948</v>
      </c>
      <c r="I15" s="208">
        <v>0.673513811925399</v>
      </c>
      <c r="J15" s="208">
        <v>0</v>
      </c>
      <c r="K15" s="208">
        <v>0</v>
      </c>
      <c r="L15" s="208">
        <v>0.0483308185773458</v>
      </c>
      <c r="M15" s="208">
        <v>0.0124283668896146</v>
      </c>
      <c r="N15" s="208">
        <v>0</v>
      </c>
      <c r="O15" s="208">
        <v>4.88404356060462</v>
      </c>
      <c r="P15" s="208">
        <v>2.57283452407132</v>
      </c>
      <c r="Q15" s="208">
        <v>0</v>
      </c>
      <c r="R15" s="208">
        <v>0</v>
      </c>
      <c r="S15" s="208">
        <v>0</v>
      </c>
      <c r="T15" s="208">
        <v>0.593938925086021</v>
      </c>
      <c r="U15" s="208">
        <v>0</v>
      </c>
      <c r="V15" s="208">
        <v>0</v>
      </c>
      <c r="W15" s="208">
        <v>2.63990747144129</v>
      </c>
      <c r="X15" s="208">
        <v>0.0320385823812189</v>
      </c>
      <c r="Y15" s="208">
        <v>0.0909854824949416</v>
      </c>
      <c r="Z15" s="208">
        <v>0</v>
      </c>
      <c r="AA15" s="208">
        <v>0</v>
      </c>
      <c r="AB15" s="208">
        <v>0</v>
      </c>
      <c r="AC15" s="208">
        <v>0</v>
      </c>
      <c r="AD15" s="208">
        <v>0</v>
      </c>
      <c r="AE15" s="208">
        <v>0</v>
      </c>
      <c r="AF15" s="208">
        <v>0</v>
      </c>
      <c r="AG15" s="208">
        <v>0</v>
      </c>
      <c r="AH15" s="208">
        <v>0</v>
      </c>
      <c r="AI15" s="208">
        <v>0</v>
      </c>
      <c r="AJ15" s="208">
        <v>0</v>
      </c>
      <c r="AK15" s="208">
        <v>9.00737336472229</v>
      </c>
      <c r="AL15" s="208">
        <v>0.891721561889561</v>
      </c>
      <c r="AM15" s="208">
        <v>0</v>
      </c>
      <c r="AN15" s="208">
        <v>0</v>
      </c>
      <c r="AO15" s="208">
        <v>0</v>
      </c>
      <c r="AP15" s="208">
        <v>0</v>
      </c>
      <c r="AQ15" s="208">
        <v>0</v>
      </c>
      <c r="AR15" s="208">
        <v>0</v>
      </c>
      <c r="AS15" s="208">
        <v>0</v>
      </c>
      <c r="AT15" s="208">
        <v>0</v>
      </c>
      <c r="AU15" s="208">
        <v>0</v>
      </c>
      <c r="AV15" s="208">
        <v>0</v>
      </c>
      <c r="AW15" s="208">
        <v>0</v>
      </c>
      <c r="AX15" s="208">
        <v>0</v>
      </c>
      <c r="AY15" s="208">
        <v>0.106940320543116</v>
      </c>
      <c r="AZ15" s="208">
        <v>0</v>
      </c>
      <c r="BA15" s="208">
        <v>0</v>
      </c>
      <c r="BB15" s="208">
        <v>0</v>
      </c>
      <c r="BC15" s="209">
        <v>86.5221528663145</v>
      </c>
      <c r="BD15" s="210">
        <v>0</v>
      </c>
      <c r="BE15" s="208">
        <v>16.2920259325144</v>
      </c>
      <c r="BF15" s="208">
        <v>16.2920259325144</v>
      </c>
      <c r="BG15" s="208">
        <v>0</v>
      </c>
      <c r="BH15" s="208">
        <v>0</v>
      </c>
      <c r="BI15" s="208">
        <v>104.916689052183</v>
      </c>
      <c r="BJ15" s="208">
        <v>3.3793660172014</v>
      </c>
      <c r="BK15" s="208">
        <v>0</v>
      </c>
      <c r="BL15" s="211">
        <v>124.588081001899</v>
      </c>
      <c r="BM15" s="213">
        <v>211.110233868213</v>
      </c>
      <c r="BN15" s="212"/>
      <c r="BO15" s="86" t="s">
        <v>45</v>
      </c>
      <c r="BP15" s="87" t="s">
        <v>100</v>
      </c>
      <c r="BQ15" s="208">
        <v>2.53406138706417</v>
      </c>
      <c r="BR15" s="208">
        <v>0.204474891002823</v>
      </c>
      <c r="BS15" s="208">
        <v>0.0489914553770718</v>
      </c>
      <c r="BT15" s="208">
        <v>0</v>
      </c>
      <c r="BU15" s="208">
        <v>0.857845984399076</v>
      </c>
      <c r="BV15" s="208">
        <v>0</v>
      </c>
      <c r="BW15" s="208">
        <v>1.76636836368925</v>
      </c>
      <c r="BX15" s="208">
        <v>0</v>
      </c>
      <c r="BY15" s="208">
        <v>0</v>
      </c>
      <c r="BZ15" s="208">
        <v>34.0195052558797</v>
      </c>
      <c r="CA15" s="208">
        <v>80.4683032493019</v>
      </c>
      <c r="CB15" s="208">
        <v>95.7287462566858</v>
      </c>
      <c r="CC15" s="208">
        <v>0</v>
      </c>
      <c r="CD15" s="208">
        <v>0.595508182926881</v>
      </c>
      <c r="CE15" s="208">
        <v>0</v>
      </c>
      <c r="CF15" s="208">
        <v>0</v>
      </c>
      <c r="CG15" s="208">
        <v>0</v>
      </c>
      <c r="CH15" s="208">
        <v>0</v>
      </c>
      <c r="CI15" s="208">
        <v>0</v>
      </c>
      <c r="CJ15" s="208">
        <v>0.0952285746382632</v>
      </c>
      <c r="CK15" s="208">
        <v>6.31886048889894</v>
      </c>
      <c r="CL15" s="208">
        <v>0</v>
      </c>
      <c r="CM15" s="208">
        <v>0</v>
      </c>
      <c r="CN15" s="208">
        <v>0.449424592463816</v>
      </c>
      <c r="CO15" s="208">
        <v>0</v>
      </c>
      <c r="CP15" s="208">
        <v>0</v>
      </c>
      <c r="CQ15" s="208">
        <v>0</v>
      </c>
      <c r="CR15" s="208">
        <v>0</v>
      </c>
      <c r="CS15" s="208">
        <v>10.8227868392638</v>
      </c>
      <c r="CT15" s="208">
        <v>0.0295553469701114</v>
      </c>
      <c r="CU15" s="208">
        <v>27.5657841197178</v>
      </c>
      <c r="CV15" s="208">
        <v>0</v>
      </c>
      <c r="CW15" s="208">
        <v>0.0636651668344477</v>
      </c>
      <c r="CX15" s="208">
        <v>0</v>
      </c>
      <c r="CY15" s="208">
        <v>6.11395868894548</v>
      </c>
      <c r="CZ15" s="208">
        <v>0.288371938459524</v>
      </c>
      <c r="DA15" s="208">
        <v>0.977664731803437</v>
      </c>
      <c r="DB15" s="208">
        <v>0</v>
      </c>
      <c r="DC15" s="208">
        <v>0</v>
      </c>
      <c r="DD15" s="208">
        <v>0</v>
      </c>
      <c r="DE15" s="208">
        <v>0.681454193152683</v>
      </c>
      <c r="DF15" s="208">
        <v>1.8186947843063</v>
      </c>
      <c r="DG15" s="208">
        <v>0</v>
      </c>
      <c r="DH15" s="208">
        <v>0</v>
      </c>
      <c r="DI15" s="208">
        <v>0</v>
      </c>
      <c r="DJ15" s="208">
        <v>0</v>
      </c>
      <c r="DK15" s="208">
        <v>0</v>
      </c>
      <c r="DL15" s="208">
        <v>0.0219063579395282</v>
      </c>
      <c r="DM15" s="208">
        <v>0.36903164073673</v>
      </c>
      <c r="DN15" s="208">
        <v>0.32106826424593</v>
      </c>
      <c r="DO15" s="208">
        <v>11.4692187309058</v>
      </c>
      <c r="DP15" s="208">
        <v>0</v>
      </c>
      <c r="DQ15" s="101">
        <f t="shared" si="0"/>
        <v>283.630479485609</v>
      </c>
      <c r="DR15" s="210">
        <v>0</v>
      </c>
      <c r="DS15" s="208">
        <v>113.713542009749</v>
      </c>
      <c r="DT15" s="85">
        <f t="shared" si="1"/>
        <v>113.713542009749</v>
      </c>
      <c r="DU15" s="208">
        <v>0</v>
      </c>
      <c r="DV15" s="208">
        <v>0</v>
      </c>
      <c r="DW15" s="208">
        <v>173.64096796156</v>
      </c>
      <c r="DX15" s="208">
        <v>0</v>
      </c>
      <c r="DY15" s="208">
        <v>0</v>
      </c>
      <c r="DZ15" s="117">
        <f t="shared" si="2"/>
        <v>287.354509971309</v>
      </c>
      <c r="EA15" s="118">
        <f t="shared" si="3"/>
        <v>570.984989456919</v>
      </c>
    </row>
    <row r="16" spans="1:131">
      <c r="A16" s="86" t="s">
        <v>163</v>
      </c>
      <c r="B16" s="200" t="s">
        <v>164</v>
      </c>
      <c r="C16" s="208">
        <v>0.0780341502438752</v>
      </c>
      <c r="D16" s="208">
        <v>0.116461025439649</v>
      </c>
      <c r="E16" s="208">
        <v>0.87768131854363</v>
      </c>
      <c r="F16" s="208">
        <v>0</v>
      </c>
      <c r="G16" s="208">
        <v>0</v>
      </c>
      <c r="H16" s="208">
        <v>1.03587012900646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0.0246771648619373</v>
      </c>
      <c r="AR16" s="208">
        <v>1.96824642839814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0.421747965429473</v>
      </c>
      <c r="AZ16" s="208">
        <v>0.36053375222132</v>
      </c>
      <c r="BA16" s="208">
        <v>0</v>
      </c>
      <c r="BB16" s="208">
        <v>0</v>
      </c>
      <c r="BC16" s="209">
        <v>4.88325193414448</v>
      </c>
      <c r="BD16" s="210">
        <v>0</v>
      </c>
      <c r="BE16" s="208">
        <v>6.40708934878241</v>
      </c>
      <c r="BF16" s="208">
        <v>6.40708934878241</v>
      </c>
      <c r="BG16" s="208">
        <v>0.0123929685539978</v>
      </c>
      <c r="BH16" s="208">
        <v>0</v>
      </c>
      <c r="BI16" s="208">
        <v>16.4057539331247</v>
      </c>
      <c r="BJ16" s="208">
        <v>0</v>
      </c>
      <c r="BK16" s="208">
        <v>0</v>
      </c>
      <c r="BL16" s="211">
        <v>22.8252362504611</v>
      </c>
      <c r="BM16" s="213">
        <v>27.7084881846056</v>
      </c>
      <c r="BN16" s="212"/>
      <c r="BO16" s="86" t="s">
        <v>46</v>
      </c>
      <c r="BP16" s="87" t="s">
        <v>101</v>
      </c>
      <c r="BQ16" s="208">
        <v>0</v>
      </c>
      <c r="BR16" s="208">
        <v>0</v>
      </c>
      <c r="BS16" s="208">
        <v>0</v>
      </c>
      <c r="BT16" s="208">
        <v>0.000159826656220534</v>
      </c>
      <c r="BU16" s="208">
        <v>9.79223117769494e-7</v>
      </c>
      <c r="BV16" s="208">
        <v>0.000205401634489879</v>
      </c>
      <c r="BW16" s="208">
        <v>0.000247104384324979</v>
      </c>
      <c r="BX16" s="208">
        <v>2.87030673371174e-6</v>
      </c>
      <c r="BY16" s="208">
        <v>4.40802423211743e-5</v>
      </c>
      <c r="BZ16" s="208">
        <v>0.0189236570277765</v>
      </c>
      <c r="CA16" s="208">
        <v>2.85687829068124</v>
      </c>
      <c r="CB16" s="208">
        <v>7.58985241645148e-5</v>
      </c>
      <c r="CC16" s="208">
        <v>7.52598095489037e-6</v>
      </c>
      <c r="CD16" s="208">
        <v>2.45759637215903e-5</v>
      </c>
      <c r="CE16" s="208">
        <v>0</v>
      </c>
      <c r="CF16" s="208">
        <v>1.39855310866933e-5</v>
      </c>
      <c r="CG16" s="208">
        <v>1.26561941260966e-6</v>
      </c>
      <c r="CH16" s="208">
        <v>6.66817612914765e-5</v>
      </c>
      <c r="CI16" s="208">
        <v>1.33790582458524e-5</v>
      </c>
      <c r="CJ16" s="208">
        <v>7.0337191197843e-6</v>
      </c>
      <c r="CK16" s="208">
        <v>3.65551131371344e-5</v>
      </c>
      <c r="CL16" s="208">
        <v>1.93890968159501e-5</v>
      </c>
      <c r="CM16" s="208">
        <v>2.12801247322316e-5</v>
      </c>
      <c r="CN16" s="208">
        <v>0.0764026053165652</v>
      </c>
      <c r="CO16" s="208">
        <v>9.20527932778741e-6</v>
      </c>
      <c r="CP16" s="208">
        <v>9.43928303176604e-6</v>
      </c>
      <c r="CQ16" s="208">
        <v>0.000274893744017124</v>
      </c>
      <c r="CR16" s="208">
        <v>2.13577022107347e-5</v>
      </c>
      <c r="CS16" s="208">
        <v>0</v>
      </c>
      <c r="CT16" s="208">
        <v>3.58908069412677e-7</v>
      </c>
      <c r="CU16" s="208">
        <v>2.27000927232819e-5</v>
      </c>
      <c r="CV16" s="208">
        <v>1.83665939728629e-7</v>
      </c>
      <c r="CW16" s="208">
        <v>0.0821491123148188</v>
      </c>
      <c r="CX16" s="208">
        <v>0.0966140637051284</v>
      </c>
      <c r="CY16" s="208">
        <v>0.147007316072528</v>
      </c>
      <c r="CZ16" s="208">
        <v>0.759885391927489</v>
      </c>
      <c r="DA16" s="208">
        <v>1.06822770635141</v>
      </c>
      <c r="DB16" s="208">
        <v>0.0152550824100021</v>
      </c>
      <c r="DC16" s="208">
        <v>1.84184474331032</v>
      </c>
      <c r="DD16" s="208">
        <v>0.215052806234678</v>
      </c>
      <c r="DE16" s="208">
        <v>0.107468456702634</v>
      </c>
      <c r="DF16" s="208">
        <v>0.94764339796792</v>
      </c>
      <c r="DG16" s="208">
        <v>0.0439983666978086</v>
      </c>
      <c r="DH16" s="208">
        <v>0.302887880687549</v>
      </c>
      <c r="DI16" s="208">
        <v>3.94507731740121</v>
      </c>
      <c r="DJ16" s="208">
        <v>0.261796225126411</v>
      </c>
      <c r="DK16" s="208">
        <v>1.27308132871668</v>
      </c>
      <c r="DL16" s="208">
        <v>2.09867520078558</v>
      </c>
      <c r="DM16" s="208">
        <v>4.51772603111693</v>
      </c>
      <c r="DN16" s="208">
        <v>0.645930834076601</v>
      </c>
      <c r="DO16" s="208">
        <v>8.6315252444995</v>
      </c>
      <c r="DP16" s="208">
        <v>0</v>
      </c>
      <c r="DQ16" s="101">
        <f t="shared" si="0"/>
        <v>29.955337030746</v>
      </c>
      <c r="DR16" s="210">
        <v>0</v>
      </c>
      <c r="DS16" s="208">
        <v>145.544566114374</v>
      </c>
      <c r="DT16" s="85">
        <f t="shared" si="1"/>
        <v>145.544566114374</v>
      </c>
      <c r="DU16" s="208">
        <v>0</v>
      </c>
      <c r="DV16" s="208">
        <v>0</v>
      </c>
      <c r="DW16" s="208">
        <v>1328.09634241476</v>
      </c>
      <c r="DX16" s="208">
        <v>0</v>
      </c>
      <c r="DY16" s="208">
        <v>0</v>
      </c>
      <c r="DZ16" s="117">
        <f t="shared" si="2"/>
        <v>1473.64090852913</v>
      </c>
      <c r="EA16" s="118">
        <f t="shared" si="3"/>
        <v>1503.59624555988</v>
      </c>
    </row>
    <row r="17" spans="1:131">
      <c r="A17" s="86" t="s">
        <v>165</v>
      </c>
      <c r="B17" s="200" t="s">
        <v>166</v>
      </c>
      <c r="C17" s="208">
        <v>0</v>
      </c>
      <c r="D17" s="208">
        <v>0</v>
      </c>
      <c r="E17" s="208">
        <v>0</v>
      </c>
      <c r="F17" s="208">
        <v>0.000961051770021598</v>
      </c>
      <c r="G17" s="208">
        <v>0</v>
      </c>
      <c r="H17" s="208">
        <v>0</v>
      </c>
      <c r="I17" s="208">
        <v>0.108757028827333</v>
      </c>
      <c r="J17" s="208">
        <v>0.0293929200544728</v>
      </c>
      <c r="K17" s="208">
        <v>0</v>
      </c>
      <c r="L17" s="208">
        <v>0.010983022035027</v>
      </c>
      <c r="M17" s="208">
        <v>0</v>
      </c>
      <c r="N17" s="208">
        <v>0</v>
      </c>
      <c r="O17" s="208">
        <v>0</v>
      </c>
      <c r="P17" s="208">
        <v>0.0659819022030257</v>
      </c>
      <c r="Q17" s="208">
        <v>0</v>
      </c>
      <c r="R17" s="208">
        <v>71.5085345325492</v>
      </c>
      <c r="S17" s="208">
        <v>0</v>
      </c>
      <c r="T17" s="208">
        <v>1.07758157465744</v>
      </c>
      <c r="U17" s="208">
        <v>0</v>
      </c>
      <c r="V17" s="208">
        <v>0</v>
      </c>
      <c r="W17" s="208">
        <v>0</v>
      </c>
      <c r="X17" s="208">
        <v>0.0535962111760143</v>
      </c>
      <c r="Y17" s="208">
        <v>0.0491674102626297</v>
      </c>
      <c r="Z17" s="208">
        <v>0.0800995848494861</v>
      </c>
      <c r="AA17" s="208">
        <v>0</v>
      </c>
      <c r="AB17" s="208">
        <v>0</v>
      </c>
      <c r="AC17" s="208">
        <v>0</v>
      </c>
      <c r="AD17" s="208">
        <v>0</v>
      </c>
      <c r="AE17" s="208">
        <v>0.0296652394403988</v>
      </c>
      <c r="AF17" s="208">
        <v>0</v>
      </c>
      <c r="AG17" s="208">
        <v>0</v>
      </c>
      <c r="AH17" s="208">
        <v>0</v>
      </c>
      <c r="AI17" s="208">
        <v>1.24488787712816</v>
      </c>
      <c r="AJ17" s="208">
        <v>0</v>
      </c>
      <c r="AK17" s="208">
        <v>0</v>
      </c>
      <c r="AL17" s="208">
        <v>0</v>
      </c>
      <c r="AM17" s="208">
        <v>0</v>
      </c>
      <c r="AN17" s="208">
        <v>0</v>
      </c>
      <c r="AO17" s="208">
        <v>0</v>
      </c>
      <c r="AP17" s="208">
        <v>0</v>
      </c>
      <c r="AQ17" s="208">
        <v>0</v>
      </c>
      <c r="AR17" s="208">
        <v>0</v>
      </c>
      <c r="AS17" s="208">
        <v>0</v>
      </c>
      <c r="AT17" s="208">
        <v>0</v>
      </c>
      <c r="AU17" s="208">
        <v>0</v>
      </c>
      <c r="AV17" s="208">
        <v>0</v>
      </c>
      <c r="AW17" s="208">
        <v>0</v>
      </c>
      <c r="AX17" s="208">
        <v>0</v>
      </c>
      <c r="AY17" s="208">
        <v>0</v>
      </c>
      <c r="AZ17" s="208">
        <v>0</v>
      </c>
      <c r="BA17" s="208">
        <v>0</v>
      </c>
      <c r="BB17" s="208">
        <v>0</v>
      </c>
      <c r="BC17" s="209">
        <v>74.2596083549532</v>
      </c>
      <c r="BD17" s="210">
        <v>0</v>
      </c>
      <c r="BE17" s="208">
        <v>0.0622487512573748</v>
      </c>
      <c r="BF17" s="208">
        <v>0.0622487512573748</v>
      </c>
      <c r="BG17" s="208">
        <v>0</v>
      </c>
      <c r="BH17" s="208">
        <v>0</v>
      </c>
      <c r="BI17" s="208">
        <v>0</v>
      </c>
      <c r="BJ17" s="208">
        <v>0.00559007803796545</v>
      </c>
      <c r="BK17" s="208">
        <v>0</v>
      </c>
      <c r="BL17" s="211">
        <v>0.0678388292953403</v>
      </c>
      <c r="BM17" s="213">
        <v>74.3274471842486</v>
      </c>
      <c r="BN17" s="212"/>
      <c r="BO17" s="86" t="s">
        <v>47</v>
      </c>
      <c r="BP17" s="87" t="s">
        <v>102</v>
      </c>
      <c r="BQ17" s="208">
        <v>0</v>
      </c>
      <c r="BR17" s="208">
        <v>0</v>
      </c>
      <c r="BS17" s="208">
        <v>0</v>
      </c>
      <c r="BT17" s="208">
        <v>0</v>
      </c>
      <c r="BU17" s="208">
        <v>5.85974992971328e-6</v>
      </c>
      <c r="BV17" s="208">
        <v>0.00124434328738958</v>
      </c>
      <c r="BW17" s="208">
        <v>0.00147869251900259</v>
      </c>
      <c r="BX17" s="208">
        <v>1.7176146453154e-5</v>
      </c>
      <c r="BY17" s="208">
        <v>0.000263779716957263</v>
      </c>
      <c r="BZ17" s="208">
        <v>3.4437270692373e-5</v>
      </c>
      <c r="CA17" s="208">
        <v>4.80280943723302e-5</v>
      </c>
      <c r="CB17" s="208">
        <v>99.4357966002395</v>
      </c>
      <c r="CC17" s="208">
        <v>4.50360756105264e-5</v>
      </c>
      <c r="CD17" s="208">
        <v>0.772095068592627</v>
      </c>
      <c r="CE17" s="208">
        <v>0</v>
      </c>
      <c r="CF17" s="208">
        <v>8.36905433655671e-5</v>
      </c>
      <c r="CG17" s="208">
        <v>7.57356840285402e-6</v>
      </c>
      <c r="CH17" s="208">
        <v>0.000399029025101984</v>
      </c>
      <c r="CI17" s="208">
        <v>8.00613610862669e-5</v>
      </c>
      <c r="CJ17" s="208">
        <v>4.20903411795074e-5</v>
      </c>
      <c r="CK17" s="208">
        <v>0.000229919329015804</v>
      </c>
      <c r="CL17" s="208">
        <v>0.000116025915486211</v>
      </c>
      <c r="CM17" s="208">
        <v>0.0001273419786984</v>
      </c>
      <c r="CN17" s="208">
        <v>0.15642330193347</v>
      </c>
      <c r="CO17" s="208">
        <v>5.50851321983299e-5</v>
      </c>
      <c r="CP17" s="208">
        <v>5.64854291919965e-5</v>
      </c>
      <c r="CQ17" s="208">
        <v>0.00164498628346532</v>
      </c>
      <c r="CR17" s="208">
        <v>0.000127806208572018</v>
      </c>
      <c r="CS17" s="208">
        <v>0</v>
      </c>
      <c r="CT17" s="208">
        <v>2.1477347668272e-6</v>
      </c>
      <c r="CU17" s="208">
        <v>0.268717358369167</v>
      </c>
      <c r="CV17" s="208">
        <v>1.09907176197703e-6</v>
      </c>
      <c r="CW17" s="208">
        <v>0.240144096184231</v>
      </c>
      <c r="CX17" s="208">
        <v>4.71399575655061e-6</v>
      </c>
      <c r="CY17" s="208">
        <v>0.319308004330425</v>
      </c>
      <c r="CZ17" s="208">
        <v>0.00428993270129182</v>
      </c>
      <c r="DA17" s="208">
        <v>0.00129149824043308</v>
      </c>
      <c r="DB17" s="208">
        <v>0</v>
      </c>
      <c r="DC17" s="208">
        <v>0</v>
      </c>
      <c r="DD17" s="208">
        <v>0.000458053263023959</v>
      </c>
      <c r="DE17" s="208">
        <v>3.78557126915976e-5</v>
      </c>
      <c r="DF17" s="208">
        <v>0.000879562128731508</v>
      </c>
      <c r="DG17" s="208">
        <v>0.000903197660130205</v>
      </c>
      <c r="DH17" s="208">
        <v>0.0516871060824946</v>
      </c>
      <c r="DI17" s="208">
        <v>1.72551961946092e-5</v>
      </c>
      <c r="DJ17" s="208">
        <v>0.000323559537718286</v>
      </c>
      <c r="DK17" s="208">
        <v>0.00101899391059831</v>
      </c>
      <c r="DL17" s="208">
        <v>1.22393523819658</v>
      </c>
      <c r="DM17" s="208">
        <v>0.277087112719857</v>
      </c>
      <c r="DN17" s="208">
        <v>0.000297480331141215</v>
      </c>
      <c r="DO17" s="208">
        <v>0.000124671655162455</v>
      </c>
      <c r="DP17" s="208">
        <v>0</v>
      </c>
      <c r="DQ17" s="101">
        <f t="shared" si="0"/>
        <v>102.760951355764</v>
      </c>
      <c r="DR17" s="210">
        <v>4.09857664522803</v>
      </c>
      <c r="DS17" s="208">
        <v>1132.86243057796</v>
      </c>
      <c r="DT17" s="85">
        <f t="shared" si="1"/>
        <v>1136.96100722318</v>
      </c>
      <c r="DU17" s="208">
        <v>0</v>
      </c>
      <c r="DV17" s="208">
        <v>0</v>
      </c>
      <c r="DW17" s="208">
        <v>1677.52921130671</v>
      </c>
      <c r="DX17" s="208">
        <v>0</v>
      </c>
      <c r="DY17" s="208">
        <v>0</v>
      </c>
      <c r="DZ17" s="117">
        <f t="shared" si="2"/>
        <v>2814.4902185299</v>
      </c>
      <c r="EA17" s="118">
        <f t="shared" si="3"/>
        <v>2917.25116988566</v>
      </c>
    </row>
    <row r="18" spans="1:131">
      <c r="A18" s="86" t="s">
        <v>167</v>
      </c>
      <c r="B18" s="200" t="s">
        <v>168</v>
      </c>
      <c r="C18" s="208">
        <v>0</v>
      </c>
      <c r="D18" s="208">
        <v>0</v>
      </c>
      <c r="E18" s="208">
        <v>0</v>
      </c>
      <c r="F18" s="208">
        <v>0</v>
      </c>
      <c r="G18" s="208">
        <v>0</v>
      </c>
      <c r="H18" s="208">
        <v>0</v>
      </c>
      <c r="I18" s="208">
        <v>0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0</v>
      </c>
      <c r="S18" s="208">
        <v>0</v>
      </c>
      <c r="T18" s="208">
        <v>0</v>
      </c>
      <c r="U18" s="208">
        <v>0</v>
      </c>
      <c r="V18" s="208">
        <v>0</v>
      </c>
      <c r="W18" s="208">
        <v>0</v>
      </c>
      <c r="X18" s="208">
        <v>0</v>
      </c>
      <c r="Y18" s="208">
        <v>0</v>
      </c>
      <c r="Z18" s="208">
        <v>0</v>
      </c>
      <c r="AA18" s="208">
        <v>0</v>
      </c>
      <c r="AB18" s="208">
        <v>0</v>
      </c>
      <c r="AC18" s="208">
        <v>0</v>
      </c>
      <c r="AD18" s="208">
        <v>0</v>
      </c>
      <c r="AE18" s="208">
        <v>0</v>
      </c>
      <c r="AF18" s="208">
        <v>0</v>
      </c>
      <c r="AG18" s="208">
        <v>0</v>
      </c>
      <c r="AH18" s="208">
        <v>0</v>
      </c>
      <c r="AI18" s="208">
        <v>0</v>
      </c>
      <c r="AJ18" s="208">
        <v>0</v>
      </c>
      <c r="AK18" s="208">
        <v>0</v>
      </c>
      <c r="AL18" s="208">
        <v>0</v>
      </c>
      <c r="AM18" s="208">
        <v>0</v>
      </c>
      <c r="AN18" s="208">
        <v>0</v>
      </c>
      <c r="AO18" s="208">
        <v>0</v>
      </c>
      <c r="AP18" s="208">
        <v>0</v>
      </c>
      <c r="AQ18" s="208">
        <v>0</v>
      </c>
      <c r="AR18" s="208">
        <v>0</v>
      </c>
      <c r="AS18" s="208">
        <v>0</v>
      </c>
      <c r="AT18" s="208">
        <v>0</v>
      </c>
      <c r="AU18" s="208">
        <v>0</v>
      </c>
      <c r="AV18" s="208">
        <v>0</v>
      </c>
      <c r="AW18" s="208">
        <v>0</v>
      </c>
      <c r="AX18" s="208">
        <v>0</v>
      </c>
      <c r="AY18" s="208">
        <v>0</v>
      </c>
      <c r="AZ18" s="208">
        <v>0</v>
      </c>
      <c r="BA18" s="208">
        <v>0</v>
      </c>
      <c r="BB18" s="208">
        <v>0</v>
      </c>
      <c r="BC18" s="209">
        <v>0</v>
      </c>
      <c r="BD18" s="210">
        <v>0</v>
      </c>
      <c r="BE18" s="208">
        <v>0</v>
      </c>
      <c r="BF18" s="208">
        <v>0</v>
      </c>
      <c r="BG18" s="208">
        <v>0</v>
      </c>
      <c r="BH18" s="208">
        <v>0</v>
      </c>
      <c r="BI18" s="208">
        <v>0</v>
      </c>
      <c r="BJ18" s="208">
        <v>0</v>
      </c>
      <c r="BK18" s="208">
        <v>0</v>
      </c>
      <c r="BL18" s="211">
        <v>0</v>
      </c>
      <c r="BM18" s="213">
        <v>0</v>
      </c>
      <c r="BN18" s="212"/>
      <c r="BO18" s="86" t="s">
        <v>48</v>
      </c>
      <c r="BP18" s="87" t="s">
        <v>103</v>
      </c>
      <c r="BQ18" s="208">
        <v>3.19584873787656</v>
      </c>
      <c r="BR18" s="208">
        <v>6.9000376351011</v>
      </c>
      <c r="BS18" s="208">
        <v>0.505263901537995</v>
      </c>
      <c r="BT18" s="208">
        <v>0</v>
      </c>
      <c r="BU18" s="208">
        <v>0</v>
      </c>
      <c r="BV18" s="208">
        <v>0.237504711065782</v>
      </c>
      <c r="BW18" s="208">
        <v>0.681482859571266</v>
      </c>
      <c r="BX18" s="208">
        <v>0.251004379496759</v>
      </c>
      <c r="BY18" s="208">
        <v>0</v>
      </c>
      <c r="BZ18" s="208">
        <v>0.072581704359282</v>
      </c>
      <c r="CA18" s="208">
        <v>0</v>
      </c>
      <c r="CB18" s="208">
        <v>0</v>
      </c>
      <c r="CC18" s="208">
        <v>20.7305647078415</v>
      </c>
      <c r="CD18" s="208">
        <v>0.713286157285528</v>
      </c>
      <c r="CE18" s="208">
        <v>0</v>
      </c>
      <c r="CF18" s="208">
        <v>0</v>
      </c>
      <c r="CG18" s="208">
        <v>0</v>
      </c>
      <c r="CH18" s="208">
        <v>0</v>
      </c>
      <c r="CI18" s="208">
        <v>0</v>
      </c>
      <c r="CJ18" s="208">
        <v>0</v>
      </c>
      <c r="CK18" s="208">
        <v>0</v>
      </c>
      <c r="CL18" s="208">
        <v>0.056094175823345</v>
      </c>
      <c r="CM18" s="208">
        <v>0</v>
      </c>
      <c r="CN18" s="208">
        <v>1.24119561647808</v>
      </c>
      <c r="CO18" s="208">
        <v>0</v>
      </c>
      <c r="CP18" s="208">
        <v>0</v>
      </c>
      <c r="CQ18" s="208">
        <v>0.835648517493453</v>
      </c>
      <c r="CR18" s="208">
        <v>0.485181448049865</v>
      </c>
      <c r="CS18" s="208">
        <v>0.178732024732557</v>
      </c>
      <c r="CT18" s="208">
        <v>0.0377839703421229</v>
      </c>
      <c r="CU18" s="208">
        <v>55.9185785111496</v>
      </c>
      <c r="CV18" s="208">
        <v>0</v>
      </c>
      <c r="CW18" s="208">
        <v>0.497276535644494</v>
      </c>
      <c r="CX18" s="208">
        <v>0</v>
      </c>
      <c r="CY18" s="208">
        <v>120.231468792883</v>
      </c>
      <c r="CZ18" s="208">
        <v>6.68721079437296</v>
      </c>
      <c r="DA18" s="208">
        <v>0</v>
      </c>
      <c r="DB18" s="208">
        <v>0</v>
      </c>
      <c r="DC18" s="208">
        <v>0</v>
      </c>
      <c r="DD18" s="208">
        <v>0.213826880542443</v>
      </c>
      <c r="DE18" s="208">
        <v>0</v>
      </c>
      <c r="DF18" s="208">
        <v>0</v>
      </c>
      <c r="DG18" s="208">
        <v>0</v>
      </c>
      <c r="DH18" s="208">
        <v>0.06516578764331</v>
      </c>
      <c r="DI18" s="208">
        <v>0</v>
      </c>
      <c r="DJ18" s="208">
        <v>3.16992451736487</v>
      </c>
      <c r="DK18" s="208">
        <v>0</v>
      </c>
      <c r="DL18" s="208">
        <v>0.265280119875367</v>
      </c>
      <c r="DM18" s="208">
        <v>0.61704627403038</v>
      </c>
      <c r="DN18" s="208">
        <v>0</v>
      </c>
      <c r="DO18" s="208">
        <v>2.90433443115547</v>
      </c>
      <c r="DP18" s="208">
        <v>0</v>
      </c>
      <c r="DQ18" s="101">
        <f t="shared" si="0"/>
        <v>226.692323191717</v>
      </c>
      <c r="DR18" s="210">
        <v>0</v>
      </c>
      <c r="DS18" s="208">
        <v>54.067308271144</v>
      </c>
      <c r="DT18" s="85">
        <f t="shared" si="1"/>
        <v>54.067308271144</v>
      </c>
      <c r="DU18" s="208">
        <v>0</v>
      </c>
      <c r="DV18" s="208">
        <v>0</v>
      </c>
      <c r="DW18" s="208">
        <v>12.1361878298569</v>
      </c>
      <c r="DX18" s="208">
        <v>0</v>
      </c>
      <c r="DY18" s="208">
        <v>0</v>
      </c>
      <c r="DZ18" s="117">
        <f t="shared" si="2"/>
        <v>66.2034961010009</v>
      </c>
      <c r="EA18" s="118">
        <f t="shared" si="3"/>
        <v>292.895819292718</v>
      </c>
    </row>
    <row r="19" spans="1:131">
      <c r="A19" s="86" t="s">
        <v>169</v>
      </c>
      <c r="B19" s="200" t="s">
        <v>170</v>
      </c>
      <c r="C19" s="208">
        <v>0.744685260830645</v>
      </c>
      <c r="D19" s="208">
        <v>1.38766880542854</v>
      </c>
      <c r="E19" s="208">
        <v>0.0501428102063587</v>
      </c>
      <c r="F19" s="208">
        <v>0</v>
      </c>
      <c r="G19" s="208">
        <v>0.233789988116653</v>
      </c>
      <c r="H19" s="208">
        <v>0.121343306557963</v>
      </c>
      <c r="I19" s="208">
        <v>0.498390004789643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  <c r="R19" s="208">
        <v>0</v>
      </c>
      <c r="S19" s="208">
        <v>0.0548274972910814</v>
      </c>
      <c r="T19" s="208">
        <v>22.8919731733886</v>
      </c>
      <c r="U19" s="208">
        <v>0.0584480116024128</v>
      </c>
      <c r="V19" s="208">
        <v>0</v>
      </c>
      <c r="W19" s="208">
        <v>0</v>
      </c>
      <c r="X19" s="208">
        <v>5.96219385653759</v>
      </c>
      <c r="Y19" s="208">
        <v>0.265792779662348</v>
      </c>
      <c r="Z19" s="208">
        <v>0</v>
      </c>
      <c r="AA19" s="208">
        <v>0</v>
      </c>
      <c r="AB19" s="208">
        <v>0.0423817380332959</v>
      </c>
      <c r="AC19" s="208">
        <v>0</v>
      </c>
      <c r="AD19" s="208">
        <v>0</v>
      </c>
      <c r="AE19" s="208">
        <v>0</v>
      </c>
      <c r="AF19" s="208">
        <v>0</v>
      </c>
      <c r="AG19" s="208">
        <v>0</v>
      </c>
      <c r="AH19" s="208">
        <v>0</v>
      </c>
      <c r="AI19" s="208">
        <v>0</v>
      </c>
      <c r="AJ19" s="208">
        <v>0.214157678356653</v>
      </c>
      <c r="AK19" s="208">
        <v>41.3999994233311</v>
      </c>
      <c r="AL19" s="208">
        <v>0.133434983313278</v>
      </c>
      <c r="AM19" s="208">
        <v>0</v>
      </c>
      <c r="AN19" s="208">
        <v>0</v>
      </c>
      <c r="AO19" s="208">
        <v>0</v>
      </c>
      <c r="AP19" s="208">
        <v>0</v>
      </c>
      <c r="AQ19" s="208">
        <v>0</v>
      </c>
      <c r="AR19" s="208">
        <v>0</v>
      </c>
      <c r="AS19" s="208">
        <v>0</v>
      </c>
      <c r="AT19" s="208">
        <v>0</v>
      </c>
      <c r="AU19" s="208">
        <v>0</v>
      </c>
      <c r="AV19" s="208">
        <v>0.98825580154226</v>
      </c>
      <c r="AW19" s="208">
        <v>0</v>
      </c>
      <c r="AX19" s="208">
        <v>0</v>
      </c>
      <c r="AY19" s="208">
        <v>0.18236350903131</v>
      </c>
      <c r="AZ19" s="208">
        <v>0</v>
      </c>
      <c r="BA19" s="208">
        <v>0</v>
      </c>
      <c r="BB19" s="208">
        <v>0</v>
      </c>
      <c r="BC19" s="209">
        <v>75.2298486280197</v>
      </c>
      <c r="BD19" s="210">
        <v>0</v>
      </c>
      <c r="BE19" s="208">
        <v>5.37535679727269</v>
      </c>
      <c r="BF19" s="208">
        <v>5.37535679727269</v>
      </c>
      <c r="BG19" s="208">
        <v>0</v>
      </c>
      <c r="BH19" s="208">
        <v>0</v>
      </c>
      <c r="BI19" s="208">
        <v>0</v>
      </c>
      <c r="BJ19" s="208">
        <v>0</v>
      </c>
      <c r="BK19" s="208">
        <v>0</v>
      </c>
      <c r="BL19" s="211">
        <v>5.37535679727269</v>
      </c>
      <c r="BM19" s="213">
        <v>80.6052054252924</v>
      </c>
      <c r="BN19" s="212"/>
      <c r="BO19" s="86" t="s">
        <v>49</v>
      </c>
      <c r="BP19" s="87" t="s">
        <v>104</v>
      </c>
      <c r="BQ19" s="208">
        <v>2.84557338966592</v>
      </c>
      <c r="BR19" s="208">
        <v>0.836160190516389</v>
      </c>
      <c r="BS19" s="208">
        <v>0</v>
      </c>
      <c r="BT19" s="208">
        <v>0.000161085207817035</v>
      </c>
      <c r="BU19" s="208">
        <v>0.00863742053960389</v>
      </c>
      <c r="BV19" s="208">
        <v>9.5014275386127</v>
      </c>
      <c r="BW19" s="208">
        <v>17.3846641854882</v>
      </c>
      <c r="BX19" s="208">
        <v>0.638409786237623</v>
      </c>
      <c r="BY19" s="208">
        <v>13.4364569316531</v>
      </c>
      <c r="BZ19" s="208">
        <v>1.20474263038348</v>
      </c>
      <c r="CA19" s="208">
        <v>1.36045768404802</v>
      </c>
      <c r="CB19" s="208">
        <v>5.72115402116994</v>
      </c>
      <c r="CC19" s="208">
        <v>6.01159940510836</v>
      </c>
      <c r="CD19" s="208">
        <v>33.6236447289639</v>
      </c>
      <c r="CE19" s="208">
        <v>2.1791301721968</v>
      </c>
      <c r="CF19" s="208">
        <v>0.395937475627632</v>
      </c>
      <c r="CG19" s="208">
        <v>4.10038675540965e-6</v>
      </c>
      <c r="CH19" s="208">
        <v>0.512566599983734</v>
      </c>
      <c r="CI19" s="208">
        <v>1.9649725763433</v>
      </c>
      <c r="CJ19" s="208">
        <v>0.42129851710656</v>
      </c>
      <c r="CK19" s="208">
        <v>5.41797376275424</v>
      </c>
      <c r="CL19" s="208">
        <v>3.123130369768</v>
      </c>
      <c r="CM19" s="208">
        <v>6.89439026741756e-5</v>
      </c>
      <c r="CN19" s="208">
        <v>11.2170755881328</v>
      </c>
      <c r="CO19" s="208">
        <v>0.6047987304243</v>
      </c>
      <c r="CP19" s="208">
        <v>0.344839361802139</v>
      </c>
      <c r="CQ19" s="208">
        <v>0.215318627616956</v>
      </c>
      <c r="CR19" s="208">
        <v>0.913719335053962</v>
      </c>
      <c r="CS19" s="208">
        <v>1.20837410529339</v>
      </c>
      <c r="CT19" s="208">
        <v>1.16279971653949e-6</v>
      </c>
      <c r="CU19" s="208">
        <v>5.33490182574556</v>
      </c>
      <c r="CV19" s="208">
        <v>5.95045697924519e-7</v>
      </c>
      <c r="CW19" s="208">
        <v>0.2263466598627</v>
      </c>
      <c r="CX19" s="208">
        <v>0.151715395099863</v>
      </c>
      <c r="CY19" s="208">
        <v>3.05745764889</v>
      </c>
      <c r="CZ19" s="208">
        <v>57.8367600406401</v>
      </c>
      <c r="DA19" s="208">
        <v>1.83558119683862</v>
      </c>
      <c r="DB19" s="208">
        <v>0.0451732675752593</v>
      </c>
      <c r="DC19" s="208">
        <v>0.255199146511462</v>
      </c>
      <c r="DD19" s="208">
        <v>2.13794170559276</v>
      </c>
      <c r="DE19" s="208">
        <v>0.333347994993968</v>
      </c>
      <c r="DF19" s="208">
        <v>11.3598172900253</v>
      </c>
      <c r="DG19" s="208">
        <v>0.0682700100088993</v>
      </c>
      <c r="DH19" s="208">
        <v>11.3145353488112</v>
      </c>
      <c r="DI19" s="208">
        <v>20.6381890412319</v>
      </c>
      <c r="DJ19" s="208">
        <v>3.28771891635659</v>
      </c>
      <c r="DK19" s="208">
        <v>30.2852753686335</v>
      </c>
      <c r="DL19" s="208">
        <v>30.6324092926624</v>
      </c>
      <c r="DM19" s="208">
        <v>8.71345883810966</v>
      </c>
      <c r="DN19" s="208">
        <v>28.0594760958794</v>
      </c>
      <c r="DO19" s="208">
        <v>6.41947061288287</v>
      </c>
      <c r="DP19" s="208">
        <v>0</v>
      </c>
      <c r="DQ19" s="101">
        <f t="shared" si="0"/>
        <v>343.085344718186</v>
      </c>
      <c r="DR19" s="210">
        <v>0</v>
      </c>
      <c r="DS19" s="208">
        <v>136.300288357507</v>
      </c>
      <c r="DT19" s="85">
        <f t="shared" si="1"/>
        <v>136.300288357507</v>
      </c>
      <c r="DU19" s="208">
        <v>0</v>
      </c>
      <c r="DV19" s="208">
        <v>0</v>
      </c>
      <c r="DW19" s="208">
        <v>239.740694172663</v>
      </c>
      <c r="DX19" s="208">
        <v>0</v>
      </c>
      <c r="DY19" s="208">
        <v>0</v>
      </c>
      <c r="DZ19" s="117">
        <f t="shared" si="2"/>
        <v>376.040982530171</v>
      </c>
      <c r="EA19" s="118">
        <f t="shared" si="3"/>
        <v>719.126327248357</v>
      </c>
    </row>
    <row r="20" spans="1:131">
      <c r="A20" s="86" t="s">
        <v>171</v>
      </c>
      <c r="B20" s="200" t="s">
        <v>172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1.9679800254366e-6</v>
      </c>
      <c r="Y20" s="208">
        <v>0.000140855350661367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8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9">
        <v>0.000142823330686804</v>
      </c>
      <c r="BD20" s="210">
        <v>0</v>
      </c>
      <c r="BE20" s="208">
        <v>1.03206721819282e-9</v>
      </c>
      <c r="BF20" s="208">
        <v>1.03206721819282e-9</v>
      </c>
      <c r="BG20" s="208">
        <v>0</v>
      </c>
      <c r="BH20" s="208">
        <v>0</v>
      </c>
      <c r="BI20" s="208">
        <v>0</v>
      </c>
      <c r="BJ20" s="208">
        <v>0</v>
      </c>
      <c r="BK20" s="208">
        <v>0</v>
      </c>
      <c r="BL20" s="211">
        <v>1.03206721819282e-9</v>
      </c>
      <c r="BM20" s="213">
        <v>0.000142824362754022</v>
      </c>
      <c r="BN20" s="212"/>
      <c r="BO20" s="86" t="s">
        <v>50</v>
      </c>
      <c r="BP20" s="87" t="s">
        <v>105</v>
      </c>
      <c r="BQ20" s="208">
        <v>0</v>
      </c>
      <c r="BR20" s="208">
        <v>0</v>
      </c>
      <c r="BS20" s="208">
        <v>0</v>
      </c>
      <c r="BT20" s="208">
        <v>0</v>
      </c>
      <c r="BU20" s="208">
        <v>0</v>
      </c>
      <c r="BV20" s="208">
        <v>0.0810438391775317</v>
      </c>
      <c r="BW20" s="208">
        <v>0.0880047186383835</v>
      </c>
      <c r="BX20" s="208">
        <v>0.27412793143777</v>
      </c>
      <c r="BY20" s="208">
        <v>0</v>
      </c>
      <c r="BZ20" s="208">
        <v>0</v>
      </c>
      <c r="CA20" s="208">
        <v>0</v>
      </c>
      <c r="CB20" s="208">
        <v>0</v>
      </c>
      <c r="CC20" s="208">
        <v>0</v>
      </c>
      <c r="CD20" s="208">
        <v>0.102962317753058</v>
      </c>
      <c r="CE20" s="208">
        <v>0.662627237248286</v>
      </c>
      <c r="CF20" s="208">
        <v>0</v>
      </c>
      <c r="CG20" s="208">
        <v>0</v>
      </c>
      <c r="CH20" s="208">
        <v>0</v>
      </c>
      <c r="CI20" s="208">
        <v>0</v>
      </c>
      <c r="CJ20" s="208">
        <v>0</v>
      </c>
      <c r="CK20" s="208">
        <v>0</v>
      </c>
      <c r="CL20" s="208">
        <v>0</v>
      </c>
      <c r="CM20" s="208">
        <v>0</v>
      </c>
      <c r="CN20" s="208">
        <v>0</v>
      </c>
      <c r="CO20" s="208">
        <v>0.0128497502960812</v>
      </c>
      <c r="CP20" s="208">
        <v>0</v>
      </c>
      <c r="CQ20" s="208">
        <v>0</v>
      </c>
      <c r="CR20" s="208">
        <v>0</v>
      </c>
      <c r="CS20" s="208">
        <v>0</v>
      </c>
      <c r="CT20" s="208">
        <v>0</v>
      </c>
      <c r="CU20" s="208">
        <v>0.11910380984197</v>
      </c>
      <c r="CV20" s="208">
        <v>0</v>
      </c>
      <c r="CW20" s="208">
        <v>0</v>
      </c>
      <c r="CX20" s="208">
        <v>0</v>
      </c>
      <c r="CY20" s="208">
        <v>0.164567916758608</v>
      </c>
      <c r="CZ20" s="208">
        <v>11.8273706461762</v>
      </c>
      <c r="DA20" s="208">
        <v>0.119910965756954</v>
      </c>
      <c r="DB20" s="208">
        <v>0</v>
      </c>
      <c r="DC20" s="208">
        <v>0.230820429233418</v>
      </c>
      <c r="DD20" s="208">
        <v>0</v>
      </c>
      <c r="DE20" s="208">
        <v>0</v>
      </c>
      <c r="DF20" s="208">
        <v>0.11894049968706</v>
      </c>
      <c r="DG20" s="208">
        <v>0.294884729923624</v>
      </c>
      <c r="DH20" s="208">
        <v>6.76107156341004</v>
      </c>
      <c r="DI20" s="208">
        <v>6.89293622437329</v>
      </c>
      <c r="DJ20" s="208">
        <v>1.02593514947702</v>
      </c>
      <c r="DK20" s="208">
        <v>35.9615811656186</v>
      </c>
      <c r="DL20" s="208">
        <v>4.76751342873046</v>
      </c>
      <c r="DM20" s="208">
        <v>2.50569958081967</v>
      </c>
      <c r="DN20" s="208">
        <v>0.328909297783083</v>
      </c>
      <c r="DO20" s="208">
        <v>2.41626952684287</v>
      </c>
      <c r="DP20" s="208">
        <v>0</v>
      </c>
      <c r="DQ20" s="101">
        <f t="shared" si="0"/>
        <v>74.7571307289839</v>
      </c>
      <c r="DR20" s="210">
        <v>0</v>
      </c>
      <c r="DS20" s="208">
        <v>6.10887333269309</v>
      </c>
      <c r="DT20" s="85">
        <f t="shared" si="1"/>
        <v>6.10887333269309</v>
      </c>
      <c r="DU20" s="208">
        <v>0</v>
      </c>
      <c r="DV20" s="208">
        <v>0</v>
      </c>
      <c r="DW20" s="208">
        <v>2.38535379603619</v>
      </c>
      <c r="DX20" s="208">
        <v>0</v>
      </c>
      <c r="DY20" s="208">
        <v>0</v>
      </c>
      <c r="DZ20" s="117">
        <f t="shared" si="2"/>
        <v>8.49422712872928</v>
      </c>
      <c r="EA20" s="118">
        <f t="shared" si="3"/>
        <v>83.2513578577132</v>
      </c>
    </row>
    <row r="21" spans="1:131">
      <c r="A21" s="86" t="s">
        <v>173</v>
      </c>
      <c r="B21" s="200" t="s">
        <v>174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0.00465032459689171</v>
      </c>
      <c r="Y21" s="208">
        <v>0.38959718126503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9">
        <v>0.394247505861922</v>
      </c>
      <c r="BD21" s="210">
        <v>0</v>
      </c>
      <c r="BE21" s="208">
        <v>0.0970536998323338</v>
      </c>
      <c r="BF21" s="208">
        <v>0.0970536998323338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11">
        <v>0.0970536998323338</v>
      </c>
      <c r="BM21" s="213">
        <v>0.491301205694256</v>
      </c>
      <c r="BN21" s="212"/>
      <c r="BO21" s="86" t="s">
        <v>51</v>
      </c>
      <c r="BP21" s="87" t="s">
        <v>106</v>
      </c>
      <c r="BQ21" s="208">
        <v>151.811228370666</v>
      </c>
      <c r="BR21" s="208">
        <v>69.0812482174996</v>
      </c>
      <c r="BS21" s="208">
        <v>2.53630623704166</v>
      </c>
      <c r="BT21" s="208">
        <v>0.0441270512757094</v>
      </c>
      <c r="BU21" s="208">
        <v>0.896598136033017</v>
      </c>
      <c r="BV21" s="208">
        <v>1.55230369467293</v>
      </c>
      <c r="BW21" s="208">
        <v>2.40922700342539</v>
      </c>
      <c r="BX21" s="208">
        <v>0.262000312541335</v>
      </c>
      <c r="BY21" s="208">
        <v>0</v>
      </c>
      <c r="BZ21" s="208">
        <v>0.313697715556853</v>
      </c>
      <c r="CA21" s="208">
        <v>0.0799118586922672</v>
      </c>
      <c r="CB21" s="208">
        <v>0.579471304815063</v>
      </c>
      <c r="CC21" s="208">
        <v>2.28700625402604</v>
      </c>
      <c r="CD21" s="208">
        <v>6.88835318375389</v>
      </c>
      <c r="CE21" s="208">
        <v>0</v>
      </c>
      <c r="CF21" s="208">
        <v>1615.30219492602</v>
      </c>
      <c r="CG21" s="208">
        <v>0</v>
      </c>
      <c r="CH21" s="208">
        <v>12.9069552738619</v>
      </c>
      <c r="CI21" s="208">
        <v>0.18878869340164</v>
      </c>
      <c r="CJ21" s="208">
        <v>0.00126552735376</v>
      </c>
      <c r="CK21" s="208">
        <v>1.41763143320126</v>
      </c>
      <c r="CL21" s="208">
        <v>4.18442331114956</v>
      </c>
      <c r="CM21" s="208">
        <v>3.72811692284379</v>
      </c>
      <c r="CN21" s="208">
        <v>0.738968137927502</v>
      </c>
      <c r="CO21" s="208">
        <v>0</v>
      </c>
      <c r="CP21" s="208">
        <v>0.185590577629456</v>
      </c>
      <c r="CQ21" s="208">
        <v>0.770988961184369</v>
      </c>
      <c r="CR21" s="208">
        <v>0.0984703804965033</v>
      </c>
      <c r="CS21" s="208">
        <v>0.523356943215785</v>
      </c>
      <c r="CT21" s="208">
        <v>0.00130648058090483</v>
      </c>
      <c r="CU21" s="208">
        <v>0.335012313991459</v>
      </c>
      <c r="CV21" s="208">
        <v>0.552711955221057</v>
      </c>
      <c r="CW21" s="208">
        <v>0.338253828540882</v>
      </c>
      <c r="CX21" s="208">
        <v>0.622334750957131</v>
      </c>
      <c r="CY21" s="208">
        <v>91.7918950674248</v>
      </c>
      <c r="CZ21" s="208">
        <v>74.2774238847406</v>
      </c>
      <c r="DA21" s="208">
        <v>370.86513535159</v>
      </c>
      <c r="DB21" s="208">
        <v>4.20358106134344</v>
      </c>
      <c r="DC21" s="208">
        <v>56.8245877913223</v>
      </c>
      <c r="DD21" s="208">
        <v>2.09112280553889</v>
      </c>
      <c r="DE21" s="208">
        <v>0.364226517762546</v>
      </c>
      <c r="DF21" s="208">
        <v>6.08204363810314</v>
      </c>
      <c r="DG21" s="208">
        <v>0.501276833643728</v>
      </c>
      <c r="DH21" s="208">
        <v>3.18252478998751</v>
      </c>
      <c r="DI21" s="208">
        <v>11.0559512531338</v>
      </c>
      <c r="DJ21" s="208">
        <v>0.958918065107964</v>
      </c>
      <c r="DK21" s="208">
        <v>17.6227874751338</v>
      </c>
      <c r="DL21" s="208">
        <v>18.0384045230023</v>
      </c>
      <c r="DM21" s="208">
        <v>11.5351947136238</v>
      </c>
      <c r="DN21" s="208">
        <v>11.7716137780059</v>
      </c>
      <c r="DO21" s="208">
        <v>5.301059951205</v>
      </c>
      <c r="DP21" s="208">
        <v>0</v>
      </c>
      <c r="DQ21" s="101">
        <f t="shared" si="0"/>
        <v>2567.10559725825</v>
      </c>
      <c r="DR21" s="210">
        <v>0</v>
      </c>
      <c r="DS21" s="208">
        <v>868.42503806572</v>
      </c>
      <c r="DT21" s="85">
        <f t="shared" si="1"/>
        <v>868.42503806572</v>
      </c>
      <c r="DU21" s="208">
        <v>0</v>
      </c>
      <c r="DV21" s="208">
        <v>0</v>
      </c>
      <c r="DW21" s="208">
        <v>2590.01349630559</v>
      </c>
      <c r="DX21" s="208">
        <v>0</v>
      </c>
      <c r="DY21" s="208">
        <v>0</v>
      </c>
      <c r="DZ21" s="117">
        <f t="shared" si="2"/>
        <v>3458.43853437131</v>
      </c>
      <c r="EA21" s="118">
        <f t="shared" si="3"/>
        <v>6025.54413162956</v>
      </c>
    </row>
    <row r="22" spans="1:131">
      <c r="A22" s="86" t="s">
        <v>175</v>
      </c>
      <c r="B22" s="200" t="s">
        <v>176</v>
      </c>
      <c r="C22" s="208">
        <v>0</v>
      </c>
      <c r="D22" s="208">
        <v>5.83304914809052</v>
      </c>
      <c r="E22" s="208">
        <v>0</v>
      </c>
      <c r="F22" s="208">
        <v>0</v>
      </c>
      <c r="G22" s="208">
        <v>0</v>
      </c>
      <c r="H22" s="208">
        <v>10.6026862534524</v>
      </c>
      <c r="I22" s="208">
        <v>0.643494635582993</v>
      </c>
      <c r="J22" s="208">
        <v>0</v>
      </c>
      <c r="K22" s="208">
        <v>0</v>
      </c>
      <c r="L22" s="208">
        <v>0</v>
      </c>
      <c r="M22" s="208">
        <v>0</v>
      </c>
      <c r="N22" s="208">
        <v>15.3074344983002</v>
      </c>
      <c r="O22" s="208">
        <v>0</v>
      </c>
      <c r="P22" s="208">
        <v>0</v>
      </c>
      <c r="Q22" s="208">
        <v>0</v>
      </c>
      <c r="R22" s="208">
        <v>0</v>
      </c>
      <c r="S22" s="208">
        <v>0.172143347713141</v>
      </c>
      <c r="T22" s="208">
        <v>0</v>
      </c>
      <c r="U22" s="208">
        <v>1.5152209114844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0.547243306359216</v>
      </c>
      <c r="AM22" s="208">
        <v>0</v>
      </c>
      <c r="AN22" s="208">
        <v>0</v>
      </c>
      <c r="AO22" s="208">
        <v>0</v>
      </c>
      <c r="AP22" s="208">
        <v>0</v>
      </c>
      <c r="AQ22" s="208">
        <v>0.342484970882325</v>
      </c>
      <c r="AR22" s="208">
        <v>57.0301103299136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7.85282716564414</v>
      </c>
      <c r="AZ22" s="208">
        <v>9.62037976245154</v>
      </c>
      <c r="BA22" s="208">
        <v>0.885475886130801</v>
      </c>
      <c r="BB22" s="208">
        <v>0</v>
      </c>
      <c r="BC22" s="209">
        <v>110.352550216005</v>
      </c>
      <c r="BD22" s="210">
        <v>0</v>
      </c>
      <c r="BE22" s="208">
        <v>556.194112987643</v>
      </c>
      <c r="BF22" s="208">
        <v>556.194112987643</v>
      </c>
      <c r="BG22" s="208">
        <v>0</v>
      </c>
      <c r="BH22" s="208">
        <v>0</v>
      </c>
      <c r="BI22" s="208">
        <v>766.548919869526</v>
      </c>
      <c r="BJ22" s="208">
        <v>0</v>
      </c>
      <c r="BK22" s="208">
        <v>0</v>
      </c>
      <c r="BL22" s="211">
        <v>1322.74303285717</v>
      </c>
      <c r="BM22" s="213">
        <v>1433.09558307317</v>
      </c>
      <c r="BN22" s="212"/>
      <c r="BO22" s="86" t="s">
        <v>52</v>
      </c>
      <c r="BP22" s="87" t="s">
        <v>107</v>
      </c>
      <c r="BQ22" s="208">
        <v>0.629010126967548</v>
      </c>
      <c r="BR22" s="208">
        <v>0.693038494356239</v>
      </c>
      <c r="BS22" s="208">
        <v>0.0328118201876804</v>
      </c>
      <c r="BT22" s="208">
        <v>0</v>
      </c>
      <c r="BU22" s="208">
        <v>0</v>
      </c>
      <c r="BV22" s="208">
        <v>0.296231613955791</v>
      </c>
      <c r="BW22" s="208">
        <v>0.0852138372645371</v>
      </c>
      <c r="BX22" s="208">
        <v>0.0432929595116639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54.4583721776236</v>
      </c>
      <c r="CG22" s="208">
        <v>0.018717230609122</v>
      </c>
      <c r="CH22" s="208">
        <v>0.181040301183737</v>
      </c>
      <c r="CI22" s="208">
        <v>0.0289690800403373</v>
      </c>
      <c r="CJ22" s="208">
        <v>0.0466631776491215</v>
      </c>
      <c r="CK22" s="208">
        <v>0</v>
      </c>
      <c r="CL22" s="208">
        <v>0</v>
      </c>
      <c r="CM22" s="208">
        <v>0</v>
      </c>
      <c r="CN22" s="208">
        <v>0.126782970817929</v>
      </c>
      <c r="CO22" s="208">
        <v>0</v>
      </c>
      <c r="CP22" s="208">
        <v>0</v>
      </c>
      <c r="CQ22" s="208">
        <v>0</v>
      </c>
      <c r="CR22" s="208">
        <v>0.0160723868691483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4.20077048640541</v>
      </c>
      <c r="CZ22" s="208">
        <v>3.68542033751985</v>
      </c>
      <c r="DA22" s="208">
        <v>10.3714340893291</v>
      </c>
      <c r="DB22" s="208">
        <v>0</v>
      </c>
      <c r="DC22" s="208">
        <v>0.200057900846669</v>
      </c>
      <c r="DD22" s="208">
        <v>0.163882936371912</v>
      </c>
      <c r="DE22" s="208">
        <v>0</v>
      </c>
      <c r="DF22" s="208">
        <v>0.173879093866815</v>
      </c>
      <c r="DG22" s="208">
        <v>0</v>
      </c>
      <c r="DH22" s="208">
        <v>0.65485153510287</v>
      </c>
      <c r="DI22" s="208">
        <v>1.08176043339736</v>
      </c>
      <c r="DJ22" s="208">
        <v>0</v>
      </c>
      <c r="DK22" s="208">
        <v>3.25763362421259</v>
      </c>
      <c r="DL22" s="208">
        <v>2.93781890143685</v>
      </c>
      <c r="DM22" s="208">
        <v>2.06459289208592</v>
      </c>
      <c r="DN22" s="208">
        <v>1.87544959432284</v>
      </c>
      <c r="DO22" s="208">
        <v>0.487126972921108</v>
      </c>
      <c r="DP22" s="208">
        <v>0</v>
      </c>
      <c r="DQ22" s="101">
        <f t="shared" si="0"/>
        <v>87.8108949748557</v>
      </c>
      <c r="DR22" s="210">
        <v>0</v>
      </c>
      <c r="DS22" s="208">
        <v>181.877350258392</v>
      </c>
      <c r="DT22" s="85">
        <f t="shared" si="1"/>
        <v>181.877350258392</v>
      </c>
      <c r="DU22" s="208">
        <v>0</v>
      </c>
      <c r="DV22" s="208">
        <v>0</v>
      </c>
      <c r="DW22" s="208">
        <v>404.241768073587</v>
      </c>
      <c r="DX22" s="208">
        <v>0</v>
      </c>
      <c r="DY22" s="208">
        <v>0</v>
      </c>
      <c r="DZ22" s="117">
        <f t="shared" si="2"/>
        <v>586.119118331979</v>
      </c>
      <c r="EA22" s="118">
        <f t="shared" si="3"/>
        <v>673.930013306835</v>
      </c>
    </row>
    <row r="23" spans="1:131">
      <c r="A23" s="86" t="s">
        <v>177</v>
      </c>
      <c r="B23" s="200" t="s">
        <v>178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0.455032826339699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0.0364232852262796</v>
      </c>
      <c r="AZ23" s="208">
        <v>0.0106226175059215</v>
      </c>
      <c r="BA23" s="208">
        <v>0.0114970523883434</v>
      </c>
      <c r="BB23" s="208">
        <v>0</v>
      </c>
      <c r="BC23" s="209">
        <v>0.513575781460244</v>
      </c>
      <c r="BD23" s="210">
        <v>0</v>
      </c>
      <c r="BE23" s="208">
        <v>7.02869066520987</v>
      </c>
      <c r="BF23" s="208">
        <v>7.02869066520987</v>
      </c>
      <c r="BG23" s="208">
        <v>0</v>
      </c>
      <c r="BH23" s="208">
        <v>0</v>
      </c>
      <c r="BI23" s="208">
        <v>42.3739551895029</v>
      </c>
      <c r="BJ23" s="208">
        <v>0</v>
      </c>
      <c r="BK23" s="208">
        <v>0</v>
      </c>
      <c r="BL23" s="211">
        <v>49.4026458547128</v>
      </c>
      <c r="BM23" s="213">
        <v>49.916221636173</v>
      </c>
      <c r="BN23" s="212"/>
      <c r="BO23" s="86" t="s">
        <v>53</v>
      </c>
      <c r="BP23" s="87" t="s">
        <v>108</v>
      </c>
      <c r="BQ23" s="208">
        <v>364.887950625659</v>
      </c>
      <c r="BR23" s="208">
        <v>113.448187689276</v>
      </c>
      <c r="BS23" s="208">
        <v>3.0233864546793</v>
      </c>
      <c r="BT23" s="208">
        <v>5.88353818855791e-6</v>
      </c>
      <c r="BU23" s="208">
        <v>0.194258178980394</v>
      </c>
      <c r="BV23" s="208">
        <v>3.97134303172025</v>
      </c>
      <c r="BW23" s="208">
        <v>9.80380012564728</v>
      </c>
      <c r="BX23" s="208">
        <v>0.493877670424953</v>
      </c>
      <c r="BY23" s="208">
        <v>0.00168749926638671</v>
      </c>
      <c r="BZ23" s="208">
        <v>15.1200891983638</v>
      </c>
      <c r="CA23" s="208">
        <v>0.519186123264828</v>
      </c>
      <c r="CB23" s="208">
        <v>41.0500590928701</v>
      </c>
      <c r="CC23" s="208">
        <v>3.6986635396508</v>
      </c>
      <c r="CD23" s="208">
        <v>18.8010830510937</v>
      </c>
      <c r="CE23" s="208">
        <v>0.089411545131291</v>
      </c>
      <c r="CF23" s="208">
        <v>0.000535400265653411</v>
      </c>
      <c r="CG23" s="208">
        <v>0.14568737178524</v>
      </c>
      <c r="CH23" s="208">
        <v>519.310260801601</v>
      </c>
      <c r="CI23" s="208">
        <v>53.1812506145614</v>
      </c>
      <c r="CJ23" s="208">
        <v>3.11616227493422</v>
      </c>
      <c r="CK23" s="208">
        <v>107.604394985106</v>
      </c>
      <c r="CL23" s="208">
        <v>11.6977557497727</v>
      </c>
      <c r="CM23" s="208">
        <v>4.36079145343789</v>
      </c>
      <c r="CN23" s="208">
        <v>11.1176670642492</v>
      </c>
      <c r="CO23" s="208">
        <v>0.707968545931288</v>
      </c>
      <c r="CP23" s="208">
        <v>4.92997715699133</v>
      </c>
      <c r="CQ23" s="208">
        <v>1.28232951767452</v>
      </c>
      <c r="CR23" s="208">
        <v>0.42830908404179</v>
      </c>
      <c r="CS23" s="208">
        <v>6.24955933039087</v>
      </c>
      <c r="CT23" s="208">
        <v>0.189138740866705</v>
      </c>
      <c r="CU23" s="208">
        <v>18.2606825375295</v>
      </c>
      <c r="CV23" s="208">
        <v>0.446170967731938</v>
      </c>
      <c r="CW23" s="208">
        <v>0.420623725424565</v>
      </c>
      <c r="CX23" s="208">
        <v>3.08176880332806</v>
      </c>
      <c r="CY23" s="208">
        <v>0.0307545391178687</v>
      </c>
      <c r="CZ23" s="208">
        <v>3.50295344802</v>
      </c>
      <c r="DA23" s="208">
        <v>0.00904574906744351</v>
      </c>
      <c r="DB23" s="208">
        <v>0.000264545192398043</v>
      </c>
      <c r="DC23" s="208">
        <v>0</v>
      </c>
      <c r="DD23" s="208">
        <v>0.00408481519388398</v>
      </c>
      <c r="DE23" s="208">
        <v>0.000398668897371863</v>
      </c>
      <c r="DF23" s="208">
        <v>0.00919139575423463</v>
      </c>
      <c r="DG23" s="208">
        <v>0.00597901345855831</v>
      </c>
      <c r="DH23" s="208">
        <v>0.00144668913574704</v>
      </c>
      <c r="DI23" s="208">
        <v>0.000166162986020857</v>
      </c>
      <c r="DJ23" s="208">
        <v>0.00340749427139777</v>
      </c>
      <c r="DK23" s="208">
        <v>0.059864706417563</v>
      </c>
      <c r="DL23" s="208">
        <v>0.00739546779602869</v>
      </c>
      <c r="DM23" s="208">
        <v>1.73432483484285</v>
      </c>
      <c r="DN23" s="208">
        <v>22.42669669547</v>
      </c>
      <c r="DO23" s="208">
        <v>5.22876687809671</v>
      </c>
      <c r="DP23" s="208">
        <v>0</v>
      </c>
      <c r="DQ23" s="101">
        <f t="shared" si="0"/>
        <v>1354.65876493891</v>
      </c>
      <c r="DR23" s="210">
        <v>0</v>
      </c>
      <c r="DS23" s="208">
        <v>702.290997188844</v>
      </c>
      <c r="DT23" s="85">
        <f t="shared" si="1"/>
        <v>702.290997188844</v>
      </c>
      <c r="DU23" s="208">
        <v>0</v>
      </c>
      <c r="DV23" s="208">
        <v>0</v>
      </c>
      <c r="DW23" s="208">
        <v>0.0780208813072582</v>
      </c>
      <c r="DX23" s="208">
        <v>0.207041398221529</v>
      </c>
      <c r="DY23" s="208">
        <v>0</v>
      </c>
      <c r="DZ23" s="117">
        <f t="shared" si="2"/>
        <v>702.576059468372</v>
      </c>
      <c r="EA23" s="118">
        <f t="shared" si="3"/>
        <v>2057.23482440728</v>
      </c>
    </row>
    <row r="24" spans="1:131">
      <c r="A24" s="86" t="s">
        <v>179</v>
      </c>
      <c r="B24" s="200" t="s">
        <v>180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12.9480602123829</v>
      </c>
      <c r="I24" s="208">
        <v>0.182336115432237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0.0451983594765609</v>
      </c>
      <c r="AR24" s="208">
        <v>0.670627764514915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1.43549965928536</v>
      </c>
      <c r="AZ24" s="208">
        <v>0.929221101013268</v>
      </c>
      <c r="BA24" s="208">
        <v>0.0215910608875807</v>
      </c>
      <c r="BB24" s="208">
        <v>0</v>
      </c>
      <c r="BC24" s="209">
        <v>16.2325342729928</v>
      </c>
      <c r="BD24" s="210">
        <v>0</v>
      </c>
      <c r="BE24" s="208">
        <v>100.863802109615</v>
      </c>
      <c r="BF24" s="208">
        <v>100.863802109615</v>
      </c>
      <c r="BG24" s="208">
        <v>0</v>
      </c>
      <c r="BH24" s="208">
        <v>0</v>
      </c>
      <c r="BI24" s="208">
        <v>145.564657392385</v>
      </c>
      <c r="BJ24" s="208">
        <v>0</v>
      </c>
      <c r="BK24" s="208">
        <v>0</v>
      </c>
      <c r="BL24" s="211">
        <v>246.428459502</v>
      </c>
      <c r="BM24" s="213">
        <v>262.660993774993</v>
      </c>
      <c r="BN24" s="212"/>
      <c r="BO24" s="86" t="s">
        <v>54</v>
      </c>
      <c r="BP24" s="87" t="s">
        <v>109</v>
      </c>
      <c r="BQ24" s="208">
        <v>148.453304203215</v>
      </c>
      <c r="BR24" s="208">
        <v>13.8821786383921</v>
      </c>
      <c r="BS24" s="208">
        <v>0.731137821293231</v>
      </c>
      <c r="BT24" s="208">
        <v>0.000118616568357287</v>
      </c>
      <c r="BU24" s="208">
        <v>6.6079820205941</v>
      </c>
      <c r="BV24" s="208">
        <v>3.74879439148048</v>
      </c>
      <c r="BW24" s="208">
        <v>17.0492975592773</v>
      </c>
      <c r="BX24" s="208">
        <v>0.500583160744903</v>
      </c>
      <c r="BY24" s="208">
        <v>0.000335898639417943</v>
      </c>
      <c r="BZ24" s="208">
        <v>0.387324464387354</v>
      </c>
      <c r="CA24" s="208">
        <v>0.0507604737697727</v>
      </c>
      <c r="CB24" s="208">
        <v>1.7097122813366</v>
      </c>
      <c r="CC24" s="208">
        <v>5.16289884671516</v>
      </c>
      <c r="CD24" s="208">
        <v>3.37774931005351</v>
      </c>
      <c r="CE24" s="208">
        <v>1.93768370834856</v>
      </c>
      <c r="CF24" s="208">
        <v>1.2738813411994</v>
      </c>
      <c r="CG24" s="208">
        <v>0.0648897185796396</v>
      </c>
      <c r="CH24" s="208">
        <v>7.51982144536302</v>
      </c>
      <c r="CI24" s="208">
        <v>21.8328359396728</v>
      </c>
      <c r="CJ24" s="208">
        <v>0.6216846049443</v>
      </c>
      <c r="CK24" s="208">
        <v>9.79424953201615</v>
      </c>
      <c r="CL24" s="208">
        <v>2.64503275651769</v>
      </c>
      <c r="CM24" s="208">
        <v>0.727142735538594</v>
      </c>
      <c r="CN24" s="208">
        <v>7.81098993648791</v>
      </c>
      <c r="CO24" s="208">
        <v>0.0761464587173005</v>
      </c>
      <c r="CP24" s="208">
        <v>0.132527892554205</v>
      </c>
      <c r="CQ24" s="208">
        <v>0.625452075760439</v>
      </c>
      <c r="CR24" s="208">
        <v>2.01415161121209</v>
      </c>
      <c r="CS24" s="208">
        <v>0.558386670328195</v>
      </c>
      <c r="CT24" s="208">
        <v>0.0194700312850867</v>
      </c>
      <c r="CU24" s="208">
        <v>5.14012260979084</v>
      </c>
      <c r="CV24" s="208">
        <v>1.08527631911193</v>
      </c>
      <c r="CW24" s="208">
        <v>0.355134051690938</v>
      </c>
      <c r="CX24" s="208">
        <v>1.10265615785807</v>
      </c>
      <c r="CY24" s="208">
        <v>171.175609325901</v>
      </c>
      <c r="CZ24" s="208">
        <v>23.2313812187691</v>
      </c>
      <c r="DA24" s="208">
        <v>6.62200278413586</v>
      </c>
      <c r="DB24" s="208">
        <v>0</v>
      </c>
      <c r="DC24" s="208">
        <v>0</v>
      </c>
      <c r="DD24" s="208">
        <v>0.65051690889183</v>
      </c>
      <c r="DE24" s="208">
        <v>0.317156278881924</v>
      </c>
      <c r="DF24" s="208">
        <v>0.560905160600251</v>
      </c>
      <c r="DG24" s="208">
        <v>0.259553647087528</v>
      </c>
      <c r="DH24" s="208">
        <v>1.23330839109354</v>
      </c>
      <c r="DI24" s="208">
        <v>0.358262595854949</v>
      </c>
      <c r="DJ24" s="208">
        <v>7.4447604182883</v>
      </c>
      <c r="DK24" s="208">
        <v>6.30483097115047</v>
      </c>
      <c r="DL24" s="208">
        <v>21.9531648238566</v>
      </c>
      <c r="DM24" s="208">
        <v>8.31603099423714</v>
      </c>
      <c r="DN24" s="208">
        <v>14.8425453122796</v>
      </c>
      <c r="DO24" s="208">
        <v>17.7504121019981</v>
      </c>
      <c r="DP24" s="208">
        <v>0</v>
      </c>
      <c r="DQ24" s="101">
        <f t="shared" si="0"/>
        <v>548.020154216471</v>
      </c>
      <c r="DR24" s="210">
        <v>0</v>
      </c>
      <c r="DS24" s="208">
        <v>236.344773983357</v>
      </c>
      <c r="DT24" s="85">
        <f t="shared" si="1"/>
        <v>236.344773983357</v>
      </c>
      <c r="DU24" s="208">
        <v>0</v>
      </c>
      <c r="DV24" s="208">
        <v>0</v>
      </c>
      <c r="DW24" s="208">
        <v>1055.8474780399</v>
      </c>
      <c r="DX24" s="208">
        <v>0</v>
      </c>
      <c r="DY24" s="208">
        <v>0</v>
      </c>
      <c r="DZ24" s="117">
        <f t="shared" si="2"/>
        <v>1292.19225202325</v>
      </c>
      <c r="EA24" s="118">
        <f t="shared" si="3"/>
        <v>1840.21240623973</v>
      </c>
    </row>
    <row r="25" spans="1:131">
      <c r="A25" s="86" t="s">
        <v>181</v>
      </c>
      <c r="B25" s="200" t="s">
        <v>182</v>
      </c>
      <c r="C25" s="208">
        <v>0</v>
      </c>
      <c r="D25" s="208">
        <v>0</v>
      </c>
      <c r="E25" s="208">
        <v>0</v>
      </c>
      <c r="F25" s="208">
        <v>0</v>
      </c>
      <c r="G25" s="208">
        <v>0</v>
      </c>
      <c r="H25" s="208">
        <v>14.9898121849269</v>
      </c>
      <c r="I25" s="208">
        <v>3.21726315663724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</v>
      </c>
      <c r="V25" s="208">
        <v>0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</v>
      </c>
      <c r="AM25" s="208">
        <v>0</v>
      </c>
      <c r="AN25" s="208">
        <v>0</v>
      </c>
      <c r="AO25" s="208">
        <v>0</v>
      </c>
      <c r="AP25" s="208">
        <v>0</v>
      </c>
      <c r="AQ25" s="208">
        <v>0.159264800563479</v>
      </c>
      <c r="AR25" s="208">
        <v>5.02328613678509</v>
      </c>
      <c r="AS25" s="208">
        <v>0</v>
      </c>
      <c r="AT25" s="208">
        <v>0</v>
      </c>
      <c r="AU25" s="208">
        <v>0</v>
      </c>
      <c r="AV25" s="208">
        <v>0</v>
      </c>
      <c r="AW25" s="208">
        <v>0</v>
      </c>
      <c r="AX25" s="208">
        <v>0</v>
      </c>
      <c r="AY25" s="208">
        <v>1.00766685696647</v>
      </c>
      <c r="AZ25" s="208">
        <v>0.870839220012016</v>
      </c>
      <c r="BA25" s="208">
        <v>0.227411117848851</v>
      </c>
      <c r="BB25" s="208">
        <v>0</v>
      </c>
      <c r="BC25" s="209">
        <v>25.49554347374</v>
      </c>
      <c r="BD25" s="210">
        <v>0</v>
      </c>
      <c r="BE25" s="208">
        <v>313.753876216174</v>
      </c>
      <c r="BF25" s="208">
        <v>313.753876216174</v>
      </c>
      <c r="BG25" s="208">
        <v>0</v>
      </c>
      <c r="BH25" s="208">
        <v>0</v>
      </c>
      <c r="BI25" s="208">
        <v>417.574197110826</v>
      </c>
      <c r="BJ25" s="208">
        <v>0</v>
      </c>
      <c r="BK25" s="208">
        <v>0</v>
      </c>
      <c r="BL25" s="211">
        <v>731.328073327</v>
      </c>
      <c r="BM25" s="213">
        <v>756.82361680074</v>
      </c>
      <c r="BN25" s="212"/>
      <c r="BO25" s="86" t="s">
        <v>55</v>
      </c>
      <c r="BP25" s="87" t="s">
        <v>110</v>
      </c>
      <c r="BQ25" s="208">
        <v>0.655093324189272</v>
      </c>
      <c r="BR25" s="208">
        <v>2.76758669688991</v>
      </c>
      <c r="BS25" s="208">
        <v>0.0362419360436715</v>
      </c>
      <c r="BT25" s="208">
        <v>0</v>
      </c>
      <c r="BU25" s="208">
        <v>0</v>
      </c>
      <c r="BV25" s="208">
        <v>0</v>
      </c>
      <c r="BW25" s="208">
        <v>0.325661337343936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208">
        <v>0.122489908725207</v>
      </c>
      <c r="CJ25" s="208">
        <v>2.27394849923158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8">
        <v>0</v>
      </c>
      <c r="CR25" s="208">
        <v>0</v>
      </c>
      <c r="CS25" s="208">
        <v>0</v>
      </c>
      <c r="CT25" s="208">
        <v>0</v>
      </c>
      <c r="CU25" s="208">
        <v>0</v>
      </c>
      <c r="CV25" s="208">
        <v>0</v>
      </c>
      <c r="CW25" s="208">
        <v>0</v>
      </c>
      <c r="CX25" s="208">
        <v>0</v>
      </c>
      <c r="CY25" s="208">
        <v>0</v>
      </c>
      <c r="CZ25" s="208">
        <v>0.394269135949552</v>
      </c>
      <c r="DA25" s="208">
        <v>0</v>
      </c>
      <c r="DB25" s="208">
        <v>0</v>
      </c>
      <c r="DC25" s="208">
        <v>0</v>
      </c>
      <c r="DD25" s="208">
        <v>0</v>
      </c>
      <c r="DE25" s="208">
        <v>0</v>
      </c>
      <c r="DF25" s="208">
        <v>0</v>
      </c>
      <c r="DG25" s="208">
        <v>0</v>
      </c>
      <c r="DH25" s="208">
        <v>0</v>
      </c>
      <c r="DI25" s="208">
        <v>0</v>
      </c>
      <c r="DJ25" s="208">
        <v>0</v>
      </c>
      <c r="DK25" s="208">
        <v>0.0577094694199618</v>
      </c>
      <c r="DL25" s="208">
        <v>0</v>
      </c>
      <c r="DM25" s="208">
        <v>7.58585259237206</v>
      </c>
      <c r="DN25" s="208">
        <v>83.5370359185293</v>
      </c>
      <c r="DO25" s="208">
        <v>1.94533202095545</v>
      </c>
      <c r="DP25" s="208">
        <v>0</v>
      </c>
      <c r="DQ25" s="101">
        <f t="shared" si="0"/>
        <v>99.7012208396499</v>
      </c>
      <c r="DR25" s="210">
        <v>0</v>
      </c>
      <c r="DS25" s="208">
        <v>118.103231307343</v>
      </c>
      <c r="DT25" s="85">
        <f t="shared" si="1"/>
        <v>118.103231307343</v>
      </c>
      <c r="DU25" s="208">
        <v>11.347771702101</v>
      </c>
      <c r="DV25" s="208">
        <v>0</v>
      </c>
      <c r="DW25" s="208">
        <v>637.13267285216</v>
      </c>
      <c r="DX25" s="208">
        <v>0</v>
      </c>
      <c r="DY25" s="208">
        <v>0</v>
      </c>
      <c r="DZ25" s="117">
        <f t="shared" si="2"/>
        <v>766.583675861604</v>
      </c>
      <c r="EA25" s="118">
        <f t="shared" si="3"/>
        <v>866.284896701254</v>
      </c>
    </row>
    <row r="26" spans="1:131">
      <c r="A26" s="86" t="s">
        <v>183</v>
      </c>
      <c r="B26" s="200" t="s">
        <v>184</v>
      </c>
      <c r="C26" s="208">
        <v>1.18353301619866</v>
      </c>
      <c r="D26" s="208">
        <v>6.65574926098823</v>
      </c>
      <c r="E26" s="208">
        <v>0</v>
      </c>
      <c r="F26" s="208">
        <v>0</v>
      </c>
      <c r="G26" s="208">
        <v>0</v>
      </c>
      <c r="H26" s="208">
        <v>31.0431853445724</v>
      </c>
      <c r="I26" s="208">
        <v>70.0154619398066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2.02534960325994</v>
      </c>
      <c r="T26" s="208">
        <v>0</v>
      </c>
      <c r="U26" s="208">
        <v>0.708509576466188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0.854089769083977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12.5216807263062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0.360423592148126</v>
      </c>
      <c r="AZ26" s="208">
        <v>0.48608224474624</v>
      </c>
      <c r="BA26" s="208">
        <v>0.0419734433670376</v>
      </c>
      <c r="BB26" s="208">
        <v>0</v>
      </c>
      <c r="BC26" s="209">
        <v>125.896038516944</v>
      </c>
      <c r="BD26" s="210">
        <v>0</v>
      </c>
      <c r="BE26" s="208">
        <v>427.792802605588</v>
      </c>
      <c r="BF26" s="208">
        <v>427.792802605588</v>
      </c>
      <c r="BG26" s="208">
        <v>0</v>
      </c>
      <c r="BH26" s="208">
        <v>0</v>
      </c>
      <c r="BI26" s="208">
        <v>226.84636964379</v>
      </c>
      <c r="BJ26" s="208">
        <v>0</v>
      </c>
      <c r="BK26" s="208">
        <v>0</v>
      </c>
      <c r="BL26" s="211">
        <v>654.639172249378</v>
      </c>
      <c r="BM26" s="213">
        <v>780.535210766322</v>
      </c>
      <c r="BN26" s="212"/>
      <c r="BO26" s="86" t="s">
        <v>56</v>
      </c>
      <c r="BP26" s="87" t="s">
        <v>111</v>
      </c>
      <c r="BQ26" s="208">
        <v>4.03715295778215</v>
      </c>
      <c r="BR26" s="208">
        <v>2.46587774447323</v>
      </c>
      <c r="BS26" s="208">
        <v>0.574743278657719</v>
      </c>
      <c r="BT26" s="208">
        <v>2.52842149606813e-6</v>
      </c>
      <c r="BU26" s="208">
        <v>1.20235086677798</v>
      </c>
      <c r="BV26" s="208">
        <v>12.7369913312554</v>
      </c>
      <c r="BW26" s="208">
        <v>65.2037232302875</v>
      </c>
      <c r="BX26" s="208">
        <v>11.2111845464862</v>
      </c>
      <c r="BY26" s="208">
        <v>0.000484749455273756</v>
      </c>
      <c r="BZ26" s="208">
        <v>0.39529828201425</v>
      </c>
      <c r="CA26" s="208">
        <v>0.195440146318241</v>
      </c>
      <c r="CB26" s="208">
        <v>19.4403116738426</v>
      </c>
      <c r="CC26" s="208">
        <v>1.50183892719863</v>
      </c>
      <c r="CD26" s="208">
        <v>1.85066279936639</v>
      </c>
      <c r="CE26" s="208">
        <v>1.82914980768625</v>
      </c>
      <c r="CF26" s="208">
        <v>0.185798445852584</v>
      </c>
      <c r="CG26" s="208">
        <v>0.0216772425847863</v>
      </c>
      <c r="CH26" s="208">
        <v>10.5606695544546</v>
      </c>
      <c r="CI26" s="208">
        <v>3.2544745862513</v>
      </c>
      <c r="CJ26" s="208">
        <v>0.327423466955152</v>
      </c>
      <c r="CK26" s="208">
        <v>76.6736512659835</v>
      </c>
      <c r="CL26" s="208">
        <v>6.98923729662183</v>
      </c>
      <c r="CM26" s="208">
        <v>1.90199860061881</v>
      </c>
      <c r="CN26" s="208">
        <v>6.19116708239038</v>
      </c>
      <c r="CO26" s="208">
        <v>0.994438537399081</v>
      </c>
      <c r="CP26" s="208">
        <v>2.57069625888661</v>
      </c>
      <c r="CQ26" s="208">
        <v>33.7956786459155</v>
      </c>
      <c r="CR26" s="208">
        <v>70.9602536956466</v>
      </c>
      <c r="CS26" s="208">
        <v>23.8422337575378</v>
      </c>
      <c r="CT26" s="208">
        <v>0.337760748330233</v>
      </c>
      <c r="CU26" s="208">
        <v>23.182179577694</v>
      </c>
      <c r="CV26" s="208">
        <v>2.87239516433573</v>
      </c>
      <c r="CW26" s="208">
        <v>0.539802322895054</v>
      </c>
      <c r="CX26" s="208">
        <v>2.31304935313619</v>
      </c>
      <c r="CY26" s="208">
        <v>120.507912602099</v>
      </c>
      <c r="CZ26" s="208">
        <v>99.9023878236365</v>
      </c>
      <c r="DA26" s="208">
        <v>119.223721657457</v>
      </c>
      <c r="DB26" s="208">
        <v>0.000113686990668559</v>
      </c>
      <c r="DC26" s="208">
        <v>13.422492603698</v>
      </c>
      <c r="DD26" s="208">
        <v>1.04031554209021</v>
      </c>
      <c r="DE26" s="208">
        <v>0.0366442327418478</v>
      </c>
      <c r="DF26" s="208">
        <v>7.23056493654905</v>
      </c>
      <c r="DG26" s="208">
        <v>0.00170123331690621</v>
      </c>
      <c r="DH26" s="208">
        <v>0.000348841452009668</v>
      </c>
      <c r="DI26" s="208">
        <v>0.568684548611885</v>
      </c>
      <c r="DJ26" s="208">
        <v>0.508125642802597</v>
      </c>
      <c r="DK26" s="208">
        <v>4.43737521061079</v>
      </c>
      <c r="DL26" s="208">
        <v>8.64195619386892</v>
      </c>
      <c r="DM26" s="208">
        <v>5.62824675682817</v>
      </c>
      <c r="DN26" s="208">
        <v>12.5836505318594</v>
      </c>
      <c r="DO26" s="208">
        <v>1.24808687027843</v>
      </c>
      <c r="DP26" s="208">
        <v>0</v>
      </c>
      <c r="DQ26" s="101">
        <f t="shared" si="0"/>
        <v>785.142127388405</v>
      </c>
      <c r="DR26" s="210">
        <v>0</v>
      </c>
      <c r="DS26" s="208">
        <v>513.380917475983</v>
      </c>
      <c r="DT26" s="85">
        <f t="shared" si="1"/>
        <v>513.380917475983</v>
      </c>
      <c r="DU26" s="208">
        <v>0</v>
      </c>
      <c r="DV26" s="208">
        <v>0</v>
      </c>
      <c r="DW26" s="208">
        <v>166.851706342062</v>
      </c>
      <c r="DX26" s="208">
        <v>0.0889750189532849</v>
      </c>
      <c r="DY26" s="208">
        <v>0</v>
      </c>
      <c r="DZ26" s="117">
        <f t="shared" si="2"/>
        <v>680.321598836998</v>
      </c>
      <c r="EA26" s="118">
        <f t="shared" si="3"/>
        <v>1465.4637262254</v>
      </c>
    </row>
    <row r="27" spans="1:131">
      <c r="A27" s="86" t="s">
        <v>185</v>
      </c>
      <c r="B27" s="200" t="s">
        <v>186</v>
      </c>
      <c r="C27" s="208">
        <v>0</v>
      </c>
      <c r="D27" s="208">
        <v>0.368757831993611</v>
      </c>
      <c r="E27" s="208">
        <v>0</v>
      </c>
      <c r="F27" s="208">
        <v>0</v>
      </c>
      <c r="G27" s="208">
        <v>0</v>
      </c>
      <c r="H27" s="208">
        <v>0</v>
      </c>
      <c r="I27" s="208">
        <v>0.794073042293815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8">
        <v>0</v>
      </c>
      <c r="AN27" s="208">
        <v>0</v>
      </c>
      <c r="AO27" s="208">
        <v>0</v>
      </c>
      <c r="AP27" s="208">
        <v>0</v>
      </c>
      <c r="AQ27" s="208">
        <v>0</v>
      </c>
      <c r="AR27" s="208">
        <v>5.02453234710476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2.60516620940172</v>
      </c>
      <c r="AZ27" s="208">
        <v>0.898813188699731</v>
      </c>
      <c r="BA27" s="208">
        <v>0.0514367274042719</v>
      </c>
      <c r="BB27" s="208">
        <v>0</v>
      </c>
      <c r="BC27" s="209">
        <v>9.74277934689791</v>
      </c>
      <c r="BD27" s="210">
        <v>0</v>
      </c>
      <c r="BE27" s="208">
        <v>592.778549832966</v>
      </c>
      <c r="BF27" s="208">
        <v>592.778549832966</v>
      </c>
      <c r="BG27" s="208">
        <v>0</v>
      </c>
      <c r="BH27" s="208">
        <v>0</v>
      </c>
      <c r="BI27" s="208">
        <v>105.637644310948</v>
      </c>
      <c r="BJ27" s="208">
        <v>0</v>
      </c>
      <c r="BK27" s="208">
        <v>0</v>
      </c>
      <c r="BL27" s="211">
        <v>698.416194143914</v>
      </c>
      <c r="BM27" s="213">
        <v>708.158973490812</v>
      </c>
      <c r="BN27" s="212"/>
      <c r="BO27" s="86" t="s">
        <v>57</v>
      </c>
      <c r="BP27" s="87" t="s">
        <v>112</v>
      </c>
      <c r="BQ27" s="208">
        <v>16.3112418542607</v>
      </c>
      <c r="BR27" s="208">
        <v>33.3240830700002</v>
      </c>
      <c r="BS27" s="208">
        <v>0.772129632220415</v>
      </c>
      <c r="BT27" s="208">
        <v>2.12031917613143e-6</v>
      </c>
      <c r="BU27" s="208">
        <v>0.0914901930026239</v>
      </c>
      <c r="BV27" s="208">
        <v>0.00121383433466266</v>
      </c>
      <c r="BW27" s="208">
        <v>6.40976938453611</v>
      </c>
      <c r="BX27" s="208">
        <v>8.90607424767216</v>
      </c>
      <c r="BY27" s="208">
        <v>0.000254106180686606</v>
      </c>
      <c r="BZ27" s="208">
        <v>3.81389830346267e-5</v>
      </c>
      <c r="CA27" s="208">
        <v>5.12798138587538e-5</v>
      </c>
      <c r="CB27" s="208">
        <v>0.00043752672579866</v>
      </c>
      <c r="CC27" s="208">
        <v>0.000194832262022812</v>
      </c>
      <c r="CD27" s="208">
        <v>0.469388411858249</v>
      </c>
      <c r="CE27" s="208">
        <v>0</v>
      </c>
      <c r="CF27" s="208">
        <v>8.06213782451536e-5</v>
      </c>
      <c r="CG27" s="208">
        <v>7.29582457369077e-6</v>
      </c>
      <c r="CH27" s="208">
        <v>3.90703548459971</v>
      </c>
      <c r="CI27" s="208">
        <v>1.03792507177652</v>
      </c>
      <c r="CJ27" s="208">
        <v>0.0299521749344942</v>
      </c>
      <c r="CK27" s="208">
        <v>2.82394659476669</v>
      </c>
      <c r="CL27" s="208">
        <v>20.0162378411564</v>
      </c>
      <c r="CM27" s="208">
        <v>0.542062565730267</v>
      </c>
      <c r="CN27" s="208">
        <v>0.934954106275475</v>
      </c>
      <c r="CO27" s="208">
        <v>9.8423613928606e-5</v>
      </c>
      <c r="CP27" s="208">
        <v>0.432168283600627</v>
      </c>
      <c r="CQ27" s="208">
        <v>1.5838288457161</v>
      </c>
      <c r="CR27" s="208">
        <v>9.48941566273763</v>
      </c>
      <c r="CS27" s="208">
        <v>0.187380934522024</v>
      </c>
      <c r="CT27" s="208">
        <v>0.0191139484049521</v>
      </c>
      <c r="CU27" s="208">
        <v>5.40077697556415</v>
      </c>
      <c r="CV27" s="208">
        <v>0.293727645382044</v>
      </c>
      <c r="CW27" s="208">
        <v>2.64057024130412</v>
      </c>
      <c r="CX27" s="208">
        <v>1.88656857743865</v>
      </c>
      <c r="CY27" s="208">
        <v>470.854904667495</v>
      </c>
      <c r="CZ27" s="208">
        <v>1.65531341886378</v>
      </c>
      <c r="DA27" s="208">
        <v>0.00143269419454258</v>
      </c>
      <c r="DB27" s="208">
        <v>9.53372318523922e-5</v>
      </c>
      <c r="DC27" s="208">
        <v>0</v>
      </c>
      <c r="DD27" s="208">
        <v>0.000828951253347943</v>
      </c>
      <c r="DE27" s="208">
        <v>0.607329116629512</v>
      </c>
      <c r="DF27" s="208">
        <v>5.0888387702923</v>
      </c>
      <c r="DG27" s="208">
        <v>0.000928781873027126</v>
      </c>
      <c r="DH27" s="208">
        <v>0.000241873905835651</v>
      </c>
      <c r="DI27" s="208">
        <v>3.00445740633697e-5</v>
      </c>
      <c r="DJ27" s="208">
        <v>11.5870579879491</v>
      </c>
      <c r="DK27" s="208">
        <v>0.00192272449982404</v>
      </c>
      <c r="DL27" s="208">
        <v>0.312300117844111</v>
      </c>
      <c r="DM27" s="208">
        <v>3.01035057746117</v>
      </c>
      <c r="DN27" s="208">
        <v>3.05398497167356</v>
      </c>
      <c r="DO27" s="208">
        <v>2.8248489927433</v>
      </c>
      <c r="DP27" s="208">
        <v>0</v>
      </c>
      <c r="DQ27" s="101">
        <f t="shared" si="0"/>
        <v>616.51262895538</v>
      </c>
      <c r="DR27" s="210">
        <v>0</v>
      </c>
      <c r="DS27" s="208">
        <v>79.9680396364912</v>
      </c>
      <c r="DT27" s="85">
        <f t="shared" si="1"/>
        <v>79.9680396364912</v>
      </c>
      <c r="DU27" s="208">
        <v>0</v>
      </c>
      <c r="DV27" s="208">
        <v>0</v>
      </c>
      <c r="DW27" s="208">
        <v>75.2816876406538</v>
      </c>
      <c r="DX27" s="208">
        <v>0.0746139198613362</v>
      </c>
      <c r="DY27" s="208">
        <v>0</v>
      </c>
      <c r="DZ27" s="117">
        <f t="shared" si="2"/>
        <v>155.324341197006</v>
      </c>
      <c r="EA27" s="118">
        <f t="shared" si="3"/>
        <v>771.836970152387</v>
      </c>
    </row>
    <row r="28" spans="1:131">
      <c r="A28" s="86" t="s">
        <v>187</v>
      </c>
      <c r="B28" s="200" t="s">
        <v>188</v>
      </c>
      <c r="C28" s="208">
        <v>0.438512039145184</v>
      </c>
      <c r="D28" s="208">
        <v>4.11298599896117</v>
      </c>
      <c r="E28" s="208">
        <v>0</v>
      </c>
      <c r="F28" s="208">
        <v>0</v>
      </c>
      <c r="G28" s="208">
        <v>0</v>
      </c>
      <c r="H28" s="208">
        <v>18.3995038552598</v>
      </c>
      <c r="I28" s="208">
        <v>74.6616904201354</v>
      </c>
      <c r="J28" s="208">
        <v>12.9739216492603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2.62390733184691</v>
      </c>
      <c r="Q28" s="208">
        <v>0</v>
      </c>
      <c r="R28" s="208">
        <v>0</v>
      </c>
      <c r="S28" s="208">
        <v>0</v>
      </c>
      <c r="T28" s="208">
        <v>0</v>
      </c>
      <c r="U28" s="208">
        <v>1.56354463983653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10.957668327185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19.451209185005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0.908246859974581</v>
      </c>
      <c r="AZ28" s="208">
        <v>1.26079945427898</v>
      </c>
      <c r="BA28" s="208">
        <v>0.552218953895771</v>
      </c>
      <c r="BB28" s="208">
        <v>0</v>
      </c>
      <c r="BC28" s="209">
        <v>147.904208714785</v>
      </c>
      <c r="BD28" s="210">
        <v>0</v>
      </c>
      <c r="BE28" s="208">
        <v>116.90549717253</v>
      </c>
      <c r="BF28" s="208">
        <v>116.90549717253</v>
      </c>
      <c r="BG28" s="208">
        <v>0</v>
      </c>
      <c r="BH28" s="208">
        <v>0</v>
      </c>
      <c r="BI28" s="208">
        <v>64.4966463056634</v>
      </c>
      <c r="BJ28" s="208">
        <v>0</v>
      </c>
      <c r="BK28" s="208">
        <v>0</v>
      </c>
      <c r="BL28" s="211">
        <v>181.402143478193</v>
      </c>
      <c r="BM28" s="213">
        <v>329.306352192978</v>
      </c>
      <c r="BN28" s="212"/>
      <c r="BO28" s="86" t="s">
        <v>58</v>
      </c>
      <c r="BP28" s="87" t="s">
        <v>113</v>
      </c>
      <c r="BQ28" s="208">
        <v>1.41321905941889</v>
      </c>
      <c r="BR28" s="208">
        <v>2.7314304387099</v>
      </c>
      <c r="BS28" s="208">
        <v>0.149009854978075</v>
      </c>
      <c r="BT28" s="208">
        <v>0.000653435532121428</v>
      </c>
      <c r="BU28" s="208">
        <v>0.0965920600560106</v>
      </c>
      <c r="BV28" s="208">
        <v>1.85962266195164</v>
      </c>
      <c r="BW28" s="208">
        <v>1.24370272383984</v>
      </c>
      <c r="BX28" s="208">
        <v>5.33862715901222e-6</v>
      </c>
      <c r="BY28" s="208">
        <v>8.19870490034166e-5</v>
      </c>
      <c r="BZ28" s="208">
        <v>9.15254119767985e-6</v>
      </c>
      <c r="CA28" s="208">
        <v>1.33616631314461e-5</v>
      </c>
      <c r="CB28" s="208">
        <v>0.000141167463976802</v>
      </c>
      <c r="CC28" s="208">
        <v>1.39979486694196e-5</v>
      </c>
      <c r="CD28" s="208">
        <v>0.493309631045495</v>
      </c>
      <c r="CE28" s="208">
        <v>0.720323322154555</v>
      </c>
      <c r="CF28" s="208">
        <v>2.60123892738387e-5</v>
      </c>
      <c r="CG28" s="208">
        <v>2.35398889246713e-6</v>
      </c>
      <c r="CH28" s="208">
        <v>0.000124024745390573</v>
      </c>
      <c r="CI28" s="208">
        <v>0.155827265296671</v>
      </c>
      <c r="CJ28" s="208">
        <v>1.30823662435497e-5</v>
      </c>
      <c r="CK28" s="208">
        <v>5.52447718863339</v>
      </c>
      <c r="CL28" s="208">
        <v>1.80683014079233</v>
      </c>
      <c r="CM28" s="208">
        <v>21.7779587988012</v>
      </c>
      <c r="CN28" s="208">
        <v>89.3201311434093</v>
      </c>
      <c r="CO28" s="208">
        <v>0.190633276510111</v>
      </c>
      <c r="CP28" s="208">
        <v>9.73964989783103</v>
      </c>
      <c r="CQ28" s="208">
        <v>69.9728886066744</v>
      </c>
      <c r="CR28" s="208">
        <v>20.769013341468</v>
      </c>
      <c r="CS28" s="208">
        <v>33.6486443159148</v>
      </c>
      <c r="CT28" s="208">
        <v>0.380262813202689</v>
      </c>
      <c r="CU28" s="208">
        <v>19.5890844641517</v>
      </c>
      <c r="CV28" s="208">
        <v>2.46048998499867</v>
      </c>
      <c r="CW28" s="208">
        <v>0.276240392310798</v>
      </c>
      <c r="CX28" s="208">
        <v>0.382296786434819</v>
      </c>
      <c r="CY28" s="208">
        <v>92.5447152377051</v>
      </c>
      <c r="CZ28" s="208">
        <v>11.6672321450554</v>
      </c>
      <c r="DA28" s="208">
        <v>0.000342506266134212</v>
      </c>
      <c r="DB28" s="208">
        <v>0</v>
      </c>
      <c r="DC28" s="208">
        <v>0</v>
      </c>
      <c r="DD28" s="208">
        <v>0.00012456453195441</v>
      </c>
      <c r="DE28" s="208">
        <v>0</v>
      </c>
      <c r="DF28" s="208">
        <v>5.37697253378153e-6</v>
      </c>
      <c r="DG28" s="208">
        <v>0.000272126308900675</v>
      </c>
      <c r="DH28" s="208">
        <v>0.0122803563344336</v>
      </c>
      <c r="DI28" s="208">
        <v>1.16963032358511e-6</v>
      </c>
      <c r="DJ28" s="208">
        <v>0.164895820170524</v>
      </c>
      <c r="DK28" s="208">
        <v>2.26867190947322e-5</v>
      </c>
      <c r="DL28" s="208">
        <v>1.28241560732798</v>
      </c>
      <c r="DM28" s="208">
        <v>0.484322076186949</v>
      </c>
      <c r="DN28" s="208">
        <v>3.08130204427951e-6</v>
      </c>
      <c r="DO28" s="208">
        <v>2.32880003117182e-6</v>
      </c>
      <c r="DP28" s="208">
        <v>0</v>
      </c>
      <c r="DQ28" s="101">
        <f t="shared" si="0"/>
        <v>390.859357166211</v>
      </c>
      <c r="DR28" s="210">
        <v>0</v>
      </c>
      <c r="DS28" s="208">
        <v>135.434803951803</v>
      </c>
      <c r="DT28" s="85">
        <f t="shared" si="1"/>
        <v>135.434803951803</v>
      </c>
      <c r="DU28" s="208">
        <v>0</v>
      </c>
      <c r="DV28" s="208">
        <v>0</v>
      </c>
      <c r="DW28" s="208">
        <v>2.10684927992248</v>
      </c>
      <c r="DX28" s="208">
        <v>0</v>
      </c>
      <c r="DY28" s="208">
        <v>0</v>
      </c>
      <c r="DZ28" s="117">
        <f t="shared" si="2"/>
        <v>137.541653231725</v>
      </c>
      <c r="EA28" s="118">
        <f t="shared" si="3"/>
        <v>528.401010397936</v>
      </c>
    </row>
    <row r="29" spans="1:131">
      <c r="A29" s="86" t="s">
        <v>189</v>
      </c>
      <c r="B29" s="200" t="s">
        <v>190</v>
      </c>
      <c r="C29" s="208">
        <v>7.92313156360248</v>
      </c>
      <c r="D29" s="208">
        <v>88.9949267854404</v>
      </c>
      <c r="E29" s="208">
        <v>1.46011984694318</v>
      </c>
      <c r="F29" s="208">
        <v>0</v>
      </c>
      <c r="G29" s="208">
        <v>0</v>
      </c>
      <c r="H29" s="208">
        <v>23.3005981165026</v>
      </c>
      <c r="I29" s="208">
        <v>1.54266894273691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0.0763190610149194</v>
      </c>
      <c r="AX29" s="208">
        <v>0</v>
      </c>
      <c r="AY29" s="208">
        <v>0.384542966732968</v>
      </c>
      <c r="AZ29" s="208">
        <v>0.180268887263624</v>
      </c>
      <c r="BA29" s="208">
        <v>4.03849883877036</v>
      </c>
      <c r="BB29" s="208">
        <v>0</v>
      </c>
      <c r="BC29" s="209">
        <v>127.901075009007</v>
      </c>
      <c r="BD29" s="210">
        <v>0</v>
      </c>
      <c r="BE29" s="208">
        <v>23.5371446134546</v>
      </c>
      <c r="BF29" s="208">
        <v>23.5371446134546</v>
      </c>
      <c r="BG29" s="208">
        <v>0</v>
      </c>
      <c r="BH29" s="208">
        <v>0</v>
      </c>
      <c r="BI29" s="208">
        <v>179.021414247445</v>
      </c>
      <c r="BJ29" s="208">
        <v>0</v>
      </c>
      <c r="BK29" s="208">
        <v>0</v>
      </c>
      <c r="BL29" s="211">
        <v>202.5585588609</v>
      </c>
      <c r="BM29" s="213">
        <v>330.459633869907</v>
      </c>
      <c r="BN29" s="212"/>
      <c r="BO29" s="86" t="s">
        <v>59</v>
      </c>
      <c r="BP29" s="87" t="s">
        <v>114</v>
      </c>
      <c r="BQ29" s="208">
        <v>15.5700002398531</v>
      </c>
      <c r="BR29" s="208">
        <v>16.586404601606</v>
      </c>
      <c r="BS29" s="208">
        <v>1.57225734673332</v>
      </c>
      <c r="BT29" s="208">
        <v>0.000751793298177246</v>
      </c>
      <c r="BU29" s="208">
        <v>0.449864711420651</v>
      </c>
      <c r="BV29" s="208">
        <v>20.7236124976828</v>
      </c>
      <c r="BW29" s="208">
        <v>17.5474062706303</v>
      </c>
      <c r="BX29" s="208">
        <v>22.3580990046816</v>
      </c>
      <c r="BY29" s="208">
        <v>0.00027557371609205</v>
      </c>
      <c r="BZ29" s="208">
        <v>0.22975234870567</v>
      </c>
      <c r="CA29" s="208">
        <v>0.278475375040692</v>
      </c>
      <c r="CB29" s="208">
        <v>0.47881401572865</v>
      </c>
      <c r="CC29" s="208">
        <v>13.0225158466134</v>
      </c>
      <c r="CD29" s="208">
        <v>0.342655477221034</v>
      </c>
      <c r="CE29" s="208">
        <v>0</v>
      </c>
      <c r="CF29" s="208">
        <v>2.12223978096279</v>
      </c>
      <c r="CG29" s="208">
        <v>7.91219436022806e-6</v>
      </c>
      <c r="CH29" s="208">
        <v>7.33607815509226</v>
      </c>
      <c r="CI29" s="208">
        <v>4.53109967350026</v>
      </c>
      <c r="CJ29" s="208">
        <v>0.0570812051744094</v>
      </c>
      <c r="CK29" s="208">
        <v>0.648175513297037</v>
      </c>
      <c r="CL29" s="208">
        <v>1.28572800673691</v>
      </c>
      <c r="CM29" s="208">
        <v>7.52423428952983</v>
      </c>
      <c r="CN29" s="208">
        <v>106.556844257366</v>
      </c>
      <c r="CO29" s="208">
        <v>2.52624659627349</v>
      </c>
      <c r="CP29" s="208">
        <v>6.35503151896988</v>
      </c>
      <c r="CQ29" s="208">
        <v>72.9336573063525</v>
      </c>
      <c r="CR29" s="208">
        <v>34.8232785447525</v>
      </c>
      <c r="CS29" s="208">
        <v>14.7641203094978</v>
      </c>
      <c r="CT29" s="208">
        <v>1.07509718641654</v>
      </c>
      <c r="CU29" s="208">
        <v>34.5003867570326</v>
      </c>
      <c r="CV29" s="208">
        <v>10.6054675653085</v>
      </c>
      <c r="CW29" s="208">
        <v>16.273905068678</v>
      </c>
      <c r="CX29" s="208">
        <v>4.37033406632239</v>
      </c>
      <c r="CY29" s="208">
        <v>302.058843977181</v>
      </c>
      <c r="CZ29" s="208">
        <v>24.8742469890977</v>
      </c>
      <c r="DA29" s="208">
        <v>1.69915680682351</v>
      </c>
      <c r="DB29" s="208">
        <v>0.000417427225242308</v>
      </c>
      <c r="DC29" s="208">
        <v>0</v>
      </c>
      <c r="DD29" s="208">
        <v>0.00194916377852665</v>
      </c>
      <c r="DE29" s="208">
        <v>3.08970298135249</v>
      </c>
      <c r="DF29" s="208">
        <v>85.7095338661471</v>
      </c>
      <c r="DG29" s="208">
        <v>0.0431662585976526</v>
      </c>
      <c r="DH29" s="208">
        <v>0.0579070303137332</v>
      </c>
      <c r="DI29" s="208">
        <v>2.33635326383191e-5</v>
      </c>
      <c r="DJ29" s="208">
        <v>4.94044359777472</v>
      </c>
      <c r="DK29" s="208">
        <v>0.00143874820771008</v>
      </c>
      <c r="DL29" s="208">
        <v>1.78183073720306</v>
      </c>
      <c r="DM29" s="208">
        <v>16.0036172446713</v>
      </c>
      <c r="DN29" s="208">
        <v>0.000424528760102622</v>
      </c>
      <c r="DO29" s="208">
        <v>0.783958794366991</v>
      </c>
      <c r="DP29" s="208">
        <v>0</v>
      </c>
      <c r="DQ29" s="101">
        <f t="shared" si="0"/>
        <v>878.496560331423</v>
      </c>
      <c r="DR29" s="210">
        <v>13.722797491157</v>
      </c>
      <c r="DS29" s="208">
        <v>561.295909384436</v>
      </c>
      <c r="DT29" s="85">
        <f t="shared" si="1"/>
        <v>575.018706875593</v>
      </c>
      <c r="DU29" s="208">
        <v>0</v>
      </c>
      <c r="DV29" s="208">
        <v>0</v>
      </c>
      <c r="DW29" s="208">
        <v>208.740787077052</v>
      </c>
      <c r="DX29" s="208">
        <v>41.0455209025455</v>
      </c>
      <c r="DY29" s="208">
        <v>0</v>
      </c>
      <c r="DZ29" s="117">
        <f t="shared" si="2"/>
        <v>824.80501485519</v>
      </c>
      <c r="EA29" s="118">
        <f t="shared" si="3"/>
        <v>1703.30157518661</v>
      </c>
    </row>
    <row r="30" spans="1:131">
      <c r="A30" s="86" t="s">
        <v>191</v>
      </c>
      <c r="B30" s="200" t="s">
        <v>192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0.910676393657277</v>
      </c>
      <c r="I30" s="208">
        <v>7.93884843473991</v>
      </c>
      <c r="J30" s="208">
        <v>0.499371837689492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8">
        <v>0</v>
      </c>
      <c r="AN30" s="208">
        <v>0</v>
      </c>
      <c r="AO30" s="208">
        <v>0</v>
      </c>
      <c r="AP30" s="208">
        <v>0</v>
      </c>
      <c r="AQ30" s="208">
        <v>0</v>
      </c>
      <c r="AR30" s="208">
        <v>8.65660886106047</v>
      </c>
      <c r="AS30" s="208">
        <v>0</v>
      </c>
      <c r="AT30" s="208">
        <v>0</v>
      </c>
      <c r="AU30" s="208">
        <v>0</v>
      </c>
      <c r="AV30" s="208">
        <v>0</v>
      </c>
      <c r="AW30" s="208">
        <v>0</v>
      </c>
      <c r="AX30" s="208">
        <v>0</v>
      </c>
      <c r="AY30" s="208">
        <v>3.71236077555626</v>
      </c>
      <c r="AZ30" s="208">
        <v>2.01645322838331</v>
      </c>
      <c r="BA30" s="208">
        <v>0.0722978016542298</v>
      </c>
      <c r="BB30" s="208">
        <v>0</v>
      </c>
      <c r="BC30" s="209">
        <v>23.8066173327409</v>
      </c>
      <c r="BD30" s="210">
        <v>0</v>
      </c>
      <c r="BE30" s="208">
        <v>137.456736539873</v>
      </c>
      <c r="BF30" s="208">
        <v>137.456736539873</v>
      </c>
      <c r="BG30" s="208">
        <v>0</v>
      </c>
      <c r="BH30" s="208">
        <v>0</v>
      </c>
      <c r="BI30" s="208">
        <v>314.725006957571</v>
      </c>
      <c r="BJ30" s="208">
        <v>0</v>
      </c>
      <c r="BK30" s="208">
        <v>0</v>
      </c>
      <c r="BL30" s="211">
        <v>452.181743497444</v>
      </c>
      <c r="BM30" s="213">
        <v>475.988360830185</v>
      </c>
      <c r="BN30" s="212"/>
      <c r="BO30" s="86" t="s">
        <v>60</v>
      </c>
      <c r="BP30" s="87" t="s">
        <v>115</v>
      </c>
      <c r="BQ30" s="208">
        <v>0</v>
      </c>
      <c r="BR30" s="208">
        <v>0</v>
      </c>
      <c r="BS30" s="208">
        <v>0</v>
      </c>
      <c r="BT30" s="208">
        <v>0</v>
      </c>
      <c r="BU30" s="208">
        <v>0</v>
      </c>
      <c r="BV30" s="208">
        <v>0.346393024474763</v>
      </c>
      <c r="BW30" s="208">
        <v>0</v>
      </c>
      <c r="BX30" s="208">
        <v>0</v>
      </c>
      <c r="BY30" s="208">
        <v>0</v>
      </c>
      <c r="BZ30" s="208">
        <v>3.28853895958468e-5</v>
      </c>
      <c r="CA30" s="208">
        <v>3.32061241270469e-5</v>
      </c>
      <c r="CB30" s="208">
        <v>0</v>
      </c>
      <c r="CC30" s="208">
        <v>0</v>
      </c>
      <c r="CD30" s="208">
        <v>0</v>
      </c>
      <c r="CE30" s="208">
        <v>1.70281564004283</v>
      </c>
      <c r="CF30" s="208">
        <v>0</v>
      </c>
      <c r="CG30" s="208">
        <v>0</v>
      </c>
      <c r="CH30" s="208">
        <v>0</v>
      </c>
      <c r="CI30" s="208">
        <v>0</v>
      </c>
      <c r="CJ30" s="208">
        <v>0</v>
      </c>
      <c r="CK30" s="208">
        <v>7.36098642233404e-5</v>
      </c>
      <c r="CL30" s="208">
        <v>0</v>
      </c>
      <c r="CM30" s="208">
        <v>0</v>
      </c>
      <c r="CN30" s="208">
        <v>0</v>
      </c>
      <c r="CO30" s="208">
        <v>39.0430308593799</v>
      </c>
      <c r="CP30" s="208">
        <v>0.972300081910776</v>
      </c>
      <c r="CQ30" s="208">
        <v>6.50736520992108</v>
      </c>
      <c r="CR30" s="208">
        <v>1.92418373293705</v>
      </c>
      <c r="CS30" s="208">
        <v>2.29977480159591</v>
      </c>
      <c r="CT30" s="208">
        <v>0.00670985858706042</v>
      </c>
      <c r="CU30" s="208">
        <v>1.41678955813634</v>
      </c>
      <c r="CV30" s="208">
        <v>2.43047612836415</v>
      </c>
      <c r="CW30" s="208">
        <v>1.06510789949748</v>
      </c>
      <c r="CX30" s="208">
        <v>0.0376657483488222</v>
      </c>
      <c r="CY30" s="208">
        <v>8.91311058616891</v>
      </c>
      <c r="CZ30" s="208">
        <v>4.00050770158518</v>
      </c>
      <c r="DA30" s="208">
        <v>0.00124900306839438</v>
      </c>
      <c r="DB30" s="208">
        <v>0</v>
      </c>
      <c r="DC30" s="208">
        <v>0.184415044496319</v>
      </c>
      <c r="DD30" s="208">
        <v>5.17939129422809</v>
      </c>
      <c r="DE30" s="208">
        <v>0.000249454480085245</v>
      </c>
      <c r="DF30" s="208">
        <v>0.00568197654673697</v>
      </c>
      <c r="DG30" s="208">
        <v>4.84261000772</v>
      </c>
      <c r="DH30" s="208">
        <v>33.3935783893712</v>
      </c>
      <c r="DI30" s="208">
        <v>9.09875285410702</v>
      </c>
      <c r="DJ30" s="208">
        <v>0.00213213199592072</v>
      </c>
      <c r="DK30" s="208">
        <v>30.4641689866734</v>
      </c>
      <c r="DL30" s="208">
        <v>53.8256800464821</v>
      </c>
      <c r="DM30" s="208">
        <v>12.0728622002046</v>
      </c>
      <c r="DN30" s="208">
        <v>10.3635989438611</v>
      </c>
      <c r="DO30" s="208">
        <v>27.5227118832065</v>
      </c>
      <c r="DP30" s="208">
        <v>0</v>
      </c>
      <c r="DQ30" s="101">
        <f t="shared" si="0"/>
        <v>257.62345274877</v>
      </c>
      <c r="DR30" s="210">
        <v>0</v>
      </c>
      <c r="DS30" s="208">
        <v>196.220787484049</v>
      </c>
      <c r="DT30" s="85">
        <f t="shared" si="1"/>
        <v>196.220787484049</v>
      </c>
      <c r="DU30" s="208">
        <v>0</v>
      </c>
      <c r="DV30" s="208">
        <v>0</v>
      </c>
      <c r="DW30" s="208">
        <v>578.382694879042</v>
      </c>
      <c r="DX30" s="208">
        <v>155.403570525247</v>
      </c>
      <c r="DY30" s="208">
        <v>0</v>
      </c>
      <c r="DZ30" s="117">
        <f t="shared" si="2"/>
        <v>930.007052888338</v>
      </c>
      <c r="EA30" s="118">
        <f t="shared" si="3"/>
        <v>1187.63050563711</v>
      </c>
    </row>
    <row r="31" spans="1:131">
      <c r="A31" s="86" t="s">
        <v>193</v>
      </c>
      <c r="B31" s="200" t="s">
        <v>194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0.0428765877549042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0</v>
      </c>
      <c r="AM31" s="208">
        <v>0</v>
      </c>
      <c r="AN31" s="208">
        <v>0</v>
      </c>
      <c r="AO31" s="208">
        <v>0.0245787936956541</v>
      </c>
      <c r="AP31" s="208">
        <v>0</v>
      </c>
      <c r="AQ31" s="208">
        <v>0.00749152626776554</v>
      </c>
      <c r="AR31" s="208">
        <v>0.69635403156177</v>
      </c>
      <c r="AS31" s="208">
        <v>0</v>
      </c>
      <c r="AT31" s="208">
        <v>0</v>
      </c>
      <c r="AU31" s="208">
        <v>0.0748031027214428</v>
      </c>
      <c r="AV31" s="208">
        <v>0.00975349949326438</v>
      </c>
      <c r="AW31" s="208">
        <v>0.0167545550060397</v>
      </c>
      <c r="AX31" s="208">
        <v>0</v>
      </c>
      <c r="AY31" s="208">
        <v>0.0302651165888253</v>
      </c>
      <c r="AZ31" s="208">
        <v>0.0626478539398368</v>
      </c>
      <c r="BA31" s="208">
        <v>0</v>
      </c>
      <c r="BB31" s="208">
        <v>0</v>
      </c>
      <c r="BC31" s="209">
        <v>0.965525067029503</v>
      </c>
      <c r="BD31" s="210">
        <v>0</v>
      </c>
      <c r="BE31" s="208">
        <v>4.6091973426179</v>
      </c>
      <c r="BF31" s="208">
        <v>4.6091973426179</v>
      </c>
      <c r="BG31" s="208">
        <v>0</v>
      </c>
      <c r="BH31" s="208">
        <v>0</v>
      </c>
      <c r="BI31" s="208">
        <v>56.0681339566048</v>
      </c>
      <c r="BJ31" s="208">
        <v>0</v>
      </c>
      <c r="BK31" s="208">
        <v>0</v>
      </c>
      <c r="BL31" s="211">
        <v>60.6773312992227</v>
      </c>
      <c r="BM31" s="213">
        <v>61.6428563662522</v>
      </c>
      <c r="BN31" s="212"/>
      <c r="BO31" s="86" t="s">
        <v>61</v>
      </c>
      <c r="BP31" s="87" t="s">
        <v>116</v>
      </c>
      <c r="BQ31" s="208">
        <v>0.555685010626374</v>
      </c>
      <c r="BR31" s="208">
        <v>1.51724497399284</v>
      </c>
      <c r="BS31" s="208">
        <v>0.240744164847511</v>
      </c>
      <c r="BT31" s="208">
        <v>0</v>
      </c>
      <c r="BU31" s="208">
        <v>0.336678193849049</v>
      </c>
      <c r="BV31" s="208">
        <v>0.394860521582993</v>
      </c>
      <c r="BW31" s="208">
        <v>0.500228948347177</v>
      </c>
      <c r="BX31" s="208">
        <v>0.147554956996239</v>
      </c>
      <c r="BY31" s="208">
        <v>0.00041024715636415</v>
      </c>
      <c r="BZ31" s="208">
        <v>0.124432533994638</v>
      </c>
      <c r="CA31" s="208">
        <v>6.68591487387605e-5</v>
      </c>
      <c r="CB31" s="208">
        <v>0.000706374377070311</v>
      </c>
      <c r="CC31" s="208">
        <v>0.17992554242621</v>
      </c>
      <c r="CD31" s="208">
        <v>0.265755738754263</v>
      </c>
      <c r="CE31" s="208">
        <v>0</v>
      </c>
      <c r="CF31" s="208">
        <v>0.000130160907845152</v>
      </c>
      <c r="CG31" s="208">
        <v>1.1778899972448e-5</v>
      </c>
      <c r="CH31" s="208">
        <v>2.98630127394173</v>
      </c>
      <c r="CI31" s="208">
        <v>0.000124516570489784</v>
      </c>
      <c r="CJ31" s="208">
        <v>6.54616017428188e-5</v>
      </c>
      <c r="CK31" s="208">
        <v>0.651480838456158</v>
      </c>
      <c r="CL31" s="208">
        <v>0.569712457793191</v>
      </c>
      <c r="CM31" s="208">
        <v>0.204560110297434</v>
      </c>
      <c r="CN31" s="208">
        <v>0.423004662090963</v>
      </c>
      <c r="CO31" s="208">
        <v>7.60361967141696</v>
      </c>
      <c r="CP31" s="208">
        <v>18.392099857948</v>
      </c>
      <c r="CQ31" s="208">
        <v>30.7032515406016</v>
      </c>
      <c r="CR31" s="208">
        <v>6.29484757559738</v>
      </c>
      <c r="CS31" s="208">
        <v>6.27262093920196</v>
      </c>
      <c r="CT31" s="208">
        <v>0.0879553028937265</v>
      </c>
      <c r="CU31" s="208">
        <v>4.49851089824986</v>
      </c>
      <c r="CV31" s="208">
        <v>5.36817725568876</v>
      </c>
      <c r="CW31" s="208">
        <v>25.492437321693</v>
      </c>
      <c r="CX31" s="208">
        <v>1.09518871418447</v>
      </c>
      <c r="CY31" s="208">
        <v>107.122976990457</v>
      </c>
      <c r="CZ31" s="208">
        <v>15.5499856239863</v>
      </c>
      <c r="DA31" s="208">
        <v>34.2958052244426</v>
      </c>
      <c r="DB31" s="208">
        <v>0.105256431661487</v>
      </c>
      <c r="DC31" s="208">
        <v>0</v>
      </c>
      <c r="DD31" s="208">
        <v>1.54378844269374</v>
      </c>
      <c r="DE31" s="208">
        <v>0.255351559786991</v>
      </c>
      <c r="DF31" s="208">
        <v>0.329172006416236</v>
      </c>
      <c r="DG31" s="208">
        <v>2.42581284089327</v>
      </c>
      <c r="DH31" s="208">
        <v>0.428430084229627</v>
      </c>
      <c r="DI31" s="208">
        <v>1.66760846334987</v>
      </c>
      <c r="DJ31" s="208">
        <v>2.74307402800947</v>
      </c>
      <c r="DK31" s="208">
        <v>11.5593996702883</v>
      </c>
      <c r="DL31" s="208">
        <v>2.25030359342804</v>
      </c>
      <c r="DM31" s="208">
        <v>0.731899063259315</v>
      </c>
      <c r="DN31" s="208">
        <v>0.0775932793109183</v>
      </c>
      <c r="DO31" s="208">
        <v>15.2517787808303</v>
      </c>
      <c r="DP31" s="208">
        <v>0</v>
      </c>
      <c r="DQ31" s="101">
        <f t="shared" si="0"/>
        <v>311.246630487178</v>
      </c>
      <c r="DR31" s="210">
        <v>0</v>
      </c>
      <c r="DS31" s="208">
        <v>213.559630757812</v>
      </c>
      <c r="DT31" s="85">
        <f t="shared" si="1"/>
        <v>213.559630757812</v>
      </c>
      <c r="DU31" s="208">
        <v>0</v>
      </c>
      <c r="DV31" s="208">
        <v>0</v>
      </c>
      <c r="DW31" s="208">
        <v>494.047804299689</v>
      </c>
      <c r="DX31" s="208">
        <v>102.532753766491</v>
      </c>
      <c r="DY31" s="208">
        <v>0</v>
      </c>
      <c r="DZ31" s="117">
        <f t="shared" si="2"/>
        <v>810.140188823993</v>
      </c>
      <c r="EA31" s="118">
        <f t="shared" si="3"/>
        <v>1121.38681931117</v>
      </c>
    </row>
    <row r="32" spans="1:131">
      <c r="A32" s="86" t="s">
        <v>195</v>
      </c>
      <c r="B32" s="200" t="s">
        <v>196</v>
      </c>
      <c r="C32" s="208">
        <v>0.151345184533429</v>
      </c>
      <c r="D32" s="208">
        <v>0.371988648746104</v>
      </c>
      <c r="E32" s="208">
        <v>0.660072449793016</v>
      </c>
      <c r="F32" s="208">
        <v>0</v>
      </c>
      <c r="G32" s="208">
        <v>0</v>
      </c>
      <c r="H32" s="208">
        <v>7.67971149808374</v>
      </c>
      <c r="I32" s="208">
        <v>13.6419441723956</v>
      </c>
      <c r="J32" s="208">
        <v>0.566349518771513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</v>
      </c>
      <c r="V32" s="208">
        <v>0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0.423014925326671</v>
      </c>
      <c r="AM32" s="208">
        <v>0</v>
      </c>
      <c r="AN32" s="208">
        <v>0</v>
      </c>
      <c r="AO32" s="208">
        <v>0</v>
      </c>
      <c r="AP32" s="208">
        <v>0</v>
      </c>
      <c r="AQ32" s="208">
        <v>0.194319590509944</v>
      </c>
      <c r="AR32" s="208">
        <v>14.0614604951498</v>
      </c>
      <c r="AS32" s="208">
        <v>0</v>
      </c>
      <c r="AT32" s="208">
        <v>0</v>
      </c>
      <c r="AU32" s="208">
        <v>0</v>
      </c>
      <c r="AV32" s="208">
        <v>0</v>
      </c>
      <c r="AW32" s="208">
        <v>0.0580290246956477</v>
      </c>
      <c r="AX32" s="208">
        <v>0</v>
      </c>
      <c r="AY32" s="208">
        <v>6.52613849310186</v>
      </c>
      <c r="AZ32" s="208">
        <v>4.75957041001072</v>
      </c>
      <c r="BA32" s="208">
        <v>0.214238911136682</v>
      </c>
      <c r="BB32" s="208">
        <v>0</v>
      </c>
      <c r="BC32" s="209">
        <v>49.3081833222547</v>
      </c>
      <c r="BD32" s="210">
        <v>0</v>
      </c>
      <c r="BE32" s="208">
        <v>194.297195162337</v>
      </c>
      <c r="BF32" s="208">
        <v>194.297195162337</v>
      </c>
      <c r="BG32" s="208">
        <v>0</v>
      </c>
      <c r="BH32" s="208">
        <v>0</v>
      </c>
      <c r="BI32" s="208">
        <v>1052.87158683144</v>
      </c>
      <c r="BJ32" s="208">
        <v>0</v>
      </c>
      <c r="BK32" s="208">
        <v>0</v>
      </c>
      <c r="BL32" s="211">
        <v>1247.16878199378</v>
      </c>
      <c r="BM32" s="213">
        <v>1296.47696531603</v>
      </c>
      <c r="BN32" s="212"/>
      <c r="BO32" s="86" t="s">
        <v>62</v>
      </c>
      <c r="BP32" s="87" t="s">
        <v>117</v>
      </c>
      <c r="BQ32" s="208">
        <v>0.139984632153656</v>
      </c>
      <c r="BR32" s="208">
        <v>0.403928942376803</v>
      </c>
      <c r="BS32" s="208">
        <v>0</v>
      </c>
      <c r="BT32" s="208">
        <v>0.0106266592376786</v>
      </c>
      <c r="BU32" s="208">
        <v>1.03285964491111</v>
      </c>
      <c r="BV32" s="208">
        <v>0.0198238644823222</v>
      </c>
      <c r="BW32" s="208">
        <v>0.0238320224966079</v>
      </c>
      <c r="BX32" s="208">
        <v>0.000276827199310313</v>
      </c>
      <c r="BY32" s="208">
        <v>0.00425132613297772</v>
      </c>
      <c r="BZ32" s="208">
        <v>0.000479145451403779</v>
      </c>
      <c r="CA32" s="208">
        <v>0.000697448109791207</v>
      </c>
      <c r="CB32" s="208">
        <v>0.00732004549530449</v>
      </c>
      <c r="CC32" s="208">
        <v>0.69241785375693</v>
      </c>
      <c r="CD32" s="208">
        <v>0.00237023281431738</v>
      </c>
      <c r="CE32" s="208">
        <v>0</v>
      </c>
      <c r="CF32" s="208">
        <v>0.00134883681807417</v>
      </c>
      <c r="CG32" s="208">
        <v>0.000122062869891411</v>
      </c>
      <c r="CH32" s="208">
        <v>0.00643113330244242</v>
      </c>
      <c r="CI32" s="208">
        <v>0.00129034544639745</v>
      </c>
      <c r="CJ32" s="208">
        <v>0.000678368183370898</v>
      </c>
      <c r="CK32" s="208">
        <v>1.57689942379831</v>
      </c>
      <c r="CL32" s="208">
        <v>0.00186998459282262</v>
      </c>
      <c r="CM32" s="208">
        <v>0.081302221518864</v>
      </c>
      <c r="CN32" s="208">
        <v>0.00428700869329736</v>
      </c>
      <c r="CO32" s="208">
        <v>0.208049540082517</v>
      </c>
      <c r="CP32" s="208">
        <v>0.531679283318146</v>
      </c>
      <c r="CQ32" s="208">
        <v>397.763709572938</v>
      </c>
      <c r="CR32" s="208">
        <v>9.30552650180561</v>
      </c>
      <c r="CS32" s="208">
        <v>0.353777822042851</v>
      </c>
      <c r="CT32" s="208">
        <v>0.343334989312916</v>
      </c>
      <c r="CU32" s="208">
        <v>0.00218931413108745</v>
      </c>
      <c r="CV32" s="208">
        <v>27.5291404355417</v>
      </c>
      <c r="CW32" s="208">
        <v>2.89310359794139e-5</v>
      </c>
      <c r="CX32" s="208">
        <v>0.423254784879378</v>
      </c>
      <c r="CY32" s="208">
        <v>48.9135089261967</v>
      </c>
      <c r="CZ32" s="208">
        <v>4.87323019914197</v>
      </c>
      <c r="DA32" s="208">
        <v>0.0179331170769301</v>
      </c>
      <c r="DB32" s="208">
        <v>0.435424008488665</v>
      </c>
      <c r="DC32" s="208">
        <v>0</v>
      </c>
      <c r="DD32" s="208">
        <v>1.51690859538224</v>
      </c>
      <c r="DE32" s="208">
        <v>3.45368296617436e-5</v>
      </c>
      <c r="DF32" s="208">
        <v>0.00106548193948138</v>
      </c>
      <c r="DG32" s="208">
        <v>0.156513764740132</v>
      </c>
      <c r="DH32" s="208">
        <v>0.00199124807021118</v>
      </c>
      <c r="DI32" s="208">
        <v>7.2958804545903e-5</v>
      </c>
      <c r="DJ32" s="208">
        <v>0.000295192451682181</v>
      </c>
      <c r="DK32" s="208">
        <v>0.00203945399111681</v>
      </c>
      <c r="DL32" s="208">
        <v>4.99147757678703</v>
      </c>
      <c r="DM32" s="208">
        <v>0.797672192563791</v>
      </c>
      <c r="DN32" s="208">
        <v>0.000422131921137048</v>
      </c>
      <c r="DO32" s="208">
        <v>0.0258410005920557</v>
      </c>
      <c r="DP32" s="208">
        <v>0</v>
      </c>
      <c r="DQ32" s="101">
        <f t="shared" si="0"/>
        <v>502.208219589907</v>
      </c>
      <c r="DR32" s="210">
        <v>0</v>
      </c>
      <c r="DS32" s="208">
        <v>1003.41261019815</v>
      </c>
      <c r="DT32" s="85">
        <f t="shared" si="1"/>
        <v>1003.41261019815</v>
      </c>
      <c r="DU32" s="208">
        <v>0</v>
      </c>
      <c r="DV32" s="208">
        <v>0</v>
      </c>
      <c r="DW32" s="208">
        <v>110.469088221607</v>
      </c>
      <c r="DX32" s="208">
        <v>761.919515582661</v>
      </c>
      <c r="DY32" s="208">
        <v>0</v>
      </c>
      <c r="DZ32" s="117">
        <f t="shared" si="2"/>
        <v>1875.80121400242</v>
      </c>
      <c r="EA32" s="118">
        <f t="shared" si="3"/>
        <v>2378.00943359233</v>
      </c>
    </row>
    <row r="33" spans="1:131">
      <c r="A33" s="86" t="s">
        <v>197</v>
      </c>
      <c r="B33" s="200" t="s">
        <v>198</v>
      </c>
      <c r="C33" s="208">
        <v>0.0251873540678108</v>
      </c>
      <c r="D33" s="208">
        <v>0.0176630068095869</v>
      </c>
      <c r="E33" s="208">
        <v>0</v>
      </c>
      <c r="F33" s="208">
        <v>0</v>
      </c>
      <c r="G33" s="208">
        <v>0</v>
      </c>
      <c r="H33" s="208">
        <v>0.0111876391565976</v>
      </c>
      <c r="I33" s="208">
        <v>0.145081510512186</v>
      </c>
      <c r="J33" s="208">
        <v>0.0125660717946286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0.0015962570766799</v>
      </c>
      <c r="T33" s="208">
        <v>0</v>
      </c>
      <c r="U33" s="208">
        <v>0.00415586689335043</v>
      </c>
      <c r="V33" s="208">
        <v>0</v>
      </c>
      <c r="W33" s="208">
        <v>0</v>
      </c>
      <c r="X33" s="208">
        <v>0</v>
      </c>
      <c r="Y33" s="208">
        <v>0</v>
      </c>
      <c r="Z33" s="208">
        <v>0</v>
      </c>
      <c r="AA33" s="208">
        <v>0</v>
      </c>
      <c r="AB33" s="208">
        <v>0</v>
      </c>
      <c r="AC33" s="208">
        <v>0</v>
      </c>
      <c r="AD33" s="208">
        <v>0</v>
      </c>
      <c r="AE33" s="208">
        <v>0</v>
      </c>
      <c r="AF33" s="208">
        <v>0</v>
      </c>
      <c r="AG33" s="208">
        <v>0</v>
      </c>
      <c r="AH33" s="208">
        <v>0</v>
      </c>
      <c r="AI33" s="208">
        <v>0</v>
      </c>
      <c r="AJ33" s="208">
        <v>0</v>
      </c>
      <c r="AK33" s="208">
        <v>0</v>
      </c>
      <c r="AL33" s="208">
        <v>0</v>
      </c>
      <c r="AM33" s="208">
        <v>0</v>
      </c>
      <c r="AN33" s="208">
        <v>0</v>
      </c>
      <c r="AO33" s="208">
        <v>0</v>
      </c>
      <c r="AP33" s="208">
        <v>0</v>
      </c>
      <c r="AQ33" s="208">
        <v>0</v>
      </c>
      <c r="AR33" s="208">
        <v>0.127676268169298</v>
      </c>
      <c r="AS33" s="208">
        <v>0</v>
      </c>
      <c r="AT33" s="208">
        <v>0</v>
      </c>
      <c r="AU33" s="208">
        <v>0.0062255430142724</v>
      </c>
      <c r="AV33" s="208">
        <v>0</v>
      </c>
      <c r="AW33" s="208">
        <v>0</v>
      </c>
      <c r="AX33" s="208">
        <v>0</v>
      </c>
      <c r="AY33" s="208">
        <v>0.0168992865726662</v>
      </c>
      <c r="AZ33" s="208">
        <v>0.021103951919639</v>
      </c>
      <c r="BA33" s="208">
        <v>0.00204048363236025</v>
      </c>
      <c r="BB33" s="208">
        <v>0</v>
      </c>
      <c r="BC33" s="209">
        <v>0.391383239619076</v>
      </c>
      <c r="BD33" s="210">
        <v>0</v>
      </c>
      <c r="BE33" s="208">
        <v>0.26759202944313</v>
      </c>
      <c r="BF33" s="208">
        <v>0.26759202944313</v>
      </c>
      <c r="BG33" s="208">
        <v>0</v>
      </c>
      <c r="BH33" s="208">
        <v>0</v>
      </c>
      <c r="BI33" s="208">
        <v>46.2463363181399</v>
      </c>
      <c r="BJ33" s="208">
        <v>0</v>
      </c>
      <c r="BK33" s="208">
        <v>0</v>
      </c>
      <c r="BL33" s="211">
        <v>46.513928347583</v>
      </c>
      <c r="BM33" s="213">
        <v>46.9053115872021</v>
      </c>
      <c r="BN33" s="212"/>
      <c r="BO33" s="86" t="s">
        <v>63</v>
      </c>
      <c r="BP33" s="87" t="s">
        <v>118</v>
      </c>
      <c r="BQ33" s="208">
        <v>0</v>
      </c>
      <c r="BR33" s="208">
        <v>0</v>
      </c>
      <c r="BS33" s="208">
        <v>0</v>
      </c>
      <c r="BT33" s="208">
        <v>0</v>
      </c>
      <c r="BU33" s="208">
        <v>2.0901327517894e-6</v>
      </c>
      <c r="BV33" s="208">
        <v>0.000532593369993257</v>
      </c>
      <c r="BW33" s="208">
        <v>0.00280131762604388</v>
      </c>
      <c r="BX33" s="208">
        <v>6.12661405040968e-6</v>
      </c>
      <c r="BY33" s="208">
        <v>9.40884222506555e-5</v>
      </c>
      <c r="BZ33" s="208">
        <v>4.14138446882575e-5</v>
      </c>
      <c r="CA33" s="208">
        <v>4.65457094262297e-5</v>
      </c>
      <c r="CB33" s="208">
        <v>0.000162003927695337</v>
      </c>
      <c r="CC33" s="208">
        <v>1.60640603736874e-5</v>
      </c>
      <c r="CD33" s="208">
        <v>5.24569178863847e-5</v>
      </c>
      <c r="CE33" s="208">
        <v>0</v>
      </c>
      <c r="CF33" s="208">
        <v>2.98518448400718e-5</v>
      </c>
      <c r="CG33" s="208">
        <v>2.70144008816039e-6</v>
      </c>
      <c r="CH33" s="208">
        <v>0.000142330926111903</v>
      </c>
      <c r="CI33" s="208">
        <v>0.0994370469762807</v>
      </c>
      <c r="CJ33" s="208">
        <v>1.50133370346033e-5</v>
      </c>
      <c r="CK33" s="208">
        <v>0.00014721522789661</v>
      </c>
      <c r="CL33" s="208">
        <v>4.13856510811794e-5</v>
      </c>
      <c r="CM33" s="208">
        <v>4.54220134899541e-5</v>
      </c>
      <c r="CN33" s="208">
        <v>9.48781324957238e-5</v>
      </c>
      <c r="CO33" s="208">
        <v>1.96484901788312e-5</v>
      </c>
      <c r="CP33" s="208">
        <v>2.01479665462191e-5</v>
      </c>
      <c r="CQ33" s="208">
        <v>0.000586755364743596</v>
      </c>
      <c r="CR33" s="208">
        <v>48.9438863361621</v>
      </c>
      <c r="CS33" s="208">
        <v>0.168028825623545</v>
      </c>
      <c r="CT33" s="208">
        <v>7.66082312751858e-7</v>
      </c>
      <c r="CU33" s="208">
        <v>4.84529076250388e-5</v>
      </c>
      <c r="CV33" s="208">
        <v>3.92031385951562e-7</v>
      </c>
      <c r="CW33" s="208">
        <v>7.81655756286885e-5</v>
      </c>
      <c r="CX33" s="208">
        <v>1.68145006881629e-6</v>
      </c>
      <c r="CY33" s="208">
        <v>0.000604070242391718</v>
      </c>
      <c r="CZ33" s="208">
        <v>2.54390372303854</v>
      </c>
      <c r="DA33" s="208">
        <v>7.26591985536167</v>
      </c>
      <c r="DB33" s="208">
        <v>0</v>
      </c>
      <c r="DC33" s="208">
        <v>0</v>
      </c>
      <c r="DD33" s="208">
        <v>0.000497781403302072</v>
      </c>
      <c r="DE33" s="208">
        <v>0.0002344728951941</v>
      </c>
      <c r="DF33" s="208">
        <v>0.00534690248696859</v>
      </c>
      <c r="DG33" s="208">
        <v>0.000483716396122697</v>
      </c>
      <c r="DH33" s="208">
        <v>0.000442503999624834</v>
      </c>
      <c r="DI33" s="208">
        <v>8.49104455536702e-5</v>
      </c>
      <c r="DJ33" s="208">
        <v>0.00200408171402121</v>
      </c>
      <c r="DK33" s="208">
        <v>0.00588544419316622</v>
      </c>
      <c r="DL33" s="208">
        <v>0.00213539013042216</v>
      </c>
      <c r="DM33" s="208">
        <v>9.86021783851087e-5</v>
      </c>
      <c r="DN33" s="208">
        <v>0.00178468363759888</v>
      </c>
      <c r="DO33" s="208">
        <v>0.000728463368673455</v>
      </c>
      <c r="DP33" s="208">
        <v>0</v>
      </c>
      <c r="DQ33" s="101">
        <f t="shared" si="0"/>
        <v>59.0465363193203</v>
      </c>
      <c r="DR33" s="210">
        <v>0</v>
      </c>
      <c r="DS33" s="208">
        <v>1556.14050094144</v>
      </c>
      <c r="DT33" s="85">
        <f t="shared" si="1"/>
        <v>1556.14050094144</v>
      </c>
      <c r="DU33" s="208">
        <v>0</v>
      </c>
      <c r="DV33" s="208">
        <v>0</v>
      </c>
      <c r="DW33" s="208">
        <v>1174.38171894959</v>
      </c>
      <c r="DX33" s="208">
        <v>466.107856031338</v>
      </c>
      <c r="DY33" s="208">
        <v>0</v>
      </c>
      <c r="DZ33" s="117">
        <f t="shared" si="2"/>
        <v>3196.63007592237</v>
      </c>
      <c r="EA33" s="118">
        <f t="shared" si="3"/>
        <v>3255.67661224169</v>
      </c>
    </row>
    <row r="34" spans="1:131">
      <c r="A34" s="86" t="s">
        <v>199</v>
      </c>
      <c r="B34" s="200" t="s">
        <v>200</v>
      </c>
      <c r="C34" s="208">
        <v>0</v>
      </c>
      <c r="D34" s="208">
        <v>0</v>
      </c>
      <c r="E34" s="208">
        <v>0</v>
      </c>
      <c r="F34" s="208">
        <v>0</v>
      </c>
      <c r="G34" s="208">
        <v>0</v>
      </c>
      <c r="H34" s="208">
        <v>1.37214451691857</v>
      </c>
      <c r="I34" s="208">
        <v>0</v>
      </c>
      <c r="J34" s="208">
        <v>20.6099749310823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  <c r="AL34" s="208">
        <v>0</v>
      </c>
      <c r="AM34" s="208">
        <v>0.0302939159293916</v>
      </c>
      <c r="AN34" s="208">
        <v>0</v>
      </c>
      <c r="AO34" s="208">
        <v>0.107099514189834</v>
      </c>
      <c r="AP34" s="208">
        <v>0</v>
      </c>
      <c r="AQ34" s="208">
        <v>1.2433943194265</v>
      </c>
      <c r="AR34" s="208">
        <v>153.090957714093</v>
      </c>
      <c r="AS34" s="208">
        <v>0</v>
      </c>
      <c r="AT34" s="208">
        <v>0</v>
      </c>
      <c r="AU34" s="208">
        <v>0.396667108660263</v>
      </c>
      <c r="AV34" s="208">
        <v>0</v>
      </c>
      <c r="AW34" s="208">
        <v>0</v>
      </c>
      <c r="AX34" s="208">
        <v>0</v>
      </c>
      <c r="AY34" s="208">
        <v>0.597502126257779</v>
      </c>
      <c r="AZ34" s="208">
        <v>1.58624947905922</v>
      </c>
      <c r="BA34" s="208">
        <v>0.112051804940821</v>
      </c>
      <c r="BB34" s="208">
        <v>0</v>
      </c>
      <c r="BC34" s="209">
        <v>179.146335430558</v>
      </c>
      <c r="BD34" s="210">
        <v>0</v>
      </c>
      <c r="BE34" s="208">
        <v>270.794352723272</v>
      </c>
      <c r="BF34" s="208">
        <v>270.794352723272</v>
      </c>
      <c r="BG34" s="208">
        <v>0</v>
      </c>
      <c r="BH34" s="208">
        <v>0</v>
      </c>
      <c r="BI34" s="208">
        <v>880.253543527129</v>
      </c>
      <c r="BJ34" s="208">
        <v>0</v>
      </c>
      <c r="BK34" s="208">
        <v>0</v>
      </c>
      <c r="BL34" s="211">
        <v>1151.0478962504</v>
      </c>
      <c r="BM34" s="213">
        <v>1330.19423168096</v>
      </c>
      <c r="BN34" s="212"/>
      <c r="BO34" s="86" t="s">
        <v>64</v>
      </c>
      <c r="BP34" s="87" t="s">
        <v>119</v>
      </c>
      <c r="BQ34" s="208">
        <v>0</v>
      </c>
      <c r="BR34" s="208">
        <v>0</v>
      </c>
      <c r="BS34" s="208">
        <v>0</v>
      </c>
      <c r="BT34" s="208">
        <v>0</v>
      </c>
      <c r="BU34" s="208">
        <v>9.70774114813621e-6</v>
      </c>
      <c r="BV34" s="208">
        <v>0.00203629373413262</v>
      </c>
      <c r="BW34" s="208">
        <v>0.00244972300598927</v>
      </c>
      <c r="BX34" s="208">
        <v>2.84554094781748e-5</v>
      </c>
      <c r="BY34" s="208">
        <v>0.000436999060209902</v>
      </c>
      <c r="BZ34" s="208">
        <v>4.87839475933795e-5</v>
      </c>
      <c r="CA34" s="208">
        <v>7.12189827815358e-5</v>
      </c>
      <c r="CB34" s="208">
        <v>0.000752436510887309</v>
      </c>
      <c r="CC34" s="208">
        <v>7.46104474762583e-5</v>
      </c>
      <c r="CD34" s="208">
        <v>0.000243639156333057</v>
      </c>
      <c r="CE34" s="208">
        <v>0</v>
      </c>
      <c r="CF34" s="208">
        <v>0.000138648601268817</v>
      </c>
      <c r="CG34" s="208">
        <v>1.25469930465459e-5</v>
      </c>
      <c r="CH34" s="208">
        <v>0.000661064129484576</v>
      </c>
      <c r="CI34" s="208">
        <v>0.000132636200983917</v>
      </c>
      <c r="CJ34" s="208">
        <v>6.97303028130058e-5</v>
      </c>
      <c r="CK34" s="208">
        <v>0.000362397056949046</v>
      </c>
      <c r="CL34" s="208">
        <v>0.00019221802423756</v>
      </c>
      <c r="CM34" s="208">
        <v>0.000210965140376909</v>
      </c>
      <c r="CN34" s="208">
        <v>0.000440666914624696</v>
      </c>
      <c r="CO34" s="208">
        <v>9.1258536781691e-5</v>
      </c>
      <c r="CP34" s="208">
        <v>9.35783833464903e-5</v>
      </c>
      <c r="CQ34" s="208">
        <v>0.00272521886149795</v>
      </c>
      <c r="CR34" s="208">
        <v>179.677044415136</v>
      </c>
      <c r="CS34" s="208">
        <v>41.4788353325</v>
      </c>
      <c r="CT34" s="208">
        <v>3.558113131328e-6</v>
      </c>
      <c r="CU34" s="208">
        <v>0.0002250423015934</v>
      </c>
      <c r="CV34" s="208">
        <v>1.82081220128468e-6</v>
      </c>
      <c r="CW34" s="208">
        <v>1.79623100063425e-6</v>
      </c>
      <c r="CX34" s="208">
        <v>7.80959104516685e-6</v>
      </c>
      <c r="CY34" s="208">
        <v>2.78808109117801e-6</v>
      </c>
      <c r="CZ34" s="208">
        <v>120.88097578186</v>
      </c>
      <c r="DA34" s="208">
        <v>122.029426059545</v>
      </c>
      <c r="DB34" s="208">
        <v>0</v>
      </c>
      <c r="DC34" s="208">
        <v>0</v>
      </c>
      <c r="DD34" s="208">
        <v>0.000663941245126349</v>
      </c>
      <c r="DE34" s="208">
        <v>0</v>
      </c>
      <c r="DF34" s="208">
        <v>2.86597941089338e-5</v>
      </c>
      <c r="DG34" s="208">
        <v>0.00145046007501781</v>
      </c>
      <c r="DH34" s="208">
        <v>0.000198630538904178</v>
      </c>
      <c r="DI34" s="208">
        <v>6.23424502299623e-6</v>
      </c>
      <c r="DJ34" s="208">
        <v>0</v>
      </c>
      <c r="DK34" s="208">
        <v>0.123805069570376</v>
      </c>
      <c r="DL34" s="208">
        <v>1.4472148109108</v>
      </c>
      <c r="DM34" s="208">
        <v>4.70125824521172</v>
      </c>
      <c r="DN34" s="208">
        <v>1.64236439040132e-5</v>
      </c>
      <c r="DO34" s="208">
        <v>1.24127339306537e-5</v>
      </c>
      <c r="DP34" s="208">
        <v>0</v>
      </c>
      <c r="DQ34" s="101">
        <f t="shared" si="0"/>
        <v>470.352462089282</v>
      </c>
      <c r="DR34" s="210">
        <v>0</v>
      </c>
      <c r="DS34" s="208">
        <v>287.041946493563</v>
      </c>
      <c r="DT34" s="85">
        <f t="shared" si="1"/>
        <v>287.041946493563</v>
      </c>
      <c r="DU34" s="208">
        <v>0</v>
      </c>
      <c r="DV34" s="208">
        <v>0</v>
      </c>
      <c r="DW34" s="208">
        <v>0.000443303903673395</v>
      </c>
      <c r="DX34" s="208">
        <v>0</v>
      </c>
      <c r="DY34" s="208">
        <v>0</v>
      </c>
      <c r="DZ34" s="117">
        <f t="shared" si="2"/>
        <v>287.042389797467</v>
      </c>
      <c r="EA34" s="118">
        <f t="shared" si="3"/>
        <v>757.394851886748</v>
      </c>
    </row>
    <row r="35" spans="1:131">
      <c r="A35" s="86" t="s">
        <v>201</v>
      </c>
      <c r="B35" s="200" t="s">
        <v>202</v>
      </c>
      <c r="C35" s="208">
        <v>0</v>
      </c>
      <c r="D35" s="208">
        <v>0</v>
      </c>
      <c r="E35" s="208">
        <v>0</v>
      </c>
      <c r="F35" s="208">
        <v>0</v>
      </c>
      <c r="G35" s="208">
        <v>0</v>
      </c>
      <c r="H35" s="208">
        <v>0</v>
      </c>
      <c r="I35" s="208">
        <v>0</v>
      </c>
      <c r="J35" s="208">
        <v>0</v>
      </c>
      <c r="K35" s="208">
        <v>120.283137766441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8">
        <v>0</v>
      </c>
      <c r="AB35" s="208">
        <v>0</v>
      </c>
      <c r="AC35" s="208">
        <v>0</v>
      </c>
      <c r="AD35" s="208">
        <v>0</v>
      </c>
      <c r="AE35" s="208">
        <v>0</v>
      </c>
      <c r="AF35" s="208">
        <v>0</v>
      </c>
      <c r="AG35" s="208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8">
        <v>0</v>
      </c>
      <c r="AN35" s="208">
        <v>0</v>
      </c>
      <c r="AO35" s="208">
        <v>0</v>
      </c>
      <c r="AP35" s="208">
        <v>0</v>
      </c>
      <c r="AQ35" s="208">
        <v>0</v>
      </c>
      <c r="AR35" s="208">
        <v>0</v>
      </c>
      <c r="AS35" s="208">
        <v>0</v>
      </c>
      <c r="AT35" s="208">
        <v>0</v>
      </c>
      <c r="AU35" s="208">
        <v>0</v>
      </c>
      <c r="AV35" s="208">
        <v>0</v>
      </c>
      <c r="AW35" s="208">
        <v>0</v>
      </c>
      <c r="AX35" s="208">
        <v>0</v>
      </c>
      <c r="AY35" s="208">
        <v>0</v>
      </c>
      <c r="AZ35" s="208">
        <v>0</v>
      </c>
      <c r="BA35" s="208">
        <v>0</v>
      </c>
      <c r="BB35" s="208">
        <v>0</v>
      </c>
      <c r="BC35" s="209">
        <v>120.283137766441</v>
      </c>
      <c r="BD35" s="210">
        <v>12.9394715397804</v>
      </c>
      <c r="BE35" s="208">
        <v>2666.06765189785</v>
      </c>
      <c r="BF35" s="208">
        <v>2679.00712343763</v>
      </c>
      <c r="BG35" s="208">
        <v>0</v>
      </c>
      <c r="BH35" s="208">
        <v>0</v>
      </c>
      <c r="BI35" s="208">
        <v>1604.49751820286</v>
      </c>
      <c r="BJ35" s="208">
        <v>0</v>
      </c>
      <c r="BK35" s="208">
        <v>0</v>
      </c>
      <c r="BL35" s="211">
        <v>4283.50464164049</v>
      </c>
      <c r="BM35" s="213">
        <v>4403.78777940693</v>
      </c>
      <c r="BN35" s="212"/>
      <c r="BO35" s="86" t="s">
        <v>65</v>
      </c>
      <c r="BP35" s="87" t="s">
        <v>120</v>
      </c>
      <c r="BQ35" s="208">
        <v>0</v>
      </c>
      <c r="BR35" s="208">
        <v>0</v>
      </c>
      <c r="BS35" s="208">
        <v>0</v>
      </c>
      <c r="BT35" s="208">
        <v>0</v>
      </c>
      <c r="BU35" s="208">
        <v>7.50698952819142e-6</v>
      </c>
      <c r="BV35" s="208">
        <v>0.00157466453886549</v>
      </c>
      <c r="BW35" s="208">
        <v>0.0018943691093846</v>
      </c>
      <c r="BX35" s="208">
        <v>2.20045485055057e-5</v>
      </c>
      <c r="BY35" s="208">
        <v>0.000337931071581473</v>
      </c>
      <c r="BZ35" s="208">
        <v>3.7724592996348e-5</v>
      </c>
      <c r="CA35" s="208">
        <v>5.50735902195003e-5</v>
      </c>
      <c r="CB35" s="208">
        <v>0.000581858634430563</v>
      </c>
      <c r="CC35" s="208">
        <v>5.76962075266583e-5</v>
      </c>
      <c r="CD35" s="208">
        <v>0.000188405991397989</v>
      </c>
      <c r="CE35" s="208">
        <v>0</v>
      </c>
      <c r="CF35" s="208">
        <v>0.000107216867646211</v>
      </c>
      <c r="CG35" s="208">
        <v>9.70258106117653e-6</v>
      </c>
      <c r="CH35" s="208">
        <v>0.00051120043497003</v>
      </c>
      <c r="CI35" s="208">
        <v>0.000102567482656511</v>
      </c>
      <c r="CJ35" s="208">
        <v>5.39223950275345e-5</v>
      </c>
      <c r="CK35" s="208">
        <v>0.000280241393960756</v>
      </c>
      <c r="CL35" s="208">
        <v>0.000148642065446713</v>
      </c>
      <c r="CM35" s="208">
        <v>0.000163139197415348</v>
      </c>
      <c r="CN35" s="208">
        <v>0.000340767420868358</v>
      </c>
      <c r="CO35" s="208">
        <v>7.05701634936727e-5</v>
      </c>
      <c r="CP35" s="208">
        <v>7.23640992407443e-5</v>
      </c>
      <c r="CQ35" s="208">
        <v>0.00210740986426308</v>
      </c>
      <c r="CR35" s="208">
        <v>0.000163733927368285</v>
      </c>
      <c r="CS35" s="208">
        <v>0</v>
      </c>
      <c r="CT35" s="208">
        <v>1.54158558650933</v>
      </c>
      <c r="CU35" s="208">
        <v>0.000174025056466003</v>
      </c>
      <c r="CV35" s="208">
        <v>0.246077329126607</v>
      </c>
      <c r="CW35" s="208">
        <v>1.3890241927766e-6</v>
      </c>
      <c r="CX35" s="208">
        <v>6.03915136393812e-6</v>
      </c>
      <c r="CY35" s="208">
        <v>2.15602118307823e-6</v>
      </c>
      <c r="CZ35" s="208">
        <v>0.360706480938085</v>
      </c>
      <c r="DA35" s="208">
        <v>0.0780064510174237</v>
      </c>
      <c r="DB35" s="208">
        <v>0</v>
      </c>
      <c r="DC35" s="208">
        <v>0</v>
      </c>
      <c r="DD35" s="208">
        <v>0.000513425306509619</v>
      </c>
      <c r="DE35" s="208">
        <v>0</v>
      </c>
      <c r="DF35" s="208">
        <v>2.21625989993764e-5</v>
      </c>
      <c r="DG35" s="208">
        <v>0.00112163977469763</v>
      </c>
      <c r="DH35" s="208">
        <v>0.000153600858611579</v>
      </c>
      <c r="DI35" s="208">
        <v>4.82093737252125e-6</v>
      </c>
      <c r="DJ35" s="208">
        <v>0</v>
      </c>
      <c r="DK35" s="208">
        <v>9.35092479548964e-5</v>
      </c>
      <c r="DL35" s="208">
        <v>0.000162277442378499</v>
      </c>
      <c r="DM35" s="208">
        <v>0.206280225636013</v>
      </c>
      <c r="DN35" s="208">
        <v>1.27003924930408e-5</v>
      </c>
      <c r="DO35" s="208">
        <v>1.25515590822849</v>
      </c>
      <c r="DP35" s="208">
        <v>0</v>
      </c>
      <c r="DQ35" s="101">
        <f t="shared" si="0"/>
        <v>3.69896844043602</v>
      </c>
      <c r="DR35" s="210">
        <v>0</v>
      </c>
      <c r="DS35" s="208">
        <v>22.6299671438982</v>
      </c>
      <c r="DT35" s="85">
        <f t="shared" si="1"/>
        <v>22.6299671438982</v>
      </c>
      <c r="DU35" s="208">
        <v>0</v>
      </c>
      <c r="DV35" s="208">
        <v>0</v>
      </c>
      <c r="DW35" s="208">
        <v>78.1224269095018</v>
      </c>
      <c r="DX35" s="208">
        <v>12.9268667614561</v>
      </c>
      <c r="DY35" s="208">
        <v>0</v>
      </c>
      <c r="DZ35" s="117">
        <f t="shared" si="2"/>
        <v>113.679260814856</v>
      </c>
      <c r="EA35" s="118">
        <f t="shared" si="3"/>
        <v>117.378229255292</v>
      </c>
    </row>
    <row r="36" spans="1:131">
      <c r="A36" s="86" t="s">
        <v>203</v>
      </c>
      <c r="B36" s="200" t="s">
        <v>204</v>
      </c>
      <c r="C36" s="208">
        <v>2.53406147055511</v>
      </c>
      <c r="D36" s="208">
        <v>0.204474897739756</v>
      </c>
      <c r="E36" s="208">
        <v>0.0489914569912169</v>
      </c>
      <c r="F36" s="208">
        <v>0</v>
      </c>
      <c r="G36" s="208">
        <v>0.857846012662942</v>
      </c>
      <c r="H36" s="208">
        <v>0</v>
      </c>
      <c r="I36" s="208">
        <v>1.76636842188664</v>
      </c>
      <c r="J36" s="208">
        <v>0</v>
      </c>
      <c r="K36" s="208">
        <v>0</v>
      </c>
      <c r="L36" s="208">
        <v>34.0195063767368</v>
      </c>
      <c r="M36" s="208">
        <v>80.46830590053</v>
      </c>
      <c r="N36" s="208">
        <v>95.728749410707</v>
      </c>
      <c r="O36" s="208">
        <v>0</v>
      </c>
      <c r="P36" s="208">
        <v>0.595508202547377</v>
      </c>
      <c r="Q36" s="208">
        <v>0</v>
      </c>
      <c r="R36" s="208">
        <v>0</v>
      </c>
      <c r="S36" s="208">
        <v>0</v>
      </c>
      <c r="T36" s="208">
        <v>0</v>
      </c>
      <c r="U36" s="208">
        <v>0</v>
      </c>
      <c r="V36" s="208">
        <v>0.0952285777758051</v>
      </c>
      <c r="W36" s="208">
        <v>6.31886069708949</v>
      </c>
      <c r="X36" s="208">
        <v>0</v>
      </c>
      <c r="Y36" s="208">
        <v>0</v>
      </c>
      <c r="Z36" s="208">
        <v>0.449424607271225</v>
      </c>
      <c r="AA36" s="208">
        <v>0</v>
      </c>
      <c r="AB36" s="208">
        <v>0</v>
      </c>
      <c r="AC36" s="208">
        <v>0</v>
      </c>
      <c r="AD36" s="208">
        <v>0</v>
      </c>
      <c r="AE36" s="208">
        <v>10.8227871958474</v>
      </c>
      <c r="AF36" s="208">
        <v>0.0295553479438857</v>
      </c>
      <c r="AG36" s="208">
        <v>27.565785027941</v>
      </c>
      <c r="AH36" s="208">
        <v>0</v>
      </c>
      <c r="AI36" s="208">
        <v>0.0636651689320547</v>
      </c>
      <c r="AJ36" s="208">
        <v>0</v>
      </c>
      <c r="AK36" s="208">
        <v>6.11395889038503</v>
      </c>
      <c r="AL36" s="208">
        <v>0.288371947960654</v>
      </c>
      <c r="AM36" s="208">
        <v>0.977664764015029</v>
      </c>
      <c r="AN36" s="208">
        <v>0</v>
      </c>
      <c r="AO36" s="208">
        <v>0</v>
      </c>
      <c r="AP36" s="208">
        <v>0</v>
      </c>
      <c r="AQ36" s="208">
        <v>0.681454215604883</v>
      </c>
      <c r="AR36" s="208">
        <v>1.81869484422772</v>
      </c>
      <c r="AS36" s="208">
        <v>0</v>
      </c>
      <c r="AT36" s="208">
        <v>0</v>
      </c>
      <c r="AU36" s="208">
        <v>0</v>
      </c>
      <c r="AV36" s="208">
        <v>0</v>
      </c>
      <c r="AW36" s="208">
        <v>0</v>
      </c>
      <c r="AX36" s="208">
        <v>0.0219063586612876</v>
      </c>
      <c r="AY36" s="208">
        <v>0.369031652895394</v>
      </c>
      <c r="AZ36" s="208">
        <v>0.321068274824321</v>
      </c>
      <c r="BA36" s="208">
        <v>11.4692191087877</v>
      </c>
      <c r="BB36" s="208">
        <v>0</v>
      </c>
      <c r="BC36" s="209">
        <v>283.63048883052</v>
      </c>
      <c r="BD36" s="210">
        <v>0</v>
      </c>
      <c r="BE36" s="208">
        <v>113.713545756324</v>
      </c>
      <c r="BF36" s="208">
        <v>113.713545756324</v>
      </c>
      <c r="BG36" s="208">
        <v>0</v>
      </c>
      <c r="BH36" s="208">
        <v>0</v>
      </c>
      <c r="BI36" s="208">
        <v>173.640973682593</v>
      </c>
      <c r="BJ36" s="208">
        <v>0</v>
      </c>
      <c r="BK36" s="208">
        <v>0</v>
      </c>
      <c r="BL36" s="211">
        <v>287.354519438917</v>
      </c>
      <c r="BM36" s="213">
        <v>570.985008269437</v>
      </c>
      <c r="BN36" s="212"/>
      <c r="BO36" s="86" t="s">
        <v>66</v>
      </c>
      <c r="BP36" s="87" t="s">
        <v>121</v>
      </c>
      <c r="BQ36" s="208">
        <v>0.000287635338230798</v>
      </c>
      <c r="BR36" s="208">
        <v>0.000829978521029572</v>
      </c>
      <c r="BS36" s="208">
        <v>0.00930806327491258</v>
      </c>
      <c r="BT36" s="208">
        <v>0.000304107186416357</v>
      </c>
      <c r="BU36" s="208">
        <v>0.00167405735534916</v>
      </c>
      <c r="BV36" s="208">
        <v>0.00248084002501887</v>
      </c>
      <c r="BW36" s="208">
        <v>0.00295459238576354</v>
      </c>
      <c r="BX36" s="208">
        <v>3.43198541110354e-5</v>
      </c>
      <c r="BY36" s="208">
        <v>0.000527061260691633</v>
      </c>
      <c r="BZ36" s="208">
        <v>6.70052882266802e-5</v>
      </c>
      <c r="CA36" s="208">
        <v>4.1517982571212</v>
      </c>
      <c r="CB36" s="208">
        <v>6.18620639151726</v>
      </c>
      <c r="CC36" s="208">
        <v>0.101037842759068</v>
      </c>
      <c r="CD36" s="208">
        <v>0.00029385134336231</v>
      </c>
      <c r="CE36" s="208">
        <v>0</v>
      </c>
      <c r="CF36" s="208">
        <v>0.000167223029135975</v>
      </c>
      <c r="CG36" s="208">
        <v>1.51328333974567e-5</v>
      </c>
      <c r="CH36" s="208">
        <v>0.546288278974272</v>
      </c>
      <c r="CI36" s="208">
        <v>0.0178647049892049</v>
      </c>
      <c r="CJ36" s="208">
        <v>8.41011907242526e-5</v>
      </c>
      <c r="CK36" s="208">
        <v>0.00368825644737006</v>
      </c>
      <c r="CL36" s="208">
        <v>0.367344195056202</v>
      </c>
      <c r="CM36" s="208">
        <v>0.000417283186714748</v>
      </c>
      <c r="CN36" s="208">
        <v>0.000531485032154587</v>
      </c>
      <c r="CO36" s="208">
        <v>0.000535734641165699</v>
      </c>
      <c r="CP36" s="208">
        <v>0.00120346886048793</v>
      </c>
      <c r="CQ36" s="208">
        <v>4.87744755357543</v>
      </c>
      <c r="CR36" s="208">
        <v>1.10559309040384</v>
      </c>
      <c r="CS36" s="208">
        <v>0.578914043796059</v>
      </c>
      <c r="CT36" s="208">
        <v>0.000709692554701362</v>
      </c>
      <c r="CU36" s="208">
        <v>87.3984914848248</v>
      </c>
      <c r="CV36" s="208">
        <v>0.188181689297767</v>
      </c>
      <c r="CW36" s="208">
        <v>0.100197567183957</v>
      </c>
      <c r="CX36" s="208">
        <v>0.0628408507006291</v>
      </c>
      <c r="CY36" s="208">
        <v>4.90137405251226</v>
      </c>
      <c r="CZ36" s="208">
        <v>4.3490907624166</v>
      </c>
      <c r="DA36" s="208">
        <v>1.39867965694005</v>
      </c>
      <c r="DB36" s="208">
        <v>0.261563694153833</v>
      </c>
      <c r="DC36" s="208">
        <v>0.031613724535861</v>
      </c>
      <c r="DD36" s="208">
        <v>1.19932265572863</v>
      </c>
      <c r="DE36" s="208">
        <v>6.19539284381568e-5</v>
      </c>
      <c r="DF36" s="208">
        <v>0.0492966553015972</v>
      </c>
      <c r="DG36" s="208">
        <v>0.0020872363468716</v>
      </c>
      <c r="DH36" s="208">
        <v>0.928591948679333</v>
      </c>
      <c r="DI36" s="208">
        <v>2.22137956010714</v>
      </c>
      <c r="DJ36" s="208">
        <v>1.2322515904171</v>
      </c>
      <c r="DK36" s="208">
        <v>8.90513713354174</v>
      </c>
      <c r="DL36" s="208">
        <v>7.06429791307454</v>
      </c>
      <c r="DM36" s="208">
        <v>16.3306594587219</v>
      </c>
      <c r="DN36" s="208">
        <v>238.925364627357</v>
      </c>
      <c r="DO36" s="208">
        <v>3.87663574828078</v>
      </c>
      <c r="DP36" s="208">
        <v>0</v>
      </c>
      <c r="DQ36" s="101">
        <f t="shared" si="0"/>
        <v>397.385728211852</v>
      </c>
      <c r="DR36" s="210">
        <v>0</v>
      </c>
      <c r="DS36" s="208">
        <v>741.603502371326</v>
      </c>
      <c r="DT36" s="85">
        <f t="shared" si="1"/>
        <v>741.603502371326</v>
      </c>
      <c r="DU36" s="208">
        <v>0</v>
      </c>
      <c r="DV36" s="208">
        <v>0</v>
      </c>
      <c r="DW36" s="208">
        <v>1359.40805616241</v>
      </c>
      <c r="DX36" s="208">
        <v>238.71234905263</v>
      </c>
      <c r="DY36" s="208">
        <v>0</v>
      </c>
      <c r="DZ36" s="117">
        <f t="shared" si="2"/>
        <v>2339.72390758637</v>
      </c>
      <c r="EA36" s="118">
        <f t="shared" si="3"/>
        <v>2737.10963579822</v>
      </c>
    </row>
    <row r="37" spans="1:131">
      <c r="A37" s="86" t="s">
        <v>205</v>
      </c>
      <c r="B37" s="200" t="s">
        <v>206</v>
      </c>
      <c r="C37" s="208">
        <v>0</v>
      </c>
      <c r="D37" s="208">
        <v>0</v>
      </c>
      <c r="E37" s="208">
        <v>0</v>
      </c>
      <c r="F37" s="208">
        <v>0.000161966266242718</v>
      </c>
      <c r="G37" s="208">
        <v>0</v>
      </c>
      <c r="H37" s="208">
        <v>0</v>
      </c>
      <c r="I37" s="208">
        <v>0</v>
      </c>
      <c r="J37" s="208">
        <v>0</v>
      </c>
      <c r="K37" s="208">
        <v>0</v>
      </c>
      <c r="L37" s="208">
        <v>0.0191720025475372</v>
      </c>
      <c r="M37" s="208">
        <v>2.89511622933773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</v>
      </c>
      <c r="V37" s="208">
        <v>0</v>
      </c>
      <c r="W37" s="208">
        <v>0</v>
      </c>
      <c r="X37" s="208">
        <v>0</v>
      </c>
      <c r="Y37" s="208">
        <v>0</v>
      </c>
      <c r="Z37" s="208">
        <v>0.0773803667712541</v>
      </c>
      <c r="AA37" s="208">
        <v>0</v>
      </c>
      <c r="AB37" s="208">
        <v>0</v>
      </c>
      <c r="AC37" s="208">
        <v>0</v>
      </c>
      <c r="AD37" s="208">
        <v>0</v>
      </c>
      <c r="AE37" s="208">
        <v>0</v>
      </c>
      <c r="AF37" s="208">
        <v>0</v>
      </c>
      <c r="AG37" s="208">
        <v>0</v>
      </c>
      <c r="AH37" s="208">
        <v>0</v>
      </c>
      <c r="AI37" s="208">
        <v>0.0832486643050135</v>
      </c>
      <c r="AJ37" s="208">
        <v>0.0979066442668573</v>
      </c>
      <c r="AK37" s="208">
        <v>0.148975027740339</v>
      </c>
      <c r="AL37" s="208">
        <v>0.769575409442884</v>
      </c>
      <c r="AM37" s="208">
        <v>1.08234152803681</v>
      </c>
      <c r="AN37" s="208">
        <v>0.0154593032076183</v>
      </c>
      <c r="AO37" s="208">
        <v>1.86650164075962</v>
      </c>
      <c r="AP37" s="208">
        <v>0.217863863846087</v>
      </c>
      <c r="AQ37" s="208">
        <v>0.108907144043451</v>
      </c>
      <c r="AR37" s="208">
        <v>0.960326633215828</v>
      </c>
      <c r="AS37" s="208">
        <v>0.0444391087078118</v>
      </c>
      <c r="AT37" s="208">
        <v>0.306922356636062</v>
      </c>
      <c r="AU37" s="208">
        <v>3.99788969121704</v>
      </c>
      <c r="AV37" s="208">
        <v>0.265300908514628</v>
      </c>
      <c r="AW37" s="208">
        <v>1.29011179192412</v>
      </c>
      <c r="AX37" s="208">
        <v>2.12674885347326</v>
      </c>
      <c r="AY37" s="208">
        <v>4.57820265519472</v>
      </c>
      <c r="AZ37" s="208">
        <v>0.654576274055846</v>
      </c>
      <c r="BA37" s="208">
        <v>8.74707477523738</v>
      </c>
      <c r="BB37" s="208">
        <v>0</v>
      </c>
      <c r="BC37" s="209">
        <v>30.3542028387481</v>
      </c>
      <c r="BD37" s="210">
        <v>0</v>
      </c>
      <c r="BE37" s="208">
        <v>147.492953718721</v>
      </c>
      <c r="BF37" s="208">
        <v>147.492953718721</v>
      </c>
      <c r="BG37" s="208">
        <v>0</v>
      </c>
      <c r="BH37" s="208">
        <v>0</v>
      </c>
      <c r="BI37" s="208">
        <v>1345.87561071289</v>
      </c>
      <c r="BJ37" s="208">
        <v>0</v>
      </c>
      <c r="BK37" s="208">
        <v>0</v>
      </c>
      <c r="BL37" s="211">
        <v>1493.36856443161</v>
      </c>
      <c r="BM37" s="213">
        <v>1523.72276727036</v>
      </c>
      <c r="BN37" s="212"/>
      <c r="BO37" s="86" t="s">
        <v>67</v>
      </c>
      <c r="BP37" s="87" t="s">
        <v>122</v>
      </c>
      <c r="BQ37" s="208">
        <v>0</v>
      </c>
      <c r="BR37" s="208">
        <v>0</v>
      </c>
      <c r="BS37" s="208">
        <v>0.00627973317262896</v>
      </c>
      <c r="BT37" s="208">
        <v>0.0715241454189484</v>
      </c>
      <c r="BU37" s="208">
        <v>1.63569108059812</v>
      </c>
      <c r="BV37" s="208">
        <v>4.97513133554896</v>
      </c>
      <c r="BW37" s="208">
        <v>3.69373133555095</v>
      </c>
      <c r="BX37" s="208">
        <v>0.750161351345658</v>
      </c>
      <c r="BY37" s="208">
        <v>6.88922823316476e-5</v>
      </c>
      <c r="BZ37" s="208">
        <v>0.254568488526178</v>
      </c>
      <c r="CA37" s="208">
        <v>1.3181252931424</v>
      </c>
      <c r="CB37" s="208">
        <v>1.23921188552734</v>
      </c>
      <c r="CC37" s="208">
        <v>0.477412002405182</v>
      </c>
      <c r="CD37" s="208">
        <v>3.50798220074057</v>
      </c>
      <c r="CE37" s="208">
        <v>0.254911155402071</v>
      </c>
      <c r="CF37" s="208">
        <v>0.630389909490275</v>
      </c>
      <c r="CG37" s="208">
        <v>0.103893659952477</v>
      </c>
      <c r="CH37" s="208">
        <v>4.51778821637785</v>
      </c>
      <c r="CI37" s="208">
        <v>0.470201867870867</v>
      </c>
      <c r="CJ37" s="208">
        <v>0.234400390515629</v>
      </c>
      <c r="CK37" s="208">
        <v>1.37671863945387</v>
      </c>
      <c r="CL37" s="208">
        <v>1.38815310278683</v>
      </c>
      <c r="CM37" s="208">
        <v>0.925217032148975</v>
      </c>
      <c r="CN37" s="208">
        <v>3.01836326099341</v>
      </c>
      <c r="CO37" s="208">
        <v>0.407812389153155</v>
      </c>
      <c r="CP37" s="208">
        <v>0.71123687700418</v>
      </c>
      <c r="CQ37" s="208">
        <v>4.54168889969943</v>
      </c>
      <c r="CR37" s="208">
        <v>1.79777236030114</v>
      </c>
      <c r="CS37" s="208">
        <v>1.55296534101153</v>
      </c>
      <c r="CT37" s="208">
        <v>0.417700382361663</v>
      </c>
      <c r="CU37" s="208">
        <v>1.86132950533061</v>
      </c>
      <c r="CV37" s="208">
        <v>0.835676986792113</v>
      </c>
      <c r="CW37" s="208">
        <v>0.597266948056218</v>
      </c>
      <c r="CX37" s="208">
        <v>0.412908856918854</v>
      </c>
      <c r="CY37" s="208">
        <v>5.10921738922049</v>
      </c>
      <c r="CZ37" s="208">
        <v>12.0252809399715</v>
      </c>
      <c r="DA37" s="208">
        <v>17.5820837616355</v>
      </c>
      <c r="DB37" s="208">
        <v>0.240479500377906</v>
      </c>
      <c r="DC37" s="208">
        <v>0.283948025939096</v>
      </c>
      <c r="DD37" s="208">
        <v>3.64053803617341</v>
      </c>
      <c r="DE37" s="208">
        <v>3.55650790756381e-5</v>
      </c>
      <c r="DF37" s="208">
        <v>0.698067800662967</v>
      </c>
      <c r="DG37" s="208">
        <v>2.52136826155576</v>
      </c>
      <c r="DH37" s="208">
        <v>1.34465250264828</v>
      </c>
      <c r="DI37" s="208">
        <v>0.227539008322369</v>
      </c>
      <c r="DJ37" s="208">
        <v>1.70207014659911</v>
      </c>
      <c r="DK37" s="208">
        <v>1.90161383169388</v>
      </c>
      <c r="DL37" s="208">
        <v>1.3434939328407</v>
      </c>
      <c r="DM37" s="208">
        <v>1.11164332180732</v>
      </c>
      <c r="DN37" s="208">
        <v>0.613257668485913</v>
      </c>
      <c r="DO37" s="208">
        <v>0.421607419262344</v>
      </c>
      <c r="DP37" s="208">
        <v>0</v>
      </c>
      <c r="DQ37" s="101">
        <f t="shared" si="0"/>
        <v>94.753180638156</v>
      </c>
      <c r="DR37" s="210">
        <v>0</v>
      </c>
      <c r="DS37" s="208">
        <v>5.60400582156647e-5</v>
      </c>
      <c r="DT37" s="85">
        <f t="shared" si="1"/>
        <v>5.60400582156647e-5</v>
      </c>
      <c r="DU37" s="208">
        <v>0</v>
      </c>
      <c r="DV37" s="208">
        <v>0</v>
      </c>
      <c r="DW37" s="208">
        <v>0.199922821499971</v>
      </c>
      <c r="DX37" s="208">
        <v>2.43998641340746</v>
      </c>
      <c r="DY37" s="208">
        <v>0</v>
      </c>
      <c r="DZ37" s="117">
        <f t="shared" si="2"/>
        <v>2.63996527496564</v>
      </c>
      <c r="EA37" s="118">
        <f t="shared" si="3"/>
        <v>97.3931459131217</v>
      </c>
    </row>
    <row r="38" spans="1:131">
      <c r="A38" s="86" t="s">
        <v>207</v>
      </c>
      <c r="B38" s="200" t="s">
        <v>208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99.4733841674899</v>
      </c>
      <c r="O38" s="208">
        <v>0</v>
      </c>
      <c r="P38" s="208">
        <v>0.772243334183021</v>
      </c>
      <c r="Q38" s="208">
        <v>0</v>
      </c>
      <c r="R38" s="208">
        <v>0</v>
      </c>
      <c r="S38" s="208">
        <v>0</v>
      </c>
      <c r="T38" s="208">
        <v>0</v>
      </c>
      <c r="U38" s="208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0.15621705055263</v>
      </c>
      <c r="AA38" s="208">
        <v>0</v>
      </c>
      <c r="AB38" s="208">
        <v>0</v>
      </c>
      <c r="AC38" s="208">
        <v>0</v>
      </c>
      <c r="AD38" s="208">
        <v>0</v>
      </c>
      <c r="AE38" s="208">
        <v>0</v>
      </c>
      <c r="AF38" s="208">
        <v>0</v>
      </c>
      <c r="AG38" s="208">
        <v>0.268684272502551</v>
      </c>
      <c r="AH38" s="208">
        <v>0</v>
      </c>
      <c r="AI38" s="208">
        <v>0.240222323106081</v>
      </c>
      <c r="AJ38" s="208">
        <v>0</v>
      </c>
      <c r="AK38" s="208">
        <v>0.319331013232635</v>
      </c>
      <c r="AL38" s="208">
        <v>0</v>
      </c>
      <c r="AM38" s="208">
        <v>0</v>
      </c>
      <c r="AN38" s="208">
        <v>0</v>
      </c>
      <c r="AO38" s="208">
        <v>0</v>
      </c>
      <c r="AP38" s="208">
        <v>0</v>
      </c>
      <c r="AQ38" s="208">
        <v>0</v>
      </c>
      <c r="AR38" s="208">
        <v>0</v>
      </c>
      <c r="AS38" s="208">
        <v>0</v>
      </c>
      <c r="AT38" s="208">
        <v>0.0515223754858505</v>
      </c>
      <c r="AU38" s="208">
        <v>0</v>
      </c>
      <c r="AV38" s="208">
        <v>0</v>
      </c>
      <c r="AW38" s="208">
        <v>0</v>
      </c>
      <c r="AX38" s="208">
        <v>1.22393917705102</v>
      </c>
      <c r="AY38" s="208">
        <v>0.277163425941573</v>
      </c>
      <c r="AZ38" s="208">
        <v>0</v>
      </c>
      <c r="BA38" s="208">
        <v>0</v>
      </c>
      <c r="BB38" s="208">
        <v>0</v>
      </c>
      <c r="BC38" s="209">
        <v>102.782707139545</v>
      </c>
      <c r="BD38" s="210">
        <v>4.10014466948198</v>
      </c>
      <c r="BE38" s="208">
        <v>1133.29566314884</v>
      </c>
      <c r="BF38" s="208">
        <v>1137.39580781832</v>
      </c>
      <c r="BG38" s="208">
        <v>0</v>
      </c>
      <c r="BH38" s="208">
        <v>0</v>
      </c>
      <c r="BI38" s="208">
        <v>1678.16923878134</v>
      </c>
      <c r="BJ38" s="208">
        <v>0</v>
      </c>
      <c r="BK38" s="208">
        <v>0</v>
      </c>
      <c r="BL38" s="211">
        <v>2815.56504659966</v>
      </c>
      <c r="BM38" s="213">
        <v>2918.34775373921</v>
      </c>
      <c r="BN38" s="212"/>
      <c r="BO38" s="86" t="s">
        <v>68</v>
      </c>
      <c r="BP38" s="87" t="s">
        <v>123</v>
      </c>
      <c r="BQ38" s="208">
        <v>53.1484538471612</v>
      </c>
      <c r="BR38" s="208">
        <v>52.1179053513792</v>
      </c>
      <c r="BS38" s="208">
        <v>1.41309862187738</v>
      </c>
      <c r="BT38" s="208">
        <v>0</v>
      </c>
      <c r="BU38" s="208">
        <v>1.0491381469986</v>
      </c>
      <c r="BV38" s="208">
        <v>11.7447686769017</v>
      </c>
      <c r="BW38" s="208">
        <v>17.7173043284403</v>
      </c>
      <c r="BX38" s="208">
        <v>1.47068636240424</v>
      </c>
      <c r="BY38" s="208">
        <v>0.782451481323957</v>
      </c>
      <c r="BZ38" s="208">
        <v>1.86370758165832</v>
      </c>
      <c r="CA38" s="208">
        <v>0.692556838726016</v>
      </c>
      <c r="CB38" s="208">
        <v>5.84831078675519</v>
      </c>
      <c r="CC38" s="208">
        <v>5.20997002328249</v>
      </c>
      <c r="CD38" s="208">
        <v>2.09613954116447</v>
      </c>
      <c r="CE38" s="208">
        <v>0.373411407020726</v>
      </c>
      <c r="CF38" s="208">
        <v>0.150326931513342</v>
      </c>
      <c r="CG38" s="208">
        <v>0.164457429671016</v>
      </c>
      <c r="CH38" s="208">
        <v>8.34071052307299</v>
      </c>
      <c r="CI38" s="208">
        <v>0.600045223730665</v>
      </c>
      <c r="CJ38" s="208">
        <v>0.229533335319554</v>
      </c>
      <c r="CK38" s="208">
        <v>5.8819155489445</v>
      </c>
      <c r="CL38" s="208">
        <v>4.689523791223</v>
      </c>
      <c r="CM38" s="208">
        <v>4.26814466047299</v>
      </c>
      <c r="CN38" s="208">
        <v>10.6589560932427</v>
      </c>
      <c r="CO38" s="208">
        <v>0.329014479545167</v>
      </c>
      <c r="CP38" s="208">
        <v>0.680056737427855</v>
      </c>
      <c r="CQ38" s="208">
        <v>2.84970483151235</v>
      </c>
      <c r="CR38" s="208">
        <v>1.62972686079204</v>
      </c>
      <c r="CS38" s="208">
        <v>2.36771459908239</v>
      </c>
      <c r="CT38" s="208">
        <v>0.116771358637997</v>
      </c>
      <c r="CU38" s="208">
        <v>4.95670570195255</v>
      </c>
      <c r="CV38" s="208">
        <v>2.42747027140769</v>
      </c>
      <c r="CW38" s="208">
        <v>186.336562349256</v>
      </c>
      <c r="CX38" s="208">
        <v>49.9840892771618</v>
      </c>
      <c r="CY38" s="208">
        <v>5.85913168807896</v>
      </c>
      <c r="CZ38" s="208">
        <v>465.609063794967</v>
      </c>
      <c r="DA38" s="208">
        <v>17.4649189114407</v>
      </c>
      <c r="DB38" s="208">
        <v>0.558099869112138</v>
      </c>
      <c r="DC38" s="208">
        <v>0.402945580358864</v>
      </c>
      <c r="DD38" s="208">
        <v>16.1469229965845</v>
      </c>
      <c r="DE38" s="208">
        <v>21.9124936536193</v>
      </c>
      <c r="DF38" s="208">
        <v>101.045652081375</v>
      </c>
      <c r="DG38" s="208">
        <v>59.899195505899</v>
      </c>
      <c r="DH38" s="208">
        <v>15.4622828840397</v>
      </c>
      <c r="DI38" s="208">
        <v>28.4298167508513</v>
      </c>
      <c r="DJ38" s="208">
        <v>24.2603855842676</v>
      </c>
      <c r="DK38" s="208">
        <v>48.8312383227006</v>
      </c>
      <c r="DL38" s="208">
        <v>54.1785208612258</v>
      </c>
      <c r="DM38" s="208">
        <v>38.8637712169479</v>
      </c>
      <c r="DN38" s="208">
        <v>99.5578303464626</v>
      </c>
      <c r="DO38" s="208">
        <v>57.0288790833474</v>
      </c>
      <c r="DP38" s="208">
        <v>0</v>
      </c>
      <c r="DQ38" s="101">
        <f t="shared" si="0"/>
        <v>1497.70048213034</v>
      </c>
      <c r="DR38" s="210">
        <v>0</v>
      </c>
      <c r="DS38" s="208">
        <v>619.908378135024</v>
      </c>
      <c r="DT38" s="85">
        <f t="shared" si="1"/>
        <v>619.908378135024</v>
      </c>
      <c r="DU38" s="208">
        <v>0</v>
      </c>
      <c r="DV38" s="208">
        <v>0</v>
      </c>
      <c r="DW38" s="208">
        <v>1224.19359351196</v>
      </c>
      <c r="DX38" s="208">
        <v>0</v>
      </c>
      <c r="DY38" s="208">
        <v>0</v>
      </c>
      <c r="DZ38" s="117">
        <f t="shared" si="2"/>
        <v>1844.10197164698</v>
      </c>
      <c r="EA38" s="118">
        <f t="shared" si="3"/>
        <v>3341.80245377732</v>
      </c>
    </row>
    <row r="39" spans="1:131">
      <c r="A39" s="86" t="s">
        <v>209</v>
      </c>
      <c r="B39" s="200" t="s">
        <v>210</v>
      </c>
      <c r="C39" s="208">
        <v>3.2022370639921</v>
      </c>
      <c r="D39" s="208">
        <v>6.91383043139341</v>
      </c>
      <c r="E39" s="208">
        <v>0.506273896328794</v>
      </c>
      <c r="F39" s="208">
        <v>0</v>
      </c>
      <c r="G39" s="208">
        <v>0</v>
      </c>
      <c r="H39" s="208">
        <v>0.237979469939781</v>
      </c>
      <c r="I39" s="208">
        <v>0.682845106381479</v>
      </c>
      <c r="J39" s="208">
        <v>0.251506123466569</v>
      </c>
      <c r="K39" s="208">
        <v>0</v>
      </c>
      <c r="L39" s="208">
        <v>0.0727267912002122</v>
      </c>
      <c r="M39" s="208">
        <v>0</v>
      </c>
      <c r="N39" s="208">
        <v>0</v>
      </c>
      <c r="O39" s="208">
        <v>20.7720039681993</v>
      </c>
      <c r="P39" s="208">
        <v>0.71471197714128</v>
      </c>
      <c r="Q39" s="208">
        <v>0</v>
      </c>
      <c r="R39" s="208">
        <v>0</v>
      </c>
      <c r="S39" s="208">
        <v>0</v>
      </c>
      <c r="T39" s="208">
        <v>0</v>
      </c>
      <c r="U39" s="208">
        <v>0</v>
      </c>
      <c r="V39" s="208">
        <v>0</v>
      </c>
      <c r="W39" s="208">
        <v>0</v>
      </c>
      <c r="X39" s="208">
        <v>0.0562063050002035</v>
      </c>
      <c r="Y39" s="208">
        <v>0</v>
      </c>
      <c r="Z39" s="208">
        <v>1.24367669835072</v>
      </c>
      <c r="AA39" s="208">
        <v>0</v>
      </c>
      <c r="AB39" s="208">
        <v>0</v>
      </c>
      <c r="AC39" s="208">
        <v>0.837318932987294</v>
      </c>
      <c r="AD39" s="208">
        <v>0.486151299119041</v>
      </c>
      <c r="AE39" s="208">
        <v>0.179089300234289</v>
      </c>
      <c r="AF39" s="208">
        <v>0.0378594984237948</v>
      </c>
      <c r="AG39" s="208">
        <v>56.0303566786245</v>
      </c>
      <c r="AH39" s="208">
        <v>0</v>
      </c>
      <c r="AI39" s="208">
        <v>0.498270564129527</v>
      </c>
      <c r="AJ39" s="208">
        <v>0</v>
      </c>
      <c r="AK39" s="208">
        <v>120.471804896059</v>
      </c>
      <c r="AL39" s="208">
        <v>6.7005781614988</v>
      </c>
      <c r="AM39" s="208">
        <v>0</v>
      </c>
      <c r="AN39" s="208">
        <v>0</v>
      </c>
      <c r="AO39" s="208">
        <v>0</v>
      </c>
      <c r="AP39" s="208">
        <v>0.214254308733579</v>
      </c>
      <c r="AQ39" s="208">
        <v>0</v>
      </c>
      <c r="AR39" s="208">
        <v>0</v>
      </c>
      <c r="AS39" s="208">
        <v>0</v>
      </c>
      <c r="AT39" s="208">
        <v>0.0652960504739965</v>
      </c>
      <c r="AU39" s="208">
        <v>0</v>
      </c>
      <c r="AV39" s="208">
        <v>3.17626102238733</v>
      </c>
      <c r="AW39" s="208">
        <v>0</v>
      </c>
      <c r="AX39" s="208">
        <v>0.265810400266191</v>
      </c>
      <c r="AY39" s="208">
        <v>0.618279715644862</v>
      </c>
      <c r="AZ39" s="208">
        <v>0</v>
      </c>
      <c r="BA39" s="208">
        <v>2.91014003618143</v>
      </c>
      <c r="BB39" s="208">
        <v>0</v>
      </c>
      <c r="BC39" s="209">
        <v>227.145468696157</v>
      </c>
      <c r="BD39" s="210">
        <v>0</v>
      </c>
      <c r="BE39" s="208">
        <v>54.1753858510783</v>
      </c>
      <c r="BF39" s="208">
        <v>54.1753858510783</v>
      </c>
      <c r="BG39" s="208">
        <v>0</v>
      </c>
      <c r="BH39" s="208">
        <v>0</v>
      </c>
      <c r="BI39" s="208">
        <v>12.1604474028266</v>
      </c>
      <c r="BJ39" s="208">
        <v>0</v>
      </c>
      <c r="BK39" s="208">
        <v>0</v>
      </c>
      <c r="BL39" s="211">
        <v>66.3358332539049</v>
      </c>
      <c r="BM39" s="213">
        <v>293.481301950062</v>
      </c>
      <c r="BN39" s="212"/>
      <c r="BO39" s="86" t="s">
        <v>69</v>
      </c>
      <c r="BP39" s="87" t="s">
        <v>124</v>
      </c>
      <c r="BQ39" s="208">
        <v>0</v>
      </c>
      <c r="BR39" s="208">
        <v>0</v>
      </c>
      <c r="BS39" s="208">
        <v>0</v>
      </c>
      <c r="BT39" s="208">
        <v>0</v>
      </c>
      <c r="BU39" s="208">
        <v>0.026106583258855</v>
      </c>
      <c r="BV39" s="208">
        <v>0.588178181566081</v>
      </c>
      <c r="BW39" s="208">
        <v>0.412412862988244</v>
      </c>
      <c r="BX39" s="208">
        <v>0.19549539540759</v>
      </c>
      <c r="BY39" s="208">
        <v>0</v>
      </c>
      <c r="BZ39" s="208">
        <v>0.0300556686866601</v>
      </c>
      <c r="CA39" s="208">
        <v>0.171546921046837</v>
      </c>
      <c r="CB39" s="208">
        <v>0</v>
      </c>
      <c r="CC39" s="208">
        <v>0.0661576692045971</v>
      </c>
      <c r="CD39" s="208">
        <v>0.062596699739002</v>
      </c>
      <c r="CE39" s="208">
        <v>0</v>
      </c>
      <c r="CF39" s="208">
        <v>1.32363025819489</v>
      </c>
      <c r="CG39" s="208">
        <v>0.0101859805531156</v>
      </c>
      <c r="CH39" s="208">
        <v>0.359050249413871</v>
      </c>
      <c r="CI39" s="208">
        <v>0.0862895908090821</v>
      </c>
      <c r="CJ39" s="208">
        <v>0.0515454366377924</v>
      </c>
      <c r="CK39" s="208">
        <v>0.111383372524216</v>
      </c>
      <c r="CL39" s="208">
        <v>0.0446270682954077</v>
      </c>
      <c r="CM39" s="208">
        <v>0.0390631801415571</v>
      </c>
      <c r="CN39" s="208">
        <v>0.229655071177539</v>
      </c>
      <c r="CO39" s="208">
        <v>0</v>
      </c>
      <c r="CP39" s="208">
        <v>0.0503428777585703</v>
      </c>
      <c r="CQ39" s="208">
        <v>0.128503462550163</v>
      </c>
      <c r="CR39" s="208">
        <v>0.128415987236294</v>
      </c>
      <c r="CS39" s="208">
        <v>0.144870071654536</v>
      </c>
      <c r="CT39" s="208">
        <v>0.00352550941369564</v>
      </c>
      <c r="CU39" s="208">
        <v>0.121814582573035</v>
      </c>
      <c r="CV39" s="208">
        <v>0</v>
      </c>
      <c r="CW39" s="208">
        <v>0.035932473340992</v>
      </c>
      <c r="CX39" s="208">
        <v>1.71782177912038</v>
      </c>
      <c r="CY39" s="208">
        <v>0.326579065669947</v>
      </c>
      <c r="CZ39" s="208">
        <v>5.12737734072312</v>
      </c>
      <c r="DA39" s="208">
        <v>0.774386663482311</v>
      </c>
      <c r="DB39" s="208">
        <v>0</v>
      </c>
      <c r="DC39" s="208">
        <v>0</v>
      </c>
      <c r="DD39" s="208">
        <v>2.41199811976104</v>
      </c>
      <c r="DE39" s="208">
        <v>0.483808703580446</v>
      </c>
      <c r="DF39" s="208">
        <v>2.85730707558778</v>
      </c>
      <c r="DG39" s="208">
        <v>0.0494449538238538</v>
      </c>
      <c r="DH39" s="208">
        <v>0.201411107271037</v>
      </c>
      <c r="DI39" s="208">
        <v>0.965670801368739</v>
      </c>
      <c r="DJ39" s="208">
        <v>0.584995367495324</v>
      </c>
      <c r="DK39" s="208">
        <v>0.993804617119852</v>
      </c>
      <c r="DL39" s="208">
        <v>9.17870047287241</v>
      </c>
      <c r="DM39" s="208">
        <v>29.7008760799635</v>
      </c>
      <c r="DN39" s="208">
        <v>9.31876615727345</v>
      </c>
      <c r="DO39" s="208">
        <v>3.76541614958859</v>
      </c>
      <c r="DP39" s="208">
        <v>0</v>
      </c>
      <c r="DQ39" s="101">
        <f t="shared" si="0"/>
        <v>72.8797496088743</v>
      </c>
      <c r="DR39" s="210">
        <v>0</v>
      </c>
      <c r="DS39" s="208">
        <v>0.124807358178655</v>
      </c>
      <c r="DT39" s="85">
        <f t="shared" si="1"/>
        <v>0.124807358178655</v>
      </c>
      <c r="DU39" s="208">
        <v>0</v>
      </c>
      <c r="DV39" s="208">
        <v>0</v>
      </c>
      <c r="DW39" s="208">
        <v>47.4855080515208</v>
      </c>
      <c r="DX39" s="208">
        <v>0</v>
      </c>
      <c r="DY39" s="208">
        <v>0</v>
      </c>
      <c r="DZ39" s="117">
        <f t="shared" si="2"/>
        <v>47.6103154096994</v>
      </c>
      <c r="EA39" s="118">
        <f t="shared" si="3"/>
        <v>120.490065018574</v>
      </c>
    </row>
    <row r="40" spans="1:131">
      <c r="A40" s="86" t="s">
        <v>211</v>
      </c>
      <c r="B40" s="200" t="s">
        <v>212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13.2362573061868</v>
      </c>
      <c r="Q40" s="208">
        <v>0</v>
      </c>
      <c r="R40" s="208">
        <v>0</v>
      </c>
      <c r="S40" s="208">
        <v>0</v>
      </c>
      <c r="T40" s="208">
        <v>0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8">
        <v>0</v>
      </c>
      <c r="AN40" s="208">
        <v>0</v>
      </c>
      <c r="AO40" s="208">
        <v>0</v>
      </c>
      <c r="AP40" s="208">
        <v>0</v>
      </c>
      <c r="AQ40" s="208">
        <v>0</v>
      </c>
      <c r="AR40" s="208">
        <v>0</v>
      </c>
      <c r="AS40" s="208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8">
        <v>0</v>
      </c>
      <c r="AZ40" s="208">
        <v>0</v>
      </c>
      <c r="BA40" s="208">
        <v>0</v>
      </c>
      <c r="BB40" s="208">
        <v>0</v>
      </c>
      <c r="BC40" s="209">
        <v>13.2362573061868</v>
      </c>
      <c r="BD40" s="210">
        <v>0</v>
      </c>
      <c r="BE40" s="208">
        <v>3.18639398923114</v>
      </c>
      <c r="BF40" s="208">
        <v>3.18639398923114</v>
      </c>
      <c r="BG40" s="208">
        <v>0</v>
      </c>
      <c r="BH40" s="208">
        <v>0</v>
      </c>
      <c r="BI40" s="208">
        <v>0</v>
      </c>
      <c r="BJ40" s="208">
        <v>0</v>
      </c>
      <c r="BK40" s="208">
        <v>0</v>
      </c>
      <c r="BL40" s="211">
        <v>3.18639398923114</v>
      </c>
      <c r="BM40" s="213">
        <v>16.4226512954179</v>
      </c>
      <c r="BN40" s="212"/>
      <c r="BO40" s="86" t="s">
        <v>70</v>
      </c>
      <c r="BP40" s="87" t="s">
        <v>125</v>
      </c>
      <c r="BQ40" s="208">
        <v>0.0273455790536463</v>
      </c>
      <c r="BR40" s="208">
        <v>0.430209731115431</v>
      </c>
      <c r="BS40" s="208">
        <v>2.91751311161693e-5</v>
      </c>
      <c r="BT40" s="208">
        <v>4.04060054356773e-5</v>
      </c>
      <c r="BU40" s="208">
        <v>0.00755491484683091</v>
      </c>
      <c r="BV40" s="208">
        <v>0.0368610415965398</v>
      </c>
      <c r="BW40" s="208">
        <v>0.0433800639889338</v>
      </c>
      <c r="BX40" s="208">
        <v>0.00369966350708984</v>
      </c>
      <c r="BY40" s="208">
        <v>0.0527633822524006</v>
      </c>
      <c r="BZ40" s="208">
        <v>0.00515246713276434</v>
      </c>
      <c r="CA40" s="208">
        <v>0.0267214429241091</v>
      </c>
      <c r="CB40" s="208">
        <v>0.0994196721370452</v>
      </c>
      <c r="CC40" s="208">
        <v>0.00366445426323624</v>
      </c>
      <c r="CD40" s="208">
        <v>0.138520595777983</v>
      </c>
      <c r="CE40" s="208">
        <v>0.00346480092165809</v>
      </c>
      <c r="CF40" s="208">
        <v>0.0153360901311696</v>
      </c>
      <c r="CG40" s="208">
        <v>0.0243028205757974</v>
      </c>
      <c r="CH40" s="208">
        <v>2.42774604270637</v>
      </c>
      <c r="CI40" s="208">
        <v>0.0178527171375513</v>
      </c>
      <c r="CJ40" s="208">
        <v>0.00211728769269929</v>
      </c>
      <c r="CK40" s="208">
        <v>0.11311768942046</v>
      </c>
      <c r="CL40" s="208">
        <v>0.0112535382148559</v>
      </c>
      <c r="CM40" s="208">
        <v>0.78496686887451</v>
      </c>
      <c r="CN40" s="208">
        <v>0.586202048433924</v>
      </c>
      <c r="CO40" s="208">
        <v>0.0707273649749787</v>
      </c>
      <c r="CP40" s="208">
        <v>0.0125169920654828</v>
      </c>
      <c r="CQ40" s="208">
        <v>0.661116570475212</v>
      </c>
      <c r="CR40" s="208">
        <v>1.8960049058603</v>
      </c>
      <c r="CS40" s="208">
        <v>0.28756710587029</v>
      </c>
      <c r="CT40" s="208">
        <v>0.221850930025631</v>
      </c>
      <c r="CU40" s="208">
        <v>0.428618302614239</v>
      </c>
      <c r="CV40" s="208">
        <v>0.0252057667956211</v>
      </c>
      <c r="CW40" s="208">
        <v>0.00738012872751978</v>
      </c>
      <c r="CX40" s="208">
        <v>9.56200976952107</v>
      </c>
      <c r="CY40" s="208">
        <v>127.685573512082</v>
      </c>
      <c r="CZ40" s="208">
        <v>6.82856396556611</v>
      </c>
      <c r="DA40" s="208">
        <v>0.0727347056161169</v>
      </c>
      <c r="DB40" s="208">
        <v>0.00603200866907097</v>
      </c>
      <c r="DC40" s="208">
        <v>0.016619255941262</v>
      </c>
      <c r="DD40" s="208">
        <v>3.74575435825084</v>
      </c>
      <c r="DE40" s="208">
        <v>0.977599858269239</v>
      </c>
      <c r="DF40" s="208">
        <v>0.404800098194336</v>
      </c>
      <c r="DG40" s="208">
        <v>1.87488009119816</v>
      </c>
      <c r="DH40" s="208">
        <v>5.43284328726228</v>
      </c>
      <c r="DI40" s="208">
        <v>1.99116411802513</v>
      </c>
      <c r="DJ40" s="208">
        <v>1.3891530179353</v>
      </c>
      <c r="DK40" s="208">
        <v>1.61889192517085</v>
      </c>
      <c r="DL40" s="208">
        <v>9.79974857306346</v>
      </c>
      <c r="DM40" s="208">
        <v>56.9422706583588</v>
      </c>
      <c r="DN40" s="208">
        <v>3.54650557160793</v>
      </c>
      <c r="DO40" s="208">
        <v>1.52647641521157</v>
      </c>
      <c r="DP40" s="208">
        <v>0</v>
      </c>
      <c r="DQ40" s="101">
        <f t="shared" si="0"/>
        <v>241.894331751194</v>
      </c>
      <c r="DR40" s="210">
        <v>0</v>
      </c>
      <c r="DS40" s="208">
        <v>0.189881037242377</v>
      </c>
      <c r="DT40" s="85">
        <f t="shared" si="1"/>
        <v>0.189881037242377</v>
      </c>
      <c r="DU40" s="208">
        <v>0</v>
      </c>
      <c r="DV40" s="208">
        <v>0</v>
      </c>
      <c r="DW40" s="208">
        <v>0.113956205118353</v>
      </c>
      <c r="DX40" s="208">
        <v>919.142306721797</v>
      </c>
      <c r="DY40" s="208">
        <v>0</v>
      </c>
      <c r="DZ40" s="117">
        <f t="shared" si="2"/>
        <v>919.446143964158</v>
      </c>
      <c r="EA40" s="118">
        <f t="shared" si="3"/>
        <v>1161.34047571535</v>
      </c>
    </row>
    <row r="41" spans="1:131">
      <c r="A41" s="86" t="s">
        <v>213</v>
      </c>
      <c r="B41" s="200" t="s">
        <v>214</v>
      </c>
      <c r="C41" s="208">
        <v>2.84557338966592</v>
      </c>
      <c r="D41" s="208">
        <v>0.836160190516389</v>
      </c>
      <c r="E41" s="208">
        <v>0</v>
      </c>
      <c r="F41" s="208">
        <v>0.000161085207817035</v>
      </c>
      <c r="G41" s="208">
        <v>0.00863424802702808</v>
      </c>
      <c r="H41" s="208">
        <v>9.50076207304445</v>
      </c>
      <c r="I41" s="208">
        <v>17.3838636102642</v>
      </c>
      <c r="J41" s="208">
        <v>0.638400486943066</v>
      </c>
      <c r="K41" s="208">
        <v>13.4363141193353</v>
      </c>
      <c r="L41" s="208">
        <v>1.20472668767499</v>
      </c>
      <c r="M41" s="208">
        <v>1.36043440951741</v>
      </c>
      <c r="N41" s="208">
        <v>5.72090812315341</v>
      </c>
      <c r="O41" s="208">
        <v>6.01157502223913</v>
      </c>
      <c r="P41" s="208">
        <v>20.3873078009294</v>
      </c>
      <c r="Q41" s="208">
        <v>2.1791301721968</v>
      </c>
      <c r="R41" s="208">
        <v>0.39589216493955</v>
      </c>
      <c r="S41" s="208">
        <v>0</v>
      </c>
      <c r="T41" s="208">
        <v>0.512350562675754</v>
      </c>
      <c r="U41" s="208">
        <v>1.96492923052173</v>
      </c>
      <c r="V41" s="208">
        <v>0.421275729080055</v>
      </c>
      <c r="W41" s="208">
        <v>5.41785533054606</v>
      </c>
      <c r="X41" s="208">
        <v>3.12306755246685</v>
      </c>
      <c r="Y41" s="208">
        <v>0</v>
      </c>
      <c r="Z41" s="208">
        <v>11.2169315771516</v>
      </c>
      <c r="AA41" s="208">
        <v>0.604768906920441</v>
      </c>
      <c r="AB41" s="208">
        <v>0.344808780166982</v>
      </c>
      <c r="AC41" s="208">
        <v>0.214428019701273</v>
      </c>
      <c r="AD41" s="208">
        <v>0.913650139813751</v>
      </c>
      <c r="AE41" s="208">
        <v>1.20837410529339</v>
      </c>
      <c r="AF41" s="208">
        <v>0</v>
      </c>
      <c r="AG41" s="208">
        <v>5.33482828139358</v>
      </c>
      <c r="AH41" s="208">
        <v>0</v>
      </c>
      <c r="AI41" s="208">
        <v>0.226346072850196</v>
      </c>
      <c r="AJ41" s="208">
        <v>0.151712842907193</v>
      </c>
      <c r="AK41" s="208">
        <v>3.05745673773856</v>
      </c>
      <c r="AL41" s="208">
        <v>57.8352170961268</v>
      </c>
      <c r="AM41" s="208">
        <v>1.83498458902887</v>
      </c>
      <c r="AN41" s="208">
        <v>0.0451732675752593</v>
      </c>
      <c r="AO41" s="208">
        <v>0.255199146511462</v>
      </c>
      <c r="AP41" s="208">
        <v>2.13772472803664</v>
      </c>
      <c r="AQ41" s="208">
        <v>0.333347994993968</v>
      </c>
      <c r="AR41" s="208">
        <v>11.3598079239374</v>
      </c>
      <c r="AS41" s="208">
        <v>0.0677959962544651</v>
      </c>
      <c r="AT41" s="208">
        <v>11.3144704358852</v>
      </c>
      <c r="AU41" s="208">
        <v>20.638187003866</v>
      </c>
      <c r="AV41" s="208">
        <v>3.28771891635659</v>
      </c>
      <c r="AW41" s="208">
        <v>30.2852358508929</v>
      </c>
      <c r="AX41" s="208">
        <v>30.6323407129442</v>
      </c>
      <c r="AY41" s="208">
        <v>8.71345093113156</v>
      </c>
      <c r="AZ41" s="208">
        <v>28.0594707285941</v>
      </c>
      <c r="BA41" s="208">
        <v>6.41946655637231</v>
      </c>
      <c r="BB41" s="208">
        <v>0</v>
      </c>
      <c r="BC41" s="209">
        <v>329.84221933139</v>
      </c>
      <c r="BD41" s="210">
        <v>0</v>
      </c>
      <c r="BE41" s="208">
        <v>133.113807624701</v>
      </c>
      <c r="BF41" s="208">
        <v>133.113807624701</v>
      </c>
      <c r="BG41" s="208">
        <v>0</v>
      </c>
      <c r="BH41" s="208">
        <v>0</v>
      </c>
      <c r="BI41" s="208">
        <v>239.740549299908</v>
      </c>
      <c r="BJ41" s="208">
        <v>0</v>
      </c>
      <c r="BK41" s="208">
        <v>0</v>
      </c>
      <c r="BL41" s="211">
        <v>372.854356924609</v>
      </c>
      <c r="BM41" s="213">
        <v>702.696576255999</v>
      </c>
      <c r="BN41" s="212"/>
      <c r="BO41" s="86" t="s">
        <v>71</v>
      </c>
      <c r="BP41" s="87" t="s">
        <v>126</v>
      </c>
      <c r="BQ41" s="208">
        <v>12.4994357996807</v>
      </c>
      <c r="BR41" s="208">
        <v>5.53026028260809</v>
      </c>
      <c r="BS41" s="208">
        <v>0.266823058910212</v>
      </c>
      <c r="BT41" s="208">
        <v>0.00443732867706637</v>
      </c>
      <c r="BU41" s="208">
        <v>0.154914894091601</v>
      </c>
      <c r="BV41" s="208">
        <v>12.6958034546914</v>
      </c>
      <c r="BW41" s="208">
        <v>16.8975914850154</v>
      </c>
      <c r="BX41" s="208">
        <v>0.534716517514103</v>
      </c>
      <c r="BY41" s="208">
        <v>2.25185945387484</v>
      </c>
      <c r="BZ41" s="208">
        <v>0.270393003485737</v>
      </c>
      <c r="CA41" s="208">
        <v>0.509308250220149</v>
      </c>
      <c r="CB41" s="208">
        <v>4.0449412497041</v>
      </c>
      <c r="CC41" s="208">
        <v>0.519717770614325</v>
      </c>
      <c r="CD41" s="208">
        <v>1.47570584945365</v>
      </c>
      <c r="CE41" s="208">
        <v>0.015780919318664</v>
      </c>
      <c r="CF41" s="208">
        <v>0.770632324833431</v>
      </c>
      <c r="CG41" s="208">
        <v>0.0713181390845567</v>
      </c>
      <c r="CH41" s="208">
        <v>4.51137764828674</v>
      </c>
      <c r="CI41" s="208">
        <v>0.859000925253745</v>
      </c>
      <c r="CJ41" s="208">
        <v>2.37328267961565</v>
      </c>
      <c r="CK41" s="208">
        <v>1.96043635790586</v>
      </c>
      <c r="CL41" s="208">
        <v>1.0885121594148</v>
      </c>
      <c r="CM41" s="208">
        <v>1.21556529666883</v>
      </c>
      <c r="CN41" s="208">
        <v>3.35097429581898</v>
      </c>
      <c r="CO41" s="208">
        <v>0.723869057956103</v>
      </c>
      <c r="CP41" s="208">
        <v>0.580725771239682</v>
      </c>
      <c r="CQ41" s="208">
        <v>15.1699875989687</v>
      </c>
      <c r="CR41" s="208">
        <v>4.00762293208679</v>
      </c>
      <c r="CS41" s="208">
        <v>0.797427943169221</v>
      </c>
      <c r="CT41" s="208">
        <v>0.0528831169649249</v>
      </c>
      <c r="CU41" s="208">
        <v>1.63542423856741</v>
      </c>
      <c r="CV41" s="208">
        <v>0.198443280354808</v>
      </c>
      <c r="CW41" s="208">
        <v>0.342446522892188</v>
      </c>
      <c r="CX41" s="208">
        <v>0.108357225490338</v>
      </c>
      <c r="CY41" s="208">
        <v>2.85687287449197</v>
      </c>
      <c r="CZ41" s="208">
        <v>29.9861762644347</v>
      </c>
      <c r="DA41" s="208">
        <v>12.5414387254078</v>
      </c>
      <c r="DB41" s="208">
        <v>0.0162889640500116</v>
      </c>
      <c r="DC41" s="208">
        <v>0.0423806193750164</v>
      </c>
      <c r="DD41" s="208">
        <v>3.76158056839172</v>
      </c>
      <c r="DE41" s="208">
        <v>0.0856243736154504</v>
      </c>
      <c r="DF41" s="208">
        <v>5.36012732896138</v>
      </c>
      <c r="DG41" s="208">
        <v>8.32273193823631</v>
      </c>
      <c r="DH41" s="208">
        <v>5.2628604980508</v>
      </c>
      <c r="DI41" s="208">
        <v>1.19501957807911</v>
      </c>
      <c r="DJ41" s="208">
        <v>0.263301014175518</v>
      </c>
      <c r="DK41" s="208">
        <v>2.47311109047509</v>
      </c>
      <c r="DL41" s="208">
        <v>2.30307021738982</v>
      </c>
      <c r="DM41" s="208">
        <v>10.8770617556188</v>
      </c>
      <c r="DN41" s="208">
        <v>77.824923477968</v>
      </c>
      <c r="DO41" s="208">
        <v>4.173275715802</v>
      </c>
      <c r="DP41" s="208">
        <v>0</v>
      </c>
      <c r="DQ41" s="101">
        <f t="shared" si="0"/>
        <v>264.835821836956</v>
      </c>
      <c r="DR41" s="210">
        <v>0.112470978259718</v>
      </c>
      <c r="DS41" s="208">
        <v>239.55724864442</v>
      </c>
      <c r="DT41" s="85">
        <f t="shared" si="1"/>
        <v>239.66971962268</v>
      </c>
      <c r="DU41" s="208">
        <v>9.97563823744001</v>
      </c>
      <c r="DV41" s="208">
        <v>0</v>
      </c>
      <c r="DW41" s="208">
        <v>860.740999820482</v>
      </c>
      <c r="DX41" s="208">
        <v>7.54840351096555</v>
      </c>
      <c r="DY41" s="208">
        <v>0</v>
      </c>
      <c r="DZ41" s="117">
        <f t="shared" si="2"/>
        <v>1117.93476119157</v>
      </c>
      <c r="EA41" s="118">
        <f t="shared" si="3"/>
        <v>1382.77058302852</v>
      </c>
    </row>
    <row r="42" spans="1:131">
      <c r="A42" s="86" t="s">
        <v>215</v>
      </c>
      <c r="B42" s="200" t="s">
        <v>216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0.081809168415301</v>
      </c>
      <c r="I42" s="208">
        <v>0.0888357822321019</v>
      </c>
      <c r="J42" s="208">
        <v>0.276716630627587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0.103934631909996</v>
      </c>
      <c r="Q42" s="208">
        <v>0.668884690048584</v>
      </c>
      <c r="R42" s="208">
        <v>0</v>
      </c>
      <c r="S42" s="208">
        <v>0</v>
      </c>
      <c r="T42" s="208">
        <v>0</v>
      </c>
      <c r="U42" s="208">
        <v>0</v>
      </c>
      <c r="V42" s="208">
        <v>0</v>
      </c>
      <c r="W42" s="208">
        <v>0</v>
      </c>
      <c r="X42" s="208">
        <v>0</v>
      </c>
      <c r="Y42" s="208">
        <v>0</v>
      </c>
      <c r="Z42" s="208">
        <v>0</v>
      </c>
      <c r="AA42" s="208">
        <v>0.0129710956037496</v>
      </c>
      <c r="AB42" s="208">
        <v>0</v>
      </c>
      <c r="AC42" s="208">
        <v>0</v>
      </c>
      <c r="AD42" s="208">
        <v>0</v>
      </c>
      <c r="AE42" s="208">
        <v>0</v>
      </c>
      <c r="AF42" s="208">
        <v>0</v>
      </c>
      <c r="AG42" s="208">
        <v>0.120228554534803</v>
      </c>
      <c r="AH42" s="208">
        <v>0</v>
      </c>
      <c r="AI42" s="208">
        <v>0</v>
      </c>
      <c r="AJ42" s="208">
        <v>0</v>
      </c>
      <c r="AK42" s="208">
        <v>0.166121997112801</v>
      </c>
      <c r="AL42" s="208">
        <v>11.9390612157903</v>
      </c>
      <c r="AM42" s="208">
        <v>0.12104333274443</v>
      </c>
      <c r="AN42" s="208">
        <v>0</v>
      </c>
      <c r="AO42" s="208">
        <v>0.233000158438741</v>
      </c>
      <c r="AP42" s="208">
        <v>0</v>
      </c>
      <c r="AQ42" s="208">
        <v>0</v>
      </c>
      <c r="AR42" s="208">
        <v>0.120063702177085</v>
      </c>
      <c r="AS42" s="208">
        <v>0.297669443825046</v>
      </c>
      <c r="AT42" s="208">
        <v>6.82491905383794</v>
      </c>
      <c r="AU42" s="208">
        <v>6.9580289652914</v>
      </c>
      <c r="AV42" s="208">
        <v>1.03562346352924</v>
      </c>
      <c r="AW42" s="208">
        <v>36.3011806932541</v>
      </c>
      <c r="AX42" s="208">
        <v>4.81253495603585</v>
      </c>
      <c r="AY42" s="208">
        <v>2.52936189950705</v>
      </c>
      <c r="AZ42" s="208">
        <v>0.332015319224344</v>
      </c>
      <c r="BA42" s="208">
        <v>2.43908732192749</v>
      </c>
      <c r="BB42" s="208">
        <v>0</v>
      </c>
      <c r="BC42" s="209">
        <v>75.4630920760679</v>
      </c>
      <c r="BD42" s="210">
        <v>0</v>
      </c>
      <c r="BE42" s="208">
        <v>6.16656185558127</v>
      </c>
      <c r="BF42" s="208">
        <v>6.16656185558127</v>
      </c>
      <c r="BG42" s="208">
        <v>0</v>
      </c>
      <c r="BH42" s="208">
        <v>0</v>
      </c>
      <c r="BI42" s="208">
        <v>2.40787964156692</v>
      </c>
      <c r="BJ42" s="208">
        <v>0</v>
      </c>
      <c r="BK42" s="208">
        <v>0</v>
      </c>
      <c r="BL42" s="211">
        <v>8.57444149714819</v>
      </c>
      <c r="BM42" s="213">
        <v>84.0375335732161</v>
      </c>
      <c r="BN42" s="212"/>
      <c r="BO42" s="86" t="s">
        <v>72</v>
      </c>
      <c r="BP42" s="87" t="s">
        <v>127</v>
      </c>
      <c r="BQ42" s="208">
        <v>11.6688871399744</v>
      </c>
      <c r="BR42" s="208">
        <v>3.77895078769417</v>
      </c>
      <c r="BS42" s="208">
        <v>1.48985458430689</v>
      </c>
      <c r="BT42" s="208">
        <v>0.00330973550430527</v>
      </c>
      <c r="BU42" s="208">
        <v>1.27960801817972</v>
      </c>
      <c r="BV42" s="208">
        <v>41.4406823444053</v>
      </c>
      <c r="BW42" s="208">
        <v>64.5748287004884</v>
      </c>
      <c r="BX42" s="208">
        <v>4.01620925228569</v>
      </c>
      <c r="BY42" s="208">
        <v>1.74129660259044</v>
      </c>
      <c r="BZ42" s="208">
        <v>0.60329238438903</v>
      </c>
      <c r="CA42" s="208">
        <v>0.828892152347828</v>
      </c>
      <c r="CB42" s="208">
        <v>6.45362110290211</v>
      </c>
      <c r="CC42" s="208">
        <v>9.02416943211118</v>
      </c>
      <c r="CD42" s="208">
        <v>15.0448113854608</v>
      </c>
      <c r="CE42" s="208">
        <v>0.307074241705762</v>
      </c>
      <c r="CF42" s="208">
        <v>5.98810985990295</v>
      </c>
      <c r="CG42" s="208">
        <v>0.282288691180981</v>
      </c>
      <c r="CH42" s="208">
        <v>52.9483199269895</v>
      </c>
      <c r="CI42" s="208">
        <v>2.96904584995736</v>
      </c>
      <c r="CJ42" s="208">
        <v>0.405958626666563</v>
      </c>
      <c r="CK42" s="208">
        <v>6.94625664223483</v>
      </c>
      <c r="CL42" s="208">
        <v>4.39129791010919</v>
      </c>
      <c r="CM42" s="208">
        <v>6.76659242853236</v>
      </c>
      <c r="CN42" s="208">
        <v>8.55590089623789</v>
      </c>
      <c r="CO42" s="208">
        <v>0.995898777802474</v>
      </c>
      <c r="CP42" s="208">
        <v>1.62004140240967</v>
      </c>
      <c r="CQ42" s="208">
        <v>13.5420264325801</v>
      </c>
      <c r="CR42" s="208">
        <v>11.4212254368136</v>
      </c>
      <c r="CS42" s="208">
        <v>3.67211477301762</v>
      </c>
      <c r="CT42" s="208">
        <v>0.352819022754817</v>
      </c>
      <c r="CU42" s="208">
        <v>7.01934272443466</v>
      </c>
      <c r="CV42" s="208">
        <v>0.623782197777984</v>
      </c>
      <c r="CW42" s="208">
        <v>0.387163220024617</v>
      </c>
      <c r="CX42" s="208">
        <v>0.100682422321329</v>
      </c>
      <c r="CY42" s="208">
        <v>6.19216119158747</v>
      </c>
      <c r="CZ42" s="208">
        <v>100.192207076818</v>
      </c>
      <c r="DA42" s="208">
        <v>62.5444632395097</v>
      </c>
      <c r="DB42" s="208">
        <v>12.6831040136202</v>
      </c>
      <c r="DC42" s="208">
        <v>0.392578575250827</v>
      </c>
      <c r="DD42" s="208">
        <v>5.76927583882303</v>
      </c>
      <c r="DE42" s="208">
        <v>0.000981901849265715</v>
      </c>
      <c r="DF42" s="208">
        <v>0.811452964790469</v>
      </c>
      <c r="DG42" s="208">
        <v>0.49121403768723</v>
      </c>
      <c r="DH42" s="208">
        <v>4.73019187044933</v>
      </c>
      <c r="DI42" s="208">
        <v>5.85214378127815</v>
      </c>
      <c r="DJ42" s="208">
        <v>0.362587746127174</v>
      </c>
      <c r="DK42" s="208">
        <v>22.2723408224104</v>
      </c>
      <c r="DL42" s="208">
        <v>5.72039860686786</v>
      </c>
      <c r="DM42" s="208">
        <v>18.3242818410256</v>
      </c>
      <c r="DN42" s="208">
        <v>19.0350201678449</v>
      </c>
      <c r="DO42" s="208">
        <v>22.0565670227908</v>
      </c>
      <c r="DP42" s="208">
        <v>0</v>
      </c>
      <c r="DQ42" s="101">
        <f t="shared" si="0"/>
        <v>578.675325804825</v>
      </c>
      <c r="DR42" s="210">
        <v>0</v>
      </c>
      <c r="DS42" s="208">
        <v>27.4882888364203</v>
      </c>
      <c r="DT42" s="85">
        <f t="shared" si="1"/>
        <v>27.4882888364203</v>
      </c>
      <c r="DU42" s="208">
        <v>0</v>
      </c>
      <c r="DV42" s="208">
        <v>0</v>
      </c>
      <c r="DW42" s="208">
        <v>536.861020283512</v>
      </c>
      <c r="DX42" s="208">
        <v>0</v>
      </c>
      <c r="DY42" s="208">
        <v>0</v>
      </c>
      <c r="DZ42" s="117">
        <f t="shared" si="2"/>
        <v>564.349309119932</v>
      </c>
      <c r="EA42" s="118">
        <f t="shared" si="3"/>
        <v>1143.02463492476</v>
      </c>
    </row>
    <row r="43" spans="1:131">
      <c r="A43" s="86" t="s">
        <v>217</v>
      </c>
      <c r="B43" s="200" t="s">
        <v>218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  <c r="AL43" s="208">
        <v>0</v>
      </c>
      <c r="AM43" s="208">
        <v>0</v>
      </c>
      <c r="AN43" s="208">
        <v>0</v>
      </c>
      <c r="AO43" s="208">
        <v>55.4378983848335</v>
      </c>
      <c r="AP43" s="208">
        <v>0</v>
      </c>
      <c r="AQ43" s="208">
        <v>0</v>
      </c>
      <c r="AR43" s="208">
        <v>0</v>
      </c>
      <c r="AS43" s="208">
        <v>0</v>
      </c>
      <c r="AT43" s="208">
        <v>0</v>
      </c>
      <c r="AU43" s="208">
        <v>0</v>
      </c>
      <c r="AV43" s="208">
        <v>0</v>
      </c>
      <c r="AW43" s="208">
        <v>0</v>
      </c>
      <c r="AX43" s="208">
        <v>0</v>
      </c>
      <c r="AY43" s="208">
        <v>1.55273277822035</v>
      </c>
      <c r="AZ43" s="208">
        <v>0</v>
      </c>
      <c r="BA43" s="208">
        <v>0</v>
      </c>
      <c r="BB43" s="208">
        <v>0</v>
      </c>
      <c r="BC43" s="209">
        <v>56.9906311630539</v>
      </c>
      <c r="BD43" s="210">
        <v>0</v>
      </c>
      <c r="BE43" s="208">
        <v>15.8974736792799</v>
      </c>
      <c r="BF43" s="208">
        <v>15.8974736792799</v>
      </c>
      <c r="BG43" s="208">
        <v>0</v>
      </c>
      <c r="BH43" s="208">
        <v>0</v>
      </c>
      <c r="BI43" s="208">
        <v>0</v>
      </c>
      <c r="BJ43" s="208">
        <v>0</v>
      </c>
      <c r="BK43" s="208">
        <v>0</v>
      </c>
      <c r="BL43" s="211">
        <v>15.8974736792799</v>
      </c>
      <c r="BM43" s="213">
        <v>72.8881048423338</v>
      </c>
      <c r="BN43" s="212"/>
      <c r="BO43" s="86" t="s">
        <v>73</v>
      </c>
      <c r="BP43" s="87" t="s">
        <v>128</v>
      </c>
      <c r="BQ43" s="208">
        <v>0.49319372339195</v>
      </c>
      <c r="BR43" s="208">
        <v>0.159720013326132</v>
      </c>
      <c r="BS43" s="208">
        <v>0.062969752036568</v>
      </c>
      <c r="BT43" s="208">
        <v>8.87209723479842e-5</v>
      </c>
      <c r="BU43" s="208">
        <v>0.0537014558259394</v>
      </c>
      <c r="BV43" s="208">
        <v>1.75053130217249</v>
      </c>
      <c r="BW43" s="208">
        <v>2.71489464617607</v>
      </c>
      <c r="BX43" s="208">
        <v>0.16973433168262</v>
      </c>
      <c r="BY43" s="208">
        <v>0.0733886109588258</v>
      </c>
      <c r="BZ43" s="208">
        <v>0.0254698286499555</v>
      </c>
      <c r="CA43" s="208">
        <v>0.0333891573107239</v>
      </c>
      <c r="CB43" s="208">
        <v>0.272407809301604</v>
      </c>
      <c r="CC43" s="208">
        <v>0.301799804632451</v>
      </c>
      <c r="CD43" s="208">
        <v>0.635763283560512</v>
      </c>
      <c r="CE43" s="208">
        <v>0.0129787088355503</v>
      </c>
      <c r="CF43" s="208">
        <v>0.253025519115558</v>
      </c>
      <c r="CG43" s="208">
        <v>0.0119251432879506</v>
      </c>
      <c r="CH43" s="208">
        <v>2.21462816688677</v>
      </c>
      <c r="CI43" s="208">
        <v>0.120516041909455</v>
      </c>
      <c r="CJ43" s="208">
        <v>0.0151970556583253</v>
      </c>
      <c r="CK43" s="208">
        <v>0.286396334831443</v>
      </c>
      <c r="CL43" s="208">
        <v>0.166750704529101</v>
      </c>
      <c r="CM43" s="208">
        <v>0.285894126536889</v>
      </c>
      <c r="CN43" s="208">
        <v>0.343606125104379</v>
      </c>
      <c r="CO43" s="208">
        <v>0.0420488182354898</v>
      </c>
      <c r="CP43" s="208">
        <v>0.0684275383957606</v>
      </c>
      <c r="CQ43" s="208">
        <v>0.538371257793806</v>
      </c>
      <c r="CR43" s="208">
        <v>0.482625097942042</v>
      </c>
      <c r="CS43" s="208">
        <v>0.145911917617722</v>
      </c>
      <c r="CT43" s="208">
        <v>0.0149104464257042</v>
      </c>
      <c r="CU43" s="208">
        <v>0.296570078647363</v>
      </c>
      <c r="CV43" s="208">
        <v>0.0241522583283162</v>
      </c>
      <c r="CW43" s="208">
        <v>0.0163491022220927</v>
      </c>
      <c r="CX43" s="208">
        <v>0.00425168704411094</v>
      </c>
      <c r="CY43" s="208">
        <v>0.242705675830261</v>
      </c>
      <c r="CZ43" s="208">
        <v>4.2308626002908</v>
      </c>
      <c r="DA43" s="208">
        <v>2.59478222705311</v>
      </c>
      <c r="DB43" s="208">
        <v>0.536060313002433</v>
      </c>
      <c r="DC43" s="208">
        <v>0.0165926096404329</v>
      </c>
      <c r="DD43" s="208">
        <v>0.24346289730226</v>
      </c>
      <c r="DE43" s="208">
        <v>0</v>
      </c>
      <c r="DF43" s="208">
        <v>0.0296735789867799</v>
      </c>
      <c r="DG43" s="208">
        <v>0.020039075954265</v>
      </c>
      <c r="DH43" s="208">
        <v>0.133015882138797</v>
      </c>
      <c r="DI43" s="208">
        <v>0.0749919660749266</v>
      </c>
      <c r="DJ43" s="208">
        <v>0.00734091343005242</v>
      </c>
      <c r="DK43" s="208">
        <v>0.665298619607115</v>
      </c>
      <c r="DL43" s="208">
        <v>0.186847268028513</v>
      </c>
      <c r="DM43" s="208">
        <v>0.0949123858764992</v>
      </c>
      <c r="DN43" s="208">
        <v>0</v>
      </c>
      <c r="DO43" s="208">
        <v>0.0361404688961833</v>
      </c>
      <c r="DP43" s="208">
        <v>0</v>
      </c>
      <c r="DQ43" s="101">
        <f t="shared" si="0"/>
        <v>21.2043150514584</v>
      </c>
      <c r="DR43" s="210">
        <v>0</v>
      </c>
      <c r="DS43" s="208">
        <v>0.0249329690359014</v>
      </c>
      <c r="DT43" s="85">
        <f t="shared" si="1"/>
        <v>0.0249329690359014</v>
      </c>
      <c r="DU43" s="208">
        <v>0</v>
      </c>
      <c r="DV43" s="208">
        <v>0</v>
      </c>
      <c r="DW43" s="208">
        <v>0.570797864530072</v>
      </c>
      <c r="DX43" s="208">
        <v>0</v>
      </c>
      <c r="DY43" s="208">
        <v>0</v>
      </c>
      <c r="DZ43" s="117">
        <f t="shared" si="2"/>
        <v>0.595730833565973</v>
      </c>
      <c r="EA43" s="118">
        <f t="shared" si="3"/>
        <v>21.8000458850244</v>
      </c>
    </row>
    <row r="44" spans="1:131">
      <c r="A44" s="86" t="s">
        <v>219</v>
      </c>
      <c r="B44" s="200" t="s">
        <v>220</v>
      </c>
      <c r="C44" s="208">
        <v>32.1676254868795</v>
      </c>
      <c r="D44" s="208">
        <v>21.5755238035002</v>
      </c>
      <c r="E44" s="208">
        <v>0.751782627831909</v>
      </c>
      <c r="F44" s="208">
        <v>0</v>
      </c>
      <c r="G44" s="208">
        <v>0</v>
      </c>
      <c r="H44" s="208">
        <v>0.268393623682277</v>
      </c>
      <c r="I44" s="208">
        <v>0.0430018288269865</v>
      </c>
      <c r="J44" s="208">
        <v>0</v>
      </c>
      <c r="K44" s="208">
        <v>0</v>
      </c>
      <c r="L44" s="208">
        <v>0</v>
      </c>
      <c r="M44" s="208">
        <v>0</v>
      </c>
      <c r="N44" s="208">
        <v>0</v>
      </c>
      <c r="O44" s="208">
        <v>2.10725889388421</v>
      </c>
      <c r="P44" s="208">
        <v>0</v>
      </c>
      <c r="Q44" s="208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8">
        <v>0</v>
      </c>
      <c r="X44" s="208">
        <v>0</v>
      </c>
      <c r="Y44" s="208">
        <v>0</v>
      </c>
      <c r="Z44" s="208">
        <v>0</v>
      </c>
      <c r="AA44" s="208">
        <v>0</v>
      </c>
      <c r="AB44" s="208">
        <v>0</v>
      </c>
      <c r="AC44" s="208">
        <v>0</v>
      </c>
      <c r="AD44" s="208">
        <v>0</v>
      </c>
      <c r="AE44" s="208">
        <v>0</v>
      </c>
      <c r="AF44" s="208">
        <v>0</v>
      </c>
      <c r="AG44" s="208">
        <v>0.111074377324488</v>
      </c>
      <c r="AH44" s="208">
        <v>0.0436786200543065</v>
      </c>
      <c r="AI44" s="208">
        <v>0</v>
      </c>
      <c r="AJ44" s="208">
        <v>0</v>
      </c>
      <c r="AK44" s="208">
        <v>14.0682876010485</v>
      </c>
      <c r="AL44" s="208">
        <v>16.5046415707251</v>
      </c>
      <c r="AM44" s="208">
        <v>23.4343165155304</v>
      </c>
      <c r="AN44" s="208">
        <v>0.0797583496891249</v>
      </c>
      <c r="AO44" s="208">
        <v>0.929500952067169</v>
      </c>
      <c r="AP44" s="208">
        <v>0.366622446242826</v>
      </c>
      <c r="AQ44" s="208">
        <v>0.170226266579106</v>
      </c>
      <c r="AR44" s="208">
        <v>0.958467372489341</v>
      </c>
      <c r="AS44" s="208">
        <v>0.500915044471688</v>
      </c>
      <c r="AT44" s="208">
        <v>3.06396185005558</v>
      </c>
      <c r="AU44" s="208">
        <v>11.0557748830338</v>
      </c>
      <c r="AV44" s="208">
        <v>0.91392277199401</v>
      </c>
      <c r="AW44" s="208">
        <v>15.9780135549122</v>
      </c>
      <c r="AX44" s="208">
        <v>13.6994532562046</v>
      </c>
      <c r="AY44" s="208">
        <v>6.20408322810556</v>
      </c>
      <c r="AZ44" s="208">
        <v>8.83927834436011</v>
      </c>
      <c r="BA44" s="208">
        <v>2.16583284103777</v>
      </c>
      <c r="BB44" s="208">
        <v>0</v>
      </c>
      <c r="BC44" s="209">
        <v>176.001396110531</v>
      </c>
      <c r="BD44" s="210">
        <v>0</v>
      </c>
      <c r="BE44" s="208">
        <v>0</v>
      </c>
      <c r="BF44" s="208">
        <v>0</v>
      </c>
      <c r="BG44" s="208">
        <v>0</v>
      </c>
      <c r="BH44" s="208">
        <v>0</v>
      </c>
      <c r="BI44" s="208">
        <v>2207.94507633369</v>
      </c>
      <c r="BJ44" s="208">
        <v>0</v>
      </c>
      <c r="BK44" s="208">
        <v>0</v>
      </c>
      <c r="BL44" s="211">
        <v>2207.94507633369</v>
      </c>
      <c r="BM44" s="213">
        <v>2383.94647244422</v>
      </c>
      <c r="BN44" s="212"/>
      <c r="BO44" s="86" t="s">
        <v>74</v>
      </c>
      <c r="BP44" s="87" t="s">
        <v>129</v>
      </c>
      <c r="BQ44" s="208">
        <v>0</v>
      </c>
      <c r="BR44" s="208">
        <v>0</v>
      </c>
      <c r="BS44" s="208">
        <v>0</v>
      </c>
      <c r="BT44" s="208">
        <v>0.000914193697893377</v>
      </c>
      <c r="BU44" s="208">
        <v>0</v>
      </c>
      <c r="BV44" s="208">
        <v>0.181127377673792</v>
      </c>
      <c r="BW44" s="208">
        <v>0.19625191383536</v>
      </c>
      <c r="BX44" s="208">
        <v>0.0352095716009227</v>
      </c>
      <c r="BY44" s="208">
        <v>0</v>
      </c>
      <c r="BZ44" s="208">
        <v>0</v>
      </c>
      <c r="CA44" s="208">
        <v>0</v>
      </c>
      <c r="CB44" s="208">
        <v>0</v>
      </c>
      <c r="CC44" s="208">
        <v>0</v>
      </c>
      <c r="CD44" s="208">
        <v>0.0204136137599371</v>
      </c>
      <c r="CE44" s="208">
        <v>0</v>
      </c>
      <c r="CF44" s="208">
        <v>0.0427844611263161</v>
      </c>
      <c r="CG44" s="208">
        <v>0</v>
      </c>
      <c r="CH44" s="208">
        <v>0.353121040584709</v>
      </c>
      <c r="CI44" s="208">
        <v>0.0455389195384792</v>
      </c>
      <c r="CJ44" s="208">
        <v>0.0154387953666052</v>
      </c>
      <c r="CK44" s="208">
        <v>0</v>
      </c>
      <c r="CL44" s="208">
        <v>0.0440129805695579</v>
      </c>
      <c r="CM44" s="208">
        <v>0.0179953414166845</v>
      </c>
      <c r="CN44" s="208">
        <v>0</v>
      </c>
      <c r="CO44" s="208">
        <v>0.0239648392652871</v>
      </c>
      <c r="CP44" s="208">
        <v>0.0299363944904706</v>
      </c>
      <c r="CQ44" s="208">
        <v>0.228561212961249</v>
      </c>
      <c r="CR44" s="208">
        <v>0.211700144491774</v>
      </c>
      <c r="CS44" s="208">
        <v>0.0677427468139925</v>
      </c>
      <c r="CT44" s="208">
        <v>0.000291888997435123</v>
      </c>
      <c r="CU44" s="208">
        <v>0</v>
      </c>
      <c r="CV44" s="208">
        <v>0</v>
      </c>
      <c r="CW44" s="208">
        <v>0.121413460700696</v>
      </c>
      <c r="CX44" s="208">
        <v>0</v>
      </c>
      <c r="CY44" s="208">
        <v>0.508015735247649</v>
      </c>
      <c r="CZ44" s="208">
        <v>2.56273135692297</v>
      </c>
      <c r="DA44" s="208">
        <v>0.0483654618427484</v>
      </c>
      <c r="DB44" s="208">
        <v>0.0136687205024453</v>
      </c>
      <c r="DC44" s="208">
        <v>0</v>
      </c>
      <c r="DD44" s="208">
        <v>0.430172473264953</v>
      </c>
      <c r="DE44" s="208">
        <v>0.0146473116792639</v>
      </c>
      <c r="DF44" s="208">
        <v>0.0292284210529148</v>
      </c>
      <c r="DG44" s="208">
        <v>0.029798542706784</v>
      </c>
      <c r="DH44" s="208">
        <v>0.320434933493656</v>
      </c>
      <c r="DI44" s="208">
        <v>1.34921375793516</v>
      </c>
      <c r="DJ44" s="208">
        <v>0.0290062017118869</v>
      </c>
      <c r="DK44" s="208">
        <v>0.662619044715411</v>
      </c>
      <c r="DL44" s="208">
        <v>0.159316555354132</v>
      </c>
      <c r="DM44" s="208">
        <v>0.777041015506903</v>
      </c>
      <c r="DN44" s="208">
        <v>1.73481319726519</v>
      </c>
      <c r="DO44" s="208">
        <v>4.67978740368118</v>
      </c>
      <c r="DP44" s="208">
        <v>0</v>
      </c>
      <c r="DQ44" s="101">
        <f t="shared" si="0"/>
        <v>14.9852790297744</v>
      </c>
      <c r="DR44" s="210">
        <v>0</v>
      </c>
      <c r="DS44" s="208">
        <v>16.0455355794081</v>
      </c>
      <c r="DT44" s="85">
        <f t="shared" si="1"/>
        <v>16.0455355794081</v>
      </c>
      <c r="DU44" s="208">
        <v>0</v>
      </c>
      <c r="DV44" s="208">
        <v>0</v>
      </c>
      <c r="DW44" s="208">
        <v>12.4562669518049</v>
      </c>
      <c r="DX44" s="208">
        <v>0</v>
      </c>
      <c r="DY44" s="208">
        <v>0</v>
      </c>
      <c r="DZ44" s="117">
        <f t="shared" si="2"/>
        <v>28.501802531213</v>
      </c>
      <c r="EA44" s="118">
        <f t="shared" si="3"/>
        <v>43.4870815609874</v>
      </c>
    </row>
    <row r="45" spans="1:131">
      <c r="A45" s="86" t="s">
        <v>221</v>
      </c>
      <c r="B45" s="200" t="s">
        <v>222</v>
      </c>
      <c r="C45" s="208">
        <v>0</v>
      </c>
      <c r="D45" s="208">
        <v>0</v>
      </c>
      <c r="E45" s="208">
        <v>0</v>
      </c>
      <c r="F45" s="208">
        <v>0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60.3437711379411</v>
      </c>
      <c r="S45" s="208">
        <v>0</v>
      </c>
      <c r="T45" s="208">
        <v>2.34724318588334</v>
      </c>
      <c r="U45" s="208">
        <v>0</v>
      </c>
      <c r="V45" s="208">
        <v>0</v>
      </c>
      <c r="W45" s="208">
        <v>0</v>
      </c>
      <c r="X45" s="208">
        <v>0</v>
      </c>
      <c r="Y45" s="208">
        <v>0</v>
      </c>
      <c r="Z45" s="208">
        <v>0</v>
      </c>
      <c r="AA45" s="208">
        <v>0</v>
      </c>
      <c r="AB45" s="208">
        <v>0</v>
      </c>
      <c r="AC45" s="208">
        <v>0</v>
      </c>
      <c r="AD45" s="208">
        <v>0</v>
      </c>
      <c r="AE45" s="208">
        <v>0</v>
      </c>
      <c r="AF45" s="208">
        <v>0</v>
      </c>
      <c r="AG45" s="208">
        <v>0</v>
      </c>
      <c r="AH45" s="208">
        <v>0</v>
      </c>
      <c r="AI45" s="208">
        <v>0</v>
      </c>
      <c r="AJ45" s="208">
        <v>0</v>
      </c>
      <c r="AK45" s="208">
        <v>0</v>
      </c>
      <c r="AL45" s="208">
        <v>0</v>
      </c>
      <c r="AM45" s="208">
        <v>0</v>
      </c>
      <c r="AN45" s="208">
        <v>0</v>
      </c>
      <c r="AO45" s="208">
        <v>0</v>
      </c>
      <c r="AP45" s="208">
        <v>0</v>
      </c>
      <c r="AQ45" s="208">
        <v>0</v>
      </c>
      <c r="AR45" s="208">
        <v>0</v>
      </c>
      <c r="AS45" s="208">
        <v>0</v>
      </c>
      <c r="AT45" s="208">
        <v>0</v>
      </c>
      <c r="AU45" s="208">
        <v>0</v>
      </c>
      <c r="AV45" s="208">
        <v>0</v>
      </c>
      <c r="AW45" s="208">
        <v>0</v>
      </c>
      <c r="AX45" s="208">
        <v>0</v>
      </c>
      <c r="AY45" s="208">
        <v>0</v>
      </c>
      <c r="AZ45" s="208">
        <v>0</v>
      </c>
      <c r="BA45" s="208">
        <v>0</v>
      </c>
      <c r="BB45" s="208">
        <v>0</v>
      </c>
      <c r="BC45" s="209">
        <v>62.6910143238244</v>
      </c>
      <c r="BD45" s="210">
        <v>0</v>
      </c>
      <c r="BE45" s="208">
        <v>238.592380794194</v>
      </c>
      <c r="BF45" s="208">
        <v>238.592380794194</v>
      </c>
      <c r="BG45" s="208">
        <v>0</v>
      </c>
      <c r="BH45" s="208">
        <v>0</v>
      </c>
      <c r="BI45" s="208">
        <v>0</v>
      </c>
      <c r="BJ45" s="208">
        <v>0</v>
      </c>
      <c r="BK45" s="208">
        <v>0</v>
      </c>
      <c r="BL45" s="211">
        <v>238.592380794194</v>
      </c>
      <c r="BM45" s="213">
        <v>301.283395118018</v>
      </c>
      <c r="BN45" s="212"/>
      <c r="BO45" s="86" t="s">
        <v>75</v>
      </c>
      <c r="BP45" s="87" t="s">
        <v>130</v>
      </c>
      <c r="BQ45" s="208">
        <v>3.19828863503341</v>
      </c>
      <c r="BR45" s="208">
        <v>0.102401470848629</v>
      </c>
      <c r="BS45" s="208">
        <v>0.148955947848269</v>
      </c>
      <c r="BT45" s="208">
        <v>0.00653466645608845</v>
      </c>
      <c r="BU45" s="208">
        <v>0.029108095560789</v>
      </c>
      <c r="BV45" s="208">
        <v>9.72898039498401</v>
      </c>
      <c r="BW45" s="208">
        <v>14.1821850350304</v>
      </c>
      <c r="BX45" s="208">
        <v>5.95772778728258</v>
      </c>
      <c r="BY45" s="208">
        <v>1.24928664064431</v>
      </c>
      <c r="BZ45" s="208">
        <v>0.258463401089663</v>
      </c>
      <c r="CA45" s="208">
        <v>0.246482264559382</v>
      </c>
      <c r="CB45" s="208">
        <v>2.21611872796243</v>
      </c>
      <c r="CC45" s="208">
        <v>0.685261000128688</v>
      </c>
      <c r="CD45" s="208">
        <v>2.40393874150345</v>
      </c>
      <c r="CE45" s="208">
        <v>0.316908283582484</v>
      </c>
      <c r="CF45" s="208">
        <v>2.33757666552643</v>
      </c>
      <c r="CG45" s="208">
        <v>0.311981023528957</v>
      </c>
      <c r="CH45" s="208">
        <v>7.98473656990808</v>
      </c>
      <c r="CI45" s="208">
        <v>1.24497630909637</v>
      </c>
      <c r="CJ45" s="208">
        <v>0.410822994053949</v>
      </c>
      <c r="CK45" s="208">
        <v>0.87509578830669</v>
      </c>
      <c r="CL45" s="208">
        <v>0.789502827648846</v>
      </c>
      <c r="CM45" s="208">
        <v>3.0955173003871</v>
      </c>
      <c r="CN45" s="208">
        <v>3.38600099710498</v>
      </c>
      <c r="CO45" s="208">
        <v>0.841225054690095</v>
      </c>
      <c r="CP45" s="208">
        <v>0.864346412092263</v>
      </c>
      <c r="CQ45" s="208">
        <v>1.61148427532288</v>
      </c>
      <c r="CR45" s="208">
        <v>10.3572150872394</v>
      </c>
      <c r="CS45" s="208">
        <v>1.95101983756462</v>
      </c>
      <c r="CT45" s="208">
        <v>0.0984817096665224</v>
      </c>
      <c r="CU45" s="208">
        <v>1.9106570557546</v>
      </c>
      <c r="CV45" s="208">
        <v>0.178289277921689</v>
      </c>
      <c r="CW45" s="208">
        <v>1.20247102589159</v>
      </c>
      <c r="CX45" s="208">
        <v>0</v>
      </c>
      <c r="CY45" s="208">
        <v>1.44502684559573</v>
      </c>
      <c r="CZ45" s="208">
        <v>37.7459615590986</v>
      </c>
      <c r="DA45" s="208">
        <v>18.9216443634387</v>
      </c>
      <c r="DB45" s="208">
        <v>7.16310861677697</v>
      </c>
      <c r="DC45" s="208">
        <v>0.130514905841243</v>
      </c>
      <c r="DD45" s="208">
        <v>4.22876900950709</v>
      </c>
      <c r="DE45" s="208">
        <v>0.145377727803149</v>
      </c>
      <c r="DF45" s="208">
        <v>0.933779723493521</v>
      </c>
      <c r="DG45" s="208">
        <v>1.34710909195499</v>
      </c>
      <c r="DH45" s="208">
        <v>0.701215493950983</v>
      </c>
      <c r="DI45" s="208">
        <v>11.8440951153669</v>
      </c>
      <c r="DJ45" s="208">
        <v>0.469066851026749</v>
      </c>
      <c r="DK45" s="208">
        <v>3.14014918245472</v>
      </c>
      <c r="DL45" s="208">
        <v>2.43829082442459</v>
      </c>
      <c r="DM45" s="208">
        <v>10.7378720763443</v>
      </c>
      <c r="DN45" s="208">
        <v>4.30740563599739</v>
      </c>
      <c r="DO45" s="208">
        <v>3.56168078436676</v>
      </c>
      <c r="DP45" s="208">
        <v>0</v>
      </c>
      <c r="DQ45" s="101">
        <f t="shared" si="0"/>
        <v>189.443109111662</v>
      </c>
      <c r="DR45" s="210">
        <v>0</v>
      </c>
      <c r="DS45" s="208">
        <v>2.46203706481078</v>
      </c>
      <c r="DT45" s="85">
        <f t="shared" si="1"/>
        <v>2.46203706481078</v>
      </c>
      <c r="DU45" s="208">
        <v>0</v>
      </c>
      <c r="DV45" s="208">
        <v>0</v>
      </c>
      <c r="DW45" s="208">
        <v>50.8916153230126</v>
      </c>
      <c r="DX45" s="208">
        <v>0</v>
      </c>
      <c r="DY45" s="208">
        <v>0</v>
      </c>
      <c r="DZ45" s="117">
        <f t="shared" si="2"/>
        <v>53.3536523878234</v>
      </c>
      <c r="EA45" s="118">
        <f t="shared" si="3"/>
        <v>242.796761499485</v>
      </c>
    </row>
    <row r="46" spans="1:131">
      <c r="A46" s="86" t="s">
        <v>223</v>
      </c>
      <c r="B46" s="200" t="s">
        <v>224</v>
      </c>
      <c r="C46" s="208">
        <v>0</v>
      </c>
      <c r="D46" s="208">
        <v>0</v>
      </c>
      <c r="E46" s="208">
        <v>0</v>
      </c>
      <c r="F46" s="208">
        <v>0.0441270512757094</v>
      </c>
      <c r="G46" s="208">
        <v>0.836074722988651</v>
      </c>
      <c r="H46" s="208">
        <v>1.15798755119995</v>
      </c>
      <c r="I46" s="208">
        <v>0.486849855839284</v>
      </c>
      <c r="J46" s="208">
        <v>0.262000312541335</v>
      </c>
      <c r="K46" s="208">
        <v>0</v>
      </c>
      <c r="L46" s="208">
        <v>0.0992175756576519</v>
      </c>
      <c r="M46" s="208">
        <v>0</v>
      </c>
      <c r="N46" s="208">
        <v>0</v>
      </c>
      <c r="O46" s="208">
        <v>0.179747360141829</v>
      </c>
      <c r="P46" s="208">
        <v>4.17594442989343</v>
      </c>
      <c r="Q46" s="208">
        <v>0</v>
      </c>
      <c r="R46" s="208">
        <v>1.48567832924314</v>
      </c>
      <c r="S46" s="208">
        <v>0</v>
      </c>
      <c r="T46" s="208">
        <v>4.38751435674237</v>
      </c>
      <c r="U46" s="208">
        <v>0.0488238330040692</v>
      </c>
      <c r="V46" s="208">
        <v>0.00126552735376</v>
      </c>
      <c r="W46" s="208">
        <v>0.0557271767259367</v>
      </c>
      <c r="X46" s="208">
        <v>0.572318274111587</v>
      </c>
      <c r="Y46" s="208">
        <v>1.09054577001385</v>
      </c>
      <c r="Z46" s="208">
        <v>0.0688092593994133</v>
      </c>
      <c r="AA46" s="208">
        <v>0</v>
      </c>
      <c r="AB46" s="208">
        <v>0</v>
      </c>
      <c r="AC46" s="208">
        <v>0.199738539152981</v>
      </c>
      <c r="AD46" s="208">
        <v>0</v>
      </c>
      <c r="AE46" s="208">
        <v>0</v>
      </c>
      <c r="AF46" s="208">
        <v>0.00130648058090483</v>
      </c>
      <c r="AG46" s="208">
        <v>0</v>
      </c>
      <c r="AH46" s="208">
        <v>0.0165830636614664</v>
      </c>
      <c r="AI46" s="208">
        <v>9.53421222608618e-5</v>
      </c>
      <c r="AJ46" s="208">
        <v>0.207460717843192</v>
      </c>
      <c r="AK46" s="208">
        <v>2.32995071446148</v>
      </c>
      <c r="AL46" s="208">
        <v>2.60559498299958</v>
      </c>
      <c r="AM46" s="208">
        <v>0</v>
      </c>
      <c r="AN46" s="208">
        <v>3.03815689717727</v>
      </c>
      <c r="AO46" s="208">
        <v>0</v>
      </c>
      <c r="AP46" s="208">
        <v>1.11372041498557</v>
      </c>
      <c r="AQ46" s="208">
        <v>0</v>
      </c>
      <c r="AR46" s="208">
        <v>0</v>
      </c>
      <c r="AS46" s="208">
        <v>0</v>
      </c>
      <c r="AT46" s="208">
        <v>0</v>
      </c>
      <c r="AU46" s="208">
        <v>0</v>
      </c>
      <c r="AV46" s="208">
        <v>0</v>
      </c>
      <c r="AW46" s="208">
        <v>0</v>
      </c>
      <c r="AX46" s="208">
        <v>0.0441032811604813</v>
      </c>
      <c r="AY46" s="208">
        <v>0</v>
      </c>
      <c r="AZ46" s="208">
        <v>0</v>
      </c>
      <c r="BA46" s="208">
        <v>0</v>
      </c>
      <c r="BB46" s="208">
        <v>0</v>
      </c>
      <c r="BC46" s="209">
        <v>24.5093418202772</v>
      </c>
      <c r="BD46" s="210">
        <v>0</v>
      </c>
      <c r="BE46" s="208">
        <v>37.7525244155123</v>
      </c>
      <c r="BF46" s="208">
        <v>37.7525244155123</v>
      </c>
      <c r="BG46" s="208">
        <v>0</v>
      </c>
      <c r="BH46" s="208">
        <v>0</v>
      </c>
      <c r="BI46" s="208">
        <v>0</v>
      </c>
      <c r="BJ46" s="208">
        <v>0</v>
      </c>
      <c r="BK46" s="208">
        <v>0</v>
      </c>
      <c r="BL46" s="211">
        <v>37.7525244155123</v>
      </c>
      <c r="BM46" s="213">
        <v>62.2618662357895</v>
      </c>
      <c r="BN46" s="212"/>
      <c r="BO46" s="86" t="s">
        <v>76</v>
      </c>
      <c r="BP46" s="87" t="s">
        <v>131</v>
      </c>
      <c r="BQ46" s="208">
        <v>0</v>
      </c>
      <c r="BR46" s="208">
        <v>0</v>
      </c>
      <c r="BS46" s="208">
        <v>0</v>
      </c>
      <c r="BT46" s="208">
        <v>0.000482804964782351</v>
      </c>
      <c r="BU46" s="208">
        <v>0.00890241260096455</v>
      </c>
      <c r="BV46" s="208">
        <v>0.564484257924969</v>
      </c>
      <c r="BW46" s="208">
        <v>1.05994264010145</v>
      </c>
      <c r="BX46" s="208">
        <v>0.0648865578191811</v>
      </c>
      <c r="BY46" s="208">
        <v>0.928111049028261</v>
      </c>
      <c r="BZ46" s="208">
        <v>0.0247020617177119</v>
      </c>
      <c r="CA46" s="208">
        <v>0.0240532432014383</v>
      </c>
      <c r="CB46" s="208">
        <v>0.207997655539246</v>
      </c>
      <c r="CC46" s="208">
        <v>3.89019616745816e-5</v>
      </c>
      <c r="CD46" s="208">
        <v>0.0919521968042088</v>
      </c>
      <c r="CE46" s="208">
        <v>0</v>
      </c>
      <c r="CF46" s="208">
        <v>0.0674282673733743</v>
      </c>
      <c r="CG46" s="208">
        <v>6.54201467942259e-6</v>
      </c>
      <c r="CH46" s="208">
        <v>0.517043875299487</v>
      </c>
      <c r="CI46" s="208">
        <v>0.107945204617456</v>
      </c>
      <c r="CJ46" s="208">
        <v>0.0754430152526761</v>
      </c>
      <c r="CK46" s="208">
        <v>0.234901229787276</v>
      </c>
      <c r="CL46" s="208">
        <v>0.103982647292526</v>
      </c>
      <c r="CM46" s="208">
        <v>0.163681802209271</v>
      </c>
      <c r="CN46" s="208">
        <v>0.334905946767461</v>
      </c>
      <c r="CO46" s="208">
        <v>0.0815749561656293</v>
      </c>
      <c r="CP46" s="208">
        <v>0.0840854101826442</v>
      </c>
      <c r="CQ46" s="208">
        <v>1.20125241173346</v>
      </c>
      <c r="CR46" s="208">
        <v>0.281534288351606</v>
      </c>
      <c r="CS46" s="208">
        <v>0.13950080970551</v>
      </c>
      <c r="CT46" s="208">
        <v>0.00500716216067</v>
      </c>
      <c r="CU46" s="208">
        <v>0.271265686259772</v>
      </c>
      <c r="CV46" s="208">
        <v>0.0314609681313347</v>
      </c>
      <c r="CW46" s="208">
        <v>0.120733206376897</v>
      </c>
      <c r="CX46" s="208">
        <v>4.07192855437452e-6</v>
      </c>
      <c r="CY46" s="208">
        <v>1.08784643335838</v>
      </c>
      <c r="CZ46" s="208">
        <v>5.06880639455529</v>
      </c>
      <c r="DA46" s="208">
        <v>0.372411572305692</v>
      </c>
      <c r="DB46" s="208">
        <v>0</v>
      </c>
      <c r="DC46" s="208">
        <v>0.106926429112696</v>
      </c>
      <c r="DD46" s="208">
        <v>0.295576752433328</v>
      </c>
      <c r="DE46" s="208">
        <v>7.831627495354e-5</v>
      </c>
      <c r="DF46" s="208">
        <v>0.057359726710221</v>
      </c>
      <c r="DG46" s="208">
        <v>0.0583063449387334</v>
      </c>
      <c r="DH46" s="208">
        <v>0.528072312776962</v>
      </c>
      <c r="DI46" s="208">
        <v>1.18290065377006</v>
      </c>
      <c r="DJ46" s="208">
        <v>0.0493736724874476</v>
      </c>
      <c r="DK46" s="208">
        <v>0.773105212094824</v>
      </c>
      <c r="DL46" s="208">
        <v>0.299296983162063</v>
      </c>
      <c r="DM46" s="208">
        <v>1.7469529043009</v>
      </c>
      <c r="DN46" s="208">
        <v>0.60191118396273</v>
      </c>
      <c r="DO46" s="208">
        <v>7.2193228384265</v>
      </c>
      <c r="DP46" s="208">
        <v>0</v>
      </c>
      <c r="DQ46" s="101">
        <f t="shared" si="0"/>
        <v>26.245559013945</v>
      </c>
      <c r="DR46" s="210">
        <v>0</v>
      </c>
      <c r="DS46" s="208">
        <v>13.9803903893891</v>
      </c>
      <c r="DT46" s="85">
        <f t="shared" si="1"/>
        <v>13.9803903893891</v>
      </c>
      <c r="DU46" s="208">
        <v>0</v>
      </c>
      <c r="DV46" s="208">
        <v>0</v>
      </c>
      <c r="DW46" s="208">
        <v>39.3417027513004</v>
      </c>
      <c r="DX46" s="208">
        <v>0</v>
      </c>
      <c r="DY46" s="208">
        <v>0</v>
      </c>
      <c r="DZ46" s="117">
        <f t="shared" si="2"/>
        <v>53.3220931406895</v>
      </c>
      <c r="EA46" s="118">
        <f t="shared" si="3"/>
        <v>79.5676521546345</v>
      </c>
    </row>
    <row r="47" spans="1:131">
      <c r="A47" s="86" t="s">
        <v>225</v>
      </c>
      <c r="B47" s="200" t="s">
        <v>226</v>
      </c>
      <c r="C47" s="208">
        <v>102.333436883189</v>
      </c>
      <c r="D47" s="208">
        <v>39.5323203414132</v>
      </c>
      <c r="E47" s="208">
        <v>1.31109850392518</v>
      </c>
      <c r="F47" s="208">
        <v>0</v>
      </c>
      <c r="G47" s="208">
        <v>0.0201561849668177</v>
      </c>
      <c r="H47" s="208">
        <v>0.084117100663829</v>
      </c>
      <c r="I47" s="208">
        <v>0.141241168144816</v>
      </c>
      <c r="J47" s="208">
        <v>0</v>
      </c>
      <c r="K47" s="208">
        <v>0</v>
      </c>
      <c r="L47" s="208">
        <v>0.1002213518004</v>
      </c>
      <c r="M47" s="208">
        <v>0.0798459862811809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0.00445800398957855</v>
      </c>
      <c r="V47" s="208">
        <v>0</v>
      </c>
      <c r="W47" s="208">
        <v>0</v>
      </c>
      <c r="X47" s="208">
        <v>0.0840322620346453</v>
      </c>
      <c r="Y47" s="208">
        <v>0</v>
      </c>
      <c r="Z47" s="208">
        <v>0</v>
      </c>
      <c r="AA47" s="208">
        <v>0</v>
      </c>
      <c r="AB47" s="208">
        <v>0</v>
      </c>
      <c r="AC47" s="208">
        <v>0</v>
      </c>
      <c r="AD47" s="208">
        <v>0</v>
      </c>
      <c r="AE47" s="208">
        <v>0</v>
      </c>
      <c r="AF47" s="208">
        <v>0</v>
      </c>
      <c r="AG47" s="208">
        <v>0.0921175681615599</v>
      </c>
      <c r="AH47" s="208">
        <v>0.156560492741675</v>
      </c>
      <c r="AI47" s="208">
        <v>0</v>
      </c>
      <c r="AJ47" s="208">
        <v>0</v>
      </c>
      <c r="AK47" s="208">
        <v>59.0666870346084</v>
      </c>
      <c r="AL47" s="208">
        <v>38.2783995045765</v>
      </c>
      <c r="AM47" s="208">
        <v>321.159704266707</v>
      </c>
      <c r="AN47" s="208">
        <v>0.915980954566371</v>
      </c>
      <c r="AO47" s="208">
        <v>0.457188454421606</v>
      </c>
      <c r="AP47" s="208">
        <v>0.367471720309506</v>
      </c>
      <c r="AQ47" s="208">
        <v>0.152469650092956</v>
      </c>
      <c r="AR47" s="208">
        <v>0.0518959692879456</v>
      </c>
      <c r="AS47" s="208">
        <v>0</v>
      </c>
      <c r="AT47" s="208">
        <v>0.117719296089267</v>
      </c>
      <c r="AU47" s="208">
        <v>0</v>
      </c>
      <c r="AV47" s="208">
        <v>0.0216964042866511</v>
      </c>
      <c r="AW47" s="208">
        <v>0.0494706813002435</v>
      </c>
      <c r="AX47" s="208">
        <v>3.68413015246539</v>
      </c>
      <c r="AY47" s="208">
        <v>1.43421296420241</v>
      </c>
      <c r="AZ47" s="208">
        <v>2.5882340389976</v>
      </c>
      <c r="BA47" s="208">
        <v>2.57418758605819</v>
      </c>
      <c r="BB47" s="208">
        <v>0</v>
      </c>
      <c r="BC47" s="209">
        <v>574.859054525282</v>
      </c>
      <c r="BD47" s="210">
        <v>0</v>
      </c>
      <c r="BE47" s="208">
        <v>42.8466608798194</v>
      </c>
      <c r="BF47" s="208">
        <v>42.8466608798194</v>
      </c>
      <c r="BG47" s="208">
        <v>0</v>
      </c>
      <c r="BH47" s="208">
        <v>0</v>
      </c>
      <c r="BI47" s="208">
        <v>73.4230103644465</v>
      </c>
      <c r="BJ47" s="208">
        <v>0</v>
      </c>
      <c r="BK47" s="208">
        <v>0</v>
      </c>
      <c r="BL47" s="211">
        <v>116.269671244266</v>
      </c>
      <c r="BM47" s="213">
        <v>691.128725769548</v>
      </c>
      <c r="BN47" s="212"/>
      <c r="BO47" s="86" t="s">
        <v>77</v>
      </c>
      <c r="BP47" s="87" t="s">
        <v>132</v>
      </c>
      <c r="BQ47" s="208">
        <v>0</v>
      </c>
      <c r="BR47" s="208">
        <v>0</v>
      </c>
      <c r="BS47" s="208">
        <v>0</v>
      </c>
      <c r="BT47" s="208">
        <v>0.000154122646101227</v>
      </c>
      <c r="BU47" s="208">
        <v>0</v>
      </c>
      <c r="BV47" s="208">
        <v>0.000139818372589433</v>
      </c>
      <c r="BW47" s="208">
        <v>0.235734596440036</v>
      </c>
      <c r="BX47" s="208">
        <v>0</v>
      </c>
      <c r="BY47" s="208">
        <v>0</v>
      </c>
      <c r="BZ47" s="208">
        <v>4.58951962106059e-5</v>
      </c>
      <c r="CA47" s="208">
        <v>4.63428167017071e-5</v>
      </c>
      <c r="CB47" s="208">
        <v>0</v>
      </c>
      <c r="CC47" s="208">
        <v>0</v>
      </c>
      <c r="CD47" s="208">
        <v>0</v>
      </c>
      <c r="CE47" s="208">
        <v>0</v>
      </c>
      <c r="CF47" s="208">
        <v>0</v>
      </c>
      <c r="CG47" s="208">
        <v>0</v>
      </c>
      <c r="CH47" s="208">
        <v>0</v>
      </c>
      <c r="CI47" s="208">
        <v>0</v>
      </c>
      <c r="CJ47" s="208">
        <v>0.0507673109388157</v>
      </c>
      <c r="CK47" s="208">
        <v>0.000102730702086404</v>
      </c>
      <c r="CL47" s="208">
        <v>0</v>
      </c>
      <c r="CM47" s="208">
        <v>0</v>
      </c>
      <c r="CN47" s="208">
        <v>0</v>
      </c>
      <c r="CO47" s="208">
        <v>0</v>
      </c>
      <c r="CP47" s="208">
        <v>0</v>
      </c>
      <c r="CQ47" s="208">
        <v>0</v>
      </c>
      <c r="CR47" s="208">
        <v>0.233363765508795</v>
      </c>
      <c r="CS47" s="208">
        <v>0</v>
      </c>
      <c r="CT47" s="208">
        <v>0</v>
      </c>
      <c r="CU47" s="208">
        <v>0</v>
      </c>
      <c r="CV47" s="208">
        <v>0.060725954910973</v>
      </c>
      <c r="CW47" s="208">
        <v>0.124609003728923</v>
      </c>
      <c r="CX47" s="208">
        <v>0</v>
      </c>
      <c r="CY47" s="208">
        <v>0.000896021751337285</v>
      </c>
      <c r="CZ47" s="208">
        <v>1.30839694436912</v>
      </c>
      <c r="DA47" s="208">
        <v>0.00174312184213406</v>
      </c>
      <c r="DB47" s="208">
        <v>0</v>
      </c>
      <c r="DC47" s="208">
        <v>3.92198125693043</v>
      </c>
      <c r="DD47" s="208">
        <v>0.000526846959844232</v>
      </c>
      <c r="DE47" s="208">
        <v>0.153767846131197</v>
      </c>
      <c r="DF47" s="208">
        <v>0.00792982633568947</v>
      </c>
      <c r="DG47" s="208">
        <v>0.000254527335617912</v>
      </c>
      <c r="DH47" s="208">
        <v>0.202023010932437</v>
      </c>
      <c r="DI47" s="208">
        <v>8.93435222107597</v>
      </c>
      <c r="DJ47" s="208">
        <v>0.281431538841581</v>
      </c>
      <c r="DK47" s="208">
        <v>4.70974711782851</v>
      </c>
      <c r="DL47" s="208">
        <v>2.04129549788812</v>
      </c>
      <c r="DM47" s="208">
        <v>22.6871232512139</v>
      </c>
      <c r="DN47" s="208">
        <v>36.0412252700735</v>
      </c>
      <c r="DO47" s="208">
        <v>40.6497226191634</v>
      </c>
      <c r="DP47" s="208">
        <v>0</v>
      </c>
      <c r="DQ47" s="101">
        <f t="shared" si="0"/>
        <v>121.648106459934</v>
      </c>
      <c r="DR47" s="210">
        <v>0</v>
      </c>
      <c r="DS47" s="208">
        <v>70.3091158243967</v>
      </c>
      <c r="DT47" s="85">
        <f t="shared" si="1"/>
        <v>70.3091158243967</v>
      </c>
      <c r="DU47" s="208">
        <v>0</v>
      </c>
      <c r="DV47" s="208">
        <v>0</v>
      </c>
      <c r="DW47" s="208">
        <v>962.538437974182</v>
      </c>
      <c r="DX47" s="208">
        <v>0</v>
      </c>
      <c r="DY47" s="208">
        <v>0</v>
      </c>
      <c r="DZ47" s="117">
        <f t="shared" si="2"/>
        <v>1032.84755379858</v>
      </c>
      <c r="EA47" s="118">
        <f t="shared" si="3"/>
        <v>1154.49566025851</v>
      </c>
    </row>
    <row r="48" spans="1:131">
      <c r="A48" s="86" t="s">
        <v>227</v>
      </c>
      <c r="B48" s="200" t="s">
        <v>228</v>
      </c>
      <c r="C48" s="208">
        <v>17.3101660005977</v>
      </c>
      <c r="D48" s="208">
        <v>7.97340407258616</v>
      </c>
      <c r="E48" s="208">
        <v>0.473425105284572</v>
      </c>
      <c r="F48" s="208">
        <v>0</v>
      </c>
      <c r="G48" s="208">
        <v>0.0403672280775483</v>
      </c>
      <c r="H48" s="208">
        <v>0.041606679085331</v>
      </c>
      <c r="I48" s="208">
        <v>1.7381341506143</v>
      </c>
      <c r="J48" s="208">
        <v>0</v>
      </c>
      <c r="K48" s="208">
        <v>0</v>
      </c>
      <c r="L48" s="208">
        <v>0.114193551942546</v>
      </c>
      <c r="M48" s="208">
        <v>0</v>
      </c>
      <c r="N48" s="208">
        <v>0.579471304815063</v>
      </c>
      <c r="O48" s="208">
        <v>0</v>
      </c>
      <c r="P48" s="208">
        <v>2.71240875386046</v>
      </c>
      <c r="Q48" s="208">
        <v>0</v>
      </c>
      <c r="R48" s="208">
        <v>1553.47274545884</v>
      </c>
      <c r="S48" s="208">
        <v>0</v>
      </c>
      <c r="T48" s="208">
        <v>6.17219773123614</v>
      </c>
      <c r="U48" s="208">
        <v>0.135506856407992</v>
      </c>
      <c r="V48" s="208">
        <v>0</v>
      </c>
      <c r="W48" s="208">
        <v>1.36175823343398</v>
      </c>
      <c r="X48" s="208">
        <v>3.52807277500333</v>
      </c>
      <c r="Y48" s="208">
        <v>2.63757115282994</v>
      </c>
      <c r="Z48" s="208">
        <v>0.670158878528089</v>
      </c>
      <c r="AA48" s="208">
        <v>0</v>
      </c>
      <c r="AB48" s="208">
        <v>0.185590577629456</v>
      </c>
      <c r="AC48" s="208">
        <v>0.571250422031388</v>
      </c>
      <c r="AD48" s="208">
        <v>0.0984703804965033</v>
      </c>
      <c r="AE48" s="208">
        <v>0.523356943215785</v>
      </c>
      <c r="AF48" s="208">
        <v>0</v>
      </c>
      <c r="AG48" s="208">
        <v>0.131820368505411</v>
      </c>
      <c r="AH48" s="208">
        <v>0.335889778763609</v>
      </c>
      <c r="AI48" s="208">
        <v>0.337994334683211</v>
      </c>
      <c r="AJ48" s="208">
        <v>0.414874033113939</v>
      </c>
      <c r="AK48" s="208">
        <v>16.3256960978472</v>
      </c>
      <c r="AL48" s="208">
        <v>16.8699632722891</v>
      </c>
      <c r="AM48" s="208">
        <v>26.2686368684545</v>
      </c>
      <c r="AN48" s="208">
        <v>0.169684859910669</v>
      </c>
      <c r="AO48" s="208">
        <v>0</v>
      </c>
      <c r="AP48" s="208">
        <v>0.242559355417061</v>
      </c>
      <c r="AQ48" s="208">
        <v>0.041035747550919</v>
      </c>
      <c r="AR48" s="208">
        <v>5.06040871601622</v>
      </c>
      <c r="AS48" s="208">
        <v>0</v>
      </c>
      <c r="AT48" s="208">
        <v>0</v>
      </c>
      <c r="AU48" s="208">
        <v>0</v>
      </c>
      <c r="AV48" s="208">
        <v>0.0190692872397086</v>
      </c>
      <c r="AW48" s="208">
        <v>1.58293699408529</v>
      </c>
      <c r="AX48" s="208">
        <v>0.606306462503133</v>
      </c>
      <c r="AY48" s="208">
        <v>2.34396863806806</v>
      </c>
      <c r="AZ48" s="208">
        <v>0.340342294219708</v>
      </c>
      <c r="BA48" s="208">
        <v>0.55950774721193</v>
      </c>
      <c r="BB48" s="208">
        <v>0</v>
      </c>
      <c r="BC48" s="209">
        <v>1671.9905511124</v>
      </c>
      <c r="BD48" s="210">
        <v>0</v>
      </c>
      <c r="BE48" s="208">
        <v>533.335800784654</v>
      </c>
      <c r="BF48" s="208">
        <v>533.335800784654</v>
      </c>
      <c r="BG48" s="208">
        <v>0</v>
      </c>
      <c r="BH48" s="208">
        <v>0</v>
      </c>
      <c r="BI48" s="208">
        <v>308.625937042937</v>
      </c>
      <c r="BJ48" s="208">
        <v>0</v>
      </c>
      <c r="BK48" s="208">
        <v>0</v>
      </c>
      <c r="BL48" s="211">
        <v>841.961737827591</v>
      </c>
      <c r="BM48" s="213">
        <v>2513.95228893999</v>
      </c>
      <c r="BN48" s="212"/>
      <c r="BO48" s="86" t="s">
        <v>78</v>
      </c>
      <c r="BP48" s="87" t="s">
        <v>133</v>
      </c>
      <c r="BQ48" s="208">
        <v>0</v>
      </c>
      <c r="BR48" s="208">
        <v>0</v>
      </c>
      <c r="BS48" s="208">
        <v>0</v>
      </c>
      <c r="BT48" s="208">
        <v>0.00317350665712899</v>
      </c>
      <c r="BU48" s="208">
        <v>0.0175137766779818</v>
      </c>
      <c r="BV48" s="208">
        <v>0.498555977362731</v>
      </c>
      <c r="BW48" s="208">
        <v>0.949237370247575</v>
      </c>
      <c r="BX48" s="208">
        <v>0.108417915043821</v>
      </c>
      <c r="BY48" s="208">
        <v>0.00147634150639419</v>
      </c>
      <c r="BZ48" s="208">
        <v>0.245727597986925</v>
      </c>
      <c r="CA48" s="208">
        <v>0.379841046591664</v>
      </c>
      <c r="CB48" s="208">
        <v>0.559309786065683</v>
      </c>
      <c r="CC48" s="208">
        <v>0.296123643374135</v>
      </c>
      <c r="CD48" s="208">
        <v>0.369881657346597</v>
      </c>
      <c r="CE48" s="208">
        <v>0.246303494624123</v>
      </c>
      <c r="CF48" s="208">
        <v>0.480122160063324</v>
      </c>
      <c r="CG48" s="208">
        <v>0.0112945018467074</v>
      </c>
      <c r="CH48" s="208">
        <v>0.304939398596773</v>
      </c>
      <c r="CI48" s="208">
        <v>0.0628344273182015</v>
      </c>
      <c r="CJ48" s="208">
        <v>0.0146410414933042</v>
      </c>
      <c r="CK48" s="208">
        <v>0.320888626632848</v>
      </c>
      <c r="CL48" s="208">
        <v>0.253201245074927</v>
      </c>
      <c r="CM48" s="208">
        <v>0.107495998182043</v>
      </c>
      <c r="CN48" s="208">
        <v>0.542069410462592</v>
      </c>
      <c r="CO48" s="208">
        <v>0.239397678752401</v>
      </c>
      <c r="CP48" s="208">
        <v>0.215043340374184</v>
      </c>
      <c r="CQ48" s="208">
        <v>0.608258619367282</v>
      </c>
      <c r="CR48" s="208">
        <v>0.351679138427454</v>
      </c>
      <c r="CS48" s="208">
        <v>0.767422277856048</v>
      </c>
      <c r="CT48" s="208">
        <v>0.0542911122345479</v>
      </c>
      <c r="CU48" s="208">
        <v>1.52762463538601</v>
      </c>
      <c r="CV48" s="208">
        <v>0.407481577295057</v>
      </c>
      <c r="CW48" s="208">
        <v>0.370266057178577</v>
      </c>
      <c r="CX48" s="208">
        <v>0.314177869618387</v>
      </c>
      <c r="CY48" s="208">
        <v>8.19367634683967</v>
      </c>
      <c r="CZ48" s="208">
        <v>52.8667859129528</v>
      </c>
      <c r="DA48" s="208">
        <v>13.7693273578951</v>
      </c>
      <c r="DB48" s="208">
        <v>0.295352235255973</v>
      </c>
      <c r="DC48" s="208">
        <v>0.833412223874693</v>
      </c>
      <c r="DD48" s="208">
        <v>1.19754802092838</v>
      </c>
      <c r="DE48" s="208">
        <v>1.05319877751136</v>
      </c>
      <c r="DF48" s="208">
        <v>9.41289648858829</v>
      </c>
      <c r="DG48" s="208">
        <v>14.752453904112</v>
      </c>
      <c r="DH48" s="208">
        <v>21.4072801465279</v>
      </c>
      <c r="DI48" s="208">
        <v>70.1185539651196</v>
      </c>
      <c r="DJ48" s="208">
        <v>8.54585852125376</v>
      </c>
      <c r="DK48" s="208">
        <v>79.3745520969657</v>
      </c>
      <c r="DL48" s="208">
        <v>24.1293534455951</v>
      </c>
      <c r="DM48" s="208">
        <v>23.2362212231302</v>
      </c>
      <c r="DN48" s="208">
        <v>42.7961178054961</v>
      </c>
      <c r="DO48" s="208">
        <v>18.4878497634177</v>
      </c>
      <c r="DP48" s="208">
        <v>0</v>
      </c>
      <c r="DQ48" s="101">
        <f t="shared" si="0"/>
        <v>401.09912946511</v>
      </c>
      <c r="DR48" s="210">
        <v>0</v>
      </c>
      <c r="DS48" s="208">
        <v>0.00124462850088509</v>
      </c>
      <c r="DT48" s="85">
        <f t="shared" si="1"/>
        <v>0.00124462850088509</v>
      </c>
      <c r="DU48" s="208">
        <v>0</v>
      </c>
      <c r="DV48" s="208">
        <v>0</v>
      </c>
      <c r="DW48" s="208">
        <v>1122.58895679656</v>
      </c>
      <c r="DX48" s="208">
        <v>0</v>
      </c>
      <c r="DY48" s="208">
        <v>0</v>
      </c>
      <c r="DZ48" s="117">
        <f t="shared" si="2"/>
        <v>1122.59020142506</v>
      </c>
      <c r="EA48" s="118">
        <f t="shared" si="3"/>
        <v>1523.68933089017</v>
      </c>
    </row>
    <row r="49" spans="1:131">
      <c r="A49" s="86" t="s">
        <v>229</v>
      </c>
      <c r="B49" s="200" t="s">
        <v>230</v>
      </c>
      <c r="C49" s="208">
        <v>0.629015891937553</v>
      </c>
      <c r="D49" s="208">
        <v>0.693044846155615</v>
      </c>
      <c r="E49" s="208">
        <v>0.0328121209128215</v>
      </c>
      <c r="F49" s="208">
        <v>0</v>
      </c>
      <c r="G49" s="208">
        <v>0</v>
      </c>
      <c r="H49" s="208">
        <v>0.29623432896195</v>
      </c>
      <c r="I49" s="208">
        <v>0.085214618261845</v>
      </c>
      <c r="J49" s="208">
        <v>0.0432933562979831</v>
      </c>
      <c r="K49" s="208">
        <v>0</v>
      </c>
      <c r="L49" s="208">
        <v>0</v>
      </c>
      <c r="M49" s="208">
        <v>0</v>
      </c>
      <c r="N49" s="208">
        <v>0</v>
      </c>
      <c r="O49" s="208">
        <v>0</v>
      </c>
      <c r="P49" s="208">
        <v>0</v>
      </c>
      <c r="Q49" s="208">
        <v>0</v>
      </c>
      <c r="R49" s="208">
        <v>54.4588712965863</v>
      </c>
      <c r="S49" s="208">
        <v>0.0187174021552838</v>
      </c>
      <c r="T49" s="208">
        <v>0.181041960444632</v>
      </c>
      <c r="U49" s="208">
        <v>0.0289693455462017</v>
      </c>
      <c r="V49" s="208">
        <v>0.0466636053239839</v>
      </c>
      <c r="W49" s="208">
        <v>0</v>
      </c>
      <c r="X49" s="208">
        <v>0</v>
      </c>
      <c r="Y49" s="208">
        <v>0</v>
      </c>
      <c r="Z49" s="208">
        <v>0.126784132802439</v>
      </c>
      <c r="AA49" s="208">
        <v>0</v>
      </c>
      <c r="AB49" s="208">
        <v>0</v>
      </c>
      <c r="AC49" s="208">
        <v>0</v>
      </c>
      <c r="AD49" s="208">
        <v>0.0160725341749296</v>
      </c>
      <c r="AE49" s="208">
        <v>0</v>
      </c>
      <c r="AF49" s="208">
        <v>0</v>
      </c>
      <c r="AG49" s="208">
        <v>0</v>
      </c>
      <c r="AH49" s="208">
        <v>0</v>
      </c>
      <c r="AI49" s="208">
        <v>0</v>
      </c>
      <c r="AJ49" s="208">
        <v>0</v>
      </c>
      <c r="AK49" s="208">
        <v>4.2008089870826</v>
      </c>
      <c r="AL49" s="208">
        <v>3.6854541149374</v>
      </c>
      <c r="AM49" s="208">
        <v>10.3715291450426</v>
      </c>
      <c r="AN49" s="208">
        <v>0</v>
      </c>
      <c r="AO49" s="208">
        <v>0.200059734406652</v>
      </c>
      <c r="AP49" s="208">
        <v>0.163884438383043</v>
      </c>
      <c r="AQ49" s="208">
        <v>0</v>
      </c>
      <c r="AR49" s="208">
        <v>0.173880687494195</v>
      </c>
      <c r="AS49" s="208">
        <v>0</v>
      </c>
      <c r="AT49" s="208">
        <v>0.654857536913168</v>
      </c>
      <c r="AU49" s="208">
        <v>1.08177034789028</v>
      </c>
      <c r="AV49" s="208">
        <v>0</v>
      </c>
      <c r="AW49" s="208">
        <v>3.25766348090221</v>
      </c>
      <c r="AX49" s="208">
        <v>2.93784582697766</v>
      </c>
      <c r="AY49" s="208">
        <v>2.06461181438237</v>
      </c>
      <c r="AZ49" s="208">
        <v>1.87546678309325</v>
      </c>
      <c r="BA49" s="208">
        <v>0.487131437511211</v>
      </c>
      <c r="BB49" s="208">
        <v>0</v>
      </c>
      <c r="BC49" s="209">
        <v>87.8116997745782</v>
      </c>
      <c r="BD49" s="210">
        <v>0</v>
      </c>
      <c r="BE49" s="208">
        <v>181.879017190964</v>
      </c>
      <c r="BF49" s="208">
        <v>181.879017190964</v>
      </c>
      <c r="BG49" s="208">
        <v>0</v>
      </c>
      <c r="BH49" s="208">
        <v>0</v>
      </c>
      <c r="BI49" s="208">
        <v>404.245473008639</v>
      </c>
      <c r="BJ49" s="208">
        <v>0</v>
      </c>
      <c r="BK49" s="208">
        <v>0</v>
      </c>
      <c r="BL49" s="211">
        <v>586.124490199603</v>
      </c>
      <c r="BM49" s="213">
        <v>673.936189974181</v>
      </c>
      <c r="BN49" s="212"/>
      <c r="BO49" s="86" t="s">
        <v>79</v>
      </c>
      <c r="BP49" s="87" t="s">
        <v>134</v>
      </c>
      <c r="BQ49" s="208">
        <v>0</v>
      </c>
      <c r="BR49" s="208">
        <v>0</v>
      </c>
      <c r="BS49" s="208">
        <v>0</v>
      </c>
      <c r="BT49" s="208">
        <v>0.00135593332995525</v>
      </c>
      <c r="BU49" s="208">
        <v>0.000658734733189326</v>
      </c>
      <c r="BV49" s="208">
        <v>0.455848487065423</v>
      </c>
      <c r="BW49" s="208">
        <v>0.875626159460795</v>
      </c>
      <c r="BX49" s="208">
        <v>0.0435063534353214</v>
      </c>
      <c r="BY49" s="208">
        <v>0.400742187878812</v>
      </c>
      <c r="BZ49" s="208">
        <v>0.0476927490921277</v>
      </c>
      <c r="CA49" s="208">
        <v>0.0284445845204364</v>
      </c>
      <c r="CB49" s="208">
        <v>0.00308831626657685</v>
      </c>
      <c r="CC49" s="208">
        <v>0.000306232692411195</v>
      </c>
      <c r="CD49" s="208">
        <v>0.542664220906445</v>
      </c>
      <c r="CE49" s="208">
        <v>0.00625745280029872</v>
      </c>
      <c r="CF49" s="208">
        <v>0.160595337426136</v>
      </c>
      <c r="CG49" s="208">
        <v>5.14981425829263e-5</v>
      </c>
      <c r="CH49" s="208">
        <v>1.9931311988508</v>
      </c>
      <c r="CI49" s="208">
        <v>0.0819699618675225</v>
      </c>
      <c r="CJ49" s="208">
        <v>0.05644969568505</v>
      </c>
      <c r="CK49" s="208">
        <v>0.305346164779814</v>
      </c>
      <c r="CL49" s="208">
        <v>0.102800660878099</v>
      </c>
      <c r="CM49" s="208">
        <v>0.252658605030418</v>
      </c>
      <c r="CN49" s="208">
        <v>0.198284379247961</v>
      </c>
      <c r="CO49" s="208">
        <v>0.0703983540815429</v>
      </c>
      <c r="CP49" s="208">
        <v>0.221621520498428</v>
      </c>
      <c r="CQ49" s="208">
        <v>0.31701151912528</v>
      </c>
      <c r="CR49" s="208">
        <v>0.453156899278469</v>
      </c>
      <c r="CS49" s="208">
        <v>0.104392888624543</v>
      </c>
      <c r="CT49" s="208">
        <v>0.0288789229477974</v>
      </c>
      <c r="CU49" s="208">
        <v>0.616006948740545</v>
      </c>
      <c r="CV49" s="208">
        <v>0.363853269459044</v>
      </c>
      <c r="CW49" s="208">
        <v>2.09174759083279</v>
      </c>
      <c r="CX49" s="208">
        <v>0.813079937731023</v>
      </c>
      <c r="CY49" s="208">
        <v>0.954026749978917</v>
      </c>
      <c r="CZ49" s="208">
        <v>28.4422892785303</v>
      </c>
      <c r="DA49" s="208">
        <v>3.6744635540811</v>
      </c>
      <c r="DB49" s="208">
        <v>0</v>
      </c>
      <c r="DC49" s="208">
        <v>2.9816558769079</v>
      </c>
      <c r="DD49" s="208">
        <v>4.79885494292936</v>
      </c>
      <c r="DE49" s="208">
        <v>0.185953144080423</v>
      </c>
      <c r="DF49" s="208">
        <v>0.155268668543879</v>
      </c>
      <c r="DG49" s="208">
        <v>14.6424880299313</v>
      </c>
      <c r="DH49" s="208">
        <v>25.6101658026292</v>
      </c>
      <c r="DI49" s="208">
        <v>38.4396641336924</v>
      </c>
      <c r="DJ49" s="208">
        <v>0.925311430581866</v>
      </c>
      <c r="DK49" s="208">
        <v>57.3232976280439</v>
      </c>
      <c r="DL49" s="208">
        <v>3.12320325465435</v>
      </c>
      <c r="DM49" s="208">
        <v>39.3505188678008</v>
      </c>
      <c r="DN49" s="208">
        <v>5.11724114137268</v>
      </c>
      <c r="DO49" s="208">
        <v>4.1649923870495</v>
      </c>
      <c r="DP49" s="208">
        <v>0</v>
      </c>
      <c r="DQ49" s="101">
        <f t="shared" si="0"/>
        <v>240.527021656217</v>
      </c>
      <c r="DR49" s="210">
        <v>0</v>
      </c>
      <c r="DS49" s="208">
        <v>7.84638167120634</v>
      </c>
      <c r="DT49" s="85">
        <f t="shared" si="1"/>
        <v>7.84638167120634</v>
      </c>
      <c r="DU49" s="208">
        <v>0</v>
      </c>
      <c r="DV49" s="208">
        <v>0</v>
      </c>
      <c r="DW49" s="208">
        <v>39.8692252084584</v>
      </c>
      <c r="DX49" s="208">
        <v>62.8685884642053</v>
      </c>
      <c r="DY49" s="208">
        <v>0</v>
      </c>
      <c r="DZ49" s="117">
        <f t="shared" si="2"/>
        <v>110.58419534387</v>
      </c>
      <c r="EA49" s="118">
        <f t="shared" si="3"/>
        <v>351.111217000087</v>
      </c>
    </row>
    <row r="50" spans="1:131">
      <c r="A50" s="86" t="s">
        <v>231</v>
      </c>
      <c r="B50" s="200" t="s">
        <v>232</v>
      </c>
      <c r="C50" s="208">
        <v>39.9937292504311</v>
      </c>
      <c r="D50" s="208">
        <v>34.7991390759584</v>
      </c>
      <c r="E50" s="208">
        <v>0.781002281513489</v>
      </c>
      <c r="F50" s="208">
        <v>0</v>
      </c>
      <c r="G50" s="208">
        <v>0.19372916444492</v>
      </c>
      <c r="H50" s="208">
        <v>0</v>
      </c>
      <c r="I50" s="208">
        <v>6.74383637248771</v>
      </c>
      <c r="J50" s="208">
        <v>0.349048610767437</v>
      </c>
      <c r="K50" s="208">
        <v>0</v>
      </c>
      <c r="L50" s="208">
        <v>0.608263895171692</v>
      </c>
      <c r="M50" s="208">
        <v>0</v>
      </c>
      <c r="N50" s="208">
        <v>3.80860529557283</v>
      </c>
      <c r="O50" s="208">
        <v>0</v>
      </c>
      <c r="P50" s="208">
        <v>9.18684921284629</v>
      </c>
      <c r="Q50" s="208">
        <v>0</v>
      </c>
      <c r="R50" s="208">
        <v>0</v>
      </c>
      <c r="S50" s="208">
        <v>0</v>
      </c>
      <c r="T50" s="208">
        <v>281.327310269888</v>
      </c>
      <c r="U50" s="208">
        <v>12.7233309635767</v>
      </c>
      <c r="V50" s="208">
        <v>0.153398157893122</v>
      </c>
      <c r="W50" s="208">
        <v>2.67170030143917</v>
      </c>
      <c r="X50" s="208">
        <v>6.35952770116185</v>
      </c>
      <c r="Y50" s="208">
        <v>1.67835932507457</v>
      </c>
      <c r="Z50" s="208">
        <v>3.12412130885843</v>
      </c>
      <c r="AA50" s="208">
        <v>0</v>
      </c>
      <c r="AB50" s="208">
        <v>0.379124395056104</v>
      </c>
      <c r="AC50" s="208">
        <v>0</v>
      </c>
      <c r="AD50" s="208">
        <v>0</v>
      </c>
      <c r="AE50" s="208">
        <v>0</v>
      </c>
      <c r="AF50" s="208">
        <v>0.0500928510958506</v>
      </c>
      <c r="AG50" s="208">
        <v>2.76720088796279</v>
      </c>
      <c r="AH50" s="208">
        <v>0.430800788132522</v>
      </c>
      <c r="AI50" s="208">
        <v>0.420484543589987</v>
      </c>
      <c r="AJ50" s="208">
        <v>2.35900374593339</v>
      </c>
      <c r="AK50" s="208">
        <v>0</v>
      </c>
      <c r="AL50" s="208">
        <v>3.21218779175823</v>
      </c>
      <c r="AM50" s="208">
        <v>0</v>
      </c>
      <c r="AN50" s="208">
        <v>0</v>
      </c>
      <c r="AO50" s="208">
        <v>0</v>
      </c>
      <c r="AP50" s="208">
        <v>0</v>
      </c>
      <c r="AQ50" s="208">
        <v>0</v>
      </c>
      <c r="AR50" s="208">
        <v>0</v>
      </c>
      <c r="AS50" s="208">
        <v>0</v>
      </c>
      <c r="AT50" s="208">
        <v>0</v>
      </c>
      <c r="AU50" s="208">
        <v>0</v>
      </c>
      <c r="AV50" s="208">
        <v>0</v>
      </c>
      <c r="AW50" s="208">
        <v>0.0494351379578433</v>
      </c>
      <c r="AX50" s="208">
        <v>0</v>
      </c>
      <c r="AY50" s="208">
        <v>0.977535281630925</v>
      </c>
      <c r="AZ50" s="208">
        <v>20.9554443472406</v>
      </c>
      <c r="BA50" s="208">
        <v>5.22746933842038</v>
      </c>
      <c r="BB50" s="208">
        <v>0</v>
      </c>
      <c r="BC50" s="209">
        <v>441.330730295864</v>
      </c>
      <c r="BD50" s="210">
        <v>0</v>
      </c>
      <c r="BE50" s="208">
        <v>68.7027745458834</v>
      </c>
      <c r="BF50" s="208">
        <v>68.7027745458834</v>
      </c>
      <c r="BG50" s="208">
        <v>0</v>
      </c>
      <c r="BH50" s="208">
        <v>0</v>
      </c>
      <c r="BI50" s="208">
        <v>0</v>
      </c>
      <c r="BJ50" s="208">
        <v>0</v>
      </c>
      <c r="BK50" s="208">
        <v>0</v>
      </c>
      <c r="BL50" s="211">
        <v>68.7027745458834</v>
      </c>
      <c r="BM50" s="213">
        <v>510.033504841748</v>
      </c>
      <c r="BN50" s="212"/>
      <c r="BO50" s="86" t="s">
        <v>80</v>
      </c>
      <c r="BP50" s="87" t="s">
        <v>135</v>
      </c>
      <c r="BQ50" s="208">
        <v>57.5792582245035</v>
      </c>
      <c r="BR50" s="208">
        <v>22.1171228483984</v>
      </c>
      <c r="BS50" s="208">
        <v>5.80130319496664</v>
      </c>
      <c r="BT50" s="208">
        <v>0.0473387505419144</v>
      </c>
      <c r="BU50" s="208">
        <v>1.50684028138416</v>
      </c>
      <c r="BV50" s="208">
        <v>79.4139987067396</v>
      </c>
      <c r="BW50" s="208">
        <v>2.69464630051655</v>
      </c>
      <c r="BX50" s="208">
        <v>7.37244930690216</v>
      </c>
      <c r="BY50" s="208">
        <v>22.959330354337</v>
      </c>
      <c r="BZ50" s="208">
        <v>2.54023692462236</v>
      </c>
      <c r="CA50" s="208">
        <v>2.89762672010711</v>
      </c>
      <c r="CB50" s="208">
        <v>24.2736533878778</v>
      </c>
      <c r="CC50" s="208">
        <v>3.14242393300632</v>
      </c>
      <c r="CD50" s="208">
        <v>12.2600575839718</v>
      </c>
      <c r="CE50" s="208">
        <v>1.59114711182538</v>
      </c>
      <c r="CF50" s="208">
        <v>19.7917608220758</v>
      </c>
      <c r="CG50" s="208">
        <v>0.67265311882577</v>
      </c>
      <c r="CH50" s="208">
        <v>34.9313507774191</v>
      </c>
      <c r="CI50" s="208">
        <v>4.44755501084146</v>
      </c>
      <c r="CJ50" s="208">
        <v>0.984523901590468</v>
      </c>
      <c r="CK50" s="208">
        <v>12.4366561772189</v>
      </c>
      <c r="CL50" s="208">
        <v>6.66999069136716</v>
      </c>
      <c r="CM50" s="208">
        <v>6.45554587037392</v>
      </c>
      <c r="CN50" s="208">
        <v>16.9386444203799</v>
      </c>
      <c r="CO50" s="208">
        <v>2.49015033865574</v>
      </c>
      <c r="CP50" s="208">
        <v>3.37273409702596</v>
      </c>
      <c r="CQ50" s="208">
        <v>36.1459963762747</v>
      </c>
      <c r="CR50" s="208">
        <v>14.5751718998521</v>
      </c>
      <c r="CS50" s="208">
        <v>9.46967841968027</v>
      </c>
      <c r="CT50" s="208">
        <v>0.544854020500046</v>
      </c>
      <c r="CU50" s="208">
        <v>16.6643493459675</v>
      </c>
      <c r="CV50" s="208">
        <v>8.03125493690773</v>
      </c>
      <c r="CW50" s="208">
        <v>51.9508295013256</v>
      </c>
      <c r="CX50" s="208">
        <v>13.7979533378867</v>
      </c>
      <c r="CY50" s="208">
        <v>65.7103353354917</v>
      </c>
      <c r="CZ50" s="208">
        <v>173.592094778153</v>
      </c>
      <c r="DA50" s="208">
        <v>65.7178202401448</v>
      </c>
      <c r="DB50" s="208">
        <v>3.58015036579172</v>
      </c>
      <c r="DC50" s="208">
        <v>8.62883880538914</v>
      </c>
      <c r="DD50" s="208">
        <v>15.1356160477344</v>
      </c>
      <c r="DE50" s="208">
        <v>4.88406169807762</v>
      </c>
      <c r="DF50" s="208">
        <v>23.7670928066679</v>
      </c>
      <c r="DG50" s="208">
        <v>25.4038772073371</v>
      </c>
      <c r="DH50" s="208">
        <v>19.5999426186682</v>
      </c>
      <c r="DI50" s="208">
        <v>232.927662002385</v>
      </c>
      <c r="DJ50" s="208">
        <v>166.076383608353</v>
      </c>
      <c r="DK50" s="208">
        <v>39.9843223678448</v>
      </c>
      <c r="DL50" s="208">
        <v>34.8012024885603</v>
      </c>
      <c r="DM50" s="208">
        <v>65.9365924895829</v>
      </c>
      <c r="DN50" s="208">
        <v>79.9302732812775</v>
      </c>
      <c r="DO50" s="208">
        <v>10.8632099728058</v>
      </c>
      <c r="DP50" s="208">
        <v>0</v>
      </c>
      <c r="DQ50" s="101">
        <f t="shared" si="0"/>
        <v>1543.10856280813</v>
      </c>
      <c r="DR50" s="210">
        <v>0</v>
      </c>
      <c r="DS50" s="208">
        <v>0</v>
      </c>
      <c r="DT50" s="85">
        <f t="shared" si="1"/>
        <v>0</v>
      </c>
      <c r="DU50" s="208">
        <v>0</v>
      </c>
      <c r="DV50" s="208">
        <v>0</v>
      </c>
      <c r="DW50" s="208">
        <v>1217.10133952469</v>
      </c>
      <c r="DX50" s="208">
        <v>0</v>
      </c>
      <c r="DY50" s="208">
        <v>0</v>
      </c>
      <c r="DZ50" s="117">
        <f t="shared" si="2"/>
        <v>1217.10133952469</v>
      </c>
      <c r="EA50" s="118">
        <f t="shared" si="3"/>
        <v>2760.20990233282</v>
      </c>
    </row>
    <row r="51" spans="1:131">
      <c r="A51" s="86" t="s">
        <v>233</v>
      </c>
      <c r="B51" s="200" t="s">
        <v>234</v>
      </c>
      <c r="C51" s="208">
        <v>336.659617636926</v>
      </c>
      <c r="D51" s="208">
        <v>81.3812740178862</v>
      </c>
      <c r="E51" s="208">
        <v>2.32358825206517</v>
      </c>
      <c r="F51" s="208">
        <v>0</v>
      </c>
      <c r="G51" s="208">
        <v>0</v>
      </c>
      <c r="H51" s="208">
        <v>0</v>
      </c>
      <c r="I51" s="208">
        <v>0.0144744551880616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21.8452339952591</v>
      </c>
      <c r="U51" s="208">
        <v>0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8">
        <v>0</v>
      </c>
      <c r="AB51" s="208">
        <v>0</v>
      </c>
      <c r="AC51" s="208">
        <v>0</v>
      </c>
      <c r="AD51" s="208">
        <v>0</v>
      </c>
      <c r="AE51" s="208">
        <v>0</v>
      </c>
      <c r="AF51" s="208">
        <v>0</v>
      </c>
      <c r="AG51" s="208">
        <v>0</v>
      </c>
      <c r="AH51" s="208">
        <v>0</v>
      </c>
      <c r="AI51" s="208">
        <v>0</v>
      </c>
      <c r="AJ51" s="208">
        <v>0</v>
      </c>
      <c r="AK51" s="208">
        <v>0</v>
      </c>
      <c r="AL51" s="208">
        <v>0</v>
      </c>
      <c r="AM51" s="208">
        <v>0</v>
      </c>
      <c r="AN51" s="208">
        <v>0</v>
      </c>
      <c r="AO51" s="208">
        <v>0</v>
      </c>
      <c r="AP51" s="208">
        <v>0</v>
      </c>
      <c r="AQ51" s="208">
        <v>0</v>
      </c>
      <c r="AR51" s="208">
        <v>0</v>
      </c>
      <c r="AS51" s="208">
        <v>0</v>
      </c>
      <c r="AT51" s="208">
        <v>0</v>
      </c>
      <c r="AU51" s="208">
        <v>0</v>
      </c>
      <c r="AV51" s="208">
        <v>0</v>
      </c>
      <c r="AW51" s="208">
        <v>0</v>
      </c>
      <c r="AX51" s="208">
        <v>0</v>
      </c>
      <c r="AY51" s="208">
        <v>0.115608856835563</v>
      </c>
      <c r="AZ51" s="208">
        <v>0</v>
      </c>
      <c r="BA51" s="208">
        <v>0</v>
      </c>
      <c r="BB51" s="208">
        <v>0</v>
      </c>
      <c r="BC51" s="209">
        <v>442.33979721416</v>
      </c>
      <c r="BD51" s="210">
        <v>0</v>
      </c>
      <c r="BE51" s="208">
        <v>353.613268232815</v>
      </c>
      <c r="BF51" s="208">
        <v>353.613268232815</v>
      </c>
      <c r="BG51" s="208">
        <v>0</v>
      </c>
      <c r="BH51" s="208">
        <v>0</v>
      </c>
      <c r="BI51" s="208">
        <v>0</v>
      </c>
      <c r="BJ51" s="208">
        <v>0</v>
      </c>
      <c r="BK51" s="208">
        <v>0</v>
      </c>
      <c r="BL51" s="211">
        <v>353.613268232815</v>
      </c>
      <c r="BM51" s="213">
        <v>795.953065446975</v>
      </c>
      <c r="BN51" s="212"/>
      <c r="BO51" s="86" t="s">
        <v>81</v>
      </c>
      <c r="BP51" s="87" t="s">
        <v>136</v>
      </c>
      <c r="BQ51" s="208">
        <v>0</v>
      </c>
      <c r="BR51" s="208">
        <v>0</v>
      </c>
      <c r="BS51" s="208">
        <v>0</v>
      </c>
      <c r="BT51" s="208">
        <v>0</v>
      </c>
      <c r="BU51" s="208">
        <v>0</v>
      </c>
      <c r="BV51" s="208">
        <v>0.0897664245100049</v>
      </c>
      <c r="BW51" s="208">
        <v>0</v>
      </c>
      <c r="BX51" s="208">
        <v>0</v>
      </c>
      <c r="BY51" s="208">
        <v>0</v>
      </c>
      <c r="BZ51" s="208">
        <v>0.0294657103334257</v>
      </c>
      <c r="CA51" s="208">
        <v>0.029753092386867</v>
      </c>
      <c r="CB51" s="208">
        <v>0</v>
      </c>
      <c r="CC51" s="208">
        <v>0</v>
      </c>
      <c r="CD51" s="208">
        <v>0</v>
      </c>
      <c r="CE51" s="208">
        <v>0</v>
      </c>
      <c r="CF51" s="208">
        <v>0</v>
      </c>
      <c r="CG51" s="208">
        <v>0</v>
      </c>
      <c r="CH51" s="208">
        <v>0</v>
      </c>
      <c r="CI51" s="208">
        <v>0</v>
      </c>
      <c r="CJ51" s="208">
        <v>0</v>
      </c>
      <c r="CK51" s="208">
        <v>0.0659553365048676</v>
      </c>
      <c r="CL51" s="208">
        <v>0</v>
      </c>
      <c r="CM51" s="208">
        <v>0</v>
      </c>
      <c r="CN51" s="208">
        <v>0</v>
      </c>
      <c r="CO51" s="208">
        <v>0</v>
      </c>
      <c r="CP51" s="208">
        <v>0</v>
      </c>
      <c r="CQ51" s="208">
        <v>0</v>
      </c>
      <c r="CR51" s="208">
        <v>0</v>
      </c>
      <c r="CS51" s="208">
        <v>0</v>
      </c>
      <c r="CT51" s="208">
        <v>0</v>
      </c>
      <c r="CU51" s="208">
        <v>0</v>
      </c>
      <c r="CV51" s="208">
        <v>0</v>
      </c>
      <c r="CW51" s="208">
        <v>0.0741436614901536</v>
      </c>
      <c r="CX51" s="208">
        <v>0</v>
      </c>
      <c r="CY51" s="208">
        <v>0.575265377583287</v>
      </c>
      <c r="CZ51" s="208">
        <v>8.50262939431497</v>
      </c>
      <c r="DA51" s="208">
        <v>1.11912198916192</v>
      </c>
      <c r="DB51" s="208">
        <v>0</v>
      </c>
      <c r="DC51" s="208">
        <v>0</v>
      </c>
      <c r="DD51" s="208">
        <v>0.33824716289651</v>
      </c>
      <c r="DE51" s="208">
        <v>0.223514257909094</v>
      </c>
      <c r="DF51" s="208">
        <v>5.09112031528478</v>
      </c>
      <c r="DG51" s="208">
        <v>0.16341206406092</v>
      </c>
      <c r="DH51" s="208">
        <v>0.3810550240762</v>
      </c>
      <c r="DI51" s="208">
        <v>0.0796624230643237</v>
      </c>
      <c r="DJ51" s="208">
        <v>1.91041628384306</v>
      </c>
      <c r="DK51" s="208">
        <v>5.58555575877232</v>
      </c>
      <c r="DL51" s="208">
        <v>1.99251730569932</v>
      </c>
      <c r="DM51" s="208">
        <v>0.0890279252560577</v>
      </c>
      <c r="DN51" s="208">
        <v>1.69790145062801</v>
      </c>
      <c r="DO51" s="208">
        <v>0.69186930892744</v>
      </c>
      <c r="DP51" s="208">
        <v>0</v>
      </c>
      <c r="DQ51" s="101">
        <f t="shared" si="0"/>
        <v>28.7304002667035</v>
      </c>
      <c r="DR51" s="210">
        <v>0</v>
      </c>
      <c r="DS51" s="208">
        <v>0.0892118631433948</v>
      </c>
      <c r="DT51" s="85">
        <f t="shared" si="1"/>
        <v>0.0892118631433948</v>
      </c>
      <c r="DU51" s="208">
        <v>0</v>
      </c>
      <c r="DV51" s="208">
        <v>0</v>
      </c>
      <c r="DW51" s="208">
        <v>8.79532116157647</v>
      </c>
      <c r="DX51" s="208">
        <v>0</v>
      </c>
      <c r="DY51" s="208">
        <v>0</v>
      </c>
      <c r="DZ51" s="117">
        <f t="shared" si="2"/>
        <v>8.88453302471987</v>
      </c>
      <c r="EA51" s="118">
        <f t="shared" si="3"/>
        <v>37.6149332914234</v>
      </c>
    </row>
    <row r="52" spans="1:131">
      <c r="A52" s="86" t="s">
        <v>235</v>
      </c>
      <c r="B52" s="200" t="s">
        <v>236</v>
      </c>
      <c r="C52" s="208">
        <v>0</v>
      </c>
      <c r="D52" s="208">
        <v>0.111618016624625</v>
      </c>
      <c r="E52" s="208">
        <v>0</v>
      </c>
      <c r="F52" s="208">
        <v>0</v>
      </c>
      <c r="G52" s="208">
        <v>0</v>
      </c>
      <c r="H52" s="208">
        <v>3.96331964485519</v>
      </c>
      <c r="I52" s="208">
        <v>3.03653538801441</v>
      </c>
      <c r="J52" s="208">
        <v>0.144719177309952</v>
      </c>
      <c r="K52" s="208">
        <v>0</v>
      </c>
      <c r="L52" s="208">
        <v>3.24099258853808</v>
      </c>
      <c r="M52" s="208">
        <v>0.518858037902206</v>
      </c>
      <c r="N52" s="208">
        <v>16.3229048483324</v>
      </c>
      <c r="O52" s="208">
        <v>0</v>
      </c>
      <c r="P52" s="208">
        <v>5.69125280429922</v>
      </c>
      <c r="Q52" s="208">
        <v>0</v>
      </c>
      <c r="R52" s="208">
        <v>0</v>
      </c>
      <c r="S52" s="208">
        <v>0.145638920785022</v>
      </c>
      <c r="T52" s="208">
        <v>181.391903551212</v>
      </c>
      <c r="U52" s="208">
        <v>32.37138891852</v>
      </c>
      <c r="V52" s="208">
        <v>2.86927921457403</v>
      </c>
      <c r="W52" s="208">
        <v>16.1254676575424</v>
      </c>
      <c r="X52" s="208">
        <v>0</v>
      </c>
      <c r="Y52" s="208">
        <v>2.35556415389428</v>
      </c>
      <c r="Z52" s="208">
        <v>1.6990149409831</v>
      </c>
      <c r="AA52" s="208">
        <v>0</v>
      </c>
      <c r="AB52" s="208">
        <v>0.385004684381642</v>
      </c>
      <c r="AC52" s="208">
        <v>0</v>
      </c>
      <c r="AD52" s="208">
        <v>0.102321931426763</v>
      </c>
      <c r="AE52" s="208">
        <v>0</v>
      </c>
      <c r="AF52" s="208">
        <v>0</v>
      </c>
      <c r="AG52" s="208">
        <v>1.41510727537788</v>
      </c>
      <c r="AH52" s="208">
        <v>0</v>
      </c>
      <c r="AI52" s="208">
        <v>0</v>
      </c>
      <c r="AJ52" s="208">
        <v>0.722477794641266</v>
      </c>
      <c r="AK52" s="208">
        <v>0</v>
      </c>
      <c r="AL52" s="208">
        <v>0.254436220159989</v>
      </c>
      <c r="AM52" s="208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0</v>
      </c>
      <c r="AX52" s="208">
        <v>0</v>
      </c>
      <c r="AY52" s="208">
        <v>0.644484256025092</v>
      </c>
      <c r="AZ52" s="208">
        <v>1.4681604829146</v>
      </c>
      <c r="BA52" s="208">
        <v>0</v>
      </c>
      <c r="BB52" s="208">
        <v>0</v>
      </c>
      <c r="BC52" s="209">
        <v>274.980450508314</v>
      </c>
      <c r="BD52" s="210">
        <v>0</v>
      </c>
      <c r="BE52" s="208">
        <v>46.9575573864504</v>
      </c>
      <c r="BF52" s="208">
        <v>46.9575573864504</v>
      </c>
      <c r="BG52" s="208">
        <v>0</v>
      </c>
      <c r="BH52" s="208">
        <v>0</v>
      </c>
      <c r="BI52" s="208">
        <v>0</v>
      </c>
      <c r="BJ52" s="208">
        <v>0</v>
      </c>
      <c r="BK52" s="208">
        <v>0</v>
      </c>
      <c r="BL52" s="211">
        <v>46.9575573864504</v>
      </c>
      <c r="BM52" s="213">
        <v>321.938007894765</v>
      </c>
      <c r="BN52" s="212"/>
      <c r="BO52" s="86" t="s">
        <v>82</v>
      </c>
      <c r="BP52" s="87" t="s">
        <v>137</v>
      </c>
      <c r="BQ52" s="208">
        <v>5.40549319684705</v>
      </c>
      <c r="BR52" s="208">
        <v>2.06462756416577</v>
      </c>
      <c r="BS52" s="208">
        <v>0.0912282148244893</v>
      </c>
      <c r="BT52" s="208">
        <v>0.00434652900526535</v>
      </c>
      <c r="BU52" s="208">
        <v>0.25081358307735</v>
      </c>
      <c r="BV52" s="208">
        <v>12.132910456343</v>
      </c>
      <c r="BW52" s="208">
        <v>15.067269738441</v>
      </c>
      <c r="BX52" s="208">
        <v>10.1278665417561</v>
      </c>
      <c r="BY52" s="208">
        <v>11.8288096485813</v>
      </c>
      <c r="BZ52" s="208">
        <v>0.446046918856277</v>
      </c>
      <c r="CA52" s="208">
        <v>1.42605083736239</v>
      </c>
      <c r="CB52" s="208">
        <v>16.4866408132107</v>
      </c>
      <c r="CC52" s="208">
        <v>0.603500235490666</v>
      </c>
      <c r="CD52" s="208">
        <v>2.8768483593262</v>
      </c>
      <c r="CE52" s="208">
        <v>0.247699853640747</v>
      </c>
      <c r="CF52" s="208">
        <v>19.9908843851363</v>
      </c>
      <c r="CG52" s="208">
        <v>0.124690631258261</v>
      </c>
      <c r="CH52" s="208">
        <v>8.90159906939743</v>
      </c>
      <c r="CI52" s="208">
        <v>2.09941813025653</v>
      </c>
      <c r="CJ52" s="208">
        <v>0.829566123082435</v>
      </c>
      <c r="CK52" s="208">
        <v>6.28708282122404</v>
      </c>
      <c r="CL52" s="208">
        <v>2.69040361746067</v>
      </c>
      <c r="CM52" s="208">
        <v>1.77080306231747</v>
      </c>
      <c r="CN52" s="208">
        <v>10.0614656164629</v>
      </c>
      <c r="CO52" s="208">
        <v>2.02275700755702</v>
      </c>
      <c r="CP52" s="208">
        <v>1.5450967475963</v>
      </c>
      <c r="CQ52" s="208">
        <v>17.6637177645696</v>
      </c>
      <c r="CR52" s="208">
        <v>14.3850261109572</v>
      </c>
      <c r="CS52" s="208">
        <v>2.86204551236281</v>
      </c>
      <c r="CT52" s="208">
        <v>0.421668324480463</v>
      </c>
      <c r="CU52" s="208">
        <v>8.94183148992662</v>
      </c>
      <c r="CV52" s="208">
        <v>2.15437192281135</v>
      </c>
      <c r="CW52" s="208">
        <v>13.9660535416847</v>
      </c>
      <c r="CX52" s="208">
        <v>5.33743593790209</v>
      </c>
      <c r="CY52" s="208">
        <v>16.5593359832632</v>
      </c>
      <c r="CZ52" s="208">
        <v>215.916839461869</v>
      </c>
      <c r="DA52" s="208">
        <v>19.7692560311596</v>
      </c>
      <c r="DB52" s="208">
        <v>1.24424792402395</v>
      </c>
      <c r="DC52" s="208">
        <v>4.95021796897117</v>
      </c>
      <c r="DD52" s="208">
        <v>12.7188280929756</v>
      </c>
      <c r="DE52" s="208">
        <v>2.3386335153613</v>
      </c>
      <c r="DF52" s="208">
        <v>14.7853149524022</v>
      </c>
      <c r="DG52" s="208">
        <v>38.1952058549576</v>
      </c>
      <c r="DH52" s="208">
        <v>51.0084278362207</v>
      </c>
      <c r="DI52" s="208">
        <v>81.1564276025547</v>
      </c>
      <c r="DJ52" s="208">
        <v>19.1075598139326</v>
      </c>
      <c r="DK52" s="208">
        <v>97.7983257501157</v>
      </c>
      <c r="DL52" s="208">
        <v>17.8358264276641</v>
      </c>
      <c r="DM52" s="208">
        <v>57.3440535657392</v>
      </c>
      <c r="DN52" s="208">
        <v>32.1585925349492</v>
      </c>
      <c r="DO52" s="208">
        <v>20.3092283582123</v>
      </c>
      <c r="DP52" s="208">
        <v>0</v>
      </c>
      <c r="DQ52" s="101">
        <f t="shared" si="0"/>
        <v>904.312391981745</v>
      </c>
      <c r="DR52" s="210">
        <v>0</v>
      </c>
      <c r="DS52" s="208">
        <v>0.00383103397745712</v>
      </c>
      <c r="DT52" s="85">
        <f t="shared" si="1"/>
        <v>0.00383103397745712</v>
      </c>
      <c r="DU52" s="208">
        <v>0</v>
      </c>
      <c r="DV52" s="208">
        <v>0</v>
      </c>
      <c r="DW52" s="208">
        <v>45.2764253732898</v>
      </c>
      <c r="DX52" s="208">
        <v>4.28761626256338</v>
      </c>
      <c r="DY52" s="208">
        <v>0</v>
      </c>
      <c r="DZ52" s="117">
        <f t="shared" si="2"/>
        <v>49.5678726698307</v>
      </c>
      <c r="EA52" s="118">
        <f t="shared" si="3"/>
        <v>953.880264651575</v>
      </c>
    </row>
    <row r="53" spans="1:131">
      <c r="A53" s="86" t="s">
        <v>237</v>
      </c>
      <c r="B53" s="200" t="s">
        <v>238</v>
      </c>
      <c r="C53" s="208">
        <v>0</v>
      </c>
      <c r="D53" s="208">
        <v>0</v>
      </c>
      <c r="E53" s="208">
        <v>0</v>
      </c>
      <c r="F53" s="208">
        <v>0</v>
      </c>
      <c r="G53" s="208">
        <v>0</v>
      </c>
      <c r="H53" s="208">
        <v>0</v>
      </c>
      <c r="I53" s="208">
        <v>0</v>
      </c>
      <c r="J53" s="208">
        <v>0</v>
      </c>
      <c r="K53" s="208">
        <v>0</v>
      </c>
      <c r="L53" s="208">
        <v>11.2705917761723</v>
      </c>
      <c r="M53" s="208">
        <v>0</v>
      </c>
      <c r="N53" s="208">
        <v>20.915643368208</v>
      </c>
      <c r="O53" s="208">
        <v>3.69795518395084</v>
      </c>
      <c r="P53" s="208">
        <v>3.92204020607233</v>
      </c>
      <c r="Q53" s="208">
        <v>0.089411545131291</v>
      </c>
      <c r="R53" s="208">
        <v>0</v>
      </c>
      <c r="S53" s="208">
        <v>0</v>
      </c>
      <c r="T53" s="208">
        <v>35.5067010579618</v>
      </c>
      <c r="U53" s="208">
        <v>8.08601854945969</v>
      </c>
      <c r="V53" s="208">
        <v>0.0932156345313806</v>
      </c>
      <c r="W53" s="208">
        <v>88.8047540574643</v>
      </c>
      <c r="X53" s="208">
        <v>5.33748578666013</v>
      </c>
      <c r="Y53" s="208">
        <v>0.326005170496657</v>
      </c>
      <c r="Z53" s="208">
        <v>6.29282915149149</v>
      </c>
      <c r="AA53" s="208">
        <v>0.707490282670981</v>
      </c>
      <c r="AB53" s="208">
        <v>4.165164246042</v>
      </c>
      <c r="AC53" s="208">
        <v>1.08056201461606</v>
      </c>
      <c r="AD53" s="208">
        <v>0.319517135199422</v>
      </c>
      <c r="AE53" s="208">
        <v>6.24934438996459</v>
      </c>
      <c r="AF53" s="208">
        <v>0.138823575121267</v>
      </c>
      <c r="AG53" s="208">
        <v>14.0775053592334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9">
        <v>211.081058490448</v>
      </c>
      <c r="BD53" s="210">
        <v>0</v>
      </c>
      <c r="BE53" s="208">
        <v>244.970430375095</v>
      </c>
      <c r="BF53" s="208">
        <v>244.970430375095</v>
      </c>
      <c r="BG53" s="208">
        <v>0</v>
      </c>
      <c r="BH53" s="208">
        <v>0</v>
      </c>
      <c r="BI53" s="208">
        <v>0</v>
      </c>
      <c r="BJ53" s="208">
        <v>0</v>
      </c>
      <c r="BK53" s="208">
        <v>0</v>
      </c>
      <c r="BL53" s="211">
        <v>244.970430375095</v>
      </c>
      <c r="BM53" s="213">
        <v>456.051488865543</v>
      </c>
      <c r="BN53" s="212"/>
      <c r="BO53" s="86" t="s">
        <v>83</v>
      </c>
      <c r="BP53" s="87" t="s">
        <v>138</v>
      </c>
      <c r="BQ53" s="208">
        <v>1.66202395295139</v>
      </c>
      <c r="BR53" s="208">
        <v>0.0501266826381417</v>
      </c>
      <c r="BS53" s="208">
        <v>0.00178199214240891</v>
      </c>
      <c r="BT53" s="208">
        <v>0.00515786177839194</v>
      </c>
      <c r="BU53" s="208">
        <v>0.515429977695558</v>
      </c>
      <c r="BV53" s="208">
        <v>4.19703643742716</v>
      </c>
      <c r="BW53" s="208">
        <v>6.1943422058169</v>
      </c>
      <c r="BX53" s="208">
        <v>1.11563415728685</v>
      </c>
      <c r="BY53" s="208">
        <v>6.35303402572479</v>
      </c>
      <c r="BZ53" s="208">
        <v>0.539731928566542</v>
      </c>
      <c r="CA53" s="208">
        <v>1.78653395599796</v>
      </c>
      <c r="CB53" s="208">
        <v>7.70912312324441</v>
      </c>
      <c r="CC53" s="208">
        <v>0.374083135500261</v>
      </c>
      <c r="CD53" s="208">
        <v>2.42039436709345</v>
      </c>
      <c r="CE53" s="208">
        <v>0.210941515257224</v>
      </c>
      <c r="CF53" s="208">
        <v>2.00965925659498</v>
      </c>
      <c r="CG53" s="208">
        <v>0.0732164697854614</v>
      </c>
      <c r="CH53" s="208">
        <v>7.41632159389995</v>
      </c>
      <c r="CI53" s="208">
        <v>1.94340667206801</v>
      </c>
      <c r="CJ53" s="208">
        <v>0.385849667282227</v>
      </c>
      <c r="CK53" s="208">
        <v>7.99477937411463</v>
      </c>
      <c r="CL53" s="208">
        <v>1.75984456757901</v>
      </c>
      <c r="CM53" s="208">
        <v>1.91975904457261</v>
      </c>
      <c r="CN53" s="208">
        <v>4.30575542483628</v>
      </c>
      <c r="CO53" s="208">
        <v>2.37876687212417</v>
      </c>
      <c r="CP53" s="208">
        <v>1.53972514419095</v>
      </c>
      <c r="CQ53" s="208">
        <v>15.3270131216217</v>
      </c>
      <c r="CR53" s="208">
        <v>6.66270580599391</v>
      </c>
      <c r="CS53" s="208">
        <v>3.41744241081648</v>
      </c>
      <c r="CT53" s="208">
        <v>0.774455912977159</v>
      </c>
      <c r="CU53" s="208">
        <v>5.06479305466474</v>
      </c>
      <c r="CV53" s="208">
        <v>3.7219397768085</v>
      </c>
      <c r="CW53" s="208">
        <v>3.46186503270506</v>
      </c>
      <c r="CX53" s="208">
        <v>2.63081382252067</v>
      </c>
      <c r="CY53" s="208">
        <v>9.99573290312223</v>
      </c>
      <c r="CZ53" s="208">
        <v>61.7406632389616</v>
      </c>
      <c r="DA53" s="208">
        <v>15.2101316817024</v>
      </c>
      <c r="DB53" s="208">
        <v>0.906605420495281</v>
      </c>
      <c r="DC53" s="208">
        <v>2.8617036206771</v>
      </c>
      <c r="DD53" s="208">
        <v>7.00077168103306</v>
      </c>
      <c r="DE53" s="208">
        <v>1.37065463381238</v>
      </c>
      <c r="DF53" s="208">
        <v>18.4797281864573</v>
      </c>
      <c r="DG53" s="208">
        <v>15.2946907564699</v>
      </c>
      <c r="DH53" s="208">
        <v>12.4345083295011</v>
      </c>
      <c r="DI53" s="208">
        <v>41.722546771051</v>
      </c>
      <c r="DJ53" s="208">
        <v>8.06378019015972</v>
      </c>
      <c r="DK53" s="208">
        <v>14.5226802141098</v>
      </c>
      <c r="DL53" s="208">
        <v>14.0834241874856</v>
      </c>
      <c r="DM53" s="208">
        <v>102.996904899018</v>
      </c>
      <c r="DN53" s="208">
        <v>29.0195768404126</v>
      </c>
      <c r="DO53" s="208">
        <v>10.9206871056754</v>
      </c>
      <c r="DP53" s="208">
        <v>0</v>
      </c>
      <c r="DQ53" s="101">
        <f t="shared" si="0"/>
        <v>472.548279004422</v>
      </c>
      <c r="DR53" s="210">
        <v>0</v>
      </c>
      <c r="DS53" s="208">
        <v>2.40952548561205</v>
      </c>
      <c r="DT53" s="85">
        <f t="shared" si="1"/>
        <v>2.40952548561205</v>
      </c>
      <c r="DU53" s="208">
        <v>0</v>
      </c>
      <c r="DV53" s="208">
        <v>0</v>
      </c>
      <c r="DW53" s="208">
        <v>17.9656089991485</v>
      </c>
      <c r="DX53" s="208">
        <v>0.00340785552800515</v>
      </c>
      <c r="DY53" s="208">
        <v>0</v>
      </c>
      <c r="DZ53" s="117">
        <f t="shared" si="2"/>
        <v>20.3785423402886</v>
      </c>
      <c r="EA53" s="118">
        <f t="shared" si="3"/>
        <v>492.926821344711</v>
      </c>
    </row>
    <row r="54" spans="1:131">
      <c r="A54" s="86" t="s">
        <v>239</v>
      </c>
      <c r="B54" s="200" t="s">
        <v>240</v>
      </c>
      <c r="C54" s="208">
        <v>148.453304203215</v>
      </c>
      <c r="D54" s="208">
        <v>13.4077142385605</v>
      </c>
      <c r="E54" s="208">
        <v>0.731137821293231</v>
      </c>
      <c r="F54" s="208">
        <v>0</v>
      </c>
      <c r="G54" s="208">
        <v>0</v>
      </c>
      <c r="H54" s="208">
        <v>0</v>
      </c>
      <c r="I54" s="208">
        <v>0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12.8916497936539</v>
      </c>
      <c r="V54" s="208">
        <v>0</v>
      </c>
      <c r="W54" s="208">
        <v>0</v>
      </c>
      <c r="X54" s="208">
        <v>0</v>
      </c>
      <c r="Y54" s="208">
        <v>0</v>
      </c>
      <c r="Z54" s="208">
        <v>1.02212116236149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8">
        <v>0</v>
      </c>
      <c r="AN54" s="208">
        <v>0</v>
      </c>
      <c r="AO54" s="208">
        <v>0</v>
      </c>
      <c r="AP54" s="208">
        <v>0</v>
      </c>
      <c r="AQ54" s="208">
        <v>0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0.188393030949168</v>
      </c>
      <c r="AX54" s="208">
        <v>4.35648479665615</v>
      </c>
      <c r="AY54" s="208">
        <v>0</v>
      </c>
      <c r="AZ54" s="208">
        <v>0</v>
      </c>
      <c r="BA54" s="208">
        <v>0</v>
      </c>
      <c r="BB54" s="208">
        <v>0</v>
      </c>
      <c r="BC54" s="209">
        <v>181.050805046689</v>
      </c>
      <c r="BD54" s="210">
        <v>0</v>
      </c>
      <c r="BE54" s="208">
        <v>42.7910305383858</v>
      </c>
      <c r="BF54" s="208">
        <v>42.7910305383858</v>
      </c>
      <c r="BG54" s="208">
        <v>0</v>
      </c>
      <c r="BH54" s="208">
        <v>0</v>
      </c>
      <c r="BI54" s="208">
        <v>40.1994199806816</v>
      </c>
      <c r="BJ54" s="208">
        <v>0</v>
      </c>
      <c r="BK54" s="208">
        <v>0</v>
      </c>
      <c r="BL54" s="211">
        <v>82.9904505190674</v>
      </c>
      <c r="BM54" s="213">
        <v>264.041255565757</v>
      </c>
      <c r="BN54" s="212"/>
      <c r="BO54" s="86" t="s">
        <v>84</v>
      </c>
      <c r="BP54" s="87" t="s">
        <v>139</v>
      </c>
      <c r="BQ54" s="208">
        <v>0.0387011697606395</v>
      </c>
      <c r="BR54" s="208">
        <v>0.064803935563872</v>
      </c>
      <c r="BS54" s="208">
        <v>0.000658617198523688</v>
      </c>
      <c r="BT54" s="208">
        <v>7.21779044287651e-5</v>
      </c>
      <c r="BU54" s="208">
        <v>0.00611501447765776</v>
      </c>
      <c r="BV54" s="208">
        <v>0.176583958812345</v>
      </c>
      <c r="BW54" s="208">
        <v>0.249523765250196</v>
      </c>
      <c r="BX54" s="208">
        <v>0.0988958878351877</v>
      </c>
      <c r="BY54" s="208">
        <v>0.0638972683167126</v>
      </c>
      <c r="BZ54" s="208">
        <v>0.0274942440580086</v>
      </c>
      <c r="CA54" s="208">
        <v>0.0375771692964735</v>
      </c>
      <c r="CB54" s="208">
        <v>0.000755670283434872</v>
      </c>
      <c r="CC54" s="208">
        <v>0.09629757127907</v>
      </c>
      <c r="CD54" s="208">
        <v>0.0206037152480859</v>
      </c>
      <c r="CE54" s="208">
        <v>0</v>
      </c>
      <c r="CF54" s="208">
        <v>0.272709874651874</v>
      </c>
      <c r="CG54" s="208">
        <v>0.00217737314698156</v>
      </c>
      <c r="CH54" s="208">
        <v>0.298074901225942</v>
      </c>
      <c r="CI54" s="208">
        <v>0.0390851247490471</v>
      </c>
      <c r="CJ54" s="208">
        <v>0.0537577557318316</v>
      </c>
      <c r="CK54" s="208">
        <v>0.0355550900445937</v>
      </c>
      <c r="CL54" s="208">
        <v>0.030234034005691</v>
      </c>
      <c r="CM54" s="208">
        <v>0.0262868592522514</v>
      </c>
      <c r="CN54" s="208">
        <v>0.0686040580450094</v>
      </c>
      <c r="CO54" s="208">
        <v>0.00107093660529577</v>
      </c>
      <c r="CP54" s="208">
        <v>0.029060769212812</v>
      </c>
      <c r="CQ54" s="208">
        <v>0.0672449822710653</v>
      </c>
      <c r="CR54" s="208">
        <v>0.127477058101951</v>
      </c>
      <c r="CS54" s="208">
        <v>0.0840427923149233</v>
      </c>
      <c r="CT54" s="208">
        <v>0.00112796775344171</v>
      </c>
      <c r="CU54" s="208">
        <v>0.0337056907988297</v>
      </c>
      <c r="CV54" s="208">
        <v>0.00739761108451904</v>
      </c>
      <c r="CW54" s="208">
        <v>0.0532821398004132</v>
      </c>
      <c r="CX54" s="208">
        <v>0.362233718448015</v>
      </c>
      <c r="CY54" s="208">
        <v>0.107720218963731</v>
      </c>
      <c r="CZ54" s="208">
        <v>1.60775234993505</v>
      </c>
      <c r="DA54" s="208">
        <v>0.276171527409295</v>
      </c>
      <c r="DB54" s="208">
        <v>0</v>
      </c>
      <c r="DC54" s="208">
        <v>0.0417404406827324</v>
      </c>
      <c r="DD54" s="208">
        <v>0.565099036914566</v>
      </c>
      <c r="DE54" s="208">
        <v>0.106542224619925</v>
      </c>
      <c r="DF54" s="208">
        <v>0.713256971019618</v>
      </c>
      <c r="DG54" s="208">
        <v>0.111626912990318</v>
      </c>
      <c r="DH54" s="208">
        <v>0.471301394280979</v>
      </c>
      <c r="DI54" s="208">
        <v>0.954884657929482</v>
      </c>
      <c r="DJ54" s="208">
        <v>0.16813263993138</v>
      </c>
      <c r="DK54" s="208">
        <v>1.67702329310535</v>
      </c>
      <c r="DL54" s="208">
        <v>2.00220109122005</v>
      </c>
      <c r="DM54" s="208">
        <v>7.5728215224856</v>
      </c>
      <c r="DN54" s="208">
        <v>4.30964698708287</v>
      </c>
      <c r="DO54" s="208">
        <v>1.83792047790754</v>
      </c>
      <c r="DP54" s="208">
        <v>0</v>
      </c>
      <c r="DQ54" s="101">
        <f t="shared" si="0"/>
        <v>24.9989506490076</v>
      </c>
      <c r="DR54" s="210">
        <v>0</v>
      </c>
      <c r="DS54" s="208">
        <v>3.27478978337926</v>
      </c>
      <c r="DT54" s="85">
        <f t="shared" si="1"/>
        <v>3.27478978337926</v>
      </c>
      <c r="DU54" s="208">
        <v>1.01357864701725</v>
      </c>
      <c r="DV54" s="208">
        <v>0</v>
      </c>
      <c r="DW54" s="208">
        <v>50.3608846357431</v>
      </c>
      <c r="DX54" s="208">
        <v>0.881183071134517</v>
      </c>
      <c r="DY54" s="208">
        <v>0</v>
      </c>
      <c r="DZ54" s="117">
        <f t="shared" si="2"/>
        <v>55.5304361372741</v>
      </c>
      <c r="EA54" s="118">
        <f t="shared" si="3"/>
        <v>80.5293867862817</v>
      </c>
    </row>
    <row r="55" spans="1:131">
      <c r="A55" s="86" t="s">
        <v>241</v>
      </c>
      <c r="B55" s="200" t="s">
        <v>242</v>
      </c>
      <c r="C55" s="208">
        <v>0</v>
      </c>
      <c r="D55" s="208">
        <v>0.383981007648483</v>
      </c>
      <c r="E55" s="208">
        <v>0</v>
      </c>
      <c r="F55" s="208">
        <v>0</v>
      </c>
      <c r="G55" s="208">
        <v>0</v>
      </c>
      <c r="H55" s="208">
        <v>0</v>
      </c>
      <c r="I55" s="208">
        <v>0.119248384763088</v>
      </c>
      <c r="J55" s="208">
        <v>0</v>
      </c>
      <c r="K55" s="208">
        <v>0</v>
      </c>
      <c r="L55" s="208">
        <v>0.0793005913720529</v>
      </c>
      <c r="M55" s="208">
        <v>0.0507057314108176</v>
      </c>
      <c r="N55" s="208">
        <v>0.615559217474811</v>
      </c>
      <c r="O55" s="208">
        <v>2.5051030151017</v>
      </c>
      <c r="P55" s="208">
        <v>2.36542543327246</v>
      </c>
      <c r="Q55" s="208">
        <v>1.58720273837156</v>
      </c>
      <c r="R55" s="208">
        <v>0</v>
      </c>
      <c r="S55" s="208">
        <v>0</v>
      </c>
      <c r="T55" s="208">
        <v>0</v>
      </c>
      <c r="U55" s="208">
        <v>0.244668839821071</v>
      </c>
      <c r="V55" s="208">
        <v>0</v>
      </c>
      <c r="W55" s="208">
        <v>5.46587012499447</v>
      </c>
      <c r="X55" s="208">
        <v>1.54175977201605</v>
      </c>
      <c r="Y55" s="208">
        <v>0</v>
      </c>
      <c r="Z55" s="208">
        <v>3.60771829574998</v>
      </c>
      <c r="AA55" s="208">
        <v>0.0760763129867227</v>
      </c>
      <c r="AB55" s="208">
        <v>0</v>
      </c>
      <c r="AC55" s="208">
        <v>0.165568113992608</v>
      </c>
      <c r="AD55" s="208">
        <v>1.8044466924822</v>
      </c>
      <c r="AE55" s="208">
        <v>0.558386670328195</v>
      </c>
      <c r="AF55" s="208">
        <v>0.0189835148307338</v>
      </c>
      <c r="AG55" s="208">
        <v>2.41532864944139</v>
      </c>
      <c r="AH55" s="208">
        <v>0.728105106715251</v>
      </c>
      <c r="AI55" s="208">
        <v>0.327769372751244</v>
      </c>
      <c r="AJ55" s="208">
        <v>0.417229513524934</v>
      </c>
      <c r="AK55" s="208">
        <v>167.060177902561</v>
      </c>
      <c r="AL55" s="208">
        <v>5.75744982489491</v>
      </c>
      <c r="AM55" s="208">
        <v>3.04035856472407</v>
      </c>
      <c r="AN55" s="208">
        <v>0</v>
      </c>
      <c r="AO55" s="208">
        <v>0</v>
      </c>
      <c r="AP55" s="208">
        <v>0</v>
      </c>
      <c r="AQ55" s="208">
        <v>0</v>
      </c>
      <c r="AR55" s="208">
        <v>0</v>
      </c>
      <c r="AS55" s="208">
        <v>0</v>
      </c>
      <c r="AT55" s="208">
        <v>0.979250526592612</v>
      </c>
      <c r="AU55" s="208">
        <v>0</v>
      </c>
      <c r="AV55" s="208">
        <v>7.34800572795417</v>
      </c>
      <c r="AW55" s="208">
        <v>0</v>
      </c>
      <c r="AX55" s="208">
        <v>1.13122854856864</v>
      </c>
      <c r="AY55" s="208">
        <v>2.51606022065279</v>
      </c>
      <c r="AZ55" s="208">
        <v>0</v>
      </c>
      <c r="BA55" s="208">
        <v>0.803419741254238</v>
      </c>
      <c r="BB55" s="208">
        <v>0</v>
      </c>
      <c r="BC55" s="209">
        <v>213.714388156252</v>
      </c>
      <c r="BD55" s="210">
        <v>0</v>
      </c>
      <c r="BE55" s="208">
        <v>25.807461963394</v>
      </c>
      <c r="BF55" s="208">
        <v>25.807461963394</v>
      </c>
      <c r="BG55" s="208">
        <v>0</v>
      </c>
      <c r="BH55" s="208">
        <v>0</v>
      </c>
      <c r="BI55" s="208">
        <v>1.29793497988422</v>
      </c>
      <c r="BJ55" s="208">
        <v>0</v>
      </c>
      <c r="BK55" s="208">
        <v>0</v>
      </c>
      <c r="BL55" s="211">
        <v>27.1053969432782</v>
      </c>
      <c r="BM55" s="213">
        <v>240.81978509953</v>
      </c>
      <c r="BN55" s="212"/>
      <c r="BO55" s="86" t="s">
        <v>85</v>
      </c>
      <c r="BP55" s="87" t="s">
        <v>140</v>
      </c>
      <c r="BQ55" s="208">
        <v>0</v>
      </c>
      <c r="BR55" s="208">
        <v>0</v>
      </c>
      <c r="BS55" s="208">
        <v>0</v>
      </c>
      <c r="BT55" s="208">
        <v>0</v>
      </c>
      <c r="BU55" s="208">
        <v>0.000571189603069237</v>
      </c>
      <c r="BV55" s="208">
        <v>0</v>
      </c>
      <c r="BW55" s="208">
        <v>0</v>
      </c>
      <c r="BX55" s="208">
        <v>0</v>
      </c>
      <c r="BY55" s="208">
        <v>0</v>
      </c>
      <c r="BZ55" s="208">
        <v>0</v>
      </c>
      <c r="CA55" s="208">
        <v>0</v>
      </c>
      <c r="CB55" s="208">
        <v>0</v>
      </c>
      <c r="CC55" s="208">
        <v>0</v>
      </c>
      <c r="CD55" s="208">
        <v>0</v>
      </c>
      <c r="CE55" s="208">
        <v>0</v>
      </c>
      <c r="CF55" s="208">
        <v>0</v>
      </c>
      <c r="CG55" s="208">
        <v>0</v>
      </c>
      <c r="CH55" s="208">
        <v>0</v>
      </c>
      <c r="CI55" s="208">
        <v>0</v>
      </c>
      <c r="CJ55" s="208">
        <v>0</v>
      </c>
      <c r="CK55" s="208">
        <v>0</v>
      </c>
      <c r="CL55" s="208">
        <v>0</v>
      </c>
      <c r="CM55" s="208">
        <v>0.336120289268491</v>
      </c>
      <c r="CN55" s="208">
        <v>0.307307043767606</v>
      </c>
      <c r="CO55" s="208">
        <v>0</v>
      </c>
      <c r="CP55" s="208">
        <v>0</v>
      </c>
      <c r="CQ55" s="208">
        <v>0</v>
      </c>
      <c r="CR55" s="208">
        <v>0.43496416017462</v>
      </c>
      <c r="CS55" s="208">
        <v>0</v>
      </c>
      <c r="CT55" s="208">
        <v>0</v>
      </c>
      <c r="CU55" s="208">
        <v>0</v>
      </c>
      <c r="CV55" s="208">
        <v>0</v>
      </c>
      <c r="CW55" s="208">
        <v>0.0715523318704909</v>
      </c>
      <c r="CX55" s="208">
        <v>0</v>
      </c>
      <c r="CY55" s="208">
        <v>0</v>
      </c>
      <c r="CZ55" s="208">
        <v>1.29263744657853</v>
      </c>
      <c r="DA55" s="208">
        <v>2.06248500629623</v>
      </c>
      <c r="DB55" s="208">
        <v>0.0759620635774578</v>
      </c>
      <c r="DC55" s="208">
        <v>0</v>
      </c>
      <c r="DD55" s="208">
        <v>0.369610372302086</v>
      </c>
      <c r="DE55" s="208">
        <v>0</v>
      </c>
      <c r="DF55" s="208">
        <v>0</v>
      </c>
      <c r="DG55" s="208">
        <v>0.0640011909300779</v>
      </c>
      <c r="DH55" s="208">
        <v>0</v>
      </c>
      <c r="DI55" s="208">
        <v>2.17797640370681</v>
      </c>
      <c r="DJ55" s="208">
        <v>0</v>
      </c>
      <c r="DK55" s="208">
        <v>3.09149050222348</v>
      </c>
      <c r="DL55" s="208">
        <v>1.71992893762622</v>
      </c>
      <c r="DM55" s="208">
        <v>1.24369884772439</v>
      </c>
      <c r="DN55" s="208">
        <v>48.7509921726474</v>
      </c>
      <c r="DO55" s="208">
        <v>0.542180099643745</v>
      </c>
      <c r="DP55" s="208">
        <v>0</v>
      </c>
      <c r="DQ55" s="101">
        <f t="shared" si="0"/>
        <v>62.5414780579407</v>
      </c>
      <c r="DR55" s="210">
        <v>0</v>
      </c>
      <c r="DS55" s="208">
        <v>0</v>
      </c>
      <c r="DT55" s="85">
        <f t="shared" si="1"/>
        <v>0</v>
      </c>
      <c r="DU55" s="208">
        <v>82.3558512021939</v>
      </c>
      <c r="DV55" s="208">
        <v>0</v>
      </c>
      <c r="DW55" s="208">
        <v>489.152178561238</v>
      </c>
      <c r="DX55" s="208">
        <v>0</v>
      </c>
      <c r="DY55" s="208">
        <v>0</v>
      </c>
      <c r="DZ55" s="117">
        <f t="shared" si="2"/>
        <v>571.508029763432</v>
      </c>
      <c r="EA55" s="118">
        <f t="shared" si="3"/>
        <v>634.049507821373</v>
      </c>
    </row>
    <row r="56" spans="1:131">
      <c r="A56" s="86" t="s">
        <v>243</v>
      </c>
      <c r="B56" s="200" t="s">
        <v>244</v>
      </c>
      <c r="C56" s="208">
        <v>0</v>
      </c>
      <c r="D56" s="208">
        <v>0.0904833921831251</v>
      </c>
      <c r="E56" s="208">
        <v>0</v>
      </c>
      <c r="F56" s="208">
        <v>0</v>
      </c>
      <c r="G56" s="208">
        <v>6.60797455875416</v>
      </c>
      <c r="H56" s="208">
        <v>3.74722919750862</v>
      </c>
      <c r="I56" s="208">
        <v>16.7288710021509</v>
      </c>
      <c r="J56" s="208">
        <v>0.500561288539221</v>
      </c>
      <c r="K56" s="208">
        <v>0</v>
      </c>
      <c r="L56" s="208">
        <v>0.307986375310811</v>
      </c>
      <c r="M56" s="208">
        <v>0</v>
      </c>
      <c r="N56" s="208">
        <v>1.09357470472268</v>
      </c>
      <c r="O56" s="208">
        <v>2.65773848241051</v>
      </c>
      <c r="P56" s="208">
        <v>1.01213660392723</v>
      </c>
      <c r="Q56" s="208">
        <v>0.350480969977002</v>
      </c>
      <c r="R56" s="208">
        <v>1.27377476917039</v>
      </c>
      <c r="S56" s="208">
        <v>0.0648800743531941</v>
      </c>
      <c r="T56" s="208">
        <v>7.51931331946098</v>
      </c>
      <c r="U56" s="208">
        <v>7.115210339817</v>
      </c>
      <c r="V56" s="208">
        <v>0.621631006856858</v>
      </c>
      <c r="W56" s="208">
        <v>4.32810085109458</v>
      </c>
      <c r="X56" s="208">
        <v>1.10312523642003</v>
      </c>
      <c r="Y56" s="208">
        <v>0.726980577515684</v>
      </c>
      <c r="Z56" s="208">
        <v>1.13011170291806</v>
      </c>
      <c r="AA56" s="208">
        <v>0</v>
      </c>
      <c r="AB56" s="208">
        <v>0.132455963677219</v>
      </c>
      <c r="AC56" s="208">
        <v>0.457789226581779</v>
      </c>
      <c r="AD56" s="208">
        <v>0.209542169553931</v>
      </c>
      <c r="AE56" s="208">
        <v>0</v>
      </c>
      <c r="AF56" s="208">
        <v>0.000483781516298073</v>
      </c>
      <c r="AG56" s="208">
        <v>2.72462098193874</v>
      </c>
      <c r="AH56" s="208">
        <v>0.357169812832252</v>
      </c>
      <c r="AI56" s="208">
        <v>0.0124145593712378</v>
      </c>
      <c r="AJ56" s="208">
        <v>0.633154480222185</v>
      </c>
      <c r="AK56" s="208">
        <v>3.55838141120784</v>
      </c>
      <c r="AL56" s="208">
        <v>6.7569673669775</v>
      </c>
      <c r="AM56" s="208">
        <v>0</v>
      </c>
      <c r="AN56" s="208">
        <v>0</v>
      </c>
      <c r="AO56" s="208">
        <v>0</v>
      </c>
      <c r="AP56" s="208">
        <v>0.16891347265438</v>
      </c>
      <c r="AQ56" s="208">
        <v>0</v>
      </c>
      <c r="AR56" s="208">
        <v>0</v>
      </c>
      <c r="AS56" s="208">
        <v>0</v>
      </c>
      <c r="AT56" s="208">
        <v>0</v>
      </c>
      <c r="AU56" s="208">
        <v>0.246635037677209</v>
      </c>
      <c r="AV56" s="208">
        <v>0.0967546903341309</v>
      </c>
      <c r="AW56" s="208">
        <v>0.0658122985809503</v>
      </c>
      <c r="AX56" s="208">
        <v>0.653580763956888</v>
      </c>
      <c r="AY56" s="208">
        <v>4.3728772287295</v>
      </c>
      <c r="AZ56" s="208">
        <v>0</v>
      </c>
      <c r="BA56" s="208">
        <v>0.0926752941953548</v>
      </c>
      <c r="BB56" s="208">
        <v>0</v>
      </c>
      <c r="BC56" s="209">
        <v>77.5203929930984</v>
      </c>
      <c r="BD56" s="210">
        <v>0</v>
      </c>
      <c r="BE56" s="208">
        <v>36.2612299699022</v>
      </c>
      <c r="BF56" s="208">
        <v>36.2612299699022</v>
      </c>
      <c r="BG56" s="208">
        <v>0</v>
      </c>
      <c r="BH56" s="208">
        <v>0</v>
      </c>
      <c r="BI56" s="208">
        <v>17.6816985750076</v>
      </c>
      <c r="BJ56" s="208">
        <v>0</v>
      </c>
      <c r="BK56" s="208">
        <v>0</v>
      </c>
      <c r="BL56" s="211">
        <v>53.9429285449098</v>
      </c>
      <c r="BM56" s="213">
        <v>131.463321538008</v>
      </c>
      <c r="BN56" s="212"/>
      <c r="BO56" s="86" t="s">
        <v>86</v>
      </c>
      <c r="BP56" s="87" t="s">
        <v>141</v>
      </c>
      <c r="BQ56" s="208">
        <v>0</v>
      </c>
      <c r="BR56" s="208">
        <v>0</v>
      </c>
      <c r="BS56" s="208">
        <v>0</v>
      </c>
      <c r="BT56" s="208">
        <v>0</v>
      </c>
      <c r="BU56" s="208">
        <v>4.79800381387824e-5</v>
      </c>
      <c r="BV56" s="208">
        <v>0.0100753148565931</v>
      </c>
      <c r="BW56" s="208">
        <v>0.0121076367265297</v>
      </c>
      <c r="BX56" s="208">
        <v>0.000140639476391438</v>
      </c>
      <c r="BY56" s="208">
        <v>0.00215984658588766</v>
      </c>
      <c r="BZ56" s="208">
        <v>0.000244733586507214</v>
      </c>
      <c r="CA56" s="208">
        <v>0.000355652974892287</v>
      </c>
      <c r="CB56" s="208">
        <v>0.00371888083319122</v>
      </c>
      <c r="CC56" s="208">
        <v>0.000368758505283156</v>
      </c>
      <c r="CD56" s="208">
        <v>0.00120417467200443</v>
      </c>
      <c r="CE56" s="208">
        <v>0</v>
      </c>
      <c r="CF56" s="208">
        <v>0.00068526396359918</v>
      </c>
      <c r="CG56" s="208">
        <v>6.20129024573227e-5</v>
      </c>
      <c r="CH56" s="208">
        <v>0.00326727728529726</v>
      </c>
      <c r="CI56" s="208">
        <v>0.000655547967820852</v>
      </c>
      <c r="CJ56" s="208">
        <v>0.000344638627806758</v>
      </c>
      <c r="CK56" s="208">
        <v>0.0017992356462102</v>
      </c>
      <c r="CL56" s="208">
        <v>0.000950028229342538</v>
      </c>
      <c r="CM56" s="208">
        <v>0.0373444171518858</v>
      </c>
      <c r="CN56" s="208">
        <v>0.111047817754279</v>
      </c>
      <c r="CO56" s="208">
        <v>0.0863084958608538</v>
      </c>
      <c r="CP56" s="208">
        <v>0.0114148770911534</v>
      </c>
      <c r="CQ56" s="208">
        <v>0.0912649247966421</v>
      </c>
      <c r="CR56" s="208">
        <v>0.00104648608476687</v>
      </c>
      <c r="CS56" s="208">
        <v>0</v>
      </c>
      <c r="CT56" s="208">
        <v>1.75858009745136e-5</v>
      </c>
      <c r="CU56" s="208">
        <v>0.00111226062258198</v>
      </c>
      <c r="CV56" s="208">
        <v>8.9992756840217e-6</v>
      </c>
      <c r="CW56" s="208">
        <v>0.496496637905927</v>
      </c>
      <c r="CX56" s="208">
        <v>3.85985236398004e-5</v>
      </c>
      <c r="CY56" s="208">
        <v>0.136697796558549</v>
      </c>
      <c r="CZ56" s="208">
        <v>6.6820902827253</v>
      </c>
      <c r="DA56" s="208">
        <v>0.909023946607256</v>
      </c>
      <c r="DB56" s="208">
        <v>0</v>
      </c>
      <c r="DC56" s="208">
        <v>0</v>
      </c>
      <c r="DD56" s="208">
        <v>0.187732850280033</v>
      </c>
      <c r="DE56" s="208">
        <v>0.0304874727556614</v>
      </c>
      <c r="DF56" s="208">
        <v>0.205186742356339</v>
      </c>
      <c r="DG56" s="208">
        <v>2.51533030902212</v>
      </c>
      <c r="DH56" s="208">
        <v>1.92056294628695</v>
      </c>
      <c r="DI56" s="208">
        <v>1.93975148425332</v>
      </c>
      <c r="DJ56" s="208">
        <v>0.122432376445003</v>
      </c>
      <c r="DK56" s="208">
        <v>0.722360989680267</v>
      </c>
      <c r="DL56" s="208">
        <v>1.47437686870632</v>
      </c>
      <c r="DM56" s="208">
        <v>2.07570309558986</v>
      </c>
      <c r="DN56" s="208">
        <v>4.77547397739454</v>
      </c>
      <c r="DO56" s="208">
        <v>1.58691059717323</v>
      </c>
      <c r="DP56" s="208">
        <v>0</v>
      </c>
      <c r="DQ56" s="101">
        <f t="shared" si="0"/>
        <v>26.1584104595811</v>
      </c>
      <c r="DR56" s="210">
        <v>0</v>
      </c>
      <c r="DS56" s="208">
        <v>8.25406438500331</v>
      </c>
      <c r="DT56" s="85">
        <f t="shared" si="1"/>
        <v>8.25406438500331</v>
      </c>
      <c r="DU56" s="208">
        <v>0</v>
      </c>
      <c r="DV56" s="208">
        <v>0</v>
      </c>
      <c r="DW56" s="208">
        <v>184.473799899119</v>
      </c>
      <c r="DX56" s="208">
        <v>0</v>
      </c>
      <c r="DY56" s="208">
        <v>0</v>
      </c>
      <c r="DZ56" s="117">
        <f t="shared" si="2"/>
        <v>192.727864284123</v>
      </c>
      <c r="EA56" s="118">
        <f t="shared" si="3"/>
        <v>218.886274743704</v>
      </c>
    </row>
    <row r="57" spans="1:131">
      <c r="A57" s="86" t="s">
        <v>245</v>
      </c>
      <c r="B57" s="200" t="s">
        <v>246</v>
      </c>
      <c r="C57" s="208">
        <v>0</v>
      </c>
      <c r="D57" s="208">
        <v>0</v>
      </c>
      <c r="E57" s="208">
        <v>0</v>
      </c>
      <c r="F57" s="208">
        <v>0.000118616568357287</v>
      </c>
      <c r="G57" s="208">
        <v>0</v>
      </c>
      <c r="H57" s="208">
        <v>0</v>
      </c>
      <c r="I57" s="208">
        <v>0.199295196632776</v>
      </c>
      <c r="J57" s="208">
        <v>0</v>
      </c>
      <c r="K57" s="208">
        <v>0</v>
      </c>
      <c r="L57" s="208">
        <v>0</v>
      </c>
      <c r="M57" s="208">
        <v>0</v>
      </c>
      <c r="N57" s="208">
        <v>0</v>
      </c>
      <c r="O57" s="208">
        <v>0</v>
      </c>
      <c r="P57" s="208">
        <v>0</v>
      </c>
      <c r="Q57" s="208">
        <v>0</v>
      </c>
      <c r="R57" s="208">
        <v>0</v>
      </c>
      <c r="S57" s="208">
        <v>0</v>
      </c>
      <c r="T57" s="208">
        <v>0</v>
      </c>
      <c r="U57" s="208">
        <v>1.58120501577379</v>
      </c>
      <c r="V57" s="208">
        <v>0</v>
      </c>
      <c r="W57" s="208">
        <v>0</v>
      </c>
      <c r="X57" s="208">
        <v>0</v>
      </c>
      <c r="Y57" s="208">
        <v>0</v>
      </c>
      <c r="Z57" s="208">
        <v>2.05070005752844</v>
      </c>
      <c r="AA57" s="208">
        <v>0</v>
      </c>
      <c r="AB57" s="208">
        <v>0</v>
      </c>
      <c r="AC57" s="208">
        <v>0</v>
      </c>
      <c r="AD57" s="208">
        <v>0</v>
      </c>
      <c r="AE57" s="208">
        <v>0</v>
      </c>
      <c r="AF57" s="208">
        <v>0</v>
      </c>
      <c r="AG57" s="208">
        <v>0</v>
      </c>
      <c r="AH57" s="208">
        <v>0</v>
      </c>
      <c r="AI57" s="208">
        <v>0.0149487388983264</v>
      </c>
      <c r="AJ57" s="208">
        <v>0.0522661612810918</v>
      </c>
      <c r="AK57" s="208">
        <v>0.557047869078102</v>
      </c>
      <c r="AL57" s="208">
        <v>10.7133349774517</v>
      </c>
      <c r="AM57" s="208">
        <v>3.5802409808493</v>
      </c>
      <c r="AN57" s="208">
        <v>0</v>
      </c>
      <c r="AO57" s="208">
        <v>0</v>
      </c>
      <c r="AP57" s="208">
        <v>0.481093098844998</v>
      </c>
      <c r="AQ57" s="208">
        <v>0.317156278881924</v>
      </c>
      <c r="AR57" s="208">
        <v>0.560883131294644</v>
      </c>
      <c r="AS57" s="208">
        <v>0.258438753235137</v>
      </c>
      <c r="AT57" s="208">
        <v>0.253905187450019</v>
      </c>
      <c r="AU57" s="208">
        <v>0.111622766235121</v>
      </c>
      <c r="AV57" s="208">
        <v>0</v>
      </c>
      <c r="AW57" s="208">
        <v>6.05053269476875</v>
      </c>
      <c r="AX57" s="208">
        <v>15.8117094132242</v>
      </c>
      <c r="AY57" s="208">
        <v>1.42707494741714</v>
      </c>
      <c r="AZ57" s="208">
        <v>14.8425326882716</v>
      </c>
      <c r="BA57" s="208">
        <v>16.8543075255201</v>
      </c>
      <c r="BB57" s="208">
        <v>0</v>
      </c>
      <c r="BC57" s="209">
        <v>75.7184140992055</v>
      </c>
      <c r="BD57" s="210">
        <v>0</v>
      </c>
      <c r="BE57" s="208">
        <v>131.484847488315</v>
      </c>
      <c r="BF57" s="208">
        <v>131.484847488315</v>
      </c>
      <c r="BG57" s="208">
        <v>0</v>
      </c>
      <c r="BH57" s="208">
        <v>0</v>
      </c>
      <c r="BI57" s="208">
        <v>996.668083759477</v>
      </c>
      <c r="BJ57" s="208">
        <v>0</v>
      </c>
      <c r="BK57" s="208">
        <v>0</v>
      </c>
      <c r="BL57" s="211">
        <v>1128.15293124779</v>
      </c>
      <c r="BM57" s="213">
        <v>1203.871345347</v>
      </c>
      <c r="BN57" s="212"/>
      <c r="BO57" s="89" t="s">
        <v>87</v>
      </c>
      <c r="BP57" s="90" t="s">
        <v>142</v>
      </c>
      <c r="BQ57" s="214">
        <v>0</v>
      </c>
      <c r="BR57" s="214">
        <v>0</v>
      </c>
      <c r="BS57" s="214">
        <v>0</v>
      </c>
      <c r="BT57" s="214">
        <v>0</v>
      </c>
      <c r="BU57" s="214">
        <v>0</v>
      </c>
      <c r="BV57" s="214">
        <v>0</v>
      </c>
      <c r="BW57" s="214">
        <v>0</v>
      </c>
      <c r="BX57" s="214">
        <v>0</v>
      </c>
      <c r="BY57" s="214">
        <v>0</v>
      </c>
      <c r="BZ57" s="214">
        <v>0</v>
      </c>
      <c r="CA57" s="214">
        <v>0</v>
      </c>
      <c r="CB57" s="214">
        <v>0</v>
      </c>
      <c r="CC57" s="214">
        <v>0</v>
      </c>
      <c r="CD57" s="214">
        <v>0</v>
      </c>
      <c r="CE57" s="214">
        <v>0</v>
      </c>
      <c r="CF57" s="214">
        <v>0</v>
      </c>
      <c r="CG57" s="214">
        <v>0</v>
      </c>
      <c r="CH57" s="214">
        <v>0</v>
      </c>
      <c r="CI57" s="214">
        <v>0</v>
      </c>
      <c r="CJ57" s="214">
        <v>0</v>
      </c>
      <c r="CK57" s="214">
        <v>0</v>
      </c>
      <c r="CL57" s="214">
        <v>0</v>
      </c>
      <c r="CM57" s="214">
        <v>0</v>
      </c>
      <c r="CN57" s="214">
        <v>0</v>
      </c>
      <c r="CO57" s="214">
        <v>0</v>
      </c>
      <c r="CP57" s="214">
        <v>0</v>
      </c>
      <c r="CQ57" s="214">
        <v>0</v>
      </c>
      <c r="CR57" s="214">
        <v>0</v>
      </c>
      <c r="CS57" s="214">
        <v>0</v>
      </c>
      <c r="CT57" s="214">
        <v>0</v>
      </c>
      <c r="CU57" s="214">
        <v>0</v>
      </c>
      <c r="CV57" s="214">
        <v>0</v>
      </c>
      <c r="CW57" s="214">
        <v>0</v>
      </c>
      <c r="CX57" s="214">
        <v>0</v>
      </c>
      <c r="CY57" s="214">
        <v>0</v>
      </c>
      <c r="CZ57" s="214">
        <v>0</v>
      </c>
      <c r="DA57" s="214">
        <v>0</v>
      </c>
      <c r="DB57" s="214">
        <v>0</v>
      </c>
      <c r="DC57" s="214">
        <v>0</v>
      </c>
      <c r="DD57" s="214">
        <v>0</v>
      </c>
      <c r="DE57" s="214">
        <v>0</v>
      </c>
      <c r="DF57" s="214">
        <v>0</v>
      </c>
      <c r="DG57" s="214">
        <v>0</v>
      </c>
      <c r="DH57" s="214">
        <v>0</v>
      </c>
      <c r="DI57" s="214">
        <v>0</v>
      </c>
      <c r="DJ57" s="214">
        <v>0</v>
      </c>
      <c r="DK57" s="214">
        <v>0</v>
      </c>
      <c r="DL57" s="214">
        <v>0</v>
      </c>
      <c r="DM57" s="214">
        <v>0</v>
      </c>
      <c r="DN57" s="214">
        <v>0</v>
      </c>
      <c r="DO57" s="214">
        <v>0</v>
      </c>
      <c r="DP57" s="214">
        <v>0</v>
      </c>
      <c r="DQ57" s="101">
        <f t="shared" si="0"/>
        <v>0</v>
      </c>
      <c r="DR57" s="218">
        <v>0</v>
      </c>
      <c r="DS57" s="214">
        <v>0</v>
      </c>
      <c r="DT57" s="85">
        <f t="shared" si="1"/>
        <v>0</v>
      </c>
      <c r="DU57" s="214">
        <v>0</v>
      </c>
      <c r="DV57" s="214">
        <v>0</v>
      </c>
      <c r="DW57" s="214">
        <v>0</v>
      </c>
      <c r="DX57" s="214">
        <v>0</v>
      </c>
      <c r="DY57" s="214">
        <v>0</v>
      </c>
      <c r="DZ57" s="117">
        <f t="shared" si="2"/>
        <v>0</v>
      </c>
      <c r="EA57" s="118">
        <f t="shared" si="3"/>
        <v>0</v>
      </c>
    </row>
    <row r="58" ht="15.75" spans="1:131">
      <c r="A58" s="86" t="s">
        <v>247</v>
      </c>
      <c r="B58" s="200" t="s">
        <v>248</v>
      </c>
      <c r="C58" s="208">
        <v>1.23767269732695</v>
      </c>
      <c r="D58" s="208">
        <v>5.22882216280416</v>
      </c>
      <c r="E58" s="208">
        <v>0.0684721597415667</v>
      </c>
      <c r="F58" s="208">
        <v>0</v>
      </c>
      <c r="G58" s="208">
        <v>0</v>
      </c>
      <c r="H58" s="208">
        <v>0</v>
      </c>
      <c r="I58" s="208">
        <v>0.615274390567773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</v>
      </c>
      <c r="U58" s="208">
        <v>0.23142109700916</v>
      </c>
      <c r="V58" s="208">
        <v>4.29618783874735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0.744895615548145</v>
      </c>
      <c r="AM58" s="208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0.109030930465832</v>
      </c>
      <c r="AX58" s="208">
        <v>0</v>
      </c>
      <c r="AY58" s="208">
        <v>14.332007811475</v>
      </c>
      <c r="AZ58" s="208">
        <v>157.827144246874</v>
      </c>
      <c r="BA58" s="208">
        <v>3.67533027840287</v>
      </c>
      <c r="BB58" s="208">
        <v>0</v>
      </c>
      <c r="BC58" s="209">
        <v>188.366259228963</v>
      </c>
      <c r="BD58" s="210">
        <v>0</v>
      </c>
      <c r="BE58" s="208">
        <v>223.133314686253</v>
      </c>
      <c r="BF58" s="208">
        <v>223.133314686253</v>
      </c>
      <c r="BG58" s="208">
        <v>21.4394296088596</v>
      </c>
      <c r="BH58" s="208">
        <v>0</v>
      </c>
      <c r="BI58" s="208">
        <v>1203.73950496285</v>
      </c>
      <c r="BJ58" s="208">
        <v>0</v>
      </c>
      <c r="BK58" s="208">
        <v>0</v>
      </c>
      <c r="BL58" s="211">
        <v>1448.31224925796</v>
      </c>
      <c r="BM58" s="213">
        <v>1636.67850848693</v>
      </c>
      <c r="BN58" s="212"/>
      <c r="BO58" s="215" t="s">
        <v>90</v>
      </c>
      <c r="BP58" s="216"/>
      <c r="BQ58" s="217">
        <f t="shared" ref="BQ58:EA58" si="4">SUM(BQ6:BQ57)</f>
        <v>907.307326216571</v>
      </c>
      <c r="BR58" s="217">
        <f t="shared" si="4"/>
        <v>526.249510581103</v>
      </c>
      <c r="BS58" s="217">
        <f t="shared" si="4"/>
        <v>34.44065016485</v>
      </c>
      <c r="BT58" s="217">
        <f t="shared" si="4"/>
        <v>0.206816014228119</v>
      </c>
      <c r="BU58" s="217">
        <f t="shared" si="4"/>
        <v>18.5543258947603</v>
      </c>
      <c r="BV58" s="217">
        <f t="shared" si="4"/>
        <v>508.37895465567</v>
      </c>
      <c r="BW58" s="217">
        <f t="shared" si="4"/>
        <v>532.051547430159</v>
      </c>
      <c r="BX58" s="217">
        <f t="shared" si="4"/>
        <v>116.512035667669</v>
      </c>
      <c r="BY58" s="217">
        <f t="shared" si="4"/>
        <v>196.966288071509</v>
      </c>
      <c r="BZ58" s="217">
        <f t="shared" si="4"/>
        <v>64.2398217236785</v>
      </c>
      <c r="CA58" s="217">
        <f t="shared" si="4"/>
        <v>100.41491644017</v>
      </c>
      <c r="CB58" s="217">
        <f t="shared" si="4"/>
        <v>355.075024006312</v>
      </c>
      <c r="CC58" s="217">
        <f t="shared" si="4"/>
        <v>79.1187189597514</v>
      </c>
      <c r="CD58" s="217">
        <f t="shared" si="4"/>
        <v>117.544610807851</v>
      </c>
      <c r="CE58" s="217">
        <f t="shared" si="4"/>
        <v>12.7080203777433</v>
      </c>
      <c r="CF58" s="217">
        <f t="shared" si="4"/>
        <v>1799.54153572289</v>
      </c>
      <c r="CG58" s="217">
        <f t="shared" si="4"/>
        <v>4.76428398727989</v>
      </c>
      <c r="CH58" s="217">
        <f t="shared" si="4"/>
        <v>728.421773929739</v>
      </c>
      <c r="CI58" s="217">
        <f t="shared" si="4"/>
        <v>105.467868468914</v>
      </c>
      <c r="CJ58" s="217">
        <f t="shared" si="4"/>
        <v>13.1847545856323</v>
      </c>
      <c r="CK58" s="217">
        <f t="shared" si="4"/>
        <v>266.347571731251</v>
      </c>
      <c r="CL58" s="217">
        <f t="shared" si="4"/>
        <v>83.0250019419389</v>
      </c>
      <c r="CM58" s="217">
        <f t="shared" si="4"/>
        <v>69.7783138804737</v>
      </c>
      <c r="CN58" s="217">
        <f t="shared" si="4"/>
        <v>299.473822350168</v>
      </c>
      <c r="CO58" s="217">
        <f t="shared" si="4"/>
        <v>62.778573601023</v>
      </c>
      <c r="CP58" s="217">
        <f t="shared" si="4"/>
        <v>56.2714388845701</v>
      </c>
      <c r="CQ58" s="217">
        <f t="shared" si="4"/>
        <v>732.863081861106</v>
      </c>
      <c r="CR58" s="217">
        <f t="shared" si="4"/>
        <v>456.727856485858</v>
      </c>
      <c r="CS58" s="217">
        <f t="shared" si="4"/>
        <v>171.002313290539</v>
      </c>
      <c r="CT58" s="217">
        <f t="shared" si="4"/>
        <v>7.18249333321525</v>
      </c>
      <c r="CU58" s="217">
        <f t="shared" si="4"/>
        <v>340.410738769762</v>
      </c>
      <c r="CV58" s="217">
        <f t="shared" si="4"/>
        <v>73.1842816798754</v>
      </c>
      <c r="CW58" s="217">
        <f t="shared" si="4"/>
        <v>311.687999420644</v>
      </c>
      <c r="CX58" s="217">
        <f t="shared" si="4"/>
        <v>100.989338344622</v>
      </c>
      <c r="CY58" s="217">
        <f t="shared" si="4"/>
        <v>1863.26560820949</v>
      </c>
      <c r="CZ58" s="217">
        <f t="shared" si="4"/>
        <v>1715.7274873757</v>
      </c>
      <c r="DA58" s="217">
        <f t="shared" si="4"/>
        <v>933.410895578881</v>
      </c>
      <c r="DB58" s="217">
        <f t="shared" si="4"/>
        <v>32.3865463214554</v>
      </c>
      <c r="DC58" s="217">
        <f t="shared" si="4"/>
        <v>98.7360067913889</v>
      </c>
      <c r="DD58" s="217">
        <f t="shared" si="4"/>
        <v>99.0640029106676</v>
      </c>
      <c r="DE58" s="217">
        <f t="shared" si="4"/>
        <v>41.9868283984892</v>
      </c>
      <c r="DF58" s="217">
        <f t="shared" si="4"/>
        <v>594.11218692963</v>
      </c>
      <c r="DG58" s="217">
        <f t="shared" si="4"/>
        <v>194.556637565627</v>
      </c>
      <c r="DH58" s="217">
        <f t="shared" si="4"/>
        <v>225.626255502549</v>
      </c>
      <c r="DI58" s="217">
        <f t="shared" si="4"/>
        <v>589.648915309972</v>
      </c>
      <c r="DJ58" s="217">
        <f t="shared" si="4"/>
        <v>272.708714197062</v>
      </c>
      <c r="DK58" s="217">
        <f t="shared" si="4"/>
        <v>538.729041832263</v>
      </c>
      <c r="DL58" s="217">
        <f t="shared" si="4"/>
        <v>352.612774151211</v>
      </c>
      <c r="DM58" s="217">
        <f t="shared" si="4"/>
        <v>627.640465040847</v>
      </c>
      <c r="DN58" s="217">
        <f t="shared" si="4"/>
        <v>955.362479229859</v>
      </c>
      <c r="DO58" s="217">
        <f t="shared" si="4"/>
        <v>337.554560852378</v>
      </c>
      <c r="DP58" s="217">
        <f t="shared" si="4"/>
        <v>0</v>
      </c>
      <c r="DQ58" s="217">
        <f t="shared" si="4"/>
        <v>18726.001015479</v>
      </c>
      <c r="DR58" s="217">
        <f t="shared" si="4"/>
        <v>30.8733166544252</v>
      </c>
      <c r="DS58" s="217">
        <f t="shared" si="4"/>
        <v>15460.3947729118</v>
      </c>
      <c r="DT58" s="217">
        <f t="shared" si="4"/>
        <v>15491.2680895663</v>
      </c>
      <c r="DU58" s="217">
        <f t="shared" si="4"/>
        <v>104.812939033968</v>
      </c>
      <c r="DV58" s="217">
        <f t="shared" si="4"/>
        <v>0</v>
      </c>
      <c r="DW58" s="217">
        <f t="shared" si="4"/>
        <v>25171.370881786</v>
      </c>
      <c r="DX58" s="217">
        <f t="shared" si="4"/>
        <v>2822.1356301047</v>
      </c>
      <c r="DY58" s="217">
        <f t="shared" si="4"/>
        <v>0</v>
      </c>
      <c r="DZ58" s="217">
        <f t="shared" si="4"/>
        <v>43589.587540491</v>
      </c>
      <c r="EA58" s="217">
        <f t="shared" si="4"/>
        <v>62315.5885559699</v>
      </c>
    </row>
    <row r="59" spans="1:131">
      <c r="A59" s="86" t="s">
        <v>249</v>
      </c>
      <c r="B59" s="200" t="s">
        <v>250</v>
      </c>
      <c r="C59" s="208">
        <v>0</v>
      </c>
      <c r="D59" s="208">
        <v>0</v>
      </c>
      <c r="E59" s="208">
        <v>0</v>
      </c>
      <c r="F59" s="208">
        <v>0</v>
      </c>
      <c r="G59" s="208">
        <v>0.487533955350057</v>
      </c>
      <c r="H59" s="208">
        <v>0</v>
      </c>
      <c r="I59" s="208">
        <v>0</v>
      </c>
      <c r="J59" s="208">
        <v>0</v>
      </c>
      <c r="K59" s="208">
        <v>0</v>
      </c>
      <c r="L59" s="208">
        <v>0.149540742249473</v>
      </c>
      <c r="M59" s="208">
        <v>0</v>
      </c>
      <c r="N59" s="208">
        <v>14.1901958333615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</v>
      </c>
      <c r="V59" s="208">
        <v>0</v>
      </c>
      <c r="W59" s="208">
        <v>22.8353983453189</v>
      </c>
      <c r="X59" s="208">
        <v>0.57174449910841</v>
      </c>
      <c r="Y59" s="208">
        <v>1.23283086946677</v>
      </c>
      <c r="Z59" s="208">
        <v>0</v>
      </c>
      <c r="AA59" s="208">
        <v>0</v>
      </c>
      <c r="AB59" s="208">
        <v>0.228520632423865</v>
      </c>
      <c r="AC59" s="208">
        <v>24.9349107954283</v>
      </c>
      <c r="AD59" s="208">
        <v>59.8448735271169</v>
      </c>
      <c r="AE59" s="208">
        <v>13.8372210945108</v>
      </c>
      <c r="AF59" s="208">
        <v>0.272064038227093</v>
      </c>
      <c r="AG59" s="208">
        <v>1.01173674372355</v>
      </c>
      <c r="AH59" s="208">
        <v>1.74210313219239</v>
      </c>
      <c r="AI59" s="208">
        <v>0</v>
      </c>
      <c r="AJ59" s="208">
        <v>0.0521019281249715</v>
      </c>
      <c r="AK59" s="208">
        <v>0.559459689840063</v>
      </c>
      <c r="AL59" s="208">
        <v>12.585149057048</v>
      </c>
      <c r="AM59" s="208">
        <v>118.212441174624</v>
      </c>
      <c r="AN59" s="208">
        <v>0</v>
      </c>
      <c r="AO59" s="208">
        <v>13.148800416295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4.64065210444395</v>
      </c>
      <c r="AY59" s="208">
        <v>0.106168287109712</v>
      </c>
      <c r="AZ59" s="208">
        <v>0</v>
      </c>
      <c r="BA59" s="208">
        <v>0</v>
      </c>
      <c r="BB59" s="208">
        <v>0</v>
      </c>
      <c r="BC59" s="209">
        <v>290.643446865964</v>
      </c>
      <c r="BD59" s="210">
        <v>0</v>
      </c>
      <c r="BE59" s="208">
        <v>236.09392159027</v>
      </c>
      <c r="BF59" s="208">
        <v>236.09392159027</v>
      </c>
      <c r="BG59" s="208">
        <v>0</v>
      </c>
      <c r="BH59" s="208">
        <v>0</v>
      </c>
      <c r="BI59" s="208">
        <v>47.6304471136195</v>
      </c>
      <c r="BJ59" s="208">
        <v>0</v>
      </c>
      <c r="BK59" s="208">
        <v>0</v>
      </c>
      <c r="BL59" s="211">
        <v>283.72436870389</v>
      </c>
      <c r="BM59" s="213">
        <v>574.367815569853</v>
      </c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</row>
    <row r="60" spans="1:65">
      <c r="A60" s="86" t="s">
        <v>251</v>
      </c>
      <c r="B60" s="200" t="s">
        <v>252</v>
      </c>
      <c r="C60" s="208">
        <v>4.03711640850774</v>
      </c>
      <c r="D60" s="208">
        <v>2.46577228068389</v>
      </c>
      <c r="E60" s="208">
        <v>0.574743278657719</v>
      </c>
      <c r="F60" s="208">
        <v>0</v>
      </c>
      <c r="G60" s="208">
        <v>0.714594911422509</v>
      </c>
      <c r="H60" s="208">
        <v>12.7347022612211</v>
      </c>
      <c r="I60" s="208">
        <v>65.2010058288081</v>
      </c>
      <c r="J60" s="208">
        <v>11.2111529817862</v>
      </c>
      <c r="K60" s="208">
        <v>0</v>
      </c>
      <c r="L60" s="208">
        <v>0.245693488250921</v>
      </c>
      <c r="M60" s="208">
        <v>0.195351111401614</v>
      </c>
      <c r="N60" s="208">
        <v>5.24928118608019</v>
      </c>
      <c r="O60" s="208">
        <v>1.50157556689129</v>
      </c>
      <c r="P60" s="208">
        <v>1.85039253803388</v>
      </c>
      <c r="Q60" s="208">
        <v>1.82914980768625</v>
      </c>
      <c r="R60" s="208">
        <v>0.185644647274831</v>
      </c>
      <c r="S60" s="208">
        <v>0.0216633245959428</v>
      </c>
      <c r="T60" s="208">
        <v>10.5599362565923</v>
      </c>
      <c r="U60" s="208">
        <v>3.25432745704204</v>
      </c>
      <c r="V60" s="208">
        <v>0.327346117300696</v>
      </c>
      <c r="W60" s="208">
        <v>53.83741788491</v>
      </c>
      <c r="X60" s="208">
        <v>6.41727957604219</v>
      </c>
      <c r="Y60" s="208">
        <v>0.668913022354572</v>
      </c>
      <c r="Z60" s="208">
        <v>6.19067826429837</v>
      </c>
      <c r="AA60" s="208">
        <v>0.994283218270895</v>
      </c>
      <c r="AB60" s="208">
        <v>2.34193324181604</v>
      </c>
      <c r="AC60" s="208">
        <v>8.77555872814314</v>
      </c>
      <c r="AD60" s="208">
        <v>11.1127162105944</v>
      </c>
      <c r="AE60" s="208">
        <v>10.0049202934397</v>
      </c>
      <c r="AF60" s="208">
        <v>0.0656031292199396</v>
      </c>
      <c r="AG60" s="208">
        <v>22.1701932015501</v>
      </c>
      <c r="AH60" s="208">
        <v>1.12368777517072</v>
      </c>
      <c r="AI60" s="208">
        <v>0.539775326226021</v>
      </c>
      <c r="AJ60" s="208">
        <v>2.26082827224334</v>
      </c>
      <c r="AK60" s="208">
        <v>119.935484779625</v>
      </c>
      <c r="AL60" s="208">
        <v>87.3078740707083</v>
      </c>
      <c r="AM60" s="208">
        <v>1.00887799818201</v>
      </c>
      <c r="AN60" s="208">
        <v>0</v>
      </c>
      <c r="AO60" s="208">
        <v>0.273692187402987</v>
      </c>
      <c r="AP60" s="208">
        <v>1.03907062543663</v>
      </c>
      <c r="AQ60" s="208">
        <v>0.0365688549216509</v>
      </c>
      <c r="AR60" s="208">
        <v>7.22881621863513</v>
      </c>
      <c r="AS60" s="208">
        <v>0</v>
      </c>
      <c r="AT60" s="208">
        <v>0</v>
      </c>
      <c r="AU60" s="208">
        <v>0.568650767848047</v>
      </c>
      <c r="AV60" s="208">
        <v>0.507481375110272</v>
      </c>
      <c r="AW60" s="208">
        <v>4.43535740547777</v>
      </c>
      <c r="AX60" s="208">
        <v>3.99909671716986</v>
      </c>
      <c r="AY60" s="208">
        <v>5.52181340414924</v>
      </c>
      <c r="AZ60" s="208">
        <v>12.5830597143106</v>
      </c>
      <c r="BA60" s="208">
        <v>1.24783308809785</v>
      </c>
      <c r="BB60" s="208">
        <v>0</v>
      </c>
      <c r="BC60" s="209">
        <v>494.356914803592</v>
      </c>
      <c r="BD60" s="210">
        <v>0</v>
      </c>
      <c r="BE60" s="208">
        <v>277.113159624225</v>
      </c>
      <c r="BF60" s="208">
        <v>277.113159624225</v>
      </c>
      <c r="BG60" s="208">
        <v>0</v>
      </c>
      <c r="BH60" s="208">
        <v>0</v>
      </c>
      <c r="BI60" s="208">
        <v>119.191749629459</v>
      </c>
      <c r="BJ60" s="208">
        <v>0</v>
      </c>
      <c r="BK60" s="208">
        <v>0</v>
      </c>
      <c r="BL60" s="211">
        <v>396.304909253684</v>
      </c>
      <c r="BM60" s="213">
        <v>890.661824057276</v>
      </c>
    </row>
    <row r="61" spans="1:65">
      <c r="A61" s="86" t="s">
        <v>253</v>
      </c>
      <c r="B61" s="200" t="s">
        <v>254</v>
      </c>
      <c r="C61" s="208">
        <v>0.479763983650562</v>
      </c>
      <c r="D61" s="208">
        <v>1.33390575599224</v>
      </c>
      <c r="E61" s="208">
        <v>0.17477598064102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10.158718437731</v>
      </c>
      <c r="Y61" s="208">
        <v>0</v>
      </c>
      <c r="Z61" s="208">
        <v>0</v>
      </c>
      <c r="AA61" s="208">
        <v>0</v>
      </c>
      <c r="AB61" s="208">
        <v>0</v>
      </c>
      <c r="AC61" s="208">
        <v>0</v>
      </c>
      <c r="AD61" s="208">
        <v>0</v>
      </c>
      <c r="AE61" s="208">
        <v>0</v>
      </c>
      <c r="AF61" s="208">
        <v>0</v>
      </c>
      <c r="AG61" s="208">
        <v>0</v>
      </c>
      <c r="AH61" s="208">
        <v>0</v>
      </c>
      <c r="AI61" s="208">
        <v>0.55508853686883</v>
      </c>
      <c r="AJ61" s="208">
        <v>0.223970856145825</v>
      </c>
      <c r="AK61" s="208">
        <v>76.1938148682794</v>
      </c>
      <c r="AL61" s="208">
        <v>0</v>
      </c>
      <c r="AM61" s="208">
        <v>0</v>
      </c>
      <c r="AN61" s="208">
        <v>0</v>
      </c>
      <c r="AO61" s="208">
        <v>0</v>
      </c>
      <c r="AP61" s="208">
        <v>0</v>
      </c>
      <c r="AQ61" s="208">
        <v>0</v>
      </c>
      <c r="AR61" s="208">
        <v>0</v>
      </c>
      <c r="AS61" s="208">
        <v>0</v>
      </c>
      <c r="AT61" s="208">
        <v>0</v>
      </c>
      <c r="AU61" s="208">
        <v>0</v>
      </c>
      <c r="AV61" s="208">
        <v>2.93151719536344</v>
      </c>
      <c r="AW61" s="208">
        <v>0</v>
      </c>
      <c r="AX61" s="208">
        <v>0</v>
      </c>
      <c r="AY61" s="208">
        <v>0.26911457230318</v>
      </c>
      <c r="AZ61" s="208">
        <v>0</v>
      </c>
      <c r="BA61" s="208">
        <v>0</v>
      </c>
      <c r="BB61" s="208">
        <v>0</v>
      </c>
      <c r="BC61" s="209">
        <v>92.3206701869755</v>
      </c>
      <c r="BD61" s="210">
        <v>0</v>
      </c>
      <c r="BE61" s="208">
        <v>0.992519664403461</v>
      </c>
      <c r="BF61" s="208">
        <v>0.992519664403461</v>
      </c>
      <c r="BG61" s="208">
        <v>0</v>
      </c>
      <c r="BH61" s="208">
        <v>0</v>
      </c>
      <c r="BI61" s="208">
        <v>0</v>
      </c>
      <c r="BJ61" s="208">
        <v>0</v>
      </c>
      <c r="BK61" s="208">
        <v>0</v>
      </c>
      <c r="BL61" s="211">
        <v>0.992519664403461</v>
      </c>
      <c r="BM61" s="213">
        <v>93.313189851379</v>
      </c>
    </row>
    <row r="62" spans="1:65">
      <c r="A62" s="86" t="s">
        <v>255</v>
      </c>
      <c r="B62" s="200" t="s">
        <v>256</v>
      </c>
      <c r="C62" s="208">
        <v>2.31243764161618</v>
      </c>
      <c r="D62" s="208">
        <v>2.37100438553579</v>
      </c>
      <c r="E62" s="208">
        <v>0.297841972684254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8">
        <v>0</v>
      </c>
      <c r="X62" s="208">
        <v>0</v>
      </c>
      <c r="Y62" s="208">
        <v>0</v>
      </c>
      <c r="Z62" s="208">
        <v>0</v>
      </c>
      <c r="AA62" s="208">
        <v>0</v>
      </c>
      <c r="AB62" s="208">
        <v>0</v>
      </c>
      <c r="AC62" s="208">
        <v>0</v>
      </c>
      <c r="AD62" s="208">
        <v>0</v>
      </c>
      <c r="AE62" s="208">
        <v>0</v>
      </c>
      <c r="AF62" s="208">
        <v>0</v>
      </c>
      <c r="AG62" s="208">
        <v>0</v>
      </c>
      <c r="AH62" s="208">
        <v>0</v>
      </c>
      <c r="AI62" s="208">
        <v>1.78887780330553</v>
      </c>
      <c r="AJ62" s="208">
        <v>1.56501961329005</v>
      </c>
      <c r="AK62" s="208">
        <v>173.272813439336</v>
      </c>
      <c r="AL62" s="208">
        <v>0</v>
      </c>
      <c r="AM62" s="208">
        <v>0</v>
      </c>
      <c r="AN62" s="208">
        <v>0</v>
      </c>
      <c r="AO62" s="208">
        <v>0</v>
      </c>
      <c r="AP62" s="208">
        <v>0</v>
      </c>
      <c r="AQ62" s="208">
        <v>0</v>
      </c>
      <c r="AR62" s="208">
        <v>0</v>
      </c>
      <c r="AS62" s="208">
        <v>0</v>
      </c>
      <c r="AT62" s="208">
        <v>0</v>
      </c>
      <c r="AU62" s="208">
        <v>0</v>
      </c>
      <c r="AV62" s="208">
        <v>4.7485796069705</v>
      </c>
      <c r="AW62" s="208">
        <v>0</v>
      </c>
      <c r="AX62" s="208">
        <v>0</v>
      </c>
      <c r="AY62" s="208">
        <v>0.332237706312536</v>
      </c>
      <c r="AZ62" s="208">
        <v>0</v>
      </c>
      <c r="BA62" s="208">
        <v>2.28523164729283</v>
      </c>
      <c r="BB62" s="208">
        <v>0</v>
      </c>
      <c r="BC62" s="209">
        <v>188.974043816344</v>
      </c>
      <c r="BD62" s="210">
        <v>0</v>
      </c>
      <c r="BE62" s="208">
        <v>8.51196267170773</v>
      </c>
      <c r="BF62" s="208">
        <v>8.51196267170773</v>
      </c>
      <c r="BG62" s="208">
        <v>0</v>
      </c>
      <c r="BH62" s="208">
        <v>0</v>
      </c>
      <c r="BI62" s="208">
        <v>0</v>
      </c>
      <c r="BJ62" s="208">
        <v>0</v>
      </c>
      <c r="BK62" s="208">
        <v>0</v>
      </c>
      <c r="BL62" s="211">
        <v>8.51196267170773</v>
      </c>
      <c r="BM62" s="213">
        <v>197.486006488051</v>
      </c>
    </row>
    <row r="63" spans="1:65">
      <c r="A63" s="86" t="s">
        <v>257</v>
      </c>
      <c r="B63" s="200" t="s">
        <v>258</v>
      </c>
      <c r="C63" s="208">
        <v>13.5190095789906</v>
      </c>
      <c r="D63" s="208">
        <v>29.6190844871679</v>
      </c>
      <c r="E63" s="208">
        <v>0.299511678895141</v>
      </c>
      <c r="F63" s="208">
        <v>0</v>
      </c>
      <c r="G63" s="208">
        <v>0.0913074106621761</v>
      </c>
      <c r="H63" s="208">
        <v>0</v>
      </c>
      <c r="I63" s="208">
        <v>6.40834491978671</v>
      </c>
      <c r="J63" s="208">
        <v>8.9060577014228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0.469246740579936</v>
      </c>
      <c r="Q63" s="208">
        <v>0</v>
      </c>
      <c r="R63" s="208">
        <v>0</v>
      </c>
      <c r="S63" s="208">
        <v>0</v>
      </c>
      <c r="T63" s="208">
        <v>3.90665108907938</v>
      </c>
      <c r="U63" s="208">
        <v>1.03784794648834</v>
      </c>
      <c r="V63" s="208">
        <v>0.0299116281632553</v>
      </c>
      <c r="W63" s="208">
        <v>2.82336950241364</v>
      </c>
      <c r="X63" s="208">
        <v>9.85740763250315</v>
      </c>
      <c r="Y63" s="208">
        <v>0.541922541771798</v>
      </c>
      <c r="Z63" s="208">
        <v>0.934697867311079</v>
      </c>
      <c r="AA63" s="208">
        <v>0</v>
      </c>
      <c r="AB63" s="208">
        <v>0.431997656400481</v>
      </c>
      <c r="AC63" s="208">
        <v>1.51332339435712</v>
      </c>
      <c r="AD63" s="208">
        <v>9.4872555250456</v>
      </c>
      <c r="AE63" s="208">
        <v>0.187303473937429</v>
      </c>
      <c r="AF63" s="208">
        <v>0.0190367129137259</v>
      </c>
      <c r="AG63" s="208">
        <v>5.40064611798353</v>
      </c>
      <c r="AH63" s="208">
        <v>0.288189989902812</v>
      </c>
      <c r="AI63" s="208">
        <v>0.296578267430452</v>
      </c>
      <c r="AJ63" s="208">
        <v>0.0974809107690069</v>
      </c>
      <c r="AK63" s="208">
        <v>221.377374239901</v>
      </c>
      <c r="AL63" s="208">
        <v>1.64869155555212</v>
      </c>
      <c r="AM63" s="208">
        <v>0</v>
      </c>
      <c r="AN63" s="208">
        <v>0</v>
      </c>
      <c r="AO63" s="208">
        <v>0</v>
      </c>
      <c r="AP63" s="208">
        <v>0</v>
      </c>
      <c r="AQ63" s="208">
        <v>0.607254989688334</v>
      </c>
      <c r="AR63" s="208">
        <v>5.08713367073385</v>
      </c>
      <c r="AS63" s="208">
        <v>0</v>
      </c>
      <c r="AT63" s="208">
        <v>0</v>
      </c>
      <c r="AU63" s="208">
        <v>0</v>
      </c>
      <c r="AV63" s="208">
        <v>3.90632760940927</v>
      </c>
      <c r="AW63" s="208">
        <v>0</v>
      </c>
      <c r="AX63" s="208">
        <v>0.310424906672611</v>
      </c>
      <c r="AY63" s="208">
        <v>2.40878010658241</v>
      </c>
      <c r="AZ63" s="208">
        <v>3.05341232450727</v>
      </c>
      <c r="BA63" s="208">
        <v>0.53937506596729</v>
      </c>
      <c r="BB63" s="208">
        <v>0</v>
      </c>
      <c r="BC63" s="209">
        <v>335.10495724299</v>
      </c>
      <c r="BD63" s="210">
        <v>0</v>
      </c>
      <c r="BE63" s="208">
        <v>70.3178674604518</v>
      </c>
      <c r="BF63" s="208">
        <v>70.3178674604518</v>
      </c>
      <c r="BG63" s="208">
        <v>0</v>
      </c>
      <c r="BH63" s="208">
        <v>0</v>
      </c>
      <c r="BI63" s="208">
        <v>75.2566661390315</v>
      </c>
      <c r="BJ63" s="208">
        <v>0</v>
      </c>
      <c r="BK63" s="208">
        <v>0</v>
      </c>
      <c r="BL63" s="211">
        <v>145.574533599483</v>
      </c>
      <c r="BM63" s="213">
        <v>480.679490842474</v>
      </c>
    </row>
    <row r="64" spans="1:65">
      <c r="A64" s="86" t="s">
        <v>259</v>
      </c>
      <c r="B64" s="200" t="s">
        <v>260</v>
      </c>
      <c r="C64" s="208">
        <v>1.41321905941889</v>
      </c>
      <c r="D64" s="208">
        <v>2.7314304387099</v>
      </c>
      <c r="E64" s="208">
        <v>0.149009854978075</v>
      </c>
      <c r="F64" s="208">
        <v>0.000653435532121428</v>
      </c>
      <c r="G64" s="208">
        <v>0.0965902387499216</v>
      </c>
      <c r="H64" s="208">
        <v>0.982956885118354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0.268133766759297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</v>
      </c>
      <c r="W64" s="208">
        <v>5.37755014405707</v>
      </c>
      <c r="X64" s="208">
        <v>1.63020601027092</v>
      </c>
      <c r="Y64" s="208">
        <v>11.7040913295372</v>
      </c>
      <c r="Z64" s="208">
        <v>81.3595384522397</v>
      </c>
      <c r="AA64" s="208">
        <v>0.124388147351798</v>
      </c>
      <c r="AB64" s="208">
        <v>3.28312451583406</v>
      </c>
      <c r="AC64" s="208">
        <v>56.4840901716853</v>
      </c>
      <c r="AD64" s="208">
        <v>19.7191961265768</v>
      </c>
      <c r="AE64" s="208">
        <v>23.8317077481949</v>
      </c>
      <c r="AF64" s="208">
        <v>0.301259849910747</v>
      </c>
      <c r="AG64" s="208">
        <v>8.92239853184163</v>
      </c>
      <c r="AH64" s="208">
        <v>1.02572643382507</v>
      </c>
      <c r="AI64" s="208">
        <v>0.276240055313096</v>
      </c>
      <c r="AJ64" s="208">
        <v>0.133850093157435</v>
      </c>
      <c r="AK64" s="208">
        <v>71.0128306065223</v>
      </c>
      <c r="AL64" s="208">
        <v>6.93674645090005</v>
      </c>
      <c r="AM64" s="208">
        <v>0</v>
      </c>
      <c r="AN64" s="208">
        <v>0</v>
      </c>
      <c r="AO64" s="208">
        <v>0</v>
      </c>
      <c r="AP64" s="208">
        <v>0</v>
      </c>
      <c r="AQ64" s="208">
        <v>0</v>
      </c>
      <c r="AR64" s="208">
        <v>0</v>
      </c>
      <c r="AS64" s="208">
        <v>0</v>
      </c>
      <c r="AT64" s="208">
        <v>0.0122430905066332</v>
      </c>
      <c r="AU64" s="208">
        <v>0</v>
      </c>
      <c r="AV64" s="208">
        <v>0</v>
      </c>
      <c r="AW64" s="208">
        <v>0</v>
      </c>
      <c r="AX64" s="208">
        <v>1.28237623643332</v>
      </c>
      <c r="AY64" s="208">
        <v>0.435654018101047</v>
      </c>
      <c r="AZ64" s="208">
        <v>0</v>
      </c>
      <c r="BA64" s="208">
        <v>0</v>
      </c>
      <c r="BB64" s="208">
        <v>0</v>
      </c>
      <c r="BC64" s="209">
        <v>299.495211691526</v>
      </c>
      <c r="BD64" s="210">
        <v>0</v>
      </c>
      <c r="BE64" s="208">
        <v>94.3374079147362</v>
      </c>
      <c r="BF64" s="208">
        <v>94.3374079147362</v>
      </c>
      <c r="BG64" s="208">
        <v>0</v>
      </c>
      <c r="BH64" s="208">
        <v>0</v>
      </c>
      <c r="BI64" s="208">
        <v>2.10676610999791</v>
      </c>
      <c r="BJ64" s="208">
        <v>0</v>
      </c>
      <c r="BK64" s="208">
        <v>0</v>
      </c>
      <c r="BL64" s="211">
        <v>96.4441740247341</v>
      </c>
      <c r="BM64" s="213">
        <v>395.93938571626</v>
      </c>
    </row>
    <row r="65" spans="1:65">
      <c r="A65" s="86" t="s">
        <v>261</v>
      </c>
      <c r="B65" s="200" t="s">
        <v>262</v>
      </c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8">
        <v>0</v>
      </c>
      <c r="X65" s="208">
        <v>0</v>
      </c>
      <c r="Y65" s="208">
        <v>2.3409395323127</v>
      </c>
      <c r="Z65" s="208">
        <v>0</v>
      </c>
      <c r="AA65" s="208">
        <v>0</v>
      </c>
      <c r="AB65" s="208">
        <v>0</v>
      </c>
      <c r="AC65" s="208">
        <v>0</v>
      </c>
      <c r="AD65" s="208">
        <v>0</v>
      </c>
      <c r="AE65" s="208">
        <v>0</v>
      </c>
      <c r="AF65" s="208">
        <v>0</v>
      </c>
      <c r="AG65" s="208">
        <v>0</v>
      </c>
      <c r="AH65" s="208">
        <v>0</v>
      </c>
      <c r="AI65" s="208">
        <v>0</v>
      </c>
      <c r="AJ65" s="208">
        <v>0</v>
      </c>
      <c r="AK65" s="208">
        <v>0</v>
      </c>
      <c r="AL65" s="208">
        <v>0</v>
      </c>
      <c r="AM65" s="208">
        <v>0</v>
      </c>
      <c r="AN65" s="208">
        <v>0</v>
      </c>
      <c r="AO65" s="208">
        <v>0</v>
      </c>
      <c r="AP65" s="208">
        <v>0</v>
      </c>
      <c r="AQ65" s="208">
        <v>0</v>
      </c>
      <c r="AR65" s="208">
        <v>0</v>
      </c>
      <c r="AS65" s="208">
        <v>0</v>
      </c>
      <c r="AT65" s="208">
        <v>0</v>
      </c>
      <c r="AU65" s="208">
        <v>0</v>
      </c>
      <c r="AV65" s="208">
        <v>0</v>
      </c>
      <c r="AW65" s="208">
        <v>0</v>
      </c>
      <c r="AX65" s="208">
        <v>0</v>
      </c>
      <c r="AY65" s="208">
        <v>0</v>
      </c>
      <c r="AZ65" s="208">
        <v>0</v>
      </c>
      <c r="BA65" s="208">
        <v>0</v>
      </c>
      <c r="BB65" s="208">
        <v>0</v>
      </c>
      <c r="BC65" s="209">
        <v>2.3409395323127</v>
      </c>
      <c r="BD65" s="210">
        <v>0</v>
      </c>
      <c r="BE65" s="208">
        <v>0.0603190176372678</v>
      </c>
      <c r="BF65" s="208">
        <v>0.0603190176372678</v>
      </c>
      <c r="BG65" s="208">
        <v>0</v>
      </c>
      <c r="BH65" s="208">
        <v>0</v>
      </c>
      <c r="BI65" s="208">
        <v>0</v>
      </c>
      <c r="BJ65" s="208">
        <v>0</v>
      </c>
      <c r="BK65" s="208">
        <v>0</v>
      </c>
      <c r="BL65" s="211">
        <v>0.0603190176372678</v>
      </c>
      <c r="BM65" s="213">
        <v>2.40125854994997</v>
      </c>
    </row>
    <row r="66" spans="1:65">
      <c r="A66" s="86" t="s">
        <v>263</v>
      </c>
      <c r="B66" s="200" t="s">
        <v>264</v>
      </c>
      <c r="C66" s="208">
        <v>0</v>
      </c>
      <c r="D66" s="208">
        <v>0</v>
      </c>
      <c r="E66" s="208">
        <v>0</v>
      </c>
      <c r="F66" s="208">
        <v>0</v>
      </c>
      <c r="G66" s="208">
        <v>0</v>
      </c>
      <c r="H66" s="208">
        <v>0.876283740052508</v>
      </c>
      <c r="I66" s="208">
        <v>1.24324312202733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0.225130154221193</v>
      </c>
      <c r="Q66" s="208">
        <v>0.720323322154555</v>
      </c>
      <c r="R66" s="208">
        <v>0</v>
      </c>
      <c r="S66" s="208">
        <v>0</v>
      </c>
      <c r="T66" s="208">
        <v>0</v>
      </c>
      <c r="U66" s="208">
        <v>0.155802380916589</v>
      </c>
      <c r="V66" s="208">
        <v>0</v>
      </c>
      <c r="W66" s="208">
        <v>0.146859053891734</v>
      </c>
      <c r="X66" s="208">
        <v>0.176588067769772</v>
      </c>
      <c r="Y66" s="208">
        <v>7.01784360987015</v>
      </c>
      <c r="Z66" s="208">
        <v>7.96051001598056</v>
      </c>
      <c r="AA66" s="208">
        <v>0.066228007798547</v>
      </c>
      <c r="AB66" s="208">
        <v>5.03084526680086</v>
      </c>
      <c r="AC66" s="208">
        <v>2.42644649388079</v>
      </c>
      <c r="AD66" s="208">
        <v>1.04977749063181</v>
      </c>
      <c r="AE66" s="208">
        <v>4.34700456713811</v>
      </c>
      <c r="AF66" s="208">
        <v>0.0790022957408596</v>
      </c>
      <c r="AG66" s="208">
        <v>10.6666437112714</v>
      </c>
      <c r="AH66" s="208">
        <v>0.255097773075597</v>
      </c>
      <c r="AI66" s="208">
        <v>0</v>
      </c>
      <c r="AJ66" s="208">
        <v>0.248445228090426</v>
      </c>
      <c r="AK66" s="208">
        <v>18.0628616754444</v>
      </c>
      <c r="AL66" s="208">
        <v>0</v>
      </c>
      <c r="AM66" s="208">
        <v>0</v>
      </c>
      <c r="AN66" s="208">
        <v>0</v>
      </c>
      <c r="AO66" s="208">
        <v>0</v>
      </c>
      <c r="AP66" s="208">
        <v>0</v>
      </c>
      <c r="AQ66" s="208">
        <v>0</v>
      </c>
      <c r="AR66" s="208">
        <v>0</v>
      </c>
      <c r="AS66" s="208">
        <v>0</v>
      </c>
      <c r="AT66" s="208">
        <v>0</v>
      </c>
      <c r="AU66" s="208">
        <v>0</v>
      </c>
      <c r="AV66" s="208">
        <v>0.164895820170524</v>
      </c>
      <c r="AW66" s="208">
        <v>0</v>
      </c>
      <c r="AX66" s="208">
        <v>0</v>
      </c>
      <c r="AY66" s="208">
        <v>0.0486635187729714</v>
      </c>
      <c r="AZ66" s="208">
        <v>0</v>
      </c>
      <c r="BA66" s="208">
        <v>0</v>
      </c>
      <c r="BB66" s="208">
        <v>0</v>
      </c>
      <c r="BC66" s="209">
        <v>60.9684953157007</v>
      </c>
      <c r="BD66" s="210">
        <v>0</v>
      </c>
      <c r="BE66" s="208">
        <v>40.1763443896497</v>
      </c>
      <c r="BF66" s="208">
        <v>40.1763443896497</v>
      </c>
      <c r="BG66" s="208">
        <v>0</v>
      </c>
      <c r="BH66" s="208">
        <v>0</v>
      </c>
      <c r="BI66" s="208">
        <v>0</v>
      </c>
      <c r="BJ66" s="208">
        <v>0</v>
      </c>
      <c r="BK66" s="208">
        <v>0</v>
      </c>
      <c r="BL66" s="211">
        <v>40.1763443896497</v>
      </c>
      <c r="BM66" s="213">
        <v>101.14483970535</v>
      </c>
    </row>
    <row r="67" spans="1:65">
      <c r="A67" s="86" t="s">
        <v>265</v>
      </c>
      <c r="B67" s="200" t="s">
        <v>266</v>
      </c>
      <c r="C67" s="208">
        <v>0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8">
        <v>0</v>
      </c>
      <c r="X67" s="208">
        <v>0</v>
      </c>
      <c r="Y67" s="208">
        <v>0.715044747112067</v>
      </c>
      <c r="Z67" s="208">
        <v>0</v>
      </c>
      <c r="AA67" s="208">
        <v>0</v>
      </c>
      <c r="AB67" s="208">
        <v>1.42566255860114</v>
      </c>
      <c r="AC67" s="208">
        <v>11.0618406524748</v>
      </c>
      <c r="AD67" s="208">
        <v>0</v>
      </c>
      <c r="AE67" s="208">
        <v>5.46993200058179</v>
      </c>
      <c r="AF67" s="208">
        <v>0</v>
      </c>
      <c r="AG67" s="208">
        <v>0</v>
      </c>
      <c r="AH67" s="208">
        <v>1.17966543648853</v>
      </c>
      <c r="AI67" s="208">
        <v>0</v>
      </c>
      <c r="AJ67" s="208">
        <v>0</v>
      </c>
      <c r="AK67" s="208">
        <v>3.46902243265601</v>
      </c>
      <c r="AL67" s="208">
        <v>4.72959990594497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9">
        <v>28.0507677338593</v>
      </c>
      <c r="BD67" s="210">
        <v>0</v>
      </c>
      <c r="BE67" s="208">
        <v>0.860682831205959</v>
      </c>
      <c r="BF67" s="208">
        <v>0.860682831205959</v>
      </c>
      <c r="BG67" s="208">
        <v>0</v>
      </c>
      <c r="BH67" s="208">
        <v>0</v>
      </c>
      <c r="BI67" s="208">
        <v>0</v>
      </c>
      <c r="BJ67" s="208">
        <v>0</v>
      </c>
      <c r="BK67" s="208">
        <v>0</v>
      </c>
      <c r="BL67" s="211">
        <v>0.860682831205959</v>
      </c>
      <c r="BM67" s="213">
        <v>28.9114505650653</v>
      </c>
    </row>
    <row r="68" spans="1:65">
      <c r="A68" s="86" t="s">
        <v>267</v>
      </c>
      <c r="B68" s="200" t="s">
        <v>268</v>
      </c>
      <c r="C68" s="208">
        <v>15.6956963710565</v>
      </c>
      <c r="D68" s="208">
        <v>16.7200598850888</v>
      </c>
      <c r="E68" s="208">
        <v>1.58496379265459</v>
      </c>
      <c r="F68" s="208">
        <v>0.00074851034168583</v>
      </c>
      <c r="G68" s="208">
        <v>0.4527123411142</v>
      </c>
      <c r="H68" s="208">
        <v>20.8897770950893</v>
      </c>
      <c r="I68" s="208">
        <v>17.687661112433</v>
      </c>
      <c r="J68" s="208">
        <v>22.5387714217751</v>
      </c>
      <c r="K68" s="208">
        <v>0</v>
      </c>
      <c r="L68" s="208">
        <v>0.231570870857402</v>
      </c>
      <c r="M68" s="208">
        <v>0.280673327374491</v>
      </c>
      <c r="N68" s="208">
        <v>0.482205302014151</v>
      </c>
      <c r="O68" s="208">
        <v>13.1270434717987</v>
      </c>
      <c r="P68" s="208">
        <v>0.345269819853009</v>
      </c>
      <c r="Q68" s="208">
        <v>0</v>
      </c>
      <c r="R68" s="208">
        <v>2.13930285766214</v>
      </c>
      <c r="S68" s="208">
        <v>0</v>
      </c>
      <c r="T68" s="208">
        <v>7.39494558943655</v>
      </c>
      <c r="U68" s="208">
        <v>4.56763415373852</v>
      </c>
      <c r="V68" s="208">
        <v>0.0574981883097953</v>
      </c>
      <c r="W68" s="208">
        <v>0.6516467273472</v>
      </c>
      <c r="X68" s="208">
        <v>1.29599662734908</v>
      </c>
      <c r="Y68" s="208">
        <v>7.58483187749333</v>
      </c>
      <c r="Z68" s="208">
        <v>107.417720081276</v>
      </c>
      <c r="AA68" s="208">
        <v>2.54640463932426</v>
      </c>
      <c r="AB68" s="208">
        <v>6.40581827784865</v>
      </c>
      <c r="AC68" s="208">
        <v>73.2171462492145</v>
      </c>
      <c r="AD68" s="208">
        <v>35.0955827482729</v>
      </c>
      <c r="AE68" s="208">
        <v>14.8830969816798</v>
      </c>
      <c r="AF68" s="208">
        <v>1.083451721156</v>
      </c>
      <c r="AG68" s="208">
        <v>34.7790640186865</v>
      </c>
      <c r="AH68" s="208">
        <v>10.6667386644956</v>
      </c>
      <c r="AI68" s="208">
        <v>16.4054058272344</v>
      </c>
      <c r="AJ68" s="208">
        <v>4.40523967957748</v>
      </c>
      <c r="AK68" s="208">
        <v>304.452566285901</v>
      </c>
      <c r="AL68" s="208">
        <v>25.0655160504455</v>
      </c>
      <c r="AM68" s="208">
        <v>1.7114530841941</v>
      </c>
      <c r="AN68" s="208">
        <v>0</v>
      </c>
      <c r="AO68" s="208">
        <v>0</v>
      </c>
      <c r="AP68" s="208">
        <v>0</v>
      </c>
      <c r="AQ68" s="208">
        <v>3.1146179408565</v>
      </c>
      <c r="AR68" s="208">
        <v>86.4009388519229</v>
      </c>
      <c r="AS68" s="208">
        <v>0.0424152746951071</v>
      </c>
      <c r="AT68" s="208">
        <v>0.0581550428675051</v>
      </c>
      <c r="AU68" s="208">
        <v>0</v>
      </c>
      <c r="AV68" s="208">
        <v>4.97990079536643</v>
      </c>
      <c r="AW68" s="208">
        <v>0</v>
      </c>
      <c r="AX68" s="208">
        <v>1.79078594183053</v>
      </c>
      <c r="AY68" s="208">
        <v>16.1321450881126</v>
      </c>
      <c r="AZ68" s="208">
        <v>0</v>
      </c>
      <c r="BA68" s="208">
        <v>0.790091704413172</v>
      </c>
      <c r="BB68" s="208">
        <v>0</v>
      </c>
      <c r="BC68" s="209">
        <v>885.173264292159</v>
      </c>
      <c r="BD68" s="210">
        <v>13.8337004451628</v>
      </c>
      <c r="BE68" s="208">
        <v>565.189684298212</v>
      </c>
      <c r="BF68" s="208">
        <v>579.023384743375</v>
      </c>
      <c r="BG68" s="208">
        <v>0</v>
      </c>
      <c r="BH68" s="208">
        <v>0</v>
      </c>
      <c r="BI68" s="208">
        <v>210.328886298686</v>
      </c>
      <c r="BJ68" s="208">
        <v>41.0479048566448</v>
      </c>
      <c r="BK68" s="208">
        <v>0</v>
      </c>
      <c r="BL68" s="211">
        <v>830.400175898706</v>
      </c>
      <c r="BM68" s="213">
        <v>1715.57344019086</v>
      </c>
    </row>
    <row r="69" spans="1:65">
      <c r="A69" s="86" t="s">
        <v>269</v>
      </c>
      <c r="B69" s="200" t="s">
        <v>270</v>
      </c>
      <c r="C69" s="208">
        <v>0</v>
      </c>
      <c r="D69" s="208">
        <v>0</v>
      </c>
      <c r="E69" s="208">
        <v>0</v>
      </c>
      <c r="F69" s="208">
        <v>0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8">
        <v>0</v>
      </c>
      <c r="X69" s="208">
        <v>0</v>
      </c>
      <c r="Y69" s="208">
        <v>0</v>
      </c>
      <c r="Z69" s="208">
        <v>0</v>
      </c>
      <c r="AA69" s="208">
        <v>1.40435720869331</v>
      </c>
      <c r="AB69" s="208">
        <v>0</v>
      </c>
      <c r="AC69" s="208">
        <v>0.140037857510485</v>
      </c>
      <c r="AD69" s="208">
        <v>0</v>
      </c>
      <c r="AE69" s="208">
        <v>0</v>
      </c>
      <c r="AF69" s="208">
        <v>2.66489158121944e-5</v>
      </c>
      <c r="AG69" s="208">
        <v>0</v>
      </c>
      <c r="AH69" s="208">
        <v>0.356168677474237</v>
      </c>
      <c r="AI69" s="208">
        <v>0.139681024753551</v>
      </c>
      <c r="AJ69" s="208">
        <v>0.0433238168323879</v>
      </c>
      <c r="AK69" s="208">
        <v>0</v>
      </c>
      <c r="AL69" s="208">
        <v>2.48839555427433</v>
      </c>
      <c r="AM69" s="208">
        <v>0</v>
      </c>
      <c r="AN69" s="208">
        <v>0</v>
      </c>
      <c r="AO69" s="208">
        <v>0</v>
      </c>
      <c r="AP69" s="208">
        <v>0.318743609039948</v>
      </c>
      <c r="AQ69" s="208">
        <v>0</v>
      </c>
      <c r="AR69" s="208">
        <v>0</v>
      </c>
      <c r="AS69" s="208">
        <v>0.0212243726677163</v>
      </c>
      <c r="AT69" s="208">
        <v>28.3272080254871</v>
      </c>
      <c r="AU69" s="208">
        <v>4.7735274383948</v>
      </c>
      <c r="AV69" s="208">
        <v>0</v>
      </c>
      <c r="AW69" s="208">
        <v>9.56260506117958</v>
      </c>
      <c r="AX69" s="208">
        <v>4.17093842442897</v>
      </c>
      <c r="AY69" s="208">
        <v>10.7197452555253</v>
      </c>
      <c r="AZ69" s="208">
        <v>7.39214222468817</v>
      </c>
      <c r="BA69" s="208">
        <v>15.8106118099991</v>
      </c>
      <c r="BB69" s="208">
        <v>0</v>
      </c>
      <c r="BC69" s="209">
        <v>85.6687370098648</v>
      </c>
      <c r="BD69" s="210">
        <v>0</v>
      </c>
      <c r="BE69" s="208">
        <v>27.5869826382093</v>
      </c>
      <c r="BF69" s="208">
        <v>27.5869826382093</v>
      </c>
      <c r="BG69" s="208">
        <v>0</v>
      </c>
      <c r="BH69" s="208">
        <v>0</v>
      </c>
      <c r="BI69" s="208">
        <v>93.9618542890462</v>
      </c>
      <c r="BJ69" s="208">
        <v>42.4471096233647</v>
      </c>
      <c r="BK69" s="208">
        <v>0</v>
      </c>
      <c r="BL69" s="211">
        <v>163.99594655062</v>
      </c>
      <c r="BM69" s="213">
        <v>249.664683560485</v>
      </c>
    </row>
    <row r="70" spans="1:65">
      <c r="A70" s="86" t="s">
        <v>271</v>
      </c>
      <c r="B70" s="200" t="s">
        <v>272</v>
      </c>
      <c r="C70" s="208">
        <v>0</v>
      </c>
      <c r="D70" s="208">
        <v>0</v>
      </c>
      <c r="E70" s="208">
        <v>0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1.01823917287723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8">
        <v>0</v>
      </c>
      <c r="X70" s="208">
        <v>0</v>
      </c>
      <c r="Y70" s="208">
        <v>0</v>
      </c>
      <c r="Z70" s="208">
        <v>0</v>
      </c>
      <c r="AA70" s="208">
        <v>22.0279470265288</v>
      </c>
      <c r="AB70" s="208">
        <v>0.948144525083422</v>
      </c>
      <c r="AC70" s="208">
        <v>1.68309508133175</v>
      </c>
      <c r="AD70" s="208">
        <v>0.154632573437181</v>
      </c>
      <c r="AE70" s="208">
        <v>2.29977480159591</v>
      </c>
      <c r="AF70" s="208">
        <v>0</v>
      </c>
      <c r="AG70" s="208">
        <v>0.517926154888004</v>
      </c>
      <c r="AH70" s="208">
        <v>1.34703975467593</v>
      </c>
      <c r="AI70" s="208">
        <v>0.919571440766986</v>
      </c>
      <c r="AJ70" s="208">
        <v>0</v>
      </c>
      <c r="AK70" s="208">
        <v>0</v>
      </c>
      <c r="AL70" s="208">
        <v>0.527131426353115</v>
      </c>
      <c r="AM70" s="208">
        <v>0</v>
      </c>
      <c r="AN70" s="208">
        <v>0</v>
      </c>
      <c r="AO70" s="208">
        <v>0</v>
      </c>
      <c r="AP70" s="208">
        <v>3.29439392494504</v>
      </c>
      <c r="AQ70" s="208">
        <v>0</v>
      </c>
      <c r="AR70" s="208">
        <v>0</v>
      </c>
      <c r="AS70" s="208">
        <v>0</v>
      </c>
      <c r="AT70" s="208">
        <v>7.93725553580422</v>
      </c>
      <c r="AU70" s="208">
        <v>0</v>
      </c>
      <c r="AV70" s="208">
        <v>0</v>
      </c>
      <c r="AW70" s="208">
        <v>0</v>
      </c>
      <c r="AX70" s="208">
        <v>0</v>
      </c>
      <c r="AY70" s="208">
        <v>0.151123740306475</v>
      </c>
      <c r="AZ70" s="208">
        <v>0</v>
      </c>
      <c r="BA70" s="208">
        <v>3.3307356043696</v>
      </c>
      <c r="BB70" s="208">
        <v>0</v>
      </c>
      <c r="BC70" s="209">
        <v>46.1570107629637</v>
      </c>
      <c r="BD70" s="210">
        <v>0</v>
      </c>
      <c r="BE70" s="208">
        <v>25.2618261185092</v>
      </c>
      <c r="BF70" s="208">
        <v>25.2618261185092</v>
      </c>
      <c r="BG70" s="208">
        <v>0</v>
      </c>
      <c r="BH70" s="208">
        <v>0</v>
      </c>
      <c r="BI70" s="208">
        <v>0</v>
      </c>
      <c r="BJ70" s="208">
        <v>0</v>
      </c>
      <c r="BK70" s="208">
        <v>0</v>
      </c>
      <c r="BL70" s="211">
        <v>25.2618261185092</v>
      </c>
      <c r="BM70" s="213">
        <v>71.4188368814729</v>
      </c>
    </row>
    <row r="71" spans="1:65">
      <c r="A71" s="86" t="s">
        <v>273</v>
      </c>
      <c r="B71" s="200" t="s">
        <v>274</v>
      </c>
      <c r="C71" s="208">
        <v>0</v>
      </c>
      <c r="D71" s="208">
        <v>0</v>
      </c>
      <c r="E71" s="208">
        <v>0</v>
      </c>
      <c r="F71" s="208">
        <v>0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8">
        <v>0</v>
      </c>
      <c r="X71" s="208">
        <v>0</v>
      </c>
      <c r="Y71" s="208">
        <v>0</v>
      </c>
      <c r="Z71" s="208">
        <v>0</v>
      </c>
      <c r="AA71" s="208">
        <v>8.543225244715</v>
      </c>
      <c r="AB71" s="208">
        <v>0</v>
      </c>
      <c r="AC71" s="208">
        <v>0</v>
      </c>
      <c r="AD71" s="208">
        <v>0.767692747569063</v>
      </c>
      <c r="AE71" s="208">
        <v>0</v>
      </c>
      <c r="AF71" s="208">
        <v>0.000855528200232849</v>
      </c>
      <c r="AG71" s="208">
        <v>0.538926585773584</v>
      </c>
      <c r="AH71" s="208">
        <v>0</v>
      </c>
      <c r="AI71" s="208">
        <v>0</v>
      </c>
      <c r="AJ71" s="208">
        <v>0</v>
      </c>
      <c r="AK71" s="208">
        <v>0.216446339519905</v>
      </c>
      <c r="AL71" s="208">
        <v>0.418379248836069</v>
      </c>
      <c r="AM71" s="208">
        <v>0</v>
      </c>
      <c r="AN71" s="208">
        <v>0</v>
      </c>
      <c r="AO71" s="208">
        <v>0.184415044496319</v>
      </c>
      <c r="AP71" s="208">
        <v>1.47469579534326</v>
      </c>
      <c r="AQ71" s="208">
        <v>0</v>
      </c>
      <c r="AR71" s="208">
        <v>0</v>
      </c>
      <c r="AS71" s="208">
        <v>4.82397515029526</v>
      </c>
      <c r="AT71" s="208">
        <v>0.479829052775963</v>
      </c>
      <c r="AU71" s="208">
        <v>4.9485567679866</v>
      </c>
      <c r="AV71" s="208">
        <v>0</v>
      </c>
      <c r="AW71" s="208">
        <v>2.08644242458249</v>
      </c>
      <c r="AX71" s="208">
        <v>50.1972403014182</v>
      </c>
      <c r="AY71" s="208">
        <v>0.0177712266891253</v>
      </c>
      <c r="AZ71" s="208">
        <v>0.216088016271921</v>
      </c>
      <c r="BA71" s="208">
        <v>9.67850735200037</v>
      </c>
      <c r="BB71" s="208">
        <v>0</v>
      </c>
      <c r="BC71" s="209">
        <v>84.5930468264734</v>
      </c>
      <c r="BD71" s="210">
        <v>0</v>
      </c>
      <c r="BE71" s="208">
        <v>85.4506040873462</v>
      </c>
      <c r="BF71" s="208">
        <v>85.4506040873462</v>
      </c>
      <c r="BG71" s="208">
        <v>0</v>
      </c>
      <c r="BH71" s="208">
        <v>0</v>
      </c>
      <c r="BI71" s="208">
        <v>482.046747949185</v>
      </c>
      <c r="BJ71" s="208">
        <v>23.4624265995642</v>
      </c>
      <c r="BK71" s="208">
        <v>0</v>
      </c>
      <c r="BL71" s="211">
        <v>590.959778636095</v>
      </c>
      <c r="BM71" s="213">
        <v>675.552825462569</v>
      </c>
    </row>
    <row r="72" spans="1:65">
      <c r="A72" s="86" t="s">
        <v>275</v>
      </c>
      <c r="B72" s="200" t="s">
        <v>276</v>
      </c>
      <c r="C72" s="208">
        <v>0</v>
      </c>
      <c r="D72" s="208">
        <v>0</v>
      </c>
      <c r="E72" s="208">
        <v>0</v>
      </c>
      <c r="F72" s="208">
        <v>0</v>
      </c>
      <c r="G72" s="208">
        <v>0</v>
      </c>
      <c r="H72" s="208">
        <v>0.346292840097423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0.6845764671656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8">
        <v>0</v>
      </c>
      <c r="X72" s="208">
        <v>0</v>
      </c>
      <c r="Y72" s="208">
        <v>0</v>
      </c>
      <c r="Z72" s="208">
        <v>0</v>
      </c>
      <c r="AA72" s="208">
        <v>7.25090971793056</v>
      </c>
      <c r="AB72" s="208">
        <v>0.0241555568273539</v>
      </c>
      <c r="AC72" s="208">
        <v>4.70252114417494</v>
      </c>
      <c r="AD72" s="208">
        <v>1.00185841193081</v>
      </c>
      <c r="AE72" s="208">
        <v>0</v>
      </c>
      <c r="AF72" s="208">
        <v>0.00583116180589126</v>
      </c>
      <c r="AG72" s="208">
        <v>0.359936817474755</v>
      </c>
      <c r="AH72" s="208">
        <v>0.773783144671505</v>
      </c>
      <c r="AI72" s="208">
        <v>0.0240149564008009</v>
      </c>
      <c r="AJ72" s="208">
        <v>0</v>
      </c>
      <c r="AK72" s="208">
        <v>8.69602221814032</v>
      </c>
      <c r="AL72" s="208">
        <v>0.8820952556861</v>
      </c>
      <c r="AM72" s="208">
        <v>0</v>
      </c>
      <c r="AN72" s="208">
        <v>0</v>
      </c>
      <c r="AO72" s="208">
        <v>0</v>
      </c>
      <c r="AP72" s="208">
        <v>0.132808215566393</v>
      </c>
      <c r="AQ72" s="208">
        <v>0</v>
      </c>
      <c r="AR72" s="208">
        <v>0</v>
      </c>
      <c r="AS72" s="208">
        <v>0</v>
      </c>
      <c r="AT72" s="208">
        <v>0.348379483370708</v>
      </c>
      <c r="AU72" s="208">
        <v>0</v>
      </c>
      <c r="AV72" s="208">
        <v>0</v>
      </c>
      <c r="AW72" s="208">
        <v>20.0577590728301</v>
      </c>
      <c r="AX72" s="208">
        <v>0</v>
      </c>
      <c r="AY72" s="208">
        <v>2.58411590565749</v>
      </c>
      <c r="AZ72" s="208">
        <v>3.71888377109162</v>
      </c>
      <c r="BA72" s="208">
        <v>0.76694282739941</v>
      </c>
      <c r="BB72" s="208">
        <v>0</v>
      </c>
      <c r="BC72" s="209">
        <v>52.3608869682218</v>
      </c>
      <c r="BD72" s="210">
        <v>0</v>
      </c>
      <c r="BE72" s="208">
        <v>61.5241210016503</v>
      </c>
      <c r="BF72" s="208">
        <v>61.5241210016503</v>
      </c>
      <c r="BG72" s="208">
        <v>0</v>
      </c>
      <c r="BH72" s="208">
        <v>0</v>
      </c>
      <c r="BI72" s="208">
        <v>14.6356470351911</v>
      </c>
      <c r="BJ72" s="208">
        <v>95.0376052694739</v>
      </c>
      <c r="BK72" s="208">
        <v>0</v>
      </c>
      <c r="BL72" s="211">
        <v>171.197373306315</v>
      </c>
      <c r="BM72" s="213">
        <v>223.558260274537</v>
      </c>
    </row>
    <row r="73" spans="1:65">
      <c r="A73" s="86" t="s">
        <v>277</v>
      </c>
      <c r="B73" s="200" t="s">
        <v>278</v>
      </c>
      <c r="C73" s="208">
        <v>0.555685010626374</v>
      </c>
      <c r="D73" s="208">
        <v>1.51724497399284</v>
      </c>
      <c r="E73" s="208">
        <v>0.240744164847511</v>
      </c>
      <c r="F73" s="208">
        <v>0</v>
      </c>
      <c r="G73" s="208">
        <v>0.336669080389631</v>
      </c>
      <c r="H73" s="208">
        <v>0.392948884259222</v>
      </c>
      <c r="I73" s="208">
        <v>0.497929190776522</v>
      </c>
      <c r="J73" s="208">
        <v>0.147528243550183</v>
      </c>
      <c r="K73" s="208">
        <v>0</v>
      </c>
      <c r="L73" s="208">
        <v>0.124386736468742</v>
      </c>
      <c r="M73" s="208">
        <v>0</v>
      </c>
      <c r="N73" s="208">
        <v>0</v>
      </c>
      <c r="O73" s="208">
        <v>0.179855499429098</v>
      </c>
      <c r="P73" s="208">
        <v>0.265527014529967</v>
      </c>
      <c r="Q73" s="208">
        <v>0</v>
      </c>
      <c r="R73" s="208">
        <v>0</v>
      </c>
      <c r="S73" s="208">
        <v>0</v>
      </c>
      <c r="T73" s="208">
        <v>2.98568067837531</v>
      </c>
      <c r="U73" s="208">
        <v>0</v>
      </c>
      <c r="V73" s="208">
        <v>0</v>
      </c>
      <c r="W73" s="208">
        <v>0.651140626369622</v>
      </c>
      <c r="X73" s="208">
        <v>0.56953200683797</v>
      </c>
      <c r="Y73" s="208">
        <v>0.204362059873962</v>
      </c>
      <c r="Z73" s="208">
        <v>0.422590971616339</v>
      </c>
      <c r="AA73" s="208">
        <v>7.60353399948167</v>
      </c>
      <c r="AB73" s="208">
        <v>18.2150281206966</v>
      </c>
      <c r="AC73" s="208">
        <v>30.7006931522887</v>
      </c>
      <c r="AD73" s="208">
        <v>6.2703102761055</v>
      </c>
      <c r="AE73" s="208">
        <v>6.27262093920196</v>
      </c>
      <c r="AF73" s="208">
        <v>0.0879519625986846</v>
      </c>
      <c r="AG73" s="208">
        <v>4.49829963243101</v>
      </c>
      <c r="AH73" s="208">
        <v>5.36817554634177</v>
      </c>
      <c r="AI73" s="208">
        <v>25.4924356354224</v>
      </c>
      <c r="AJ73" s="208">
        <v>1.09518138267553</v>
      </c>
      <c r="AK73" s="208">
        <v>107.122974373055</v>
      </c>
      <c r="AL73" s="208">
        <v>15.5455533130437</v>
      </c>
      <c r="AM73" s="208">
        <v>34.2940913900818</v>
      </c>
      <c r="AN73" s="208">
        <v>0.105256431661487</v>
      </c>
      <c r="AO73" s="208">
        <v>0</v>
      </c>
      <c r="AP73" s="208">
        <v>1.54316514614094</v>
      </c>
      <c r="AQ73" s="208">
        <v>0.255351559786991</v>
      </c>
      <c r="AR73" s="208">
        <v>0.329145101097425</v>
      </c>
      <c r="AS73" s="208">
        <v>2.42445117407204</v>
      </c>
      <c r="AT73" s="208">
        <v>0.428243613316593</v>
      </c>
      <c r="AU73" s="208">
        <v>1.66760261074851</v>
      </c>
      <c r="AV73" s="208">
        <v>2.74307402800947</v>
      </c>
      <c r="AW73" s="208">
        <v>11.5526593178302</v>
      </c>
      <c r="AX73" s="208">
        <v>2.25010658917221</v>
      </c>
      <c r="AY73" s="208">
        <v>0.73187634942531</v>
      </c>
      <c r="AZ73" s="208">
        <v>0.0775778610781982</v>
      </c>
      <c r="BA73" s="208">
        <v>10.817969840548</v>
      </c>
      <c r="BB73" s="208">
        <v>0</v>
      </c>
      <c r="BC73" s="209">
        <v>306.585154488255</v>
      </c>
      <c r="BD73" s="210">
        <v>0</v>
      </c>
      <c r="BE73" s="208">
        <v>154.379958433891</v>
      </c>
      <c r="BF73" s="208">
        <v>154.379958433891</v>
      </c>
      <c r="BG73" s="208">
        <v>0</v>
      </c>
      <c r="BH73" s="208">
        <v>0</v>
      </c>
      <c r="BI73" s="208">
        <v>82.233493091013</v>
      </c>
      <c r="BJ73" s="208">
        <v>98.0180218292886</v>
      </c>
      <c r="BK73" s="208">
        <v>0</v>
      </c>
      <c r="BL73" s="211">
        <v>334.631473354193</v>
      </c>
      <c r="BM73" s="213">
        <v>641.216627842448</v>
      </c>
    </row>
    <row r="74" spans="1:65">
      <c r="A74" s="86" t="s">
        <v>279</v>
      </c>
      <c r="B74" s="200" t="s">
        <v>280</v>
      </c>
      <c r="C74" s="208">
        <v>0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</v>
      </c>
      <c r="V74" s="208">
        <v>0</v>
      </c>
      <c r="W74" s="208">
        <v>0</v>
      </c>
      <c r="X74" s="208">
        <v>0</v>
      </c>
      <c r="Y74" s="208">
        <v>0</v>
      </c>
      <c r="Z74" s="208">
        <v>0</v>
      </c>
      <c r="AA74" s="208">
        <v>0</v>
      </c>
      <c r="AB74" s="208">
        <v>0.176983887484286</v>
      </c>
      <c r="AC74" s="208">
        <v>0</v>
      </c>
      <c r="AD74" s="208">
        <v>0.0243385270682942</v>
      </c>
      <c r="AE74" s="208">
        <v>0</v>
      </c>
      <c r="AF74" s="208">
        <v>0</v>
      </c>
      <c r="AG74" s="208">
        <v>0</v>
      </c>
      <c r="AH74" s="208">
        <v>0</v>
      </c>
      <c r="AI74" s="208">
        <v>0</v>
      </c>
      <c r="AJ74" s="208">
        <v>0</v>
      </c>
      <c r="AK74" s="208">
        <v>0</v>
      </c>
      <c r="AL74" s="208">
        <v>0</v>
      </c>
      <c r="AM74" s="208">
        <v>0</v>
      </c>
      <c r="AN74" s="208">
        <v>0</v>
      </c>
      <c r="AO74" s="208">
        <v>0</v>
      </c>
      <c r="AP74" s="208">
        <v>0</v>
      </c>
      <c r="AQ74" s="208">
        <v>0</v>
      </c>
      <c r="AR74" s="208">
        <v>0</v>
      </c>
      <c r="AS74" s="208">
        <v>0</v>
      </c>
      <c r="AT74" s="208">
        <v>0</v>
      </c>
      <c r="AU74" s="208">
        <v>0</v>
      </c>
      <c r="AV74" s="208">
        <v>0</v>
      </c>
      <c r="AW74" s="208">
        <v>0.00662683255333227</v>
      </c>
      <c r="AX74" s="208">
        <v>0</v>
      </c>
      <c r="AY74" s="208">
        <v>0</v>
      </c>
      <c r="AZ74" s="208">
        <v>0</v>
      </c>
      <c r="BA74" s="208">
        <v>4.43379728742243</v>
      </c>
      <c r="BB74" s="208">
        <v>0</v>
      </c>
      <c r="BC74" s="209">
        <v>4.64174653452834</v>
      </c>
      <c r="BD74" s="210">
        <v>0</v>
      </c>
      <c r="BE74" s="208">
        <v>59.1794231415987</v>
      </c>
      <c r="BF74" s="208">
        <v>59.1794231415987</v>
      </c>
      <c r="BG74" s="208">
        <v>0</v>
      </c>
      <c r="BH74" s="208">
        <v>0</v>
      </c>
      <c r="BI74" s="208">
        <v>411.813895042642</v>
      </c>
      <c r="BJ74" s="208">
        <v>4.51473193720273</v>
      </c>
      <c r="BK74" s="208">
        <v>0</v>
      </c>
      <c r="BL74" s="211">
        <v>475.508050121443</v>
      </c>
      <c r="BM74" s="213">
        <v>480.149796655972</v>
      </c>
    </row>
    <row r="75" spans="1:65">
      <c r="A75" s="86" t="s">
        <v>281</v>
      </c>
      <c r="B75" s="200" t="s">
        <v>282</v>
      </c>
      <c r="C75" s="208">
        <v>0</v>
      </c>
      <c r="D75" s="208">
        <v>0</v>
      </c>
      <c r="E75" s="208">
        <v>0</v>
      </c>
      <c r="F75" s="208">
        <v>0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8">
        <v>0</v>
      </c>
      <c r="X75" s="208">
        <v>0</v>
      </c>
      <c r="Y75" s="208">
        <v>0</v>
      </c>
      <c r="Z75" s="208">
        <v>0</v>
      </c>
      <c r="AA75" s="208">
        <v>0</v>
      </c>
      <c r="AB75" s="208">
        <v>0</v>
      </c>
      <c r="AC75" s="208">
        <v>81.0386516664104</v>
      </c>
      <c r="AD75" s="208">
        <v>0</v>
      </c>
      <c r="AE75" s="208">
        <v>0</v>
      </c>
      <c r="AF75" s="208">
        <v>0</v>
      </c>
      <c r="AG75" s="208">
        <v>0</v>
      </c>
      <c r="AH75" s="208">
        <v>1.90351822756403</v>
      </c>
      <c r="AI75" s="208">
        <v>0</v>
      </c>
      <c r="AJ75" s="208">
        <v>0</v>
      </c>
      <c r="AK75" s="208">
        <v>0</v>
      </c>
      <c r="AL75" s="208">
        <v>0</v>
      </c>
      <c r="AM75" s="208">
        <v>0</v>
      </c>
      <c r="AN75" s="208">
        <v>0</v>
      </c>
      <c r="AO75" s="208">
        <v>0</v>
      </c>
      <c r="AP75" s="208">
        <v>0</v>
      </c>
      <c r="AQ75" s="208">
        <v>0</v>
      </c>
      <c r="AR75" s="208">
        <v>0</v>
      </c>
      <c r="AS75" s="208">
        <v>0</v>
      </c>
      <c r="AT75" s="208">
        <v>0</v>
      </c>
      <c r="AU75" s="208">
        <v>0</v>
      </c>
      <c r="AV75" s="208">
        <v>0</v>
      </c>
      <c r="AW75" s="208">
        <v>0</v>
      </c>
      <c r="AX75" s="208">
        <v>0</v>
      </c>
      <c r="AY75" s="208">
        <v>0</v>
      </c>
      <c r="AZ75" s="208">
        <v>0</v>
      </c>
      <c r="BA75" s="208">
        <v>0</v>
      </c>
      <c r="BB75" s="208">
        <v>0</v>
      </c>
      <c r="BC75" s="209">
        <v>82.9421698939744</v>
      </c>
      <c r="BD75" s="210">
        <v>0</v>
      </c>
      <c r="BE75" s="208">
        <v>303.214447016625</v>
      </c>
      <c r="BF75" s="208">
        <v>303.214447016625</v>
      </c>
      <c r="BG75" s="208">
        <v>0</v>
      </c>
      <c r="BH75" s="208">
        <v>0</v>
      </c>
      <c r="BI75" s="208">
        <v>10.710937094796</v>
      </c>
      <c r="BJ75" s="208">
        <v>418.422488641925</v>
      </c>
      <c r="BK75" s="208">
        <v>0</v>
      </c>
      <c r="BL75" s="211">
        <v>732.347872753346</v>
      </c>
      <c r="BM75" s="213">
        <v>815.29004264732</v>
      </c>
    </row>
    <row r="76" spans="1:65">
      <c r="A76" s="86" t="s">
        <v>283</v>
      </c>
      <c r="B76" s="200" t="s">
        <v>284</v>
      </c>
      <c r="C76" s="208">
        <v>0</v>
      </c>
      <c r="D76" s="208">
        <v>0</v>
      </c>
      <c r="E76" s="208">
        <v>0</v>
      </c>
      <c r="F76" s="208">
        <v>0.000947215177211543</v>
      </c>
      <c r="G76" s="208">
        <v>0.224804913119394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</v>
      </c>
      <c r="Z76" s="208">
        <v>0</v>
      </c>
      <c r="AA76" s="208">
        <v>0</v>
      </c>
      <c r="AB76" s="208">
        <v>0</v>
      </c>
      <c r="AC76" s="208">
        <v>2.13257986209921</v>
      </c>
      <c r="AD76" s="208">
        <v>0</v>
      </c>
      <c r="AE76" s="208">
        <v>0</v>
      </c>
      <c r="AF76" s="208">
        <v>0</v>
      </c>
      <c r="AG76" s="208">
        <v>0</v>
      </c>
      <c r="AH76" s="208">
        <v>0.345172513551053</v>
      </c>
      <c r="AI76" s="208">
        <v>0</v>
      </c>
      <c r="AJ76" s="208">
        <v>0</v>
      </c>
      <c r="AK76" s="208">
        <v>0</v>
      </c>
      <c r="AL76" s="208">
        <v>0</v>
      </c>
      <c r="AM76" s="208">
        <v>0</v>
      </c>
      <c r="AN76" s="208">
        <v>0</v>
      </c>
      <c r="AO76" s="208">
        <v>0</v>
      </c>
      <c r="AP76" s="208">
        <v>0</v>
      </c>
      <c r="AQ76" s="208">
        <v>0</v>
      </c>
      <c r="AR76" s="208">
        <v>0</v>
      </c>
      <c r="AS76" s="208">
        <v>0</v>
      </c>
      <c r="AT76" s="208">
        <v>0</v>
      </c>
      <c r="AU76" s="208">
        <v>0</v>
      </c>
      <c r="AV76" s="208">
        <v>0</v>
      </c>
      <c r="AW76" s="208">
        <v>0</v>
      </c>
      <c r="AX76" s="208">
        <v>0</v>
      </c>
      <c r="AY76" s="208">
        <v>0</v>
      </c>
      <c r="AZ76" s="208">
        <v>0</v>
      </c>
      <c r="BA76" s="208">
        <v>0</v>
      </c>
      <c r="BB76" s="208">
        <v>0</v>
      </c>
      <c r="BC76" s="209">
        <v>2.70350450394687</v>
      </c>
      <c r="BD76" s="210">
        <v>0</v>
      </c>
      <c r="BE76" s="208">
        <v>36.5579712174775</v>
      </c>
      <c r="BF76" s="208">
        <v>36.5579712174775</v>
      </c>
      <c r="BG76" s="208">
        <v>0</v>
      </c>
      <c r="BH76" s="208">
        <v>0</v>
      </c>
      <c r="BI76" s="208">
        <v>0</v>
      </c>
      <c r="BJ76" s="208">
        <v>3.76502256465473</v>
      </c>
      <c r="BK76" s="208">
        <v>0</v>
      </c>
      <c r="BL76" s="211">
        <v>40.3229937821322</v>
      </c>
      <c r="BM76" s="213">
        <v>43.0264982860791</v>
      </c>
    </row>
    <row r="77" spans="1:65">
      <c r="A77" s="86" t="s">
        <v>285</v>
      </c>
      <c r="B77" s="200" t="s">
        <v>286</v>
      </c>
      <c r="C77" s="208">
        <v>0.140636439122826</v>
      </c>
      <c r="D77" s="208">
        <v>0.405809746688247</v>
      </c>
      <c r="E77" s="208">
        <v>0</v>
      </c>
      <c r="F77" s="208">
        <v>0.00972900834787017</v>
      </c>
      <c r="G77" s="208">
        <v>0.812788979386748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0.694912717640403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8">
        <v>1.58068968293855</v>
      </c>
      <c r="X77" s="208">
        <v>0</v>
      </c>
      <c r="Y77" s="208">
        <v>0.0796188655714193</v>
      </c>
      <c r="Z77" s="208">
        <v>0</v>
      </c>
      <c r="AA77" s="208">
        <v>0.208126337470253</v>
      </c>
      <c r="AB77" s="208">
        <v>0.533240316238364</v>
      </c>
      <c r="AC77" s="208">
        <v>316.240574272911</v>
      </c>
      <c r="AD77" s="208">
        <v>9.34678615567729</v>
      </c>
      <c r="AE77" s="208">
        <v>0.355425108937116</v>
      </c>
      <c r="AF77" s="208">
        <v>0.344898875380475</v>
      </c>
      <c r="AG77" s="208">
        <v>0</v>
      </c>
      <c r="AH77" s="208">
        <v>25.4044750671042</v>
      </c>
      <c r="AI77" s="208">
        <v>0</v>
      </c>
      <c r="AJ77" s="208">
        <v>0.425149246607064</v>
      </c>
      <c r="AK77" s="208">
        <v>49.1411471317001</v>
      </c>
      <c r="AL77" s="208">
        <v>4.8484561754789</v>
      </c>
      <c r="AM77" s="208">
        <v>0</v>
      </c>
      <c r="AN77" s="208">
        <v>0.437451462494939</v>
      </c>
      <c r="AO77" s="208">
        <v>0</v>
      </c>
      <c r="AP77" s="208">
        <v>1.51743003217047</v>
      </c>
      <c r="AQ77" s="208">
        <v>0</v>
      </c>
      <c r="AR77" s="208">
        <v>0</v>
      </c>
      <c r="AS77" s="208">
        <v>0.143040727823527</v>
      </c>
      <c r="AT77" s="208">
        <v>0</v>
      </c>
      <c r="AU77" s="208">
        <v>0</v>
      </c>
      <c r="AV77" s="208">
        <v>0</v>
      </c>
      <c r="AW77" s="208">
        <v>0</v>
      </c>
      <c r="AX77" s="208">
        <v>5.0123589282056</v>
      </c>
      <c r="AY77" s="208">
        <v>0.801136077540716</v>
      </c>
      <c r="AZ77" s="208">
        <v>0</v>
      </c>
      <c r="BA77" s="208">
        <v>0.0257326007978789</v>
      </c>
      <c r="BB77" s="208">
        <v>0</v>
      </c>
      <c r="BC77" s="209">
        <v>418.509613956234</v>
      </c>
      <c r="BD77" s="210">
        <v>0</v>
      </c>
      <c r="BE77" s="208">
        <v>667.648641510812</v>
      </c>
      <c r="BF77" s="208">
        <v>667.648641510812</v>
      </c>
      <c r="BG77" s="208">
        <v>0</v>
      </c>
      <c r="BH77" s="208">
        <v>0</v>
      </c>
      <c r="BI77" s="208">
        <v>100.243360093175</v>
      </c>
      <c r="BJ77" s="208">
        <v>342.363290098009</v>
      </c>
      <c r="BK77" s="208">
        <v>0</v>
      </c>
      <c r="BL77" s="211">
        <v>1110.255291702</v>
      </c>
      <c r="BM77" s="213">
        <v>1528.76490565823</v>
      </c>
    </row>
    <row r="78" spans="1:65">
      <c r="A78" s="86" t="s">
        <v>287</v>
      </c>
      <c r="B78" s="200" t="s">
        <v>288</v>
      </c>
      <c r="C78" s="208">
        <v>0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8">
        <v>0</v>
      </c>
      <c r="AB78" s="208">
        <v>0</v>
      </c>
      <c r="AC78" s="208">
        <v>0</v>
      </c>
      <c r="AD78" s="208">
        <v>10.7672224304116</v>
      </c>
      <c r="AE78" s="208">
        <v>0</v>
      </c>
      <c r="AF78" s="208">
        <v>0</v>
      </c>
      <c r="AG78" s="208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1.59239430852872</v>
      </c>
      <c r="AM78" s="208">
        <v>0</v>
      </c>
      <c r="AN78" s="208">
        <v>0</v>
      </c>
      <c r="AO78" s="208">
        <v>0</v>
      </c>
      <c r="AP78" s="208">
        <v>0</v>
      </c>
      <c r="AQ78" s="208">
        <v>0</v>
      </c>
      <c r="AR78" s="208">
        <v>0</v>
      </c>
      <c r="AS78" s="208">
        <v>0</v>
      </c>
      <c r="AT78" s="208">
        <v>0</v>
      </c>
      <c r="AU78" s="208">
        <v>0</v>
      </c>
      <c r="AV78" s="208">
        <v>0</v>
      </c>
      <c r="AW78" s="208">
        <v>0</v>
      </c>
      <c r="AX78" s="208">
        <v>0</v>
      </c>
      <c r="AY78" s="208">
        <v>0</v>
      </c>
      <c r="AZ78" s="208">
        <v>0</v>
      </c>
      <c r="BA78" s="208">
        <v>0</v>
      </c>
      <c r="BB78" s="208">
        <v>0</v>
      </c>
      <c r="BC78" s="209">
        <v>12.3596167389403</v>
      </c>
      <c r="BD78" s="210">
        <v>0</v>
      </c>
      <c r="BE78" s="208">
        <v>1358.11961461049</v>
      </c>
      <c r="BF78" s="208">
        <v>1358.11961461049</v>
      </c>
      <c r="BG78" s="208">
        <v>0</v>
      </c>
      <c r="BH78" s="208">
        <v>0</v>
      </c>
      <c r="BI78" s="208">
        <v>1173.96819558615</v>
      </c>
      <c r="BJ78" s="208">
        <v>215.094411824192</v>
      </c>
      <c r="BK78" s="208">
        <v>0</v>
      </c>
      <c r="BL78" s="211">
        <v>2747.18222202083</v>
      </c>
      <c r="BM78" s="213">
        <v>2759.54183875977</v>
      </c>
    </row>
    <row r="79" spans="1:65">
      <c r="A79" s="86" t="s">
        <v>289</v>
      </c>
      <c r="B79" s="200" t="s">
        <v>290</v>
      </c>
      <c r="C79" s="208">
        <v>0</v>
      </c>
      <c r="D79" s="208">
        <v>0</v>
      </c>
      <c r="E79" s="208">
        <v>0</v>
      </c>
      <c r="F79" s="208">
        <v>0</v>
      </c>
      <c r="G79" s="208">
        <v>0</v>
      </c>
      <c r="H79" s="208">
        <v>0</v>
      </c>
      <c r="I79" s="208">
        <v>0.00227387811055853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0.0994084896359562</v>
      </c>
      <c r="V79" s="208">
        <v>0</v>
      </c>
      <c r="W79" s="208">
        <v>0</v>
      </c>
      <c r="X79" s="208">
        <v>0</v>
      </c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208">
        <v>38.1766183181494</v>
      </c>
      <c r="AE79" s="208">
        <v>0.168028825623545</v>
      </c>
      <c r="AF79" s="208">
        <v>0</v>
      </c>
      <c r="AG79" s="208">
        <v>0</v>
      </c>
      <c r="AH79" s="208">
        <v>0</v>
      </c>
      <c r="AI79" s="208">
        <v>0</v>
      </c>
      <c r="AJ79" s="208">
        <v>0</v>
      </c>
      <c r="AK79" s="208">
        <v>0</v>
      </c>
      <c r="AL79" s="208">
        <v>0.941573379878237</v>
      </c>
      <c r="AM79" s="208">
        <v>7.2643528036118</v>
      </c>
      <c r="AN79" s="208">
        <v>0</v>
      </c>
      <c r="AO79" s="208">
        <v>0</v>
      </c>
      <c r="AP79" s="208">
        <v>0</v>
      </c>
      <c r="AQ79" s="208">
        <v>0</v>
      </c>
      <c r="AR79" s="208">
        <v>0</v>
      </c>
      <c r="AS79" s="208">
        <v>0</v>
      </c>
      <c r="AT79" s="208">
        <v>0</v>
      </c>
      <c r="AU79" s="208">
        <v>0</v>
      </c>
      <c r="AV79" s="208">
        <v>0</v>
      </c>
      <c r="AW79" s="208">
        <v>0</v>
      </c>
      <c r="AX79" s="208">
        <v>0</v>
      </c>
      <c r="AY79" s="208">
        <v>0</v>
      </c>
      <c r="AZ79" s="208">
        <v>0</v>
      </c>
      <c r="BA79" s="208">
        <v>0</v>
      </c>
      <c r="BB79" s="208">
        <v>0</v>
      </c>
      <c r="BC79" s="209">
        <v>46.6522556950095</v>
      </c>
      <c r="BD79" s="210">
        <v>0</v>
      </c>
      <c r="BE79" s="208">
        <v>198.020735596237</v>
      </c>
      <c r="BF79" s="208">
        <v>198.020735596237</v>
      </c>
      <c r="BG79" s="208">
        <v>0</v>
      </c>
      <c r="BH79" s="208">
        <v>0</v>
      </c>
      <c r="BI79" s="208">
        <v>0.404201372291388</v>
      </c>
      <c r="BJ79" s="208">
        <v>251.013444207146</v>
      </c>
      <c r="BK79" s="208">
        <v>0</v>
      </c>
      <c r="BL79" s="211">
        <v>449.438381175674</v>
      </c>
      <c r="BM79" s="213">
        <v>496.090636870684</v>
      </c>
    </row>
    <row r="80" spans="1:65">
      <c r="A80" s="86" t="s">
        <v>291</v>
      </c>
      <c r="B80" s="200" t="s">
        <v>292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182.195748322105</v>
      </c>
      <c r="AE80" s="208">
        <v>42.0603331557778</v>
      </c>
      <c r="AF80" s="208">
        <v>0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122.570836228963</v>
      </c>
      <c r="AM80" s="208">
        <v>123.738323140321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0.125418093160611</v>
      </c>
      <c r="AX80" s="208">
        <v>1.46729073307938</v>
      </c>
      <c r="AY80" s="208">
        <v>4.76714133390475</v>
      </c>
      <c r="AZ80" s="208">
        <v>0</v>
      </c>
      <c r="BA80" s="208">
        <v>0</v>
      </c>
      <c r="BB80" s="208">
        <v>0</v>
      </c>
      <c r="BC80" s="209">
        <v>476.925091007312</v>
      </c>
      <c r="BD80" s="210">
        <v>0</v>
      </c>
      <c r="BE80" s="208">
        <v>291.065760123047</v>
      </c>
      <c r="BF80" s="208">
        <v>291.065760123047</v>
      </c>
      <c r="BG80" s="208">
        <v>0</v>
      </c>
      <c r="BH80" s="208">
        <v>0</v>
      </c>
      <c r="BI80" s="208">
        <v>0</v>
      </c>
      <c r="BJ80" s="208">
        <v>0</v>
      </c>
      <c r="BK80" s="208">
        <v>0</v>
      </c>
      <c r="BL80" s="211">
        <v>291.065760123047</v>
      </c>
      <c r="BM80" s="213">
        <v>767.990851130359</v>
      </c>
    </row>
    <row r="81" spans="1:65">
      <c r="A81" s="86" t="s">
        <v>293</v>
      </c>
      <c r="B81" s="200" t="s">
        <v>294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1.5415828350229</v>
      </c>
      <c r="AG81" s="208">
        <v>0</v>
      </c>
      <c r="AH81" s="208">
        <v>0.246075921093789</v>
      </c>
      <c r="AI81" s="208">
        <v>0</v>
      </c>
      <c r="AJ81" s="208">
        <v>0</v>
      </c>
      <c r="AK81" s="208">
        <v>0</v>
      </c>
      <c r="AL81" s="208">
        <v>0.357055473092756</v>
      </c>
      <c r="AM81" s="208">
        <v>0.0765947218364737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0.206261515670213</v>
      </c>
      <c r="AZ81" s="208">
        <v>0</v>
      </c>
      <c r="BA81" s="208">
        <v>1.25514630946991</v>
      </c>
      <c r="BB81" s="208">
        <v>0</v>
      </c>
      <c r="BC81" s="209">
        <v>3.68271677618604</v>
      </c>
      <c r="BD81" s="210">
        <v>0</v>
      </c>
      <c r="BE81" s="208">
        <v>22.6297618860483</v>
      </c>
      <c r="BF81" s="208">
        <v>22.6297618860483</v>
      </c>
      <c r="BG81" s="208">
        <v>0</v>
      </c>
      <c r="BH81" s="208">
        <v>0</v>
      </c>
      <c r="BI81" s="208">
        <v>78.1220841028991</v>
      </c>
      <c r="BJ81" s="208">
        <v>12.9268667614561</v>
      </c>
      <c r="BK81" s="208">
        <v>0</v>
      </c>
      <c r="BL81" s="211">
        <v>113.678712750403</v>
      </c>
      <c r="BM81" s="213">
        <v>117.36142952659</v>
      </c>
    </row>
    <row r="82" spans="1:65">
      <c r="A82" s="86" t="s">
        <v>295</v>
      </c>
      <c r="B82" s="200" t="s">
        <v>296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0.578661161792049</v>
      </c>
      <c r="AF82" s="208">
        <v>0</v>
      </c>
      <c r="AG82" s="208">
        <v>84.8245589057544</v>
      </c>
      <c r="AH82" s="208">
        <v>0</v>
      </c>
      <c r="AI82" s="208">
        <v>0</v>
      </c>
      <c r="AJ82" s="208">
        <v>0</v>
      </c>
      <c r="AK82" s="208">
        <v>0</v>
      </c>
      <c r="AL82" s="208">
        <v>2.01619292688353</v>
      </c>
      <c r="AM82" s="208">
        <v>0</v>
      </c>
      <c r="AN82" s="208">
        <v>0</v>
      </c>
      <c r="AO82" s="208">
        <v>0</v>
      </c>
      <c r="AP82" s="208">
        <v>0.234734686030429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3.14836418860876</v>
      </c>
      <c r="AZ82" s="208">
        <v>1.54771911714701</v>
      </c>
      <c r="BA82" s="208">
        <v>0.211502107463257</v>
      </c>
      <c r="BB82" s="208">
        <v>0</v>
      </c>
      <c r="BC82" s="209">
        <v>92.5617330936794</v>
      </c>
      <c r="BD82" s="210">
        <v>0</v>
      </c>
      <c r="BE82" s="208">
        <v>397.058130116536</v>
      </c>
      <c r="BF82" s="208">
        <v>397.058130116536</v>
      </c>
      <c r="BG82" s="208">
        <v>0</v>
      </c>
      <c r="BH82" s="208">
        <v>0</v>
      </c>
      <c r="BI82" s="208">
        <v>552.344595303254</v>
      </c>
      <c r="BJ82" s="208">
        <v>157.888149405137</v>
      </c>
      <c r="BK82" s="208">
        <v>0</v>
      </c>
      <c r="BL82" s="211">
        <v>1107.29087482493</v>
      </c>
      <c r="BM82" s="213">
        <v>1199.85260791861</v>
      </c>
    </row>
    <row r="83" spans="1:65">
      <c r="A83" s="86" t="s">
        <v>297</v>
      </c>
      <c r="B83" s="200" t="s">
        <v>298</v>
      </c>
      <c r="C83" s="208">
        <v>0</v>
      </c>
      <c r="D83" s="208">
        <v>0</v>
      </c>
      <c r="E83" s="208">
        <v>0.00935081518422456</v>
      </c>
      <c r="F83" s="208">
        <v>0.00028551439599257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4.17077287915399</v>
      </c>
      <c r="N83" s="208">
        <v>6.21370794448707</v>
      </c>
      <c r="O83" s="208">
        <v>0.0999837174093561</v>
      </c>
      <c r="P83" s="208">
        <v>0</v>
      </c>
      <c r="Q83" s="208">
        <v>0</v>
      </c>
      <c r="R83" s="208">
        <v>0</v>
      </c>
      <c r="S83" s="208">
        <v>0</v>
      </c>
      <c r="T83" s="208">
        <v>0.547996413091301</v>
      </c>
      <c r="U83" s="208">
        <v>0.0177860512632588</v>
      </c>
      <c r="V83" s="208">
        <v>0</v>
      </c>
      <c r="W83" s="208">
        <v>0</v>
      </c>
      <c r="X83" s="208">
        <v>0.368798508433326</v>
      </c>
      <c r="Y83" s="208">
        <v>0</v>
      </c>
      <c r="Z83" s="208">
        <v>0</v>
      </c>
      <c r="AA83" s="208">
        <v>0</v>
      </c>
      <c r="AB83" s="208">
        <v>0</v>
      </c>
      <c r="AC83" s="208">
        <v>4.24678897501046</v>
      </c>
      <c r="AD83" s="208">
        <v>1.09121030540879</v>
      </c>
      <c r="AE83" s="208">
        <v>0</v>
      </c>
      <c r="AF83" s="208">
        <v>0</v>
      </c>
      <c r="AG83" s="208">
        <v>2.65529067943305</v>
      </c>
      <c r="AH83" s="208">
        <v>0.136846896204558</v>
      </c>
      <c r="AI83" s="208">
        <v>0.100634952353055</v>
      </c>
      <c r="AJ83" s="208">
        <v>0.0622464899971983</v>
      </c>
      <c r="AK83" s="208">
        <v>4.82275540236432</v>
      </c>
      <c r="AL83" s="208">
        <v>2.32722218841536</v>
      </c>
      <c r="AM83" s="208">
        <v>1.40258021864526</v>
      </c>
      <c r="AN83" s="208">
        <v>0.261866252726279</v>
      </c>
      <c r="AO83" s="208">
        <v>0.0317589262866929</v>
      </c>
      <c r="AP83" s="208">
        <v>0.965195098438833</v>
      </c>
      <c r="AQ83" s="208">
        <v>0</v>
      </c>
      <c r="AR83" s="208">
        <v>0.0480707057743869</v>
      </c>
      <c r="AS83" s="208">
        <v>0</v>
      </c>
      <c r="AT83" s="208">
        <v>0.932510195484869</v>
      </c>
      <c r="AU83" s="208">
        <v>2.23155261443982</v>
      </c>
      <c r="AV83" s="208">
        <v>1.23737935519362</v>
      </c>
      <c r="AW83" s="208">
        <v>8.94433656923891</v>
      </c>
      <c r="AX83" s="208">
        <v>7.08563656309236</v>
      </c>
      <c r="AY83" s="208">
        <v>13.2437324020823</v>
      </c>
      <c r="AZ83" s="208">
        <v>238.468701441398</v>
      </c>
      <c r="BA83" s="208">
        <v>3.68188108647938</v>
      </c>
      <c r="BB83" s="208">
        <v>0</v>
      </c>
      <c r="BC83" s="209">
        <v>305.406879161886</v>
      </c>
      <c r="BD83" s="210">
        <v>0</v>
      </c>
      <c r="BE83" s="208">
        <v>345.082517898735</v>
      </c>
      <c r="BF83" s="208">
        <v>345.082517898735</v>
      </c>
      <c r="BG83" s="208">
        <v>0</v>
      </c>
      <c r="BH83" s="208">
        <v>0</v>
      </c>
      <c r="BI83" s="208">
        <v>811.015918657294</v>
      </c>
      <c r="BJ83" s="208">
        <v>80.6219320247912</v>
      </c>
      <c r="BK83" s="208">
        <v>0</v>
      </c>
      <c r="BL83" s="211">
        <v>1236.72036858082</v>
      </c>
      <c r="BM83" s="213">
        <v>1542.12724774271</v>
      </c>
    </row>
    <row r="84" spans="1:65">
      <c r="A84" s="86" t="s">
        <v>299</v>
      </c>
      <c r="B84" s="200" t="s">
        <v>122</v>
      </c>
      <c r="C84" s="208">
        <v>0</v>
      </c>
      <c r="D84" s="208">
        <v>0</v>
      </c>
      <c r="E84" s="208">
        <v>0.00667726663977959</v>
      </c>
      <c r="F84" s="208">
        <v>0.0760519240254202</v>
      </c>
      <c r="G84" s="208">
        <v>1.73923556403655</v>
      </c>
      <c r="H84" s="208">
        <v>5.28972150244302</v>
      </c>
      <c r="I84" s="208">
        <v>3.92714938929024</v>
      </c>
      <c r="J84" s="208">
        <v>0.797644943531563</v>
      </c>
      <c r="K84" s="208">
        <v>0</v>
      </c>
      <c r="L84" s="208">
        <v>0.270670579431375</v>
      </c>
      <c r="M84" s="208">
        <v>1.40155118437366</v>
      </c>
      <c r="N84" s="208">
        <v>1.31753306937881</v>
      </c>
      <c r="O84" s="208">
        <v>0.507621679123269</v>
      </c>
      <c r="P84" s="208">
        <v>3.73001135692372</v>
      </c>
      <c r="Q84" s="208">
        <v>0.271048101453226</v>
      </c>
      <c r="R84" s="208">
        <v>0.670272995193167</v>
      </c>
      <c r="S84" s="208">
        <v>0.110468461458027</v>
      </c>
      <c r="T84" s="208">
        <v>4.80367235943294</v>
      </c>
      <c r="U84" s="208">
        <v>0.499945386046345</v>
      </c>
      <c r="V84" s="208">
        <v>0.249227230282558</v>
      </c>
      <c r="W84" s="208">
        <v>1.4637988006432</v>
      </c>
      <c r="X84" s="208">
        <v>1.47599679935572</v>
      </c>
      <c r="Y84" s="208">
        <v>0.983751789860143</v>
      </c>
      <c r="Z84" s="208">
        <v>3.2093644558121</v>
      </c>
      <c r="AA84" s="208">
        <v>0.43361332753603</v>
      </c>
      <c r="AB84" s="208">
        <v>0.75624547013043</v>
      </c>
      <c r="AC84" s="208">
        <v>4.8287400453712</v>
      </c>
      <c r="AD84" s="208">
        <v>1.91154340365749</v>
      </c>
      <c r="AE84" s="208">
        <v>1.6512745652104</v>
      </c>
      <c r="AF84" s="208">
        <v>0.444141973298198</v>
      </c>
      <c r="AG84" s="208">
        <v>1.97912175191749</v>
      </c>
      <c r="AH84" s="208">
        <v>0.888578542343281</v>
      </c>
      <c r="AI84" s="208">
        <v>0.635063607214187</v>
      </c>
      <c r="AJ84" s="208">
        <v>0.439046411515411</v>
      </c>
      <c r="AK84" s="208">
        <v>5.43255449756637</v>
      </c>
      <c r="AL84" s="208">
        <v>12.7843017011549</v>
      </c>
      <c r="AM84" s="208">
        <v>18.6946080933953</v>
      </c>
      <c r="AN84" s="208">
        <v>0.255702862093426</v>
      </c>
      <c r="AO84" s="208">
        <v>0.301923127768923</v>
      </c>
      <c r="AP84" s="208">
        <v>3.87083085031709</v>
      </c>
      <c r="AQ84" s="208">
        <v>0</v>
      </c>
      <c r="AR84" s="208">
        <v>0.741392248790515</v>
      </c>
      <c r="AS84" s="208">
        <v>2.68071066913412</v>
      </c>
      <c r="AT84" s="208">
        <v>1.42967688282287</v>
      </c>
      <c r="AU84" s="208">
        <v>0.241928659412044</v>
      </c>
      <c r="AV84" s="208">
        <v>1.80949510645351</v>
      </c>
      <c r="AW84" s="208">
        <v>2.02102867547341</v>
      </c>
      <c r="AX84" s="208">
        <v>1.42817044568458</v>
      </c>
      <c r="AY84" s="208">
        <v>1.18199589142245</v>
      </c>
      <c r="AZ84" s="208">
        <v>0.651789430937423</v>
      </c>
      <c r="BA84" s="208">
        <v>0.448177800005855</v>
      </c>
      <c r="BB84" s="208">
        <v>0</v>
      </c>
      <c r="BC84" s="209">
        <v>100.743070879362</v>
      </c>
      <c r="BD84" s="210">
        <v>0</v>
      </c>
      <c r="BE84" s="208">
        <v>0</v>
      </c>
      <c r="BF84" s="208">
        <v>0</v>
      </c>
      <c r="BG84" s="208">
        <v>0</v>
      </c>
      <c r="BH84" s="208">
        <v>0</v>
      </c>
      <c r="BI84" s="208">
        <v>0.211016379762716</v>
      </c>
      <c r="BJ84" s="208">
        <v>2.59444779449767</v>
      </c>
      <c r="BK84" s="208">
        <v>0</v>
      </c>
      <c r="BL84" s="211">
        <v>2.80546417426039</v>
      </c>
      <c r="BM84" s="213">
        <v>103.548535053622</v>
      </c>
    </row>
    <row r="85" spans="1:65">
      <c r="A85" s="86" t="s">
        <v>300</v>
      </c>
      <c r="B85" s="200" t="s">
        <v>301</v>
      </c>
      <c r="C85" s="208">
        <v>53.1484538471612</v>
      </c>
      <c r="D85" s="208">
        <v>52.1179053513792</v>
      </c>
      <c r="E85" s="208">
        <v>1.41309862187738</v>
      </c>
      <c r="F85" s="208">
        <v>0</v>
      </c>
      <c r="G85" s="208">
        <v>1.0491381469986</v>
      </c>
      <c r="H85" s="208">
        <v>11.7447686769017</v>
      </c>
      <c r="I85" s="208">
        <v>17.7173043284403</v>
      </c>
      <c r="J85" s="208">
        <v>1.47068636240424</v>
      </c>
      <c r="K85" s="208">
        <v>0.782451481323957</v>
      </c>
      <c r="L85" s="208">
        <v>1.86370758165832</v>
      </c>
      <c r="M85" s="208">
        <v>0.692556838726016</v>
      </c>
      <c r="N85" s="208">
        <v>5.84831078675519</v>
      </c>
      <c r="O85" s="208">
        <v>5.20997002328249</v>
      </c>
      <c r="P85" s="208">
        <v>2.09613954116447</v>
      </c>
      <c r="Q85" s="208">
        <v>0.373411407020726</v>
      </c>
      <c r="R85" s="208">
        <v>0.150326931513342</v>
      </c>
      <c r="S85" s="208">
        <v>0.164457429671016</v>
      </c>
      <c r="T85" s="208">
        <v>8.34071052307299</v>
      </c>
      <c r="U85" s="208">
        <v>0.600045223730665</v>
      </c>
      <c r="V85" s="208">
        <v>0.229533335319554</v>
      </c>
      <c r="W85" s="208">
        <v>5.8819155489445</v>
      </c>
      <c r="X85" s="208">
        <v>4.689523791223</v>
      </c>
      <c r="Y85" s="208">
        <v>4.26814466047299</v>
      </c>
      <c r="Z85" s="208">
        <v>10.6589560932427</v>
      </c>
      <c r="AA85" s="208">
        <v>0.329014479545167</v>
      </c>
      <c r="AB85" s="208">
        <v>0.680056737427855</v>
      </c>
      <c r="AC85" s="208">
        <v>2.84970483151235</v>
      </c>
      <c r="AD85" s="208">
        <v>1.62972686079204</v>
      </c>
      <c r="AE85" s="208">
        <v>2.36771459908239</v>
      </c>
      <c r="AF85" s="208">
        <v>0.116771358637997</v>
      </c>
      <c r="AG85" s="208">
        <v>4.95670570195255</v>
      </c>
      <c r="AH85" s="208">
        <v>2.42747027140769</v>
      </c>
      <c r="AI85" s="208">
        <v>186.336562349256</v>
      </c>
      <c r="AJ85" s="208">
        <v>49.9840892771618</v>
      </c>
      <c r="AK85" s="208">
        <v>5.85913168807896</v>
      </c>
      <c r="AL85" s="208">
        <v>465.609063794967</v>
      </c>
      <c r="AM85" s="208">
        <v>17.4649189114407</v>
      </c>
      <c r="AN85" s="208">
        <v>0.558099869112138</v>
      </c>
      <c r="AO85" s="208">
        <v>0.402945580358864</v>
      </c>
      <c r="AP85" s="208">
        <v>16.1469229965845</v>
      </c>
      <c r="AQ85" s="208">
        <v>21.9124936536193</v>
      </c>
      <c r="AR85" s="208">
        <v>101.045652081375</v>
      </c>
      <c r="AS85" s="208">
        <v>59.899195505899</v>
      </c>
      <c r="AT85" s="208">
        <v>15.4622828840397</v>
      </c>
      <c r="AU85" s="208">
        <v>28.4298167508513</v>
      </c>
      <c r="AV85" s="208">
        <v>24.2603855842676</v>
      </c>
      <c r="AW85" s="208">
        <v>48.8312383227006</v>
      </c>
      <c r="AX85" s="208">
        <v>54.1785208612258</v>
      </c>
      <c r="AY85" s="208">
        <v>38.8637712169479</v>
      </c>
      <c r="AZ85" s="208">
        <v>99.5578303464626</v>
      </c>
      <c r="BA85" s="208">
        <v>57.0288790833474</v>
      </c>
      <c r="BB85" s="208">
        <v>0</v>
      </c>
      <c r="BC85" s="209">
        <v>1497.70048213034</v>
      </c>
      <c r="BD85" s="210">
        <v>0</v>
      </c>
      <c r="BE85" s="208">
        <v>619.908378135024</v>
      </c>
      <c r="BF85" s="208">
        <v>619.908378135024</v>
      </c>
      <c r="BG85" s="208">
        <v>0</v>
      </c>
      <c r="BH85" s="208">
        <v>0</v>
      </c>
      <c r="BI85" s="208">
        <v>1224.19359351196</v>
      </c>
      <c r="BJ85" s="208">
        <v>0</v>
      </c>
      <c r="BK85" s="208">
        <v>0</v>
      </c>
      <c r="BL85" s="211">
        <v>1844.10197164698</v>
      </c>
      <c r="BM85" s="213">
        <v>3341.80245377732</v>
      </c>
    </row>
    <row r="86" spans="1:65">
      <c r="A86" s="86" t="s">
        <v>302</v>
      </c>
      <c r="B86" s="200" t="s">
        <v>303</v>
      </c>
      <c r="C86" s="208">
        <v>0</v>
      </c>
      <c r="D86" s="208">
        <v>0</v>
      </c>
      <c r="E86" s="208">
        <v>0</v>
      </c>
      <c r="F86" s="208">
        <v>0</v>
      </c>
      <c r="G86" s="208">
        <v>0.0314384049786219</v>
      </c>
      <c r="H86" s="208">
        <v>0.708303483773266</v>
      </c>
      <c r="I86" s="208">
        <v>0.496641114482859</v>
      </c>
      <c r="J86" s="208">
        <v>0.235421975803554</v>
      </c>
      <c r="K86" s="208">
        <v>0</v>
      </c>
      <c r="L86" s="208">
        <v>0.0361940233505664</v>
      </c>
      <c r="M86" s="208">
        <v>0.20658243643878</v>
      </c>
      <c r="N86" s="208">
        <v>0</v>
      </c>
      <c r="O86" s="208">
        <v>0.0796692380719852</v>
      </c>
      <c r="P86" s="208">
        <v>0.0753810016886234</v>
      </c>
      <c r="Q86" s="208">
        <v>0</v>
      </c>
      <c r="R86" s="208">
        <v>1.59395902889645</v>
      </c>
      <c r="S86" s="208">
        <v>0.012266292320141</v>
      </c>
      <c r="T86" s="208">
        <v>0.432380102628701</v>
      </c>
      <c r="U86" s="208">
        <v>0.103912759260649</v>
      </c>
      <c r="V86" s="208">
        <v>0.0620727077055997</v>
      </c>
      <c r="W86" s="208">
        <v>0.134131515356889</v>
      </c>
      <c r="X86" s="208">
        <v>0.053741381327783</v>
      </c>
      <c r="Y86" s="208">
        <v>0.0470411644781812</v>
      </c>
      <c r="Z86" s="208">
        <v>0.276558179271689</v>
      </c>
      <c r="AA86" s="208">
        <v>0</v>
      </c>
      <c r="AB86" s="208">
        <v>0.0606245468076086</v>
      </c>
      <c r="AC86" s="208">
        <v>0.154748090041116</v>
      </c>
      <c r="AD86" s="208">
        <v>0.154642749395204</v>
      </c>
      <c r="AE86" s="208">
        <v>0.174457298253016</v>
      </c>
      <c r="AF86" s="208">
        <v>0.00424553422425024</v>
      </c>
      <c r="AG86" s="208">
        <v>0.146693121089826</v>
      </c>
      <c r="AH86" s="208">
        <v>0</v>
      </c>
      <c r="AI86" s="208">
        <v>0.0432710645271619</v>
      </c>
      <c r="AJ86" s="208">
        <v>2.06865740482394</v>
      </c>
      <c r="AK86" s="208">
        <v>0.393277236713435</v>
      </c>
      <c r="AL86" s="208">
        <v>6.17455619211246</v>
      </c>
      <c r="AM86" s="208">
        <v>0.932541853340497</v>
      </c>
      <c r="AN86" s="208">
        <v>0</v>
      </c>
      <c r="AO86" s="208">
        <v>0</v>
      </c>
      <c r="AP86" s="208">
        <v>2.90460735305152</v>
      </c>
      <c r="AQ86" s="208">
        <v>0.58261833057702</v>
      </c>
      <c r="AR86" s="208">
        <v>3.44086302293662</v>
      </c>
      <c r="AS86" s="208">
        <v>0.0595432373149143</v>
      </c>
      <c r="AT86" s="208">
        <v>0.242545870319195</v>
      </c>
      <c r="AU86" s="208">
        <v>1.16289249452677</v>
      </c>
      <c r="AV86" s="208">
        <v>0.704470634536123</v>
      </c>
      <c r="AW86" s="208">
        <v>1.19677215945295</v>
      </c>
      <c r="AX86" s="208">
        <v>11.0532925654204</v>
      </c>
      <c r="AY86" s="208">
        <v>35.7667704411315</v>
      </c>
      <c r="AZ86" s="208">
        <v>11.2219642627523</v>
      </c>
      <c r="BA86" s="208">
        <v>4.53443779486757</v>
      </c>
      <c r="BB86" s="208">
        <v>0</v>
      </c>
      <c r="BC86" s="209">
        <v>87.7641880680497</v>
      </c>
      <c r="BD86" s="210">
        <v>0</v>
      </c>
      <c r="BE86" s="208">
        <v>0.15029711976582</v>
      </c>
      <c r="BF86" s="208">
        <v>0.15029711976582</v>
      </c>
      <c r="BG86" s="208">
        <v>0</v>
      </c>
      <c r="BH86" s="208">
        <v>0</v>
      </c>
      <c r="BI86" s="208">
        <v>57.1836083618088</v>
      </c>
      <c r="BJ86" s="208">
        <v>0</v>
      </c>
      <c r="BK86" s="208">
        <v>0</v>
      </c>
      <c r="BL86" s="211">
        <v>57.3339054815746</v>
      </c>
      <c r="BM86" s="213">
        <v>145.098093549624</v>
      </c>
    </row>
    <row r="87" spans="1:65">
      <c r="A87" s="86" t="s">
        <v>304</v>
      </c>
      <c r="B87" s="200" t="s">
        <v>305</v>
      </c>
      <c r="C87" s="208">
        <v>0</v>
      </c>
      <c r="D87" s="208">
        <v>0.345263846966986</v>
      </c>
      <c r="E87" s="208">
        <v>0</v>
      </c>
      <c r="F87" s="208">
        <v>0</v>
      </c>
      <c r="G87" s="208">
        <v>0.00373891677294209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0.122267830962169</v>
      </c>
      <c r="Q87" s="208">
        <v>0</v>
      </c>
      <c r="R87" s="208">
        <v>0</v>
      </c>
      <c r="S87" s="208">
        <v>0.0238426779202094</v>
      </c>
      <c r="T87" s="208">
        <v>2.37602974416895</v>
      </c>
      <c r="U87" s="208">
        <v>0</v>
      </c>
      <c r="V87" s="208">
        <v>0</v>
      </c>
      <c r="W87" s="208">
        <v>0</v>
      </c>
      <c r="X87" s="208">
        <v>0</v>
      </c>
      <c r="Y87" s="208">
        <v>0.167659043709397</v>
      </c>
      <c r="Z87" s="208">
        <v>0.560093031988214</v>
      </c>
      <c r="AA87" s="208">
        <v>0.0467164059583252</v>
      </c>
      <c r="AB87" s="208">
        <v>0</v>
      </c>
      <c r="AC87" s="208">
        <v>0.536398964697178</v>
      </c>
      <c r="AD87" s="208">
        <v>1.83477489215097</v>
      </c>
      <c r="AE87" s="208">
        <v>0.244846586249699</v>
      </c>
      <c r="AF87" s="208">
        <v>0.214933158358408</v>
      </c>
      <c r="AG87" s="208">
        <v>0.380500378042176</v>
      </c>
      <c r="AH87" s="208">
        <v>0</v>
      </c>
      <c r="AI87" s="208">
        <v>0</v>
      </c>
      <c r="AJ87" s="208">
        <v>0</v>
      </c>
      <c r="AK87" s="208">
        <v>66.1444939443789</v>
      </c>
      <c r="AL87" s="208">
        <v>6.59060856162089</v>
      </c>
      <c r="AM87" s="208">
        <v>0</v>
      </c>
      <c r="AN87" s="208">
        <v>0</v>
      </c>
      <c r="AO87" s="208">
        <v>0</v>
      </c>
      <c r="AP87" s="208">
        <v>1.99730903724524</v>
      </c>
      <c r="AQ87" s="208">
        <v>0.965577894139585</v>
      </c>
      <c r="AR87" s="208">
        <v>0</v>
      </c>
      <c r="AS87" s="208">
        <v>0</v>
      </c>
      <c r="AT87" s="208">
        <v>5.41270277655021</v>
      </c>
      <c r="AU87" s="208">
        <v>1.55265773810899</v>
      </c>
      <c r="AV87" s="208">
        <v>1.02247638734975</v>
      </c>
      <c r="AW87" s="208">
        <v>1.15885907001315</v>
      </c>
      <c r="AX87" s="208">
        <v>9.72904895271426</v>
      </c>
      <c r="AY87" s="208">
        <v>36.9523796787334</v>
      </c>
      <c r="AZ87" s="208">
        <v>3.48952737103957</v>
      </c>
      <c r="BA87" s="208">
        <v>1.30635756353398</v>
      </c>
      <c r="BB87" s="208">
        <v>0</v>
      </c>
      <c r="BC87" s="209">
        <v>143.179064453374</v>
      </c>
      <c r="BD87" s="210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627.405901013082</v>
      </c>
      <c r="BK87" s="208">
        <v>0</v>
      </c>
      <c r="BL87" s="211">
        <v>627.405901013082</v>
      </c>
      <c r="BM87" s="213">
        <v>770.584965466456</v>
      </c>
    </row>
    <row r="88" spans="1:65">
      <c r="A88" s="86" t="s">
        <v>306</v>
      </c>
      <c r="B88" s="200" t="s">
        <v>307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8">
        <v>0</v>
      </c>
      <c r="X88" s="208">
        <v>0</v>
      </c>
      <c r="Y88" s="208">
        <v>0.179020412529271</v>
      </c>
      <c r="Z88" s="208">
        <v>0</v>
      </c>
      <c r="AA88" s="208">
        <v>0</v>
      </c>
      <c r="AB88" s="208">
        <v>0</v>
      </c>
      <c r="AC88" s="208">
        <v>0</v>
      </c>
      <c r="AD88" s="208">
        <v>0</v>
      </c>
      <c r="AE88" s="208">
        <v>0</v>
      </c>
      <c r="AF88" s="208">
        <v>0</v>
      </c>
      <c r="AG88" s="208">
        <v>0</v>
      </c>
      <c r="AH88" s="208">
        <v>0</v>
      </c>
      <c r="AI88" s="208">
        <v>0</v>
      </c>
      <c r="AJ88" s="208">
        <v>9.55285420176491</v>
      </c>
      <c r="AK88" s="208">
        <v>11.828770121481</v>
      </c>
      <c r="AL88" s="208">
        <v>0</v>
      </c>
      <c r="AM88" s="208">
        <v>0.0474823312295603</v>
      </c>
      <c r="AN88" s="208">
        <v>0</v>
      </c>
      <c r="AO88" s="208">
        <v>0</v>
      </c>
      <c r="AP88" s="208">
        <v>1.15702199635759</v>
      </c>
      <c r="AQ88" s="208">
        <v>0</v>
      </c>
      <c r="AR88" s="208">
        <v>0</v>
      </c>
      <c r="AS88" s="208">
        <v>0.852441405605972</v>
      </c>
      <c r="AT88" s="208">
        <v>0</v>
      </c>
      <c r="AU88" s="208">
        <v>0</v>
      </c>
      <c r="AV88" s="208">
        <v>0</v>
      </c>
      <c r="AW88" s="208">
        <v>0</v>
      </c>
      <c r="AX88" s="208">
        <v>0</v>
      </c>
      <c r="AY88" s="208">
        <v>18.5867278084386</v>
      </c>
      <c r="AZ88" s="208">
        <v>0</v>
      </c>
      <c r="BA88" s="208">
        <v>0.140573830124723</v>
      </c>
      <c r="BB88" s="208">
        <v>0</v>
      </c>
      <c r="BC88" s="209">
        <v>42.3448921075316</v>
      </c>
      <c r="BD88" s="210">
        <v>0</v>
      </c>
      <c r="BE88" s="208">
        <v>0</v>
      </c>
      <c r="BF88" s="208">
        <v>0</v>
      </c>
      <c r="BG88" s="208">
        <v>0</v>
      </c>
      <c r="BH88" s="208">
        <v>0</v>
      </c>
      <c r="BI88" s="208">
        <v>0</v>
      </c>
      <c r="BJ88" s="208">
        <v>158.633585205515</v>
      </c>
      <c r="BK88" s="208">
        <v>0</v>
      </c>
      <c r="BL88" s="211">
        <v>158.633585205515</v>
      </c>
      <c r="BM88" s="213">
        <v>200.978477313047</v>
      </c>
    </row>
    <row r="89" spans="1:65">
      <c r="A89" s="86" t="s">
        <v>308</v>
      </c>
      <c r="B89" s="200" t="s">
        <v>309</v>
      </c>
      <c r="C89" s="208">
        <v>0</v>
      </c>
      <c r="D89" s="208">
        <v>0.0974324623831592</v>
      </c>
      <c r="E89" s="208">
        <v>0</v>
      </c>
      <c r="F89" s="208">
        <v>0</v>
      </c>
      <c r="G89" s="208">
        <v>0.000152949210783522</v>
      </c>
      <c r="H89" s="208">
        <v>0</v>
      </c>
      <c r="I89" s="208">
        <v>0</v>
      </c>
      <c r="J89" s="208">
        <v>0</v>
      </c>
      <c r="K89" s="208">
        <v>0</v>
      </c>
      <c r="L89" s="208">
        <v>0</v>
      </c>
      <c r="M89" s="208">
        <v>0</v>
      </c>
      <c r="N89" s="208">
        <v>0</v>
      </c>
      <c r="O89" s="208">
        <v>0</v>
      </c>
      <c r="P89" s="208">
        <v>0</v>
      </c>
      <c r="Q89" s="208">
        <v>0</v>
      </c>
      <c r="R89" s="208">
        <v>0</v>
      </c>
      <c r="S89" s="208">
        <v>0</v>
      </c>
      <c r="T89" s="208">
        <v>0</v>
      </c>
      <c r="U89" s="208">
        <v>0</v>
      </c>
      <c r="V89" s="208">
        <v>0</v>
      </c>
      <c r="W89" s="208">
        <v>0</v>
      </c>
      <c r="X89" s="208">
        <v>0</v>
      </c>
      <c r="Y89" s="208">
        <v>0.465972210885395</v>
      </c>
      <c r="Z89" s="208">
        <v>0</v>
      </c>
      <c r="AA89" s="208">
        <v>0</v>
      </c>
      <c r="AB89" s="208">
        <v>0</v>
      </c>
      <c r="AC89" s="208">
        <v>0</v>
      </c>
      <c r="AD89" s="208">
        <v>0</v>
      </c>
      <c r="AE89" s="208">
        <v>0</v>
      </c>
      <c r="AF89" s="208">
        <v>0</v>
      </c>
      <c r="AG89" s="208">
        <v>0</v>
      </c>
      <c r="AH89" s="208">
        <v>0</v>
      </c>
      <c r="AI89" s="208">
        <v>0</v>
      </c>
      <c r="AJ89" s="208">
        <v>0</v>
      </c>
      <c r="AK89" s="208">
        <v>55.5419129941839</v>
      </c>
      <c r="AL89" s="208">
        <v>0.0251888016483466</v>
      </c>
      <c r="AM89" s="208">
        <v>0</v>
      </c>
      <c r="AN89" s="208">
        <v>0</v>
      </c>
      <c r="AO89" s="208">
        <v>0</v>
      </c>
      <c r="AP89" s="208">
        <v>0.667203195402803</v>
      </c>
      <c r="AQ89" s="208">
        <v>0.0218787178173366</v>
      </c>
      <c r="AR89" s="208">
        <v>0.298445820624801</v>
      </c>
      <c r="AS89" s="208">
        <v>1.03246233947085</v>
      </c>
      <c r="AT89" s="208">
        <v>0</v>
      </c>
      <c r="AU89" s="208">
        <v>0.48425113393699</v>
      </c>
      <c r="AV89" s="208">
        <v>0.391755817115965</v>
      </c>
      <c r="AW89" s="208">
        <v>0.433296310535757</v>
      </c>
      <c r="AX89" s="208">
        <v>0.173267614579109</v>
      </c>
      <c r="AY89" s="208">
        <v>2.02463151053005</v>
      </c>
      <c r="AZ89" s="208">
        <v>0</v>
      </c>
      <c r="BA89" s="208">
        <v>0.0864955711469211</v>
      </c>
      <c r="BB89" s="208">
        <v>0</v>
      </c>
      <c r="BC89" s="209">
        <v>61.7443474494722</v>
      </c>
      <c r="BD89" s="210">
        <v>0</v>
      </c>
      <c r="BE89" s="208">
        <v>0</v>
      </c>
      <c r="BF89" s="208">
        <v>0</v>
      </c>
      <c r="BG89" s="208">
        <v>0</v>
      </c>
      <c r="BH89" s="208">
        <v>0</v>
      </c>
      <c r="BI89" s="208">
        <v>0</v>
      </c>
      <c r="BJ89" s="208">
        <v>155.318575493612</v>
      </c>
      <c r="BK89" s="208">
        <v>0</v>
      </c>
      <c r="BL89" s="211">
        <v>155.318575493612</v>
      </c>
      <c r="BM89" s="213">
        <v>217.062922943084</v>
      </c>
    </row>
    <row r="90" spans="1:65">
      <c r="A90" s="86" t="s">
        <v>310</v>
      </c>
      <c r="B90" s="200" t="s">
        <v>311</v>
      </c>
      <c r="C90" s="208">
        <v>0</v>
      </c>
      <c r="D90" s="208">
        <v>0</v>
      </c>
      <c r="E90" s="208">
        <v>0</v>
      </c>
      <c r="F90" s="208">
        <v>0</v>
      </c>
      <c r="G90" s="208">
        <v>0.0508925419337298</v>
      </c>
      <c r="H90" s="208">
        <v>10.6752088536716</v>
      </c>
      <c r="I90" s="208">
        <v>12.8425994168857</v>
      </c>
      <c r="J90" s="208">
        <v>0.149176631104085</v>
      </c>
      <c r="K90" s="208">
        <v>2.29095447204037</v>
      </c>
      <c r="L90" s="208">
        <v>0.255748382729138</v>
      </c>
      <c r="M90" s="208">
        <v>0.373363382106945</v>
      </c>
      <c r="N90" s="208">
        <v>3.94462585048981</v>
      </c>
      <c r="O90" s="208">
        <v>0.391143034093861</v>
      </c>
      <c r="P90" s="208">
        <v>1.27727097284204</v>
      </c>
      <c r="Q90" s="208">
        <v>0</v>
      </c>
      <c r="R90" s="208">
        <v>0.726861135505345</v>
      </c>
      <c r="S90" s="208">
        <v>0.0657772348911618</v>
      </c>
      <c r="T90" s="208">
        <v>3.46560888030451</v>
      </c>
      <c r="U90" s="208">
        <v>0.695341307261843</v>
      </c>
      <c r="V90" s="208">
        <v>0.365559022002137</v>
      </c>
      <c r="W90" s="208">
        <v>1.8998557064926</v>
      </c>
      <c r="X90" s="208">
        <v>1.00769722942261</v>
      </c>
      <c r="Y90" s="208">
        <v>1.10597842374983</v>
      </c>
      <c r="Z90" s="208">
        <v>2.31018308884867</v>
      </c>
      <c r="AA90" s="208">
        <v>0.478420143172514</v>
      </c>
      <c r="AB90" s="208">
        <v>0.490581869240121</v>
      </c>
      <c r="AC90" s="208">
        <v>14.286878180101</v>
      </c>
      <c r="AD90" s="208">
        <v>1.11001030882912</v>
      </c>
      <c r="AE90" s="208">
        <v>0</v>
      </c>
      <c r="AF90" s="208">
        <v>0.0186533014197469</v>
      </c>
      <c r="AG90" s="208">
        <v>1.17977751939791</v>
      </c>
      <c r="AH90" s="208">
        <v>0.00954555337779254</v>
      </c>
      <c r="AI90" s="208">
        <v>0.00941668717032023</v>
      </c>
      <c r="AJ90" s="208">
        <v>0.040941546924924</v>
      </c>
      <c r="AK90" s="208">
        <v>0.0146164315346066</v>
      </c>
      <c r="AL90" s="208">
        <v>24.7514758307613</v>
      </c>
      <c r="AM90" s="208">
        <v>9.57061233011721</v>
      </c>
      <c r="AN90" s="208">
        <v>0</v>
      </c>
      <c r="AO90" s="208">
        <v>0</v>
      </c>
      <c r="AP90" s="208">
        <v>3.48069207280138</v>
      </c>
      <c r="AQ90" s="208">
        <v>0</v>
      </c>
      <c r="AR90" s="208">
        <v>0.150248111403445</v>
      </c>
      <c r="AS90" s="208">
        <v>7.60399345889204</v>
      </c>
      <c r="AT90" s="208">
        <v>1.04131464531695</v>
      </c>
      <c r="AU90" s="208">
        <v>0.0326828426321293</v>
      </c>
      <c r="AV90" s="208">
        <v>0</v>
      </c>
      <c r="AW90" s="208">
        <v>0.633932324650867</v>
      </c>
      <c r="AX90" s="208">
        <v>1.10013628101275</v>
      </c>
      <c r="AY90" s="208">
        <v>0.126841487584323</v>
      </c>
      <c r="AZ90" s="208">
        <v>0.086100460790522</v>
      </c>
      <c r="BA90" s="208">
        <v>0.065073385501148</v>
      </c>
      <c r="BB90" s="208">
        <v>0</v>
      </c>
      <c r="BC90" s="209">
        <v>110.175790339008</v>
      </c>
      <c r="BD90" s="210">
        <v>0</v>
      </c>
      <c r="BE90" s="208">
        <v>1.3915156928955</v>
      </c>
      <c r="BF90" s="208">
        <v>1.3915156928955</v>
      </c>
      <c r="BG90" s="208">
        <v>0</v>
      </c>
      <c r="BH90" s="208">
        <v>0</v>
      </c>
      <c r="BI90" s="208">
        <v>2.32400742488028</v>
      </c>
      <c r="BJ90" s="208">
        <v>0</v>
      </c>
      <c r="BK90" s="208">
        <v>0</v>
      </c>
      <c r="BL90" s="211">
        <v>3.71552311777578</v>
      </c>
      <c r="BM90" s="213">
        <v>113.891313456784</v>
      </c>
    </row>
    <row r="91" spans="1:65">
      <c r="A91" s="86" t="s">
        <v>312</v>
      </c>
      <c r="B91" s="200" t="s">
        <v>313</v>
      </c>
      <c r="C91" s="208">
        <v>12.1620808633663</v>
      </c>
      <c r="D91" s="208">
        <v>3.9386708010203</v>
      </c>
      <c r="E91" s="208">
        <v>1.55282433634346</v>
      </c>
      <c r="F91" s="208">
        <v>0.00218784544245942</v>
      </c>
      <c r="G91" s="208">
        <v>1.32426958669245</v>
      </c>
      <c r="H91" s="208">
        <v>43.1678308970614</v>
      </c>
      <c r="I91" s="208">
        <v>66.9488816589683</v>
      </c>
      <c r="J91" s="208">
        <v>4.18562234129022</v>
      </c>
      <c r="K91" s="208">
        <v>1.80975178433493</v>
      </c>
      <c r="L91" s="208">
        <v>0.628082031308953</v>
      </c>
      <c r="M91" s="208">
        <v>0.823371450025453</v>
      </c>
      <c r="N91" s="208">
        <v>6.71753440362751</v>
      </c>
      <c r="O91" s="208">
        <v>7.44233645806354</v>
      </c>
      <c r="P91" s="208">
        <v>15.6778241447272</v>
      </c>
      <c r="Q91" s="208">
        <v>0.320052950541312</v>
      </c>
      <c r="R91" s="208">
        <v>6.23957012837541</v>
      </c>
      <c r="S91" s="208">
        <v>0.294072187248871</v>
      </c>
      <c r="T91" s="208">
        <v>54.6123877301663</v>
      </c>
      <c r="U91" s="208">
        <v>2.97190693538245</v>
      </c>
      <c r="V91" s="208">
        <v>0.374757039749965</v>
      </c>
      <c r="W91" s="208">
        <v>7.06248927751174</v>
      </c>
      <c r="X91" s="208">
        <v>4.11204655760494</v>
      </c>
      <c r="Y91" s="208">
        <v>7.05010489871914</v>
      </c>
      <c r="Z91" s="208">
        <v>8.4732738485123</v>
      </c>
      <c r="AA91" s="208">
        <v>1.03691734775505</v>
      </c>
      <c r="AB91" s="208">
        <v>1.68741250299522</v>
      </c>
      <c r="AC91" s="208">
        <v>13.276151867401</v>
      </c>
      <c r="AD91" s="208">
        <v>11.9014601959896</v>
      </c>
      <c r="AE91" s="208">
        <v>3.59816529859864</v>
      </c>
      <c r="AF91" s="208">
        <v>0.367689300445921</v>
      </c>
      <c r="AG91" s="208">
        <v>7.31337222492927</v>
      </c>
      <c r="AH91" s="208">
        <v>0.595590951161502</v>
      </c>
      <c r="AI91" s="208">
        <v>0.403166329654427</v>
      </c>
      <c r="AJ91" s="208">
        <v>0.104845944268252</v>
      </c>
      <c r="AK91" s="208">
        <v>5.98508439066195</v>
      </c>
      <c r="AL91" s="208">
        <v>104.332416707655</v>
      </c>
      <c r="AM91" s="208">
        <v>63.9869279990125</v>
      </c>
      <c r="AN91" s="208">
        <v>13.2191643266226</v>
      </c>
      <c r="AO91" s="208">
        <v>0.40917118489126</v>
      </c>
      <c r="AP91" s="208">
        <v>6.00375735492958</v>
      </c>
      <c r="AQ91" s="208">
        <v>0</v>
      </c>
      <c r="AR91" s="208">
        <v>0.731745863797005</v>
      </c>
      <c r="AS91" s="208">
        <v>0.494160510613846</v>
      </c>
      <c r="AT91" s="208">
        <v>3.28015106023236</v>
      </c>
      <c r="AU91" s="208">
        <v>1.84929027326905</v>
      </c>
      <c r="AV91" s="208">
        <v>0.181025788676382</v>
      </c>
      <c r="AW91" s="208">
        <v>16.406160959022</v>
      </c>
      <c r="AX91" s="208">
        <v>4.60762470218198</v>
      </c>
      <c r="AY91" s="208">
        <v>2.34052474152766</v>
      </c>
      <c r="AZ91" s="208">
        <v>0</v>
      </c>
      <c r="BA91" s="208">
        <v>0.891218367769136</v>
      </c>
      <c r="BB91" s="208">
        <v>0</v>
      </c>
      <c r="BC91" s="209">
        <v>522.895126350146</v>
      </c>
      <c r="BD91" s="210">
        <v>0</v>
      </c>
      <c r="BE91" s="208">
        <v>0.614843156342144</v>
      </c>
      <c r="BF91" s="208">
        <v>0.614843156342144</v>
      </c>
      <c r="BG91" s="208">
        <v>0</v>
      </c>
      <c r="BH91" s="208">
        <v>0</v>
      </c>
      <c r="BI91" s="208">
        <v>14.0757869692809</v>
      </c>
      <c r="BJ91" s="208">
        <v>0</v>
      </c>
      <c r="BK91" s="208">
        <v>0</v>
      </c>
      <c r="BL91" s="211">
        <v>14.690630125623</v>
      </c>
      <c r="BM91" s="213">
        <v>537.585756475769</v>
      </c>
    </row>
    <row r="92" spans="1:65">
      <c r="A92" s="86" t="s">
        <v>314</v>
      </c>
      <c r="B92" s="200" t="s">
        <v>315</v>
      </c>
      <c r="C92" s="208">
        <v>0</v>
      </c>
      <c r="D92" s="208">
        <v>0</v>
      </c>
      <c r="E92" s="208">
        <v>0</v>
      </c>
      <c r="F92" s="208">
        <v>0.00126379323202083</v>
      </c>
      <c r="G92" s="208">
        <v>0.00932260155556271</v>
      </c>
      <c r="H92" s="208">
        <v>0</v>
      </c>
      <c r="I92" s="208">
        <v>0.326944214288237</v>
      </c>
      <c r="J92" s="208">
        <v>0</v>
      </c>
      <c r="K92" s="208">
        <v>0</v>
      </c>
      <c r="L92" s="208">
        <v>0</v>
      </c>
      <c r="M92" s="208">
        <v>0.0396433883537383</v>
      </c>
      <c r="N92" s="208">
        <v>0</v>
      </c>
      <c r="O92" s="208">
        <v>1.96550154757909</v>
      </c>
      <c r="P92" s="208">
        <v>0</v>
      </c>
      <c r="Q92" s="208">
        <v>0</v>
      </c>
      <c r="R92" s="208">
        <v>0</v>
      </c>
      <c r="S92" s="208">
        <v>0</v>
      </c>
      <c r="T92" s="208">
        <v>0.566955681646479</v>
      </c>
      <c r="U92" s="208">
        <v>0.121260389705053</v>
      </c>
      <c r="V92" s="208">
        <v>0.0476151461191508</v>
      </c>
      <c r="W92" s="208">
        <v>0.173065577603319</v>
      </c>
      <c r="X92" s="208">
        <v>0.463329605031517</v>
      </c>
      <c r="Y92" s="208">
        <v>0</v>
      </c>
      <c r="Z92" s="208">
        <v>0.439764233845636</v>
      </c>
      <c r="AA92" s="208">
        <v>0</v>
      </c>
      <c r="AB92" s="208">
        <v>0</v>
      </c>
      <c r="AC92" s="208">
        <v>0.807458919340772</v>
      </c>
      <c r="AD92" s="208">
        <v>0</v>
      </c>
      <c r="AE92" s="208">
        <v>0.229519912994757</v>
      </c>
      <c r="AF92" s="208">
        <v>0</v>
      </c>
      <c r="AG92" s="208">
        <v>0</v>
      </c>
      <c r="AH92" s="208">
        <v>0.0546214987229708</v>
      </c>
      <c r="AI92" s="208">
        <v>0</v>
      </c>
      <c r="AJ92" s="208">
        <v>0</v>
      </c>
      <c r="AK92" s="208">
        <v>0.466870414927498</v>
      </c>
      <c r="AL92" s="208">
        <v>0</v>
      </c>
      <c r="AM92" s="208">
        <v>1.17629142091454</v>
      </c>
      <c r="AN92" s="208">
        <v>0</v>
      </c>
      <c r="AO92" s="208">
        <v>0</v>
      </c>
      <c r="AP92" s="208">
        <v>0</v>
      </c>
      <c r="AQ92" s="208">
        <v>0</v>
      </c>
      <c r="AR92" s="208">
        <v>0.0905001264773768</v>
      </c>
      <c r="AS92" s="208">
        <v>0</v>
      </c>
      <c r="AT92" s="208">
        <v>1.64851200985236</v>
      </c>
      <c r="AU92" s="208">
        <v>4.25654660700399</v>
      </c>
      <c r="AV92" s="208">
        <v>0.188440209625348</v>
      </c>
      <c r="AW92" s="208">
        <v>6.7913661553256</v>
      </c>
      <c r="AX92" s="208">
        <v>1.34510275229639</v>
      </c>
      <c r="AY92" s="208">
        <v>16.7843127407499</v>
      </c>
      <c r="AZ92" s="208">
        <v>19.863249333396</v>
      </c>
      <c r="BA92" s="208">
        <v>22.129552304442</v>
      </c>
      <c r="BB92" s="208">
        <v>0</v>
      </c>
      <c r="BC92" s="209">
        <v>79.9870105850293</v>
      </c>
      <c r="BD92" s="210">
        <v>0</v>
      </c>
      <c r="BE92" s="208">
        <v>28.0764883399906</v>
      </c>
      <c r="BF92" s="208">
        <v>28.0764883399906</v>
      </c>
      <c r="BG92" s="208">
        <v>0</v>
      </c>
      <c r="BH92" s="208">
        <v>0</v>
      </c>
      <c r="BI92" s="208">
        <v>546.301525626276</v>
      </c>
      <c r="BJ92" s="208">
        <v>0</v>
      </c>
      <c r="BK92" s="208">
        <v>0</v>
      </c>
      <c r="BL92" s="211">
        <v>574.378013966267</v>
      </c>
      <c r="BM92" s="213">
        <v>654.365024551296</v>
      </c>
    </row>
    <row r="93" spans="1:65">
      <c r="A93" s="86" t="s">
        <v>316</v>
      </c>
      <c r="B93" s="200" t="s">
        <v>129</v>
      </c>
      <c r="C93" s="208">
        <v>0</v>
      </c>
      <c r="D93" s="208">
        <v>0</v>
      </c>
      <c r="E93" s="208">
        <v>0</v>
      </c>
      <c r="F93" s="208">
        <v>0.000914193697893377</v>
      </c>
      <c r="G93" s="208">
        <v>0</v>
      </c>
      <c r="H93" s="208">
        <v>0.181127377673792</v>
      </c>
      <c r="I93" s="208">
        <v>0.19625191383536</v>
      </c>
      <c r="J93" s="208">
        <v>0.0352095716009227</v>
      </c>
      <c r="K93" s="208">
        <v>0</v>
      </c>
      <c r="L93" s="208">
        <v>0</v>
      </c>
      <c r="M93" s="208">
        <v>0</v>
      </c>
      <c r="N93" s="208">
        <v>0</v>
      </c>
      <c r="O93" s="208">
        <v>0</v>
      </c>
      <c r="P93" s="208">
        <v>0.0204136137599371</v>
      </c>
      <c r="Q93" s="208">
        <v>0</v>
      </c>
      <c r="R93" s="208">
        <v>0.0427844611263161</v>
      </c>
      <c r="S93" s="208">
        <v>0</v>
      </c>
      <c r="T93" s="208">
        <v>0.353121040584709</v>
      </c>
      <c r="U93" s="208">
        <v>0.0455389195384792</v>
      </c>
      <c r="V93" s="208">
        <v>0.0154387953666052</v>
      </c>
      <c r="W93" s="208">
        <v>0</v>
      </c>
      <c r="X93" s="208">
        <v>0.0440129805695579</v>
      </c>
      <c r="Y93" s="208">
        <v>0.0179953414166845</v>
      </c>
      <c r="Z93" s="208">
        <v>0</v>
      </c>
      <c r="AA93" s="208">
        <v>0.0239648392652871</v>
      </c>
      <c r="AB93" s="208">
        <v>0.0299363944904706</v>
      </c>
      <c r="AC93" s="208">
        <v>0.228561212961249</v>
      </c>
      <c r="AD93" s="208">
        <v>0.211700144491774</v>
      </c>
      <c r="AE93" s="208">
        <v>0.0677427468139925</v>
      </c>
      <c r="AF93" s="208">
        <v>0.000291888997435123</v>
      </c>
      <c r="AG93" s="208">
        <v>0</v>
      </c>
      <c r="AH93" s="208">
        <v>0</v>
      </c>
      <c r="AI93" s="208">
        <v>0.121413460700696</v>
      </c>
      <c r="AJ93" s="208">
        <v>0</v>
      </c>
      <c r="AK93" s="208">
        <v>0.508015735247649</v>
      </c>
      <c r="AL93" s="208">
        <v>2.56273135692297</v>
      </c>
      <c r="AM93" s="208">
        <v>0.0483654618427484</v>
      </c>
      <c r="AN93" s="208">
        <v>0.0136687205024453</v>
      </c>
      <c r="AO93" s="208">
        <v>0</v>
      </c>
      <c r="AP93" s="208">
        <v>0.430172473264953</v>
      </c>
      <c r="AQ93" s="208">
        <v>0.0146473116792639</v>
      </c>
      <c r="AR93" s="208">
        <v>0.0292284210529148</v>
      </c>
      <c r="AS93" s="208">
        <v>0.029798542706784</v>
      </c>
      <c r="AT93" s="208">
        <v>0.320434933493656</v>
      </c>
      <c r="AU93" s="208">
        <v>1.34921375793516</v>
      </c>
      <c r="AV93" s="208">
        <v>0.0290062017118869</v>
      </c>
      <c r="AW93" s="208">
        <v>0.662619044715411</v>
      </c>
      <c r="AX93" s="208">
        <v>0.159316555354132</v>
      </c>
      <c r="AY93" s="208">
        <v>0.777041015506903</v>
      </c>
      <c r="AZ93" s="208">
        <v>1.73481319726519</v>
      </c>
      <c r="BA93" s="208">
        <v>4.67978740368118</v>
      </c>
      <c r="BB93" s="208">
        <v>0</v>
      </c>
      <c r="BC93" s="209">
        <v>14.9852790297744</v>
      </c>
      <c r="BD93" s="210">
        <v>0</v>
      </c>
      <c r="BE93" s="208">
        <v>16.0455355794081</v>
      </c>
      <c r="BF93" s="208">
        <v>16.0455355794081</v>
      </c>
      <c r="BG93" s="208">
        <v>0</v>
      </c>
      <c r="BH93" s="208">
        <v>0</v>
      </c>
      <c r="BI93" s="208">
        <v>12.4562669518049</v>
      </c>
      <c r="BJ93" s="208">
        <v>0</v>
      </c>
      <c r="BK93" s="208">
        <v>0</v>
      </c>
      <c r="BL93" s="211">
        <v>28.501802531213</v>
      </c>
      <c r="BM93" s="213">
        <v>43.4870815609874</v>
      </c>
    </row>
    <row r="94" spans="1:65">
      <c r="A94" s="86" t="s">
        <v>317</v>
      </c>
      <c r="B94" s="200" t="s">
        <v>318</v>
      </c>
      <c r="C94" s="208">
        <v>3.19828863503341</v>
      </c>
      <c r="D94" s="208">
        <v>0.102401470848629</v>
      </c>
      <c r="E94" s="208">
        <v>0.148955947848269</v>
      </c>
      <c r="F94" s="208">
        <v>0.00643061011231403</v>
      </c>
      <c r="G94" s="208">
        <v>0.029108095560789</v>
      </c>
      <c r="H94" s="208">
        <v>9.12328554324592</v>
      </c>
      <c r="I94" s="208">
        <v>12.9960392629578</v>
      </c>
      <c r="J94" s="208">
        <v>5.8011905903827</v>
      </c>
      <c r="K94" s="208">
        <v>1.24928664064431</v>
      </c>
      <c r="L94" s="208">
        <v>0.136967691471033</v>
      </c>
      <c r="M94" s="208">
        <v>0</v>
      </c>
      <c r="N94" s="208">
        <v>0.590865695061717</v>
      </c>
      <c r="O94" s="208">
        <v>0.499202332054569</v>
      </c>
      <c r="P94" s="208">
        <v>1.92423745783699</v>
      </c>
      <c r="Q94" s="208">
        <v>0.182906477743068</v>
      </c>
      <c r="R94" s="208">
        <v>2.15268507034638</v>
      </c>
      <c r="S94" s="208">
        <v>0.288263072871833</v>
      </c>
      <c r="T94" s="208">
        <v>7.50058102246917</v>
      </c>
      <c r="U94" s="208">
        <v>0.632664436811679</v>
      </c>
      <c r="V94" s="208">
        <v>0.310246431025886</v>
      </c>
      <c r="W94" s="208">
        <v>0.444293418025355</v>
      </c>
      <c r="X94" s="208">
        <v>0.384142767734316</v>
      </c>
      <c r="Y94" s="208">
        <v>3.0394059994892</v>
      </c>
      <c r="Z94" s="208">
        <v>2.8503850897396</v>
      </c>
      <c r="AA94" s="208">
        <v>0.428559921703371</v>
      </c>
      <c r="AB94" s="208">
        <v>0.788056881914825</v>
      </c>
      <c r="AC94" s="208">
        <v>1.31602736481261</v>
      </c>
      <c r="AD94" s="208">
        <v>9.50831324689047</v>
      </c>
      <c r="AE94" s="208">
        <v>1.25208190767801</v>
      </c>
      <c r="AF94" s="208">
        <v>0.0476771833828029</v>
      </c>
      <c r="AG94" s="208">
        <v>0.40859014879458</v>
      </c>
      <c r="AH94" s="208">
        <v>0.139610549444442</v>
      </c>
      <c r="AI94" s="208">
        <v>0.0990565992894307</v>
      </c>
      <c r="AJ94" s="208">
        <v>0</v>
      </c>
      <c r="AK94" s="208">
        <v>0.639867167275601</v>
      </c>
      <c r="AL94" s="208">
        <v>17.7810995821581</v>
      </c>
      <c r="AM94" s="208">
        <v>17.8777808222238</v>
      </c>
      <c r="AN94" s="208">
        <v>7.16310861677697</v>
      </c>
      <c r="AO94" s="208">
        <v>0.130514905841243</v>
      </c>
      <c r="AP94" s="208">
        <v>2.05669190333337</v>
      </c>
      <c r="AQ94" s="208">
        <v>0</v>
      </c>
      <c r="AR94" s="208">
        <v>0.0306448264841443</v>
      </c>
      <c r="AS94" s="208">
        <v>0.548324481140236</v>
      </c>
      <c r="AT94" s="208">
        <v>0.0174423120049427</v>
      </c>
      <c r="AU94" s="208">
        <v>0.216393285330873</v>
      </c>
      <c r="AV94" s="208">
        <v>0</v>
      </c>
      <c r="AW94" s="208">
        <v>0.776930541903642</v>
      </c>
      <c r="AX94" s="208">
        <v>0.319842171956129</v>
      </c>
      <c r="AY94" s="208">
        <v>3.01194344870651</v>
      </c>
      <c r="AZ94" s="208">
        <v>0</v>
      </c>
      <c r="BA94" s="208">
        <v>1.80607147043098</v>
      </c>
      <c r="BB94" s="208">
        <v>0</v>
      </c>
      <c r="BC94" s="209">
        <v>119.956463098792</v>
      </c>
      <c r="BD94" s="210">
        <v>0</v>
      </c>
      <c r="BE94" s="208">
        <v>2.46198252665945</v>
      </c>
      <c r="BF94" s="208">
        <v>2.46198252665945</v>
      </c>
      <c r="BG94" s="208">
        <v>0</v>
      </c>
      <c r="BH94" s="208">
        <v>0</v>
      </c>
      <c r="BI94" s="208">
        <v>44.1191263688058</v>
      </c>
      <c r="BJ94" s="208">
        <v>0</v>
      </c>
      <c r="BK94" s="208">
        <v>0</v>
      </c>
      <c r="BL94" s="211">
        <v>46.5811088954652</v>
      </c>
      <c r="BM94" s="213">
        <v>166.537571994257</v>
      </c>
    </row>
    <row r="95" spans="1:65">
      <c r="A95" s="86" t="s">
        <v>319</v>
      </c>
      <c r="B95" s="200" t="s">
        <v>320</v>
      </c>
      <c r="C95" s="208">
        <v>0</v>
      </c>
      <c r="D95" s="208">
        <v>0</v>
      </c>
      <c r="E95" s="208">
        <v>0</v>
      </c>
      <c r="F95" s="208">
        <v>0.000104056343774416</v>
      </c>
      <c r="G95" s="208">
        <v>0</v>
      </c>
      <c r="H95" s="208">
        <v>0.605639974565129</v>
      </c>
      <c r="I95" s="208">
        <v>1.1861457720726</v>
      </c>
      <c r="J95" s="208">
        <v>0.156537196899881</v>
      </c>
      <c r="K95" s="208">
        <v>0</v>
      </c>
      <c r="L95" s="208">
        <v>0.121477696259055</v>
      </c>
      <c r="M95" s="208">
        <v>0.246464075513689</v>
      </c>
      <c r="N95" s="208">
        <v>1.62525303290071</v>
      </c>
      <c r="O95" s="208">
        <v>0.186058668074119</v>
      </c>
      <c r="P95" s="208">
        <v>0.479701283666456</v>
      </c>
      <c r="Q95" s="208">
        <v>0.134001805839416</v>
      </c>
      <c r="R95" s="208">
        <v>0.184891595180049</v>
      </c>
      <c r="S95" s="208">
        <v>0.023717950657124</v>
      </c>
      <c r="T95" s="208">
        <v>0.484155547438909</v>
      </c>
      <c r="U95" s="208">
        <v>0.612311872284693</v>
      </c>
      <c r="V95" s="208">
        <v>0.100576563028063</v>
      </c>
      <c r="W95" s="208">
        <v>0.430762049611007</v>
      </c>
      <c r="X95" s="208">
        <v>0.40536005991453</v>
      </c>
      <c r="Y95" s="208">
        <v>0.0561113008979008</v>
      </c>
      <c r="Z95" s="208">
        <v>0.535615907365384</v>
      </c>
      <c r="AA95" s="208">
        <v>0.412665132986724</v>
      </c>
      <c r="AB95" s="208">
        <v>0.0762895301774383</v>
      </c>
      <c r="AC95" s="208">
        <v>0.295456910510274</v>
      </c>
      <c r="AD95" s="208">
        <v>0.848901840348964</v>
      </c>
      <c r="AE95" s="208">
        <v>0.698937929886606</v>
      </c>
      <c r="AF95" s="208">
        <v>0.0508045262837195</v>
      </c>
      <c r="AG95" s="208">
        <v>1.50206690696002</v>
      </c>
      <c r="AH95" s="208">
        <v>0.0386787284772468</v>
      </c>
      <c r="AI95" s="208">
        <v>1.10336910013898</v>
      </c>
      <c r="AJ95" s="208">
        <v>0</v>
      </c>
      <c r="AK95" s="208">
        <v>0.804807999640746</v>
      </c>
      <c r="AL95" s="208">
        <v>19.9596640394438</v>
      </c>
      <c r="AM95" s="208">
        <v>1.04317938506961</v>
      </c>
      <c r="AN95" s="208">
        <v>0</v>
      </c>
      <c r="AO95" s="208">
        <v>0</v>
      </c>
      <c r="AP95" s="208">
        <v>2.17187032453834</v>
      </c>
      <c r="AQ95" s="208">
        <v>0.145241086172854</v>
      </c>
      <c r="AR95" s="208">
        <v>0.900022527416412</v>
      </c>
      <c r="AS95" s="208">
        <v>0.798684711635831</v>
      </c>
      <c r="AT95" s="208">
        <v>0.683540230454672</v>
      </c>
      <c r="AU95" s="208">
        <v>11.6276531297721</v>
      </c>
      <c r="AV95" s="208">
        <v>0.46789895060729</v>
      </c>
      <c r="AW95" s="208">
        <v>2.35980400628066</v>
      </c>
      <c r="AX95" s="208">
        <v>2.11723056098925</v>
      </c>
      <c r="AY95" s="208">
        <v>7.72587420193375</v>
      </c>
      <c r="AZ95" s="208">
        <v>4.3063676528975</v>
      </c>
      <c r="BA95" s="208">
        <v>1.75518635143125</v>
      </c>
      <c r="BB95" s="208">
        <v>0</v>
      </c>
      <c r="BC95" s="209">
        <v>69.4690821725665</v>
      </c>
      <c r="BD95" s="210">
        <v>0</v>
      </c>
      <c r="BE95" s="208">
        <v>0</v>
      </c>
      <c r="BF95" s="208">
        <v>0</v>
      </c>
      <c r="BG95" s="208">
        <v>0</v>
      </c>
      <c r="BH95" s="208">
        <v>0</v>
      </c>
      <c r="BI95" s="208">
        <v>6.76711208458901</v>
      </c>
      <c r="BJ95" s="208">
        <v>0</v>
      </c>
      <c r="BK95" s="208">
        <v>0</v>
      </c>
      <c r="BL95" s="211">
        <v>6.76711208458901</v>
      </c>
      <c r="BM95" s="213">
        <v>76.2361942571555</v>
      </c>
    </row>
    <row r="96" spans="1:65">
      <c r="A96" s="86" t="s">
        <v>321</v>
      </c>
      <c r="B96" s="200" t="s">
        <v>322</v>
      </c>
      <c r="C96" s="208">
        <v>0</v>
      </c>
      <c r="D96" s="208">
        <v>0</v>
      </c>
      <c r="E96" s="208">
        <v>0</v>
      </c>
      <c r="F96" s="208">
        <v>0.000488399743192956</v>
      </c>
      <c r="G96" s="208">
        <v>0.00900045411354303</v>
      </c>
      <c r="H96" s="208">
        <v>0.569919695503006</v>
      </c>
      <c r="I96" s="208">
        <v>1.07093324178738</v>
      </c>
      <c r="J96" s="208">
        <v>0.0656234592775983</v>
      </c>
      <c r="K96" s="208">
        <v>0.938635574036067</v>
      </c>
      <c r="L96" s="208">
        <v>0.0249521362068493</v>
      </c>
      <c r="M96" s="208">
        <v>0.0242838640708521</v>
      </c>
      <c r="N96" s="208">
        <v>0.210011079833282</v>
      </c>
      <c r="O96" s="208">
        <v>0</v>
      </c>
      <c r="P96" s="208">
        <v>0.0928892396528778</v>
      </c>
      <c r="Q96" s="208">
        <v>0</v>
      </c>
      <c r="R96" s="208">
        <v>0.0681365017128045</v>
      </c>
      <c r="S96" s="208">
        <v>0</v>
      </c>
      <c r="T96" s="208">
        <v>0.522686742983702</v>
      </c>
      <c r="U96" s="208">
        <v>0.109126123317735</v>
      </c>
      <c r="V96" s="208">
        <v>0.0762804755389573</v>
      </c>
      <c r="W96" s="208">
        <v>0.237408760584544</v>
      </c>
      <c r="X96" s="208">
        <v>0.105086221578236</v>
      </c>
      <c r="Y96" s="208">
        <v>0.165467286529757</v>
      </c>
      <c r="Z96" s="208">
        <v>0.33855443410328</v>
      </c>
      <c r="AA96" s="208">
        <v>0.0824721189041865</v>
      </c>
      <c r="AB96" s="208">
        <v>0.0850104406547323</v>
      </c>
      <c r="AC96" s="208">
        <v>1.21373521277606</v>
      </c>
      <c r="AD96" s="208">
        <v>0.284685050051235</v>
      </c>
      <c r="AE96" s="208">
        <v>0.141117355050594</v>
      </c>
      <c r="AF96" s="208">
        <v>0.00506330881139972</v>
      </c>
      <c r="AG96" s="208">
        <v>0.274290435411011</v>
      </c>
      <c r="AH96" s="208">
        <v>0.0318245797020708</v>
      </c>
      <c r="AI96" s="208">
        <v>0.122105044035753</v>
      </c>
      <c r="AJ96" s="208">
        <v>0</v>
      </c>
      <c r="AK96" s="208">
        <v>1.10024710425618</v>
      </c>
      <c r="AL96" s="208">
        <v>5.12204012210215</v>
      </c>
      <c r="AM96" s="208">
        <v>0.375367539638995</v>
      </c>
      <c r="AN96" s="208">
        <v>0</v>
      </c>
      <c r="AO96" s="208">
        <v>0.108165500209226</v>
      </c>
      <c r="AP96" s="208">
        <v>0.29853183530026</v>
      </c>
      <c r="AQ96" s="208">
        <v>0</v>
      </c>
      <c r="AR96" s="208">
        <v>0.0562047699740858</v>
      </c>
      <c r="AS96" s="208">
        <v>0.0581590471656494</v>
      </c>
      <c r="AT96" s="208">
        <v>0.533951822599076</v>
      </c>
      <c r="AU96" s="208">
        <v>1.19657666675784</v>
      </c>
      <c r="AV96" s="208">
        <v>0.04926867808</v>
      </c>
      <c r="AW96" s="208">
        <v>0.78002045103101</v>
      </c>
      <c r="AX96" s="208">
        <v>0.301948333203578</v>
      </c>
      <c r="AY96" s="208">
        <v>1.76715240221325</v>
      </c>
      <c r="AZ96" s="208">
        <v>0.608275696264086</v>
      </c>
      <c r="BA96" s="208">
        <v>7.30272908948318</v>
      </c>
      <c r="BB96" s="208">
        <v>0</v>
      </c>
      <c r="BC96" s="209">
        <v>26.5284262942493</v>
      </c>
      <c r="BD96" s="210">
        <v>0</v>
      </c>
      <c r="BE96" s="208">
        <v>14.1422245308947</v>
      </c>
      <c r="BF96" s="208">
        <v>14.1422245308947</v>
      </c>
      <c r="BG96" s="208">
        <v>0</v>
      </c>
      <c r="BH96" s="208">
        <v>0</v>
      </c>
      <c r="BI96" s="208">
        <v>39.7942459253996</v>
      </c>
      <c r="BJ96" s="208">
        <v>0</v>
      </c>
      <c r="BK96" s="208">
        <v>0</v>
      </c>
      <c r="BL96" s="211">
        <v>53.9364704562943</v>
      </c>
      <c r="BM96" s="213">
        <v>80.4648967505436</v>
      </c>
    </row>
    <row r="97" spans="1:65">
      <c r="A97" s="86" t="s">
        <v>323</v>
      </c>
      <c r="B97" s="200" t="s">
        <v>324</v>
      </c>
      <c r="C97" s="208">
        <v>0</v>
      </c>
      <c r="D97" s="208">
        <v>0</v>
      </c>
      <c r="E97" s="208">
        <v>0</v>
      </c>
      <c r="F97" s="208">
        <v>0.000154122646101227</v>
      </c>
      <c r="G97" s="208">
        <v>0</v>
      </c>
      <c r="H97" s="208">
        <v>0</v>
      </c>
      <c r="I97" s="208">
        <v>0.235734596440036</v>
      </c>
      <c r="J97" s="208">
        <v>0</v>
      </c>
      <c r="K97" s="208">
        <v>0</v>
      </c>
      <c r="L97" s="208">
        <v>0</v>
      </c>
      <c r="M97" s="208">
        <v>0</v>
      </c>
      <c r="N97" s="208">
        <v>0</v>
      </c>
      <c r="O97" s="208">
        <v>0</v>
      </c>
      <c r="P97" s="208">
        <v>0</v>
      </c>
      <c r="Q97" s="208">
        <v>0</v>
      </c>
      <c r="R97" s="208">
        <v>0</v>
      </c>
      <c r="S97" s="208">
        <v>0</v>
      </c>
      <c r="T97" s="208">
        <v>0</v>
      </c>
      <c r="U97" s="208">
        <v>0</v>
      </c>
      <c r="V97" s="208">
        <v>0.0507673109388157</v>
      </c>
      <c r="W97" s="208">
        <v>0</v>
      </c>
      <c r="X97" s="208">
        <v>0</v>
      </c>
      <c r="Y97" s="208">
        <v>0</v>
      </c>
      <c r="Z97" s="208">
        <v>0</v>
      </c>
      <c r="AA97" s="208">
        <v>0</v>
      </c>
      <c r="AB97" s="208">
        <v>0</v>
      </c>
      <c r="AC97" s="208">
        <v>0</v>
      </c>
      <c r="AD97" s="208">
        <v>0.233363765508795</v>
      </c>
      <c r="AE97" s="208">
        <v>0</v>
      </c>
      <c r="AF97" s="208">
        <v>0</v>
      </c>
      <c r="AG97" s="208">
        <v>0</v>
      </c>
      <c r="AH97" s="208">
        <v>0.060725954910973</v>
      </c>
      <c r="AI97" s="208">
        <v>0.124493519056965</v>
      </c>
      <c r="AJ97" s="208">
        <v>0</v>
      </c>
      <c r="AK97" s="208">
        <v>0</v>
      </c>
      <c r="AL97" s="208">
        <v>1.29515342028834</v>
      </c>
      <c r="AM97" s="208">
        <v>0</v>
      </c>
      <c r="AN97" s="208">
        <v>0</v>
      </c>
      <c r="AO97" s="208">
        <v>3.92198125693043</v>
      </c>
      <c r="AP97" s="208">
        <v>0</v>
      </c>
      <c r="AQ97" s="208">
        <v>0.15341970483046</v>
      </c>
      <c r="AR97" s="208">
        <v>0</v>
      </c>
      <c r="AS97" s="208">
        <v>0</v>
      </c>
      <c r="AT97" s="208">
        <v>0.201429487311281</v>
      </c>
      <c r="AU97" s="208">
        <v>8.93422814049228</v>
      </c>
      <c r="AV97" s="208">
        <v>0.278455912963271</v>
      </c>
      <c r="AW97" s="208">
        <v>4.70104716881682</v>
      </c>
      <c r="AX97" s="208">
        <v>2.03819199311381</v>
      </c>
      <c r="AY97" s="208">
        <v>22.6869845831129</v>
      </c>
      <c r="AZ97" s="208">
        <v>36.0385806530138</v>
      </c>
      <c r="BA97" s="208">
        <v>40.64864497748</v>
      </c>
      <c r="BB97" s="208">
        <v>0</v>
      </c>
      <c r="BC97" s="209">
        <v>121.603356567855</v>
      </c>
      <c r="BD97" s="210">
        <v>0</v>
      </c>
      <c r="BE97" s="208">
        <v>70.3089768697977</v>
      </c>
      <c r="BF97" s="208">
        <v>70.3089768697977</v>
      </c>
      <c r="BG97" s="208">
        <v>0</v>
      </c>
      <c r="BH97" s="208">
        <v>0</v>
      </c>
      <c r="BI97" s="208">
        <v>962.524738559307</v>
      </c>
      <c r="BJ97" s="208">
        <v>0</v>
      </c>
      <c r="BK97" s="208">
        <v>0</v>
      </c>
      <c r="BL97" s="211">
        <v>1032.8337154291</v>
      </c>
      <c r="BM97" s="213">
        <v>1154.43707199696</v>
      </c>
    </row>
    <row r="98" spans="1:65">
      <c r="A98" s="86" t="s">
        <v>325</v>
      </c>
      <c r="B98" s="200" t="s">
        <v>326</v>
      </c>
      <c r="C98" s="208">
        <v>0</v>
      </c>
      <c r="D98" s="208">
        <v>0</v>
      </c>
      <c r="E98" s="208">
        <v>0</v>
      </c>
      <c r="F98" s="208">
        <v>0.00317350665712899</v>
      </c>
      <c r="G98" s="208">
        <v>0.0174809804033549</v>
      </c>
      <c r="H98" s="208">
        <v>0.491326569913001</v>
      </c>
      <c r="I98" s="208">
        <v>0.940961316401662</v>
      </c>
      <c r="J98" s="208">
        <v>0.108321782338012</v>
      </c>
      <c r="K98" s="208">
        <v>0</v>
      </c>
      <c r="L98" s="208">
        <v>0.245447878802412</v>
      </c>
      <c r="M98" s="208">
        <v>0.379484412989802</v>
      </c>
      <c r="N98" s="208">
        <v>0.556767782310765</v>
      </c>
      <c r="O98" s="208">
        <v>0.295871582190372</v>
      </c>
      <c r="P98" s="208">
        <v>0.369058555807421</v>
      </c>
      <c r="Q98" s="208">
        <v>0.246303494624123</v>
      </c>
      <c r="R98" s="208">
        <v>0.479653754742822</v>
      </c>
      <c r="S98" s="208">
        <v>0.0112521135481922</v>
      </c>
      <c r="T98" s="208">
        <v>0.302706083924935</v>
      </c>
      <c r="U98" s="208">
        <v>0.062386334069056</v>
      </c>
      <c r="V98" s="208">
        <v>0.0144054672102684</v>
      </c>
      <c r="W98" s="208">
        <v>0.319407107582784</v>
      </c>
      <c r="X98" s="208">
        <v>0.252551862791764</v>
      </c>
      <c r="Y98" s="208">
        <v>0.106783281333199</v>
      </c>
      <c r="Z98" s="208">
        <v>0.540580677612131</v>
      </c>
      <c r="AA98" s="208">
        <v>0.23908937427779</v>
      </c>
      <c r="AB98" s="208">
        <v>0.214727198615505</v>
      </c>
      <c r="AC98" s="208">
        <v>0.599051840484725</v>
      </c>
      <c r="AD98" s="208">
        <v>0.350963823343086</v>
      </c>
      <c r="AE98" s="208">
        <v>0.767422277856048</v>
      </c>
      <c r="AF98" s="208">
        <v>0.0542790916363853</v>
      </c>
      <c r="AG98" s="208">
        <v>1.52686436077495</v>
      </c>
      <c r="AH98" s="208">
        <v>0.407475425930276</v>
      </c>
      <c r="AI98" s="208">
        <v>0.369970846129061</v>
      </c>
      <c r="AJ98" s="208">
        <v>0.314151485984055</v>
      </c>
      <c r="AK98" s="208">
        <v>8.19142352889024</v>
      </c>
      <c r="AL98" s="208">
        <v>52.8176772749788</v>
      </c>
      <c r="AM98" s="208">
        <v>13.7587955337282</v>
      </c>
      <c r="AN98" s="208">
        <v>0.295352235255973</v>
      </c>
      <c r="AO98" s="208">
        <v>0.833412223874693</v>
      </c>
      <c r="AP98" s="208">
        <v>1.19398590244778</v>
      </c>
      <c r="AQ98" s="208">
        <v>1.05232712481451</v>
      </c>
      <c r="AR98" s="208">
        <v>9.39294550130766</v>
      </c>
      <c r="AS98" s="208">
        <v>14.7469164549266</v>
      </c>
      <c r="AT98" s="208">
        <v>21.4051230760489</v>
      </c>
      <c r="AU98" s="208">
        <v>70.1182222389834</v>
      </c>
      <c r="AV98" s="208">
        <v>8.53840834996936</v>
      </c>
      <c r="AW98" s="208">
        <v>79.3523612317381</v>
      </c>
      <c r="AX98" s="208">
        <v>24.1208741477165</v>
      </c>
      <c r="AY98" s="208">
        <v>23.2357922958483</v>
      </c>
      <c r="AZ98" s="208">
        <v>42.7894409067232</v>
      </c>
      <c r="BA98" s="208">
        <v>18.4851097021657</v>
      </c>
      <c r="BB98" s="208">
        <v>0</v>
      </c>
      <c r="BC98" s="209">
        <v>400.916087999703</v>
      </c>
      <c r="BD98" s="210">
        <v>0</v>
      </c>
      <c r="BE98" s="208">
        <v>0</v>
      </c>
      <c r="BF98" s="208">
        <v>0</v>
      </c>
      <c r="BG98" s="208">
        <v>0</v>
      </c>
      <c r="BH98" s="208">
        <v>0</v>
      </c>
      <c r="BI98" s="208">
        <v>1122.55315948445</v>
      </c>
      <c r="BJ98" s="208">
        <v>0</v>
      </c>
      <c r="BK98" s="208">
        <v>0</v>
      </c>
      <c r="BL98" s="211">
        <v>1122.55315948445</v>
      </c>
      <c r="BM98" s="213">
        <v>1523.46924748415</v>
      </c>
    </row>
    <row r="99" spans="1:65">
      <c r="A99" s="86" t="s">
        <v>327</v>
      </c>
      <c r="B99" s="200" t="s">
        <v>328</v>
      </c>
      <c r="C99" s="208">
        <v>0</v>
      </c>
      <c r="D99" s="208">
        <v>0</v>
      </c>
      <c r="E99" s="208">
        <v>0</v>
      </c>
      <c r="F99" s="208">
        <v>0</v>
      </c>
      <c r="G99" s="208">
        <v>0</v>
      </c>
      <c r="H99" s="208">
        <v>0</v>
      </c>
      <c r="I99" s="208">
        <v>0</v>
      </c>
      <c r="J99" s="208">
        <v>0</v>
      </c>
      <c r="K99" s="208">
        <v>0</v>
      </c>
      <c r="L99" s="208">
        <v>0</v>
      </c>
      <c r="M99" s="208">
        <v>0</v>
      </c>
      <c r="N99" s="208">
        <v>0</v>
      </c>
      <c r="O99" s="208">
        <v>0</v>
      </c>
      <c r="P99" s="208">
        <v>0</v>
      </c>
      <c r="Q99" s="208">
        <v>0</v>
      </c>
      <c r="R99" s="208">
        <v>0</v>
      </c>
      <c r="S99" s="208">
        <v>0</v>
      </c>
      <c r="T99" s="208">
        <v>1.12257571385337</v>
      </c>
      <c r="U99" s="208">
        <v>0</v>
      </c>
      <c r="V99" s="208">
        <v>0</v>
      </c>
      <c r="W99" s="208">
        <v>0</v>
      </c>
      <c r="X99" s="208">
        <v>0</v>
      </c>
      <c r="Y99" s="208">
        <v>0</v>
      </c>
      <c r="Z99" s="208">
        <v>0</v>
      </c>
      <c r="AA99" s="208">
        <v>0</v>
      </c>
      <c r="AB99" s="208">
        <v>0</v>
      </c>
      <c r="AC99" s="208">
        <v>0</v>
      </c>
      <c r="AD99" s="208">
        <v>0</v>
      </c>
      <c r="AE99" s="208">
        <v>0</v>
      </c>
      <c r="AF99" s="208">
        <v>0</v>
      </c>
      <c r="AG99" s="208">
        <v>0</v>
      </c>
      <c r="AH99" s="208">
        <v>0</v>
      </c>
      <c r="AI99" s="208">
        <v>0.0944444179389077</v>
      </c>
      <c r="AJ99" s="208">
        <v>0</v>
      </c>
      <c r="AK99" s="208">
        <v>0</v>
      </c>
      <c r="AL99" s="208">
        <v>0.200938814597228</v>
      </c>
      <c r="AM99" s="208">
        <v>0</v>
      </c>
      <c r="AN99" s="208">
        <v>0</v>
      </c>
      <c r="AO99" s="208">
        <v>0</v>
      </c>
      <c r="AP99" s="208">
        <v>0</v>
      </c>
      <c r="AQ99" s="208">
        <v>0.058274405717996</v>
      </c>
      <c r="AR99" s="208">
        <v>0</v>
      </c>
      <c r="AS99" s="208">
        <v>0.0798942807320042</v>
      </c>
      <c r="AT99" s="208">
        <v>0</v>
      </c>
      <c r="AU99" s="208">
        <v>1.72270480739379</v>
      </c>
      <c r="AV99" s="208">
        <v>0.0750637066955939</v>
      </c>
      <c r="AW99" s="208">
        <v>4.91579255339573</v>
      </c>
      <c r="AX99" s="208">
        <v>0</v>
      </c>
      <c r="AY99" s="208">
        <v>6.46686534253783</v>
      </c>
      <c r="AZ99" s="208">
        <v>3.52656155728225</v>
      </c>
      <c r="BA99" s="208">
        <v>0.14071924257858</v>
      </c>
      <c r="BB99" s="208">
        <v>0</v>
      </c>
      <c r="BC99" s="209">
        <v>18.4038348427233</v>
      </c>
      <c r="BD99" s="210">
        <v>0</v>
      </c>
      <c r="BE99" s="208">
        <v>7.86436496649476</v>
      </c>
      <c r="BF99" s="208">
        <v>7.86436496649476</v>
      </c>
      <c r="BG99" s="208">
        <v>0</v>
      </c>
      <c r="BH99" s="208">
        <v>0</v>
      </c>
      <c r="BI99" s="208">
        <v>13.167703833494</v>
      </c>
      <c r="BJ99" s="208">
        <v>0</v>
      </c>
      <c r="BK99" s="208">
        <v>0</v>
      </c>
      <c r="BL99" s="211">
        <v>21.0320687999888</v>
      </c>
      <c r="BM99" s="213">
        <v>39.435903642712</v>
      </c>
    </row>
    <row r="100" spans="1:65">
      <c r="A100" s="86" t="s">
        <v>329</v>
      </c>
      <c r="B100" s="200" t="s">
        <v>330</v>
      </c>
      <c r="C100" s="208">
        <v>0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8">
        <v>0</v>
      </c>
      <c r="L100" s="208">
        <v>0</v>
      </c>
      <c r="M100" s="208">
        <v>0</v>
      </c>
      <c r="N100" s="208">
        <v>0</v>
      </c>
      <c r="O100" s="208">
        <v>0</v>
      </c>
      <c r="P100" s="208">
        <v>0</v>
      </c>
      <c r="Q100" s="208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8">
        <v>0</v>
      </c>
      <c r="X100" s="208">
        <v>0</v>
      </c>
      <c r="Y100" s="208">
        <v>0</v>
      </c>
      <c r="Z100" s="208">
        <v>0</v>
      </c>
      <c r="AA100" s="208">
        <v>0</v>
      </c>
      <c r="AB100" s="208">
        <v>0</v>
      </c>
      <c r="AC100" s="208">
        <v>0</v>
      </c>
      <c r="AD100" s="208">
        <v>0</v>
      </c>
      <c r="AE100" s="208">
        <v>0</v>
      </c>
      <c r="AF100" s="208">
        <v>0</v>
      </c>
      <c r="AG100" s="208">
        <v>0</v>
      </c>
      <c r="AH100" s="208">
        <v>0</v>
      </c>
      <c r="AI100" s="208">
        <v>0</v>
      </c>
      <c r="AJ100" s="208">
        <v>0</v>
      </c>
      <c r="AK100" s="208">
        <v>0</v>
      </c>
      <c r="AL100" s="208">
        <v>0</v>
      </c>
      <c r="AM100" s="208">
        <v>0</v>
      </c>
      <c r="AN100" s="208">
        <v>0</v>
      </c>
      <c r="AO100" s="208">
        <v>0</v>
      </c>
      <c r="AP100" s="208">
        <v>0</v>
      </c>
      <c r="AQ100" s="208">
        <v>0</v>
      </c>
      <c r="AR100" s="208">
        <v>0</v>
      </c>
      <c r="AS100" s="208">
        <v>10.3416460341615</v>
      </c>
      <c r="AT100" s="208">
        <v>1.471100872469</v>
      </c>
      <c r="AU100" s="208">
        <v>0</v>
      </c>
      <c r="AV100" s="208">
        <v>0</v>
      </c>
      <c r="AW100" s="208">
        <v>10.1169584726153</v>
      </c>
      <c r="AX100" s="208">
        <v>0</v>
      </c>
      <c r="AY100" s="208">
        <v>0</v>
      </c>
      <c r="AZ100" s="208">
        <v>0</v>
      </c>
      <c r="BA100" s="208">
        <v>0.12123481065173</v>
      </c>
      <c r="BB100" s="208">
        <v>0</v>
      </c>
      <c r="BC100" s="209">
        <v>22.0509401898975</v>
      </c>
      <c r="BD100" s="210">
        <v>0</v>
      </c>
      <c r="BE100" s="208">
        <v>0.211444717745716</v>
      </c>
      <c r="BF100" s="208">
        <v>0.211444717745716</v>
      </c>
      <c r="BG100" s="208">
        <v>0</v>
      </c>
      <c r="BH100" s="208">
        <v>0</v>
      </c>
      <c r="BI100" s="208">
        <v>4.06992949713315</v>
      </c>
      <c r="BJ100" s="208">
        <v>0</v>
      </c>
      <c r="BK100" s="208">
        <v>0</v>
      </c>
      <c r="BL100" s="211">
        <v>4.28137421487887</v>
      </c>
      <c r="BM100" s="213">
        <v>26.3323144047764</v>
      </c>
    </row>
    <row r="101" spans="1:65">
      <c r="A101" s="86" t="s">
        <v>331</v>
      </c>
      <c r="B101" s="200" t="s">
        <v>332</v>
      </c>
      <c r="C101" s="208">
        <v>0</v>
      </c>
      <c r="D101" s="208">
        <v>0</v>
      </c>
      <c r="E101" s="208">
        <v>0</v>
      </c>
      <c r="F101" s="208">
        <v>0.00137492903655702</v>
      </c>
      <c r="G101" s="208">
        <v>0.000627560306254885</v>
      </c>
      <c r="H101" s="208">
        <v>0.452746670081561</v>
      </c>
      <c r="I101" s="208">
        <v>0.876854827862173</v>
      </c>
      <c r="J101" s="208">
        <v>0.0413724536658533</v>
      </c>
      <c r="K101" s="208">
        <v>0.40453755855642</v>
      </c>
      <c r="L101" s="208">
        <v>0.0480800622458163</v>
      </c>
      <c r="M101" s="208">
        <v>0.0284681123477589</v>
      </c>
      <c r="N101" s="208">
        <v>0</v>
      </c>
      <c r="O101" s="208">
        <v>0</v>
      </c>
      <c r="P101" s="208">
        <v>0.548266636109262</v>
      </c>
      <c r="Q101" s="208">
        <v>0</v>
      </c>
      <c r="R101" s="208">
        <v>0.162268124660366</v>
      </c>
      <c r="S101" s="208">
        <v>0</v>
      </c>
      <c r="T101" s="208">
        <v>0.921689618317517</v>
      </c>
      <c r="U101" s="208">
        <v>0.0825662840361567</v>
      </c>
      <c r="V101" s="208">
        <v>0.0569503056203788</v>
      </c>
      <c r="W101" s="208">
        <v>0.307941455110305</v>
      </c>
      <c r="X101" s="208">
        <v>0.103440832161529</v>
      </c>
      <c r="Y101" s="208">
        <v>0.255320160484102</v>
      </c>
      <c r="Z101" s="208">
        <v>0.19922818797611</v>
      </c>
      <c r="AA101" s="208">
        <v>0.0708817311765276</v>
      </c>
      <c r="AB101" s="208">
        <v>0.224336821876975</v>
      </c>
      <c r="AC101" s="208">
        <v>0.310110489351193</v>
      </c>
      <c r="AD101" s="208">
        <v>0.458624099037244</v>
      </c>
      <c r="AE101" s="208">
        <v>0.105855362213631</v>
      </c>
      <c r="AF101" s="208">
        <v>0.0292686884912331</v>
      </c>
      <c r="AG101" s="208">
        <v>0.622559678492495</v>
      </c>
      <c r="AH101" s="208">
        <v>0.368943028987164</v>
      </c>
      <c r="AI101" s="208">
        <v>2.02858822693422</v>
      </c>
      <c r="AJ101" s="208">
        <v>0.824438133470872</v>
      </c>
      <c r="AK101" s="208">
        <v>0.964285754136399</v>
      </c>
      <c r="AL101" s="208">
        <v>28.4891013326558</v>
      </c>
      <c r="AM101" s="208">
        <v>3.71423940451447</v>
      </c>
      <c r="AN101" s="208">
        <v>0</v>
      </c>
      <c r="AO101" s="208">
        <v>3.02121658838531</v>
      </c>
      <c r="AP101" s="208">
        <v>4.86242734012482</v>
      </c>
      <c r="AQ101" s="208">
        <v>0.131041471181059</v>
      </c>
      <c r="AR101" s="208">
        <v>0.142744151385269</v>
      </c>
      <c r="AS101" s="208">
        <v>4.29415338694736</v>
      </c>
      <c r="AT101" s="208">
        <v>24.4135637698524</v>
      </c>
      <c r="AU101" s="208">
        <v>37.229074884856</v>
      </c>
      <c r="AV101" s="208">
        <v>0.850078892065503</v>
      </c>
      <c r="AW101" s="208">
        <v>42.7259156327314</v>
      </c>
      <c r="AX101" s="208">
        <v>3.11517096621365</v>
      </c>
      <c r="AY101" s="208">
        <v>33.5601641903486</v>
      </c>
      <c r="AZ101" s="208">
        <v>1.73623057171982</v>
      </c>
      <c r="BA101" s="208">
        <v>3.93816654221761</v>
      </c>
      <c r="BB101" s="208">
        <v>0</v>
      </c>
      <c r="BC101" s="209">
        <v>202.722914917945</v>
      </c>
      <c r="BD101" s="210">
        <v>0</v>
      </c>
      <c r="BE101" s="208">
        <v>0</v>
      </c>
      <c r="BF101" s="208">
        <v>0</v>
      </c>
      <c r="BG101" s="208">
        <v>0</v>
      </c>
      <c r="BH101" s="208">
        <v>0</v>
      </c>
      <c r="BI101" s="208">
        <v>23.3977791806759</v>
      </c>
      <c r="BJ101" s="208">
        <v>63.7493347623828</v>
      </c>
      <c r="BK101" s="208">
        <v>0</v>
      </c>
      <c r="BL101" s="211">
        <v>87.1471139430587</v>
      </c>
      <c r="BM101" s="213">
        <v>289.870028861004</v>
      </c>
    </row>
    <row r="102" spans="1:65">
      <c r="A102" s="86" t="s">
        <v>333</v>
      </c>
      <c r="B102" s="200" t="s">
        <v>135</v>
      </c>
      <c r="C102" s="208">
        <v>57.5792582245035</v>
      </c>
      <c r="D102" s="208">
        <v>22.1171228483984</v>
      </c>
      <c r="E102" s="208">
        <v>5.80130319496664</v>
      </c>
      <c r="F102" s="208">
        <v>0.0473387505419144</v>
      </c>
      <c r="G102" s="208">
        <v>1.50684028138416</v>
      </c>
      <c r="H102" s="208">
        <v>79.4139987067396</v>
      </c>
      <c r="I102" s="208">
        <v>2.69464630051655</v>
      </c>
      <c r="J102" s="208">
        <v>7.37244930690216</v>
      </c>
      <c r="K102" s="208">
        <v>22.959330354337</v>
      </c>
      <c r="L102" s="208">
        <v>2.54023692462236</v>
      </c>
      <c r="M102" s="208">
        <v>2.89762672010711</v>
      </c>
      <c r="N102" s="208">
        <v>24.2736533878778</v>
      </c>
      <c r="O102" s="208">
        <v>3.14242393300632</v>
      </c>
      <c r="P102" s="208">
        <v>12.2600575839718</v>
      </c>
      <c r="Q102" s="208">
        <v>1.59114711182538</v>
      </c>
      <c r="R102" s="208">
        <v>19.7917608220758</v>
      </c>
      <c r="S102" s="208">
        <v>0.67265311882577</v>
      </c>
      <c r="T102" s="208">
        <v>34.9313507774191</v>
      </c>
      <c r="U102" s="208">
        <v>4.44755501084146</v>
      </c>
      <c r="V102" s="208">
        <v>0.984523901590468</v>
      </c>
      <c r="W102" s="208">
        <v>12.4366561772189</v>
      </c>
      <c r="X102" s="208">
        <v>6.66999069136716</v>
      </c>
      <c r="Y102" s="208">
        <v>6.45554587037392</v>
      </c>
      <c r="Z102" s="208">
        <v>16.9386444203799</v>
      </c>
      <c r="AA102" s="208">
        <v>2.49015033865574</v>
      </c>
      <c r="AB102" s="208">
        <v>3.37273409702596</v>
      </c>
      <c r="AC102" s="208">
        <v>36.1459963762747</v>
      </c>
      <c r="AD102" s="208">
        <v>14.5751718998521</v>
      </c>
      <c r="AE102" s="208">
        <v>9.46967841968027</v>
      </c>
      <c r="AF102" s="208">
        <v>0.544854020500046</v>
      </c>
      <c r="AG102" s="208">
        <v>16.6643493459675</v>
      </c>
      <c r="AH102" s="208">
        <v>8.03125493690773</v>
      </c>
      <c r="AI102" s="208">
        <v>51.9508295013256</v>
      </c>
      <c r="AJ102" s="208">
        <v>13.7979533378867</v>
      </c>
      <c r="AK102" s="208">
        <v>65.7103353354917</v>
      </c>
      <c r="AL102" s="208">
        <v>173.592094778153</v>
      </c>
      <c r="AM102" s="208">
        <v>65.7178202401448</v>
      </c>
      <c r="AN102" s="208">
        <v>3.58015036579172</v>
      </c>
      <c r="AO102" s="208">
        <v>8.62883880538914</v>
      </c>
      <c r="AP102" s="208">
        <v>15.1356160477344</v>
      </c>
      <c r="AQ102" s="208">
        <v>4.88406169807762</v>
      </c>
      <c r="AR102" s="208">
        <v>23.7670928066679</v>
      </c>
      <c r="AS102" s="208">
        <v>25.4038772073371</v>
      </c>
      <c r="AT102" s="208">
        <v>19.5999426186682</v>
      </c>
      <c r="AU102" s="208">
        <v>232.927662002385</v>
      </c>
      <c r="AV102" s="208">
        <v>166.076383608353</v>
      </c>
      <c r="AW102" s="208">
        <v>39.9843223678448</v>
      </c>
      <c r="AX102" s="208">
        <v>34.8012024885603</v>
      </c>
      <c r="AY102" s="208">
        <v>65.9365924895829</v>
      </c>
      <c r="AZ102" s="208">
        <v>79.9302732812775</v>
      </c>
      <c r="BA102" s="208">
        <v>10.8632099728058</v>
      </c>
      <c r="BB102" s="208">
        <v>0</v>
      </c>
      <c r="BC102" s="209">
        <v>1543.10856280813</v>
      </c>
      <c r="BD102" s="210">
        <v>0</v>
      </c>
      <c r="BE102" s="208">
        <v>0</v>
      </c>
      <c r="BF102" s="208">
        <v>0</v>
      </c>
      <c r="BG102" s="208">
        <v>0</v>
      </c>
      <c r="BH102" s="208">
        <v>0</v>
      </c>
      <c r="BI102" s="208">
        <v>1217.10133952469</v>
      </c>
      <c r="BJ102" s="208">
        <v>0</v>
      </c>
      <c r="BK102" s="208">
        <v>0</v>
      </c>
      <c r="BL102" s="211">
        <v>1217.10133952469</v>
      </c>
      <c r="BM102" s="213">
        <v>2760.20990233282</v>
      </c>
    </row>
    <row r="103" spans="1:65">
      <c r="A103" s="86" t="s">
        <v>334</v>
      </c>
      <c r="B103" s="200" t="s">
        <v>335</v>
      </c>
      <c r="C103" s="208">
        <v>0</v>
      </c>
      <c r="D103" s="208">
        <v>0</v>
      </c>
      <c r="E103" s="208">
        <v>0</v>
      </c>
      <c r="F103" s="208">
        <v>0</v>
      </c>
      <c r="G103" s="208">
        <v>0</v>
      </c>
      <c r="H103" s="208">
        <v>0</v>
      </c>
      <c r="I103" s="208">
        <v>0</v>
      </c>
      <c r="J103" s="208">
        <v>0</v>
      </c>
      <c r="K103" s="208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Y103" s="208">
        <v>0</v>
      </c>
      <c r="Z103" s="208">
        <v>0</v>
      </c>
      <c r="AA103" s="208">
        <v>0</v>
      </c>
      <c r="AB103" s="208">
        <v>0</v>
      </c>
      <c r="AC103" s="208">
        <v>0</v>
      </c>
      <c r="AD103" s="208">
        <v>0</v>
      </c>
      <c r="AE103" s="208">
        <v>0</v>
      </c>
      <c r="AF103" s="208">
        <v>0</v>
      </c>
      <c r="AG103" s="208">
        <v>0</v>
      </c>
      <c r="AH103" s="208">
        <v>0</v>
      </c>
      <c r="AI103" s="208">
        <v>0</v>
      </c>
      <c r="AJ103" s="208">
        <v>0</v>
      </c>
      <c r="AK103" s="208">
        <v>0</v>
      </c>
      <c r="AL103" s="208">
        <v>0</v>
      </c>
      <c r="AM103" s="208">
        <v>0</v>
      </c>
      <c r="AN103" s="208">
        <v>0</v>
      </c>
      <c r="AO103" s="208">
        <v>0</v>
      </c>
      <c r="AP103" s="208">
        <v>0</v>
      </c>
      <c r="AQ103" s="208">
        <v>0</v>
      </c>
      <c r="AR103" s="208">
        <v>0</v>
      </c>
      <c r="AS103" s="208">
        <v>0</v>
      </c>
      <c r="AT103" s="208">
        <v>0</v>
      </c>
      <c r="AU103" s="208">
        <v>0</v>
      </c>
      <c r="AV103" s="208">
        <v>0</v>
      </c>
      <c r="AW103" s="208">
        <v>0</v>
      </c>
      <c r="AX103" s="208">
        <v>0</v>
      </c>
      <c r="AY103" s="208">
        <v>0</v>
      </c>
      <c r="AZ103" s="208">
        <v>0</v>
      </c>
      <c r="BA103" s="208">
        <v>0</v>
      </c>
      <c r="BB103" s="208">
        <v>0</v>
      </c>
      <c r="BC103" s="209">
        <v>0</v>
      </c>
      <c r="BD103" s="210">
        <v>0</v>
      </c>
      <c r="BE103" s="208">
        <v>0</v>
      </c>
      <c r="BF103" s="208">
        <v>0</v>
      </c>
      <c r="BG103" s="208">
        <v>0</v>
      </c>
      <c r="BH103" s="208">
        <v>0</v>
      </c>
      <c r="BI103" s="208">
        <v>0</v>
      </c>
      <c r="BJ103" s="208">
        <v>0</v>
      </c>
      <c r="BK103" s="208">
        <v>0</v>
      </c>
      <c r="BL103" s="211">
        <v>0</v>
      </c>
      <c r="BM103" s="213">
        <v>0</v>
      </c>
    </row>
    <row r="104" spans="1:65">
      <c r="A104" s="86" t="s">
        <v>336</v>
      </c>
      <c r="B104" s="200" t="s">
        <v>337</v>
      </c>
      <c r="C104" s="208">
        <v>0</v>
      </c>
      <c r="D104" s="208">
        <v>0</v>
      </c>
      <c r="E104" s="208">
        <v>0</v>
      </c>
      <c r="F104" s="208">
        <v>0</v>
      </c>
      <c r="G104" s="208">
        <v>0</v>
      </c>
      <c r="H104" s="208">
        <v>0.0978218323636273</v>
      </c>
      <c r="I104" s="208">
        <v>0</v>
      </c>
      <c r="J104" s="208">
        <v>0</v>
      </c>
      <c r="K104" s="208">
        <v>0</v>
      </c>
      <c r="L104" s="208">
        <v>0.032109887326417</v>
      </c>
      <c r="M104" s="208">
        <v>0.0324230583055386</v>
      </c>
      <c r="N104" s="208">
        <v>0</v>
      </c>
      <c r="O104" s="208">
        <v>0</v>
      </c>
      <c r="P104" s="208">
        <v>0</v>
      </c>
      <c r="Q104" s="208">
        <v>0</v>
      </c>
      <c r="R104" s="208">
        <v>0</v>
      </c>
      <c r="S104" s="208">
        <v>0</v>
      </c>
      <c r="T104" s="208">
        <v>0</v>
      </c>
      <c r="U104" s="208">
        <v>0</v>
      </c>
      <c r="V104" s="208">
        <v>0</v>
      </c>
      <c r="W104" s="208">
        <v>0.0718739986167845</v>
      </c>
      <c r="X104" s="208">
        <v>0</v>
      </c>
      <c r="Y104" s="208">
        <v>0</v>
      </c>
      <c r="Z104" s="208">
        <v>0</v>
      </c>
      <c r="AA104" s="208">
        <v>0</v>
      </c>
      <c r="AB104" s="208">
        <v>0</v>
      </c>
      <c r="AC104" s="208">
        <v>0</v>
      </c>
      <c r="AD104" s="208">
        <v>0</v>
      </c>
      <c r="AE104" s="208">
        <v>0</v>
      </c>
      <c r="AF104" s="208">
        <v>0</v>
      </c>
      <c r="AG104" s="208">
        <v>0</v>
      </c>
      <c r="AH104" s="208">
        <v>0</v>
      </c>
      <c r="AI104" s="208">
        <v>0.0807971228073918</v>
      </c>
      <c r="AJ104" s="208">
        <v>0</v>
      </c>
      <c r="AK104" s="208">
        <v>0.62688821168631</v>
      </c>
      <c r="AL104" s="208">
        <v>9.26563346820199</v>
      </c>
      <c r="AM104" s="208">
        <v>1.21954911556096</v>
      </c>
      <c r="AN104" s="208">
        <v>0</v>
      </c>
      <c r="AO104" s="208">
        <v>0</v>
      </c>
      <c r="AP104" s="208">
        <v>0.368600592559495</v>
      </c>
      <c r="AQ104" s="208">
        <v>0.243571852030567</v>
      </c>
      <c r="AR104" s="208">
        <v>5.54798434652299</v>
      </c>
      <c r="AS104" s="208">
        <v>0.17807624202499</v>
      </c>
      <c r="AT104" s="208">
        <v>0.415249921002986</v>
      </c>
      <c r="AU104" s="208">
        <v>0.0868111238385137</v>
      </c>
      <c r="AV104" s="208">
        <v>2.08185212325139</v>
      </c>
      <c r="AW104" s="208">
        <v>6.08678915390488</v>
      </c>
      <c r="AX104" s="208">
        <v>2.17132067945985</v>
      </c>
      <c r="AY104" s="208">
        <v>0.0970170620877183</v>
      </c>
      <c r="AZ104" s="208">
        <v>1.85026675597156</v>
      </c>
      <c r="BA104" s="208">
        <v>0.753955879660724</v>
      </c>
      <c r="BB104" s="208">
        <v>0</v>
      </c>
      <c r="BC104" s="209">
        <v>31.3085924271847</v>
      </c>
      <c r="BD104" s="210">
        <v>0</v>
      </c>
      <c r="BE104" s="208">
        <v>0.0972175060875615</v>
      </c>
      <c r="BF104" s="208">
        <v>0.0972175060875615</v>
      </c>
      <c r="BG104" s="208">
        <v>0</v>
      </c>
      <c r="BH104" s="208">
        <v>0</v>
      </c>
      <c r="BI104" s="208">
        <v>9.58459064119352</v>
      </c>
      <c r="BJ104" s="208">
        <v>0</v>
      </c>
      <c r="BK104" s="208">
        <v>0</v>
      </c>
      <c r="BL104" s="211">
        <v>9.68180814728108</v>
      </c>
      <c r="BM104" s="213">
        <v>40.9904005744658</v>
      </c>
    </row>
    <row r="105" spans="1:65">
      <c r="A105" s="86" t="s">
        <v>338</v>
      </c>
      <c r="B105" s="200" t="s">
        <v>339</v>
      </c>
      <c r="C105" s="208">
        <v>0</v>
      </c>
      <c r="D105" s="208">
        <v>0</v>
      </c>
      <c r="E105" s="208">
        <v>0</v>
      </c>
      <c r="F105" s="208">
        <v>0.000989494238960082</v>
      </c>
      <c r="G105" s="208">
        <v>0.0940081264657014</v>
      </c>
      <c r="H105" s="208">
        <v>2.35277668630114</v>
      </c>
      <c r="I105" s="208">
        <v>1.46621370081007</v>
      </c>
      <c r="J105" s="208">
        <v>1.66843846297405</v>
      </c>
      <c r="K105" s="208">
        <v>5.36334781767688</v>
      </c>
      <c r="L105" s="208">
        <v>0.169360721462881</v>
      </c>
      <c r="M105" s="208">
        <v>0.270967098268765</v>
      </c>
      <c r="N105" s="208">
        <v>2.19909375657132</v>
      </c>
      <c r="O105" s="208">
        <v>0.242523497664243</v>
      </c>
      <c r="P105" s="208">
        <v>0.958500052483806</v>
      </c>
      <c r="Q105" s="208">
        <v>0.0386709979589698</v>
      </c>
      <c r="R105" s="208">
        <v>17.8707420386234</v>
      </c>
      <c r="S105" s="208">
        <v>0.0400283901424886</v>
      </c>
      <c r="T105" s="208">
        <v>5.16118268786202</v>
      </c>
      <c r="U105" s="208">
        <v>0.230757246432422</v>
      </c>
      <c r="V105" s="208">
        <v>0.0647141430355566</v>
      </c>
      <c r="W105" s="208">
        <v>2.30366090577529</v>
      </c>
      <c r="X105" s="208">
        <v>1.05761950619221</v>
      </c>
      <c r="Y105" s="208">
        <v>0.424436840958894</v>
      </c>
      <c r="Z105" s="208">
        <v>1.95591123974036</v>
      </c>
      <c r="AA105" s="208">
        <v>0.654933521415441</v>
      </c>
      <c r="AB105" s="208">
        <v>0.275259345380453</v>
      </c>
      <c r="AC105" s="208">
        <v>4.54507843636541</v>
      </c>
      <c r="AD105" s="208">
        <v>2.55224827400885</v>
      </c>
      <c r="AE105" s="208">
        <v>1.2703919888851</v>
      </c>
      <c r="AF105" s="208">
        <v>0.154331018280758</v>
      </c>
      <c r="AG105" s="208">
        <v>0.796413690633325</v>
      </c>
      <c r="AH105" s="208">
        <v>0.551565559154167</v>
      </c>
      <c r="AI105" s="208">
        <v>1.88050892954269</v>
      </c>
      <c r="AJ105" s="208">
        <v>3.49133522118434</v>
      </c>
      <c r="AK105" s="208">
        <v>9.71121576738505</v>
      </c>
      <c r="AL105" s="208">
        <v>151.315147555806</v>
      </c>
      <c r="AM105" s="208">
        <v>18.2512965889898</v>
      </c>
      <c r="AN105" s="208">
        <v>0.95935127177462</v>
      </c>
      <c r="AO105" s="208">
        <v>3.53248593610998</v>
      </c>
      <c r="AP105" s="208">
        <v>2.90431215923038</v>
      </c>
      <c r="AQ105" s="208">
        <v>1.47748308930395</v>
      </c>
      <c r="AR105" s="208">
        <v>12.1113961727361</v>
      </c>
      <c r="AS105" s="208">
        <v>28.5352416885972</v>
      </c>
      <c r="AT105" s="208">
        <v>40.6099420342941</v>
      </c>
      <c r="AU105" s="208">
        <v>50.3778175027091</v>
      </c>
      <c r="AV105" s="208">
        <v>17.1396999950857</v>
      </c>
      <c r="AW105" s="208">
        <v>81.9950974545455</v>
      </c>
      <c r="AX105" s="208">
        <v>12.358718055672</v>
      </c>
      <c r="AY105" s="208">
        <v>10.5656118696751</v>
      </c>
      <c r="AZ105" s="208">
        <v>18.435743494208</v>
      </c>
      <c r="BA105" s="208">
        <v>15.310210122807</v>
      </c>
      <c r="BB105" s="208">
        <v>0</v>
      </c>
      <c r="BC105" s="209">
        <v>535.69678015542</v>
      </c>
      <c r="BD105" s="210">
        <v>0</v>
      </c>
      <c r="BE105" s="208">
        <v>0</v>
      </c>
      <c r="BF105" s="208">
        <v>0</v>
      </c>
      <c r="BG105" s="208">
        <v>0</v>
      </c>
      <c r="BH105" s="208">
        <v>0</v>
      </c>
      <c r="BI105" s="208">
        <v>42.4003623015085</v>
      </c>
      <c r="BJ105" s="208">
        <v>0</v>
      </c>
      <c r="BK105" s="208">
        <v>0</v>
      </c>
      <c r="BL105" s="211">
        <v>42.4003623015085</v>
      </c>
      <c r="BM105" s="213">
        <v>578.097142456928</v>
      </c>
    </row>
    <row r="106" spans="1:65">
      <c r="A106" s="86" t="s">
        <v>340</v>
      </c>
      <c r="B106" s="200" t="s">
        <v>341</v>
      </c>
      <c r="C106" s="208">
        <v>0</v>
      </c>
      <c r="D106" s="208">
        <v>0</v>
      </c>
      <c r="E106" s="208">
        <v>0</v>
      </c>
      <c r="F106" s="208">
        <v>0</v>
      </c>
      <c r="G106" s="208">
        <v>0.000467239587030021</v>
      </c>
      <c r="H106" s="208">
        <v>0.0599739093869555</v>
      </c>
      <c r="I106" s="208">
        <v>0</v>
      </c>
      <c r="J106" s="208">
        <v>0.051648856068893</v>
      </c>
      <c r="K106" s="208">
        <v>0</v>
      </c>
      <c r="L106" s="208">
        <v>0</v>
      </c>
      <c r="M106" s="208">
        <v>0</v>
      </c>
      <c r="N106" s="208">
        <v>0</v>
      </c>
      <c r="O106" s="208">
        <v>0</v>
      </c>
      <c r="P106" s="208">
        <v>0</v>
      </c>
      <c r="Q106" s="208">
        <v>0</v>
      </c>
      <c r="R106" s="208">
        <v>0</v>
      </c>
      <c r="S106" s="208">
        <v>0</v>
      </c>
      <c r="T106" s="208">
        <v>0.183621063823764</v>
      </c>
      <c r="U106" s="208">
        <v>0.0173527043702164</v>
      </c>
      <c r="V106" s="208">
        <v>0.021477573691647</v>
      </c>
      <c r="W106" s="208">
        <v>0</v>
      </c>
      <c r="X106" s="208">
        <v>0</v>
      </c>
      <c r="Y106" s="208">
        <v>0.0182768221458772</v>
      </c>
      <c r="Z106" s="208">
        <v>0</v>
      </c>
      <c r="AA106" s="208">
        <v>0</v>
      </c>
      <c r="AB106" s="208">
        <v>0.0195515660036861</v>
      </c>
      <c r="AC106" s="208">
        <v>0</v>
      </c>
      <c r="AD106" s="208">
        <v>0.118798439923093</v>
      </c>
      <c r="AE106" s="208">
        <v>0.0543611725487308</v>
      </c>
      <c r="AF106" s="208">
        <v>0</v>
      </c>
      <c r="AG106" s="208">
        <v>0</v>
      </c>
      <c r="AH106" s="208">
        <v>0</v>
      </c>
      <c r="AI106" s="208">
        <v>0.0168574951046161</v>
      </c>
      <c r="AJ106" s="208">
        <v>0</v>
      </c>
      <c r="AK106" s="208">
        <v>0</v>
      </c>
      <c r="AL106" s="208">
        <v>0.0359953277266227</v>
      </c>
      <c r="AM106" s="208">
        <v>0</v>
      </c>
      <c r="AN106" s="208">
        <v>0</v>
      </c>
      <c r="AO106" s="208">
        <v>0</v>
      </c>
      <c r="AP106" s="208">
        <v>0</v>
      </c>
      <c r="AQ106" s="208">
        <v>0</v>
      </c>
      <c r="AR106" s="208">
        <v>0</v>
      </c>
      <c r="AS106" s="208">
        <v>0.0136852177384011</v>
      </c>
      <c r="AT106" s="208">
        <v>0</v>
      </c>
      <c r="AU106" s="208">
        <v>0</v>
      </c>
      <c r="AV106" s="208">
        <v>0</v>
      </c>
      <c r="AW106" s="208">
        <v>0.399561944004868</v>
      </c>
      <c r="AX106" s="208">
        <v>0</v>
      </c>
      <c r="AY106" s="208">
        <v>0</v>
      </c>
      <c r="AZ106" s="208">
        <v>0</v>
      </c>
      <c r="BA106" s="208">
        <v>0</v>
      </c>
      <c r="BB106" s="208">
        <v>0</v>
      </c>
      <c r="BC106" s="209">
        <v>1.0116293321244</v>
      </c>
      <c r="BD106" s="210">
        <v>0</v>
      </c>
      <c r="BE106" s="208">
        <v>0</v>
      </c>
      <c r="BF106" s="208">
        <v>0</v>
      </c>
      <c r="BG106" s="208">
        <v>0</v>
      </c>
      <c r="BH106" s="208">
        <v>0</v>
      </c>
      <c r="BI106" s="208">
        <v>0</v>
      </c>
      <c r="BJ106" s="208">
        <v>0</v>
      </c>
      <c r="BK106" s="208">
        <v>0</v>
      </c>
      <c r="BL106" s="211">
        <v>0</v>
      </c>
      <c r="BM106" s="213">
        <v>1.0116293321244</v>
      </c>
    </row>
    <row r="107" spans="1:65">
      <c r="A107" s="86" t="s">
        <v>342</v>
      </c>
      <c r="B107" s="200" t="s">
        <v>343</v>
      </c>
      <c r="C107" s="208">
        <v>5.40549319684705</v>
      </c>
      <c r="D107" s="208">
        <v>0</v>
      </c>
      <c r="E107" s="208">
        <v>0</v>
      </c>
      <c r="F107" s="208">
        <v>0.00335703476630527</v>
      </c>
      <c r="G107" s="208">
        <v>0.0976099636723235</v>
      </c>
      <c r="H107" s="208">
        <v>1.94679516156467</v>
      </c>
      <c r="I107" s="208">
        <v>1.94391128400561</v>
      </c>
      <c r="J107" s="208">
        <v>0.148596514283079</v>
      </c>
      <c r="K107" s="208">
        <v>1.37311030565695</v>
      </c>
      <c r="L107" s="208">
        <v>0.113993573721662</v>
      </c>
      <c r="M107" s="208">
        <v>0.177972861106228</v>
      </c>
      <c r="N107" s="208">
        <v>0.756628014613004</v>
      </c>
      <c r="O107" s="208">
        <v>0.0913458822523344</v>
      </c>
      <c r="P107" s="208">
        <v>1.21806108942626</v>
      </c>
      <c r="Q107" s="208">
        <v>0.0389217524842299</v>
      </c>
      <c r="R107" s="208">
        <v>1.0250751497632</v>
      </c>
      <c r="S107" s="208">
        <v>0.0445956887057933</v>
      </c>
      <c r="T107" s="208">
        <v>3.14520292408993</v>
      </c>
      <c r="U107" s="208">
        <v>0.5765538431022</v>
      </c>
      <c r="V107" s="208">
        <v>0.14946707229228</v>
      </c>
      <c r="W107" s="208">
        <v>1.98269162944008</v>
      </c>
      <c r="X107" s="208">
        <v>0.575753368713485</v>
      </c>
      <c r="Y107" s="208">
        <v>0.784992291028498</v>
      </c>
      <c r="Z107" s="208">
        <v>1.57456949173192</v>
      </c>
      <c r="AA107" s="208">
        <v>0.313407737994383</v>
      </c>
      <c r="AB107" s="208">
        <v>0.34615755762081</v>
      </c>
      <c r="AC107" s="208">
        <v>7.75473905733745</v>
      </c>
      <c r="AD107" s="208">
        <v>1.00464534588798</v>
      </c>
      <c r="AE107" s="208">
        <v>0.940448043811202</v>
      </c>
      <c r="AF107" s="208">
        <v>0.175589994543696</v>
      </c>
      <c r="AG107" s="208">
        <v>1.51603647184416</v>
      </c>
      <c r="AH107" s="208">
        <v>0.933025015603421</v>
      </c>
      <c r="AI107" s="208">
        <v>5.72817008374507</v>
      </c>
      <c r="AJ107" s="208">
        <v>1.4943152435232</v>
      </c>
      <c r="AK107" s="208">
        <v>1.57364239398119</v>
      </c>
      <c r="AL107" s="208">
        <v>9.46995541478239</v>
      </c>
      <c r="AM107" s="208">
        <v>0.114721062383946</v>
      </c>
      <c r="AN107" s="208">
        <v>0.239509372081139</v>
      </c>
      <c r="AO107" s="208">
        <v>0</v>
      </c>
      <c r="AP107" s="208">
        <v>9.48890407416112</v>
      </c>
      <c r="AQ107" s="208">
        <v>0</v>
      </c>
      <c r="AR107" s="208">
        <v>0</v>
      </c>
      <c r="AS107" s="208">
        <v>0</v>
      </c>
      <c r="AT107" s="208">
        <v>4.64968082165086</v>
      </c>
      <c r="AU107" s="208">
        <v>1.69680899356551</v>
      </c>
      <c r="AV107" s="208">
        <v>0.0584786906610732</v>
      </c>
      <c r="AW107" s="208">
        <v>4.21079391920704</v>
      </c>
      <c r="AX107" s="208">
        <v>0.210030185867926</v>
      </c>
      <c r="AY107" s="208">
        <v>31.426390088294</v>
      </c>
      <c r="AZ107" s="208">
        <v>0.606167647787299</v>
      </c>
      <c r="BA107" s="208">
        <v>0</v>
      </c>
      <c r="BB107" s="208">
        <v>0</v>
      </c>
      <c r="BC107" s="209">
        <v>107.126315309602</v>
      </c>
      <c r="BD107" s="210">
        <v>0</v>
      </c>
      <c r="BE107" s="208">
        <v>0.00331298637744012</v>
      </c>
      <c r="BF107" s="208">
        <v>0.00331298637744012</v>
      </c>
      <c r="BG107" s="208">
        <v>0</v>
      </c>
      <c r="BH107" s="208">
        <v>0</v>
      </c>
      <c r="BI107" s="208">
        <v>1.23956308881295</v>
      </c>
      <c r="BJ107" s="208">
        <v>4.28761626256338</v>
      </c>
      <c r="BK107" s="208">
        <v>0</v>
      </c>
      <c r="BL107" s="211">
        <v>5.53049233775377</v>
      </c>
      <c r="BM107" s="213">
        <v>112.656807647356</v>
      </c>
    </row>
    <row r="108" spans="1:65">
      <c r="A108" s="86" t="s">
        <v>344</v>
      </c>
      <c r="B108" s="200" t="s">
        <v>345</v>
      </c>
      <c r="C108" s="208">
        <v>0</v>
      </c>
      <c r="D108" s="208">
        <v>2.06462756416577</v>
      </c>
      <c r="E108" s="208">
        <v>0.0912282148244893</v>
      </c>
      <c r="F108" s="208">
        <v>0</v>
      </c>
      <c r="G108" s="208">
        <v>0.0590867043804217</v>
      </c>
      <c r="H108" s="208">
        <v>7.81809826443899</v>
      </c>
      <c r="I108" s="208">
        <v>11.6536083970715</v>
      </c>
      <c r="J108" s="208">
        <v>8.30031405096267</v>
      </c>
      <c r="K108" s="208">
        <v>5.09172068474562</v>
      </c>
      <c r="L108" s="208">
        <v>0.162577651741647</v>
      </c>
      <c r="M108" s="208">
        <v>0.97696308493489</v>
      </c>
      <c r="N108" s="208">
        <v>13.5298328442072</v>
      </c>
      <c r="O108" s="208">
        <v>0.269523149868476</v>
      </c>
      <c r="P108" s="208">
        <v>0.69993550625321</v>
      </c>
      <c r="Q108" s="208">
        <v>0.170107103197547</v>
      </c>
      <c r="R108" s="208">
        <v>1.0948670472273</v>
      </c>
      <c r="S108" s="208">
        <v>0.0400484398964488</v>
      </c>
      <c r="T108" s="208">
        <v>0.557013529545201</v>
      </c>
      <c r="U108" s="208">
        <v>1.28839575401046</v>
      </c>
      <c r="V108" s="208">
        <v>0.610927743303097</v>
      </c>
      <c r="W108" s="208">
        <v>2.00010742230881</v>
      </c>
      <c r="X108" s="208">
        <v>1.05675326160382</v>
      </c>
      <c r="Y108" s="208">
        <v>0.557362122265596</v>
      </c>
      <c r="Z108" s="208">
        <v>6.53034874966924</v>
      </c>
      <c r="AA108" s="208">
        <v>1.05428400969193</v>
      </c>
      <c r="AB108" s="208">
        <v>0.91957892440461</v>
      </c>
      <c r="AC108" s="208">
        <v>5.35996621564582</v>
      </c>
      <c r="AD108" s="208">
        <v>10.8037298026958</v>
      </c>
      <c r="AE108" s="208">
        <v>0.640178878287074</v>
      </c>
      <c r="AF108" s="208">
        <v>0.0917421752562365</v>
      </c>
      <c r="AG108" s="208">
        <v>6.62905646222307</v>
      </c>
      <c r="AH108" s="208">
        <v>0.669778719576523</v>
      </c>
      <c r="AI108" s="208">
        <v>6.35384047044779</v>
      </c>
      <c r="AJ108" s="208">
        <v>0.351774199471598</v>
      </c>
      <c r="AK108" s="208">
        <v>5.27360406348457</v>
      </c>
      <c r="AL108" s="208">
        <v>55.1047646337872</v>
      </c>
      <c r="AM108" s="208">
        <v>1.39891102141794</v>
      </c>
      <c r="AN108" s="208">
        <v>0.0453872801681865</v>
      </c>
      <c r="AO108" s="208">
        <v>1.41773203286119</v>
      </c>
      <c r="AP108" s="208">
        <v>0.324142021294839</v>
      </c>
      <c r="AQ108" s="208">
        <v>0.86081249878032</v>
      </c>
      <c r="AR108" s="208">
        <v>2.66618023183112</v>
      </c>
      <c r="AS108" s="208">
        <v>9.65484735519507</v>
      </c>
      <c r="AT108" s="208">
        <v>5.74794213199311</v>
      </c>
      <c r="AU108" s="208">
        <v>29.0816716664689</v>
      </c>
      <c r="AV108" s="208">
        <v>1.90649280339248</v>
      </c>
      <c r="AW108" s="208">
        <v>11.5027681062006</v>
      </c>
      <c r="AX108" s="208">
        <v>5.26376279913849</v>
      </c>
      <c r="AY108" s="208">
        <v>15.3518820807615</v>
      </c>
      <c r="AZ108" s="208">
        <v>13.1140906568546</v>
      </c>
      <c r="BA108" s="208">
        <v>4.99795429166004</v>
      </c>
      <c r="BB108" s="208">
        <v>0</v>
      </c>
      <c r="BC108" s="209">
        <v>261.210322823613</v>
      </c>
      <c r="BD108" s="210">
        <v>0</v>
      </c>
      <c r="BE108" s="208">
        <v>0</v>
      </c>
      <c r="BF108" s="208">
        <v>0</v>
      </c>
      <c r="BG108" s="208">
        <v>0</v>
      </c>
      <c r="BH108" s="208">
        <v>0</v>
      </c>
      <c r="BI108" s="208">
        <v>1.62256254952039</v>
      </c>
      <c r="BJ108" s="208">
        <v>0</v>
      </c>
      <c r="BK108" s="208">
        <v>0</v>
      </c>
      <c r="BL108" s="211">
        <v>1.62256254952039</v>
      </c>
      <c r="BM108" s="213">
        <v>262.832885373133</v>
      </c>
    </row>
    <row r="109" spans="1:65">
      <c r="A109" s="86" t="s">
        <v>346</v>
      </c>
      <c r="B109" s="200" t="s">
        <v>347</v>
      </c>
      <c r="C109" s="208">
        <v>1.68936953200504</v>
      </c>
      <c r="D109" s="208">
        <v>0.0509514259640993</v>
      </c>
      <c r="E109" s="208">
        <v>0.00180239655935669</v>
      </c>
      <c r="F109" s="208">
        <v>0.00221986932925684</v>
      </c>
      <c r="G109" s="208">
        <v>0.164494189652068</v>
      </c>
      <c r="H109" s="208">
        <v>2.21197981711407</v>
      </c>
      <c r="I109" s="208">
        <v>2.67995635621992</v>
      </c>
      <c r="J109" s="208">
        <v>0.228559753490211</v>
      </c>
      <c r="K109" s="208">
        <v>3.25964391567182</v>
      </c>
      <c r="L109" s="208">
        <v>0.296896561534214</v>
      </c>
      <c r="M109" s="208">
        <v>1.62918720084041</v>
      </c>
      <c r="N109" s="208">
        <v>6.14200067443292</v>
      </c>
      <c r="O109" s="208">
        <v>0.226384578347841</v>
      </c>
      <c r="P109" s="208">
        <v>1.09942930285598</v>
      </c>
      <c r="Q109" s="208">
        <v>0.214050289446391</v>
      </c>
      <c r="R109" s="208">
        <v>0.947441023532702</v>
      </c>
      <c r="S109" s="208">
        <v>0.0470219926571771</v>
      </c>
      <c r="T109" s="208">
        <v>5.0480375445051</v>
      </c>
      <c r="U109" s="208">
        <v>1.1029145272995</v>
      </c>
      <c r="V109" s="208">
        <v>0.130802910098131</v>
      </c>
      <c r="W109" s="208">
        <v>6.94030857912084</v>
      </c>
      <c r="X109" s="208">
        <v>0.695226988981861</v>
      </c>
      <c r="Y109" s="208">
        <v>1.06844002740242</v>
      </c>
      <c r="Z109" s="208">
        <v>2.04979668497545</v>
      </c>
      <c r="AA109" s="208">
        <v>1.51979605175525</v>
      </c>
      <c r="AB109" s="208">
        <v>0.773281303946489</v>
      </c>
      <c r="AC109" s="208">
        <v>7.50102141343521</v>
      </c>
      <c r="AD109" s="208">
        <v>5.2136526839683</v>
      </c>
      <c r="AE109" s="208">
        <v>2.8301681093162</v>
      </c>
      <c r="AF109" s="208">
        <v>0.594997483969439</v>
      </c>
      <c r="AG109" s="208">
        <v>3.26940909141961</v>
      </c>
      <c r="AH109" s="208">
        <v>1.456469531135</v>
      </c>
      <c r="AI109" s="208">
        <v>0.402046912811085</v>
      </c>
      <c r="AJ109" s="208">
        <v>0.71998216145311</v>
      </c>
      <c r="AK109" s="208">
        <v>6.50173943431259</v>
      </c>
      <c r="AL109" s="208">
        <v>12.2478610289742</v>
      </c>
      <c r="AM109" s="208">
        <v>0.74745985368913</v>
      </c>
      <c r="AN109" s="208">
        <v>0.372648596774182</v>
      </c>
      <c r="AO109" s="208">
        <v>1.02671311427278</v>
      </c>
      <c r="AP109" s="208">
        <v>0.436421445288985</v>
      </c>
      <c r="AQ109" s="208">
        <v>0.105873408598716</v>
      </c>
      <c r="AR109" s="208">
        <v>4.56439978340678</v>
      </c>
      <c r="AS109" s="208">
        <v>5.13658728114278</v>
      </c>
      <c r="AT109" s="208">
        <v>5.18870749154068</v>
      </c>
      <c r="AU109" s="208">
        <v>1.07586294425272</v>
      </c>
      <c r="AV109" s="208">
        <v>0.083439299779949</v>
      </c>
      <c r="AW109" s="208">
        <v>0.95567238972016</v>
      </c>
      <c r="AX109" s="208">
        <v>0.786677955415743</v>
      </c>
      <c r="AY109" s="208">
        <v>2.15456424714488</v>
      </c>
      <c r="AZ109" s="208">
        <v>5.0075235861666</v>
      </c>
      <c r="BA109" s="208">
        <v>0.579869296685157</v>
      </c>
      <c r="BB109" s="208">
        <v>0</v>
      </c>
      <c r="BC109" s="209">
        <v>109.179762042413</v>
      </c>
      <c r="BD109" s="210">
        <v>0</v>
      </c>
      <c r="BE109" s="208">
        <v>0.999788071602577</v>
      </c>
      <c r="BF109" s="208">
        <v>0.999788071602577</v>
      </c>
      <c r="BG109" s="208">
        <v>0</v>
      </c>
      <c r="BH109" s="208">
        <v>0</v>
      </c>
      <c r="BI109" s="208">
        <v>0.64773265783351</v>
      </c>
      <c r="BJ109" s="208">
        <v>0</v>
      </c>
      <c r="BK109" s="208">
        <v>0</v>
      </c>
      <c r="BL109" s="211">
        <v>1.64752072943609</v>
      </c>
      <c r="BM109" s="213">
        <v>110.827282771849</v>
      </c>
    </row>
    <row r="110" spans="1:65">
      <c r="A110" s="86" t="s">
        <v>348</v>
      </c>
      <c r="B110" s="200" t="s">
        <v>349</v>
      </c>
      <c r="C110" s="208">
        <v>0</v>
      </c>
      <c r="D110" s="208">
        <v>0</v>
      </c>
      <c r="E110" s="208">
        <v>0</v>
      </c>
      <c r="F110" s="208">
        <v>0.000678885346889208</v>
      </c>
      <c r="G110" s="208">
        <v>0.00357442412234634</v>
      </c>
      <c r="H110" s="208">
        <v>0.426559450264451</v>
      </c>
      <c r="I110" s="208">
        <v>0.485143251914794</v>
      </c>
      <c r="J110" s="208">
        <v>0.0606473762000595</v>
      </c>
      <c r="K110" s="208">
        <v>0.992766443922565</v>
      </c>
      <c r="L110" s="208">
        <v>0.046220635526745</v>
      </c>
      <c r="M110" s="208">
        <v>0.0300984803961974</v>
      </c>
      <c r="N110" s="208">
        <v>0.18202026489756</v>
      </c>
      <c r="O110" s="208">
        <v>0.090738843438371</v>
      </c>
      <c r="P110" s="208">
        <v>0.893533298939879</v>
      </c>
      <c r="Q110" s="208">
        <v>0</v>
      </c>
      <c r="R110" s="208">
        <v>0.48788142024441</v>
      </c>
      <c r="S110" s="208">
        <v>0</v>
      </c>
      <c r="T110" s="208">
        <v>0.817623216824298</v>
      </c>
      <c r="U110" s="208">
        <v>0.156327592311851</v>
      </c>
      <c r="V110" s="208">
        <v>0.0234043725947502</v>
      </c>
      <c r="W110" s="208">
        <v>0.272593679148671</v>
      </c>
      <c r="X110" s="208">
        <v>0.295192228160144</v>
      </c>
      <c r="Y110" s="208">
        <v>0.0633728285391954</v>
      </c>
      <c r="Z110" s="208">
        <v>0.355308854335939</v>
      </c>
      <c r="AA110" s="208">
        <v>0.0552434732192263</v>
      </c>
      <c r="AB110" s="208">
        <v>0.051858975409008</v>
      </c>
      <c r="AC110" s="208">
        <v>0.564042774464113</v>
      </c>
      <c r="AD110" s="208">
        <v>0.194685047644524</v>
      </c>
      <c r="AE110" s="208">
        <v>0.22922917136777</v>
      </c>
      <c r="AF110" s="208">
        <v>0.0381008399227289</v>
      </c>
      <c r="AG110" s="208">
        <v>0.364146218589886</v>
      </c>
      <c r="AH110" s="208">
        <v>0.47070835453547</v>
      </c>
      <c r="AI110" s="208">
        <v>0.331040472259574</v>
      </c>
      <c r="AJ110" s="208">
        <v>0.999310778001013</v>
      </c>
      <c r="AK110" s="208">
        <v>0.963776874720058</v>
      </c>
      <c r="AL110" s="208">
        <v>9.24009207931173</v>
      </c>
      <c r="AM110" s="208">
        <v>3.12087176415385</v>
      </c>
      <c r="AN110" s="208">
        <v>0</v>
      </c>
      <c r="AO110" s="208">
        <v>0.100109278628963</v>
      </c>
      <c r="AP110" s="208">
        <v>1.34872097609927</v>
      </c>
      <c r="AQ110" s="208">
        <v>0.206065112805611</v>
      </c>
      <c r="AR110" s="208">
        <v>0.738769920189987</v>
      </c>
      <c r="AS110" s="208">
        <v>1.4344697160216</v>
      </c>
      <c r="AT110" s="208">
        <v>0.636302723063704</v>
      </c>
      <c r="AU110" s="208">
        <v>8.31360160380859</v>
      </c>
      <c r="AV110" s="208">
        <v>1.19754073250455</v>
      </c>
      <c r="AW110" s="208">
        <v>1.13109830657827</v>
      </c>
      <c r="AX110" s="208">
        <v>1.12298123800474</v>
      </c>
      <c r="AY110" s="208">
        <v>25.9751772923201</v>
      </c>
      <c r="AZ110" s="208">
        <v>4.41317807918229</v>
      </c>
      <c r="BA110" s="208">
        <v>0.311960522720085</v>
      </c>
      <c r="BB110" s="208">
        <v>0</v>
      </c>
      <c r="BC110" s="209">
        <v>69.2367678726558</v>
      </c>
      <c r="BD110" s="210">
        <v>0</v>
      </c>
      <c r="BE110" s="208">
        <v>0</v>
      </c>
      <c r="BF110" s="208">
        <v>0</v>
      </c>
      <c r="BG110" s="208">
        <v>0</v>
      </c>
      <c r="BH110" s="208">
        <v>0</v>
      </c>
      <c r="BI110" s="208">
        <v>0.633291066998794</v>
      </c>
      <c r="BJ110" s="208">
        <v>0</v>
      </c>
      <c r="BK110" s="208">
        <v>0</v>
      </c>
      <c r="BL110" s="211">
        <v>0.633291066998794</v>
      </c>
      <c r="BM110" s="213">
        <v>69.8700589396546</v>
      </c>
    </row>
    <row r="111" spans="1:65">
      <c r="A111" s="86" t="s">
        <v>350</v>
      </c>
      <c r="B111" s="200" t="s">
        <v>351</v>
      </c>
      <c r="C111" s="208">
        <v>0</v>
      </c>
      <c r="D111" s="208">
        <v>0</v>
      </c>
      <c r="E111" s="208">
        <v>0</v>
      </c>
      <c r="F111" s="208">
        <v>0.00102682897744037</v>
      </c>
      <c r="G111" s="208">
        <v>0.00535963683994163</v>
      </c>
      <c r="H111" s="208">
        <v>0.277743446556544</v>
      </c>
      <c r="I111" s="208">
        <v>0.335755398952605</v>
      </c>
      <c r="J111" s="208">
        <v>0.054561693539462</v>
      </c>
      <c r="K111" s="208">
        <v>0.227844011275665</v>
      </c>
      <c r="L111" s="208">
        <v>0.0318571868776665</v>
      </c>
      <c r="M111" s="208">
        <v>0</v>
      </c>
      <c r="N111" s="208">
        <v>0.125035297928397</v>
      </c>
      <c r="O111" s="208">
        <v>0.0596080529395756</v>
      </c>
      <c r="P111" s="208">
        <v>0.292159172997808</v>
      </c>
      <c r="Q111" s="208">
        <v>0</v>
      </c>
      <c r="R111" s="208">
        <v>0.44539470593067</v>
      </c>
      <c r="S111" s="208">
        <v>0.026751764792123</v>
      </c>
      <c r="T111" s="208">
        <v>0.152422466979665</v>
      </c>
      <c r="U111" s="208">
        <v>0.213856331826982</v>
      </c>
      <c r="V111" s="208">
        <v>0.0250059050639313</v>
      </c>
      <c r="W111" s="208">
        <v>0.452959942148523</v>
      </c>
      <c r="X111" s="208">
        <v>0.0599822092230937</v>
      </c>
      <c r="Y111" s="208">
        <v>0.155860325752479</v>
      </c>
      <c r="Z111" s="208">
        <v>0.212075900174151</v>
      </c>
      <c r="AA111" s="208">
        <v>0.0232351709893272</v>
      </c>
      <c r="AB111" s="208">
        <v>0.082160221989006</v>
      </c>
      <c r="AC111" s="208">
        <v>0.584180337666791</v>
      </c>
      <c r="AD111" s="208">
        <v>0.23848906339909</v>
      </c>
      <c r="AE111" s="208">
        <v>0.0633411359514</v>
      </c>
      <c r="AF111" s="208">
        <v>0.0252402817485307</v>
      </c>
      <c r="AG111" s="208">
        <v>0.325798596575623</v>
      </c>
      <c r="AH111" s="208">
        <v>0.083712899722741</v>
      </c>
      <c r="AI111" s="208">
        <v>0.358446853029444</v>
      </c>
      <c r="AJ111" s="208">
        <v>0.242086887595551</v>
      </c>
      <c r="AK111" s="208">
        <v>1.17414289721795</v>
      </c>
      <c r="AL111" s="208">
        <v>3.94225257212648</v>
      </c>
      <c r="AM111" s="208">
        <v>1.57488448016279</v>
      </c>
      <c r="AN111" s="208">
        <v>0</v>
      </c>
      <c r="AO111" s="208">
        <v>0.650310226119771</v>
      </c>
      <c r="AP111" s="208">
        <v>2.82042237527217</v>
      </c>
      <c r="AQ111" s="208">
        <v>0.134789960634538</v>
      </c>
      <c r="AR111" s="208">
        <v>1.28974906936132</v>
      </c>
      <c r="AS111" s="208">
        <v>0.804929639331358</v>
      </c>
      <c r="AT111" s="208">
        <v>1.84199293605313</v>
      </c>
      <c r="AU111" s="208">
        <v>2.25556062956031</v>
      </c>
      <c r="AV111" s="208">
        <v>0.792721171469622</v>
      </c>
      <c r="AW111" s="208">
        <v>1.7676762130346</v>
      </c>
      <c r="AX111" s="208">
        <v>4.69507921424247</v>
      </c>
      <c r="AY111" s="208">
        <v>17.0622436273506</v>
      </c>
      <c r="AZ111" s="208">
        <v>8.97456475930956</v>
      </c>
      <c r="BA111" s="208">
        <v>2.6311848626545</v>
      </c>
      <c r="BB111" s="208">
        <v>0</v>
      </c>
      <c r="BC111" s="209">
        <v>57.5944563613454</v>
      </c>
      <c r="BD111" s="210">
        <v>0</v>
      </c>
      <c r="BE111" s="208">
        <v>0</v>
      </c>
      <c r="BF111" s="208">
        <v>0</v>
      </c>
      <c r="BG111" s="208">
        <v>0</v>
      </c>
      <c r="BH111" s="208">
        <v>0</v>
      </c>
      <c r="BI111" s="208">
        <v>1.00019441784991</v>
      </c>
      <c r="BJ111" s="208">
        <v>0</v>
      </c>
      <c r="BK111" s="208">
        <v>0</v>
      </c>
      <c r="BL111" s="211">
        <v>1.00019441784991</v>
      </c>
      <c r="BM111" s="213">
        <v>58.5946507791953</v>
      </c>
    </row>
    <row r="112" spans="1:65">
      <c r="A112" s="86" t="s">
        <v>352</v>
      </c>
      <c r="B112" s="200" t="s">
        <v>353</v>
      </c>
      <c r="C112" s="208">
        <v>0</v>
      </c>
      <c r="D112" s="208">
        <v>0</v>
      </c>
      <c r="E112" s="208">
        <v>0</v>
      </c>
      <c r="F112" s="208">
        <v>0.00116831520746038</v>
      </c>
      <c r="G112" s="208">
        <v>0.342334398256724</v>
      </c>
      <c r="H112" s="208">
        <v>1.29999030362192</v>
      </c>
      <c r="I112" s="208">
        <v>2.72023867198258</v>
      </c>
      <c r="J112" s="208">
        <v>0.774384040826262</v>
      </c>
      <c r="K112" s="208">
        <v>1.9234968998126</v>
      </c>
      <c r="L112" s="208">
        <v>0.168951240331586</v>
      </c>
      <c r="M112" s="208">
        <v>0.151416811465106</v>
      </c>
      <c r="N112" s="208">
        <v>1.35423286070707</v>
      </c>
      <c r="O112" s="208">
        <v>0</v>
      </c>
      <c r="P112" s="208">
        <v>0.147028676613626</v>
      </c>
      <c r="Q112" s="208">
        <v>0</v>
      </c>
      <c r="R112" s="208">
        <v>0.14274859402814</v>
      </c>
      <c r="S112" s="208">
        <v>0</v>
      </c>
      <c r="T112" s="208">
        <v>1.47054523722573</v>
      </c>
      <c r="U112" s="208">
        <v>0.486883214805665</v>
      </c>
      <c r="V112" s="208">
        <v>0.208099908144359</v>
      </c>
      <c r="W112" s="208">
        <v>0.437576310988735</v>
      </c>
      <c r="X112" s="208">
        <v>0.717857917966298</v>
      </c>
      <c r="Y112" s="208">
        <v>0.647100579210451</v>
      </c>
      <c r="Z112" s="208">
        <v>1.71547487522408</v>
      </c>
      <c r="AA112" s="208">
        <v>0.804096039792231</v>
      </c>
      <c r="AB112" s="208">
        <v>0.643510135341172</v>
      </c>
      <c r="AC112" s="208">
        <v>6.7800837529986</v>
      </c>
      <c r="AD112" s="208">
        <v>1.09676940944932</v>
      </c>
      <c r="AE112" s="208">
        <v>0.338346534068716</v>
      </c>
      <c r="AF112" s="208">
        <v>0.125148396401224</v>
      </c>
      <c r="AG112" s="208">
        <v>1.15470728099273</v>
      </c>
      <c r="AH112" s="208">
        <v>1.73344896204209</v>
      </c>
      <c r="AI112" s="208">
        <v>2.37592519168576</v>
      </c>
      <c r="AJ112" s="208">
        <v>0.680474979990874</v>
      </c>
      <c r="AK112" s="208">
        <v>1.45361749676999</v>
      </c>
      <c r="AL112" s="208">
        <v>36.4616824104536</v>
      </c>
      <c r="AM112" s="208">
        <v>9.74484086314785</v>
      </c>
      <c r="AN112" s="208">
        <v>0.539652961915551</v>
      </c>
      <c r="AO112" s="208">
        <v>1.10079367594191</v>
      </c>
      <c r="AP112" s="208">
        <v>2.39375458239409</v>
      </c>
      <c r="AQ112" s="208">
        <v>0.925426174640946</v>
      </c>
      <c r="AR112" s="208">
        <v>11.9547163012939</v>
      </c>
      <c r="AS112" s="208">
        <v>7.99138047458386</v>
      </c>
      <c r="AT112" s="208">
        <v>4.84832170610288</v>
      </c>
      <c r="AU112" s="208">
        <v>30.0945132855791</v>
      </c>
      <c r="AV112" s="208">
        <v>5.98722597280802</v>
      </c>
      <c r="AW112" s="208">
        <v>10.6751406221111</v>
      </c>
      <c r="AX112" s="208">
        <v>7.4866557834594</v>
      </c>
      <c r="AY112" s="208">
        <v>57.838044357379</v>
      </c>
      <c r="AZ112" s="208">
        <v>10.7028098236366</v>
      </c>
      <c r="BA112" s="208">
        <v>7.40575027702367</v>
      </c>
      <c r="BB112" s="208">
        <v>0</v>
      </c>
      <c r="BC112" s="209">
        <v>238.046366308423</v>
      </c>
      <c r="BD112" s="210">
        <v>0</v>
      </c>
      <c r="BE112" s="208">
        <v>1.42459271490062</v>
      </c>
      <c r="BF112" s="208">
        <v>1.42459271490062</v>
      </c>
      <c r="BG112" s="208">
        <v>0</v>
      </c>
      <c r="BH112" s="208">
        <v>0</v>
      </c>
      <c r="BI112" s="208">
        <v>15.6841122883661</v>
      </c>
      <c r="BJ112" s="208">
        <v>0</v>
      </c>
      <c r="BK112" s="208">
        <v>0</v>
      </c>
      <c r="BL112" s="211">
        <v>17.1087050032667</v>
      </c>
      <c r="BM112" s="213">
        <v>255.155071311689</v>
      </c>
    </row>
    <row r="113" spans="1:65">
      <c r="A113" s="86" t="s">
        <v>354</v>
      </c>
      <c r="B113" s="200" t="s">
        <v>355</v>
      </c>
      <c r="C113" s="208">
        <v>0</v>
      </c>
      <c r="D113" s="208">
        <v>0</v>
      </c>
      <c r="E113" s="208">
        <v>0</v>
      </c>
      <c r="F113" s="208">
        <v>0</v>
      </c>
      <c r="G113" s="208">
        <v>0</v>
      </c>
      <c r="H113" s="208">
        <v>0</v>
      </c>
      <c r="I113" s="208">
        <v>0</v>
      </c>
      <c r="J113" s="208">
        <v>0</v>
      </c>
      <c r="K113" s="208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Y113" s="208">
        <v>0</v>
      </c>
      <c r="Z113" s="208">
        <v>0</v>
      </c>
      <c r="AA113" s="208">
        <v>0</v>
      </c>
      <c r="AB113" s="208">
        <v>0</v>
      </c>
      <c r="AC113" s="208">
        <v>0</v>
      </c>
      <c r="AD113" s="208">
        <v>0</v>
      </c>
      <c r="AE113" s="208">
        <v>0</v>
      </c>
      <c r="AF113" s="208">
        <v>0</v>
      </c>
      <c r="AG113" s="208">
        <v>0</v>
      </c>
      <c r="AH113" s="208">
        <v>0</v>
      </c>
      <c r="AI113" s="208">
        <v>0</v>
      </c>
      <c r="AJ113" s="208">
        <v>0</v>
      </c>
      <c r="AK113" s="208">
        <v>0</v>
      </c>
      <c r="AL113" s="208">
        <v>0</v>
      </c>
      <c r="AM113" s="208">
        <v>0</v>
      </c>
      <c r="AN113" s="208">
        <v>0</v>
      </c>
      <c r="AO113" s="208">
        <v>0</v>
      </c>
      <c r="AP113" s="208">
        <v>0</v>
      </c>
      <c r="AQ113" s="208">
        <v>0</v>
      </c>
      <c r="AR113" s="208">
        <v>0</v>
      </c>
      <c r="AS113" s="208">
        <v>0</v>
      </c>
      <c r="AT113" s="208">
        <v>0</v>
      </c>
      <c r="AU113" s="208">
        <v>0</v>
      </c>
      <c r="AV113" s="208">
        <v>0</v>
      </c>
      <c r="AW113" s="208">
        <v>0</v>
      </c>
      <c r="AX113" s="208">
        <v>0</v>
      </c>
      <c r="AY113" s="208">
        <v>0</v>
      </c>
      <c r="AZ113" s="208">
        <v>0</v>
      </c>
      <c r="BA113" s="208">
        <v>0</v>
      </c>
      <c r="BB113" s="208">
        <v>0</v>
      </c>
      <c r="BC113" s="209">
        <v>0</v>
      </c>
      <c r="BD113" s="210">
        <v>0</v>
      </c>
      <c r="BE113" s="208">
        <v>0</v>
      </c>
      <c r="BF113" s="208">
        <v>0</v>
      </c>
      <c r="BG113" s="208">
        <v>0</v>
      </c>
      <c r="BH113" s="208">
        <v>0</v>
      </c>
      <c r="BI113" s="208">
        <v>0</v>
      </c>
      <c r="BJ113" s="208">
        <v>0</v>
      </c>
      <c r="BK113" s="208">
        <v>0</v>
      </c>
      <c r="BL113" s="211">
        <v>0</v>
      </c>
      <c r="BM113" s="213">
        <v>0</v>
      </c>
    </row>
    <row r="114" spans="1:65">
      <c r="A114" s="86" t="s">
        <v>356</v>
      </c>
      <c r="B114" s="200" t="s">
        <v>357</v>
      </c>
      <c r="C114" s="208">
        <v>0</v>
      </c>
      <c r="D114" s="208">
        <v>0</v>
      </c>
      <c r="E114" s="208">
        <v>0</v>
      </c>
      <c r="F114" s="208">
        <v>0</v>
      </c>
      <c r="G114" s="208">
        <v>0</v>
      </c>
      <c r="H114" s="208">
        <v>0</v>
      </c>
      <c r="I114" s="208">
        <v>0</v>
      </c>
      <c r="J114" s="208">
        <v>0</v>
      </c>
      <c r="K114" s="208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Y114" s="208">
        <v>0</v>
      </c>
      <c r="Z114" s="208">
        <v>0</v>
      </c>
      <c r="AA114" s="208">
        <v>0</v>
      </c>
      <c r="AB114" s="208">
        <v>0</v>
      </c>
      <c r="AC114" s="208">
        <v>0</v>
      </c>
      <c r="AD114" s="208">
        <v>0</v>
      </c>
      <c r="AE114" s="208">
        <v>0</v>
      </c>
      <c r="AF114" s="208">
        <v>0</v>
      </c>
      <c r="AG114" s="208">
        <v>0</v>
      </c>
      <c r="AH114" s="208">
        <v>0</v>
      </c>
      <c r="AI114" s="208">
        <v>0</v>
      </c>
      <c r="AJ114" s="208">
        <v>0</v>
      </c>
      <c r="AK114" s="208">
        <v>0</v>
      </c>
      <c r="AL114" s="208">
        <v>0</v>
      </c>
      <c r="AM114" s="208">
        <v>0</v>
      </c>
      <c r="AN114" s="208">
        <v>0</v>
      </c>
      <c r="AO114" s="208">
        <v>0</v>
      </c>
      <c r="AP114" s="208">
        <v>0</v>
      </c>
      <c r="AQ114" s="208">
        <v>0</v>
      </c>
      <c r="AR114" s="208">
        <v>0</v>
      </c>
      <c r="AS114" s="208">
        <v>0</v>
      </c>
      <c r="AT114" s="208">
        <v>0</v>
      </c>
      <c r="AU114" s="208">
        <v>0</v>
      </c>
      <c r="AV114" s="208">
        <v>0</v>
      </c>
      <c r="AW114" s="208">
        <v>0</v>
      </c>
      <c r="AX114" s="208">
        <v>0</v>
      </c>
      <c r="AY114" s="208">
        <v>0</v>
      </c>
      <c r="AZ114" s="208">
        <v>0</v>
      </c>
      <c r="BA114" s="208">
        <v>0</v>
      </c>
      <c r="BB114" s="208">
        <v>0</v>
      </c>
      <c r="BC114" s="209">
        <v>0</v>
      </c>
      <c r="BD114" s="210">
        <v>0</v>
      </c>
      <c r="BE114" s="208">
        <v>0</v>
      </c>
      <c r="BF114" s="208">
        <v>0</v>
      </c>
      <c r="BG114" s="208">
        <v>0</v>
      </c>
      <c r="BH114" s="208">
        <v>0</v>
      </c>
      <c r="BI114" s="208">
        <v>0</v>
      </c>
      <c r="BJ114" s="208">
        <v>0</v>
      </c>
      <c r="BK114" s="208">
        <v>0</v>
      </c>
      <c r="BL114" s="211">
        <v>0</v>
      </c>
      <c r="BM114" s="213">
        <v>0</v>
      </c>
    </row>
    <row r="115" spans="1:65">
      <c r="A115" s="86" t="s">
        <v>358</v>
      </c>
      <c r="B115" s="200" t="s">
        <v>359</v>
      </c>
      <c r="C115" s="208">
        <v>0</v>
      </c>
      <c r="D115" s="208">
        <v>0</v>
      </c>
      <c r="E115" s="208">
        <v>0</v>
      </c>
      <c r="F115" s="208">
        <v>0</v>
      </c>
      <c r="G115" s="208">
        <v>0</v>
      </c>
      <c r="H115" s="208">
        <v>0</v>
      </c>
      <c r="I115" s="208">
        <v>0</v>
      </c>
      <c r="J115" s="208">
        <v>0</v>
      </c>
      <c r="K115" s="208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Y115" s="208">
        <v>0</v>
      </c>
      <c r="Z115" s="208">
        <v>0</v>
      </c>
      <c r="AA115" s="208">
        <v>0</v>
      </c>
      <c r="AB115" s="208">
        <v>0</v>
      </c>
      <c r="AC115" s="208">
        <v>0</v>
      </c>
      <c r="AD115" s="208">
        <v>0</v>
      </c>
      <c r="AE115" s="208">
        <v>0</v>
      </c>
      <c r="AF115" s="208">
        <v>0</v>
      </c>
      <c r="AG115" s="208">
        <v>0</v>
      </c>
      <c r="AH115" s="208">
        <v>0</v>
      </c>
      <c r="AI115" s="208">
        <v>0</v>
      </c>
      <c r="AJ115" s="208">
        <v>0</v>
      </c>
      <c r="AK115" s="208">
        <v>0</v>
      </c>
      <c r="AL115" s="208">
        <v>0</v>
      </c>
      <c r="AM115" s="208">
        <v>0</v>
      </c>
      <c r="AN115" s="208">
        <v>0</v>
      </c>
      <c r="AO115" s="208">
        <v>0</v>
      </c>
      <c r="AP115" s="208">
        <v>0</v>
      </c>
      <c r="AQ115" s="208">
        <v>0</v>
      </c>
      <c r="AR115" s="208">
        <v>0</v>
      </c>
      <c r="AS115" s="208">
        <v>0</v>
      </c>
      <c r="AT115" s="208">
        <v>0</v>
      </c>
      <c r="AU115" s="208">
        <v>0</v>
      </c>
      <c r="AV115" s="208">
        <v>0</v>
      </c>
      <c r="AW115" s="208">
        <v>0</v>
      </c>
      <c r="AX115" s="208">
        <v>0</v>
      </c>
      <c r="AY115" s="208">
        <v>0</v>
      </c>
      <c r="AZ115" s="208">
        <v>0</v>
      </c>
      <c r="BA115" s="208">
        <v>0</v>
      </c>
      <c r="BB115" s="208">
        <v>0</v>
      </c>
      <c r="BC115" s="209">
        <v>0</v>
      </c>
      <c r="BD115" s="210">
        <v>0</v>
      </c>
      <c r="BE115" s="208">
        <v>0</v>
      </c>
      <c r="BF115" s="208">
        <v>0</v>
      </c>
      <c r="BG115" s="208">
        <v>0</v>
      </c>
      <c r="BH115" s="208">
        <v>0</v>
      </c>
      <c r="BI115" s="208">
        <v>0</v>
      </c>
      <c r="BJ115" s="208">
        <v>0</v>
      </c>
      <c r="BK115" s="208">
        <v>0</v>
      </c>
      <c r="BL115" s="211">
        <v>0</v>
      </c>
      <c r="BM115" s="213">
        <v>0</v>
      </c>
    </row>
    <row r="116" spans="1:65">
      <c r="A116" s="86" t="s">
        <v>360</v>
      </c>
      <c r="B116" s="200" t="s">
        <v>361</v>
      </c>
      <c r="C116" s="208">
        <v>0</v>
      </c>
      <c r="D116" s="208">
        <v>0</v>
      </c>
      <c r="E116" s="208">
        <v>0</v>
      </c>
      <c r="F116" s="208">
        <v>0</v>
      </c>
      <c r="G116" s="208">
        <v>0.000571189603069237</v>
      </c>
      <c r="H116" s="208">
        <v>0</v>
      </c>
      <c r="I116" s="208">
        <v>0</v>
      </c>
      <c r="J116" s="208">
        <v>0</v>
      </c>
      <c r="K116" s="208">
        <v>0</v>
      </c>
      <c r="L116" s="208">
        <v>0</v>
      </c>
      <c r="M116" s="208">
        <v>0</v>
      </c>
      <c r="N116" s="208">
        <v>0</v>
      </c>
      <c r="O116" s="208">
        <v>0</v>
      </c>
      <c r="P116" s="208">
        <v>0</v>
      </c>
      <c r="Q116" s="208">
        <v>0</v>
      </c>
      <c r="R116" s="208">
        <v>0</v>
      </c>
      <c r="S116" s="208">
        <v>0</v>
      </c>
      <c r="T116" s="208">
        <v>0</v>
      </c>
      <c r="U116" s="208">
        <v>0</v>
      </c>
      <c r="V116" s="208">
        <v>0</v>
      </c>
      <c r="W116" s="208">
        <v>0</v>
      </c>
      <c r="X116" s="208">
        <v>0</v>
      </c>
      <c r="Y116" s="208">
        <v>0.336120289268491</v>
      </c>
      <c r="Z116" s="208">
        <v>0.307307043767606</v>
      </c>
      <c r="AA116" s="208">
        <v>0</v>
      </c>
      <c r="AB116" s="208">
        <v>0</v>
      </c>
      <c r="AC116" s="208">
        <v>0</v>
      </c>
      <c r="AD116" s="208">
        <v>0.43496416017462</v>
      </c>
      <c r="AE116" s="208">
        <v>0</v>
      </c>
      <c r="AF116" s="208">
        <v>0</v>
      </c>
      <c r="AG116" s="208">
        <v>0</v>
      </c>
      <c r="AH116" s="208">
        <v>0</v>
      </c>
      <c r="AI116" s="208">
        <v>0.0715523318704909</v>
      </c>
      <c r="AJ116" s="208">
        <v>0</v>
      </c>
      <c r="AK116" s="208">
        <v>0</v>
      </c>
      <c r="AL116" s="208">
        <v>1.29263744657853</v>
      </c>
      <c r="AM116" s="208">
        <v>2.06248500629623</v>
      </c>
      <c r="AN116" s="208">
        <v>0.0759620635774578</v>
      </c>
      <c r="AO116" s="208">
        <v>0</v>
      </c>
      <c r="AP116" s="208">
        <v>0.369610372302086</v>
      </c>
      <c r="AQ116" s="208">
        <v>0</v>
      </c>
      <c r="AR116" s="208">
        <v>0</v>
      </c>
      <c r="AS116" s="208">
        <v>0.0640011909300779</v>
      </c>
      <c r="AT116" s="208">
        <v>0</v>
      </c>
      <c r="AU116" s="208">
        <v>2.17797640370681</v>
      </c>
      <c r="AV116" s="208">
        <v>0</v>
      </c>
      <c r="AW116" s="208">
        <v>3.09149050222348</v>
      </c>
      <c r="AX116" s="208">
        <v>1.71992893762622</v>
      </c>
      <c r="AY116" s="208">
        <v>1.17971479102677</v>
      </c>
      <c r="AZ116" s="208">
        <v>0</v>
      </c>
      <c r="BA116" s="208">
        <v>0.542180099643745</v>
      </c>
      <c r="BB116" s="208">
        <v>0</v>
      </c>
      <c r="BC116" s="209">
        <v>13.7265018285957</v>
      </c>
      <c r="BD116" s="210">
        <v>0</v>
      </c>
      <c r="BE116" s="208">
        <v>0</v>
      </c>
      <c r="BF116" s="208">
        <v>0</v>
      </c>
      <c r="BG116" s="208">
        <v>0</v>
      </c>
      <c r="BH116" s="208">
        <v>0</v>
      </c>
      <c r="BI116" s="208">
        <v>103.423043656957</v>
      </c>
      <c r="BJ116" s="208">
        <v>0</v>
      </c>
      <c r="BK116" s="208">
        <v>0</v>
      </c>
      <c r="BL116" s="211">
        <v>103.423043656957</v>
      </c>
      <c r="BM116" s="213">
        <v>117.149545485553</v>
      </c>
    </row>
    <row r="117" spans="1:65">
      <c r="A117" s="86" t="s">
        <v>362</v>
      </c>
      <c r="B117" s="200" t="s">
        <v>363</v>
      </c>
      <c r="C117" s="208">
        <v>0</v>
      </c>
      <c r="D117" s="208">
        <v>0</v>
      </c>
      <c r="E117" s="208">
        <v>0</v>
      </c>
      <c r="F117" s="208">
        <v>0</v>
      </c>
      <c r="G117" s="208">
        <v>0</v>
      </c>
      <c r="H117" s="208">
        <v>0</v>
      </c>
      <c r="I117" s="208">
        <v>0</v>
      </c>
      <c r="J117" s="208">
        <v>0</v>
      </c>
      <c r="K117" s="208">
        <v>0</v>
      </c>
      <c r="L117" s="208">
        <v>0</v>
      </c>
      <c r="M117" s="208">
        <v>0</v>
      </c>
      <c r="N117" s="208">
        <v>0</v>
      </c>
      <c r="O117" s="208">
        <v>0</v>
      </c>
      <c r="P117" s="208">
        <v>0</v>
      </c>
      <c r="Q117" s="208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8">
        <v>0</v>
      </c>
      <c r="X117" s="208">
        <v>0</v>
      </c>
      <c r="Y117" s="208">
        <v>0</v>
      </c>
      <c r="Z117" s="208">
        <v>0</v>
      </c>
      <c r="AA117" s="208">
        <v>0</v>
      </c>
      <c r="AB117" s="208">
        <v>0</v>
      </c>
      <c r="AC117" s="208">
        <v>0</v>
      </c>
      <c r="AD117" s="208">
        <v>0</v>
      </c>
      <c r="AE117" s="208">
        <v>0</v>
      </c>
      <c r="AF117" s="208">
        <v>0</v>
      </c>
      <c r="AG117" s="208">
        <v>0</v>
      </c>
      <c r="AH117" s="208">
        <v>0</v>
      </c>
      <c r="AI117" s="208">
        <v>0</v>
      </c>
      <c r="AJ117" s="208">
        <v>0</v>
      </c>
      <c r="AK117" s="208">
        <v>0</v>
      </c>
      <c r="AL117" s="208">
        <v>0</v>
      </c>
      <c r="AM117" s="208">
        <v>0</v>
      </c>
      <c r="AN117" s="208">
        <v>0</v>
      </c>
      <c r="AO117" s="208">
        <v>0</v>
      </c>
      <c r="AP117" s="208">
        <v>0</v>
      </c>
      <c r="AQ117" s="208">
        <v>0</v>
      </c>
      <c r="AR117" s="208">
        <v>0</v>
      </c>
      <c r="AS117" s="208">
        <v>0</v>
      </c>
      <c r="AT117" s="208">
        <v>0</v>
      </c>
      <c r="AU117" s="208">
        <v>0</v>
      </c>
      <c r="AV117" s="208">
        <v>0</v>
      </c>
      <c r="AW117" s="208">
        <v>0</v>
      </c>
      <c r="AX117" s="208">
        <v>0</v>
      </c>
      <c r="AY117" s="208">
        <v>0.0646810824439597</v>
      </c>
      <c r="AZ117" s="208">
        <v>49.2820728583343</v>
      </c>
      <c r="BA117" s="208">
        <v>0</v>
      </c>
      <c r="BB117" s="208">
        <v>0</v>
      </c>
      <c r="BC117" s="209">
        <v>49.3467539407783</v>
      </c>
      <c r="BD117" s="210">
        <v>0</v>
      </c>
      <c r="BE117" s="208">
        <v>0</v>
      </c>
      <c r="BF117" s="208">
        <v>0</v>
      </c>
      <c r="BG117" s="208">
        <v>83.2530145208788</v>
      </c>
      <c r="BH117" s="208">
        <v>0</v>
      </c>
      <c r="BI117" s="208">
        <v>389.931168223499</v>
      </c>
      <c r="BJ117" s="208">
        <v>0</v>
      </c>
      <c r="BK117" s="208">
        <v>0</v>
      </c>
      <c r="BL117" s="211">
        <v>473.184182744378</v>
      </c>
      <c r="BM117" s="213">
        <v>522.530936685156</v>
      </c>
    </row>
    <row r="118" spans="1:65">
      <c r="A118" s="86" t="s">
        <v>364</v>
      </c>
      <c r="B118" s="200" t="s">
        <v>365</v>
      </c>
      <c r="C118" s="208">
        <v>0</v>
      </c>
      <c r="D118" s="208">
        <v>0</v>
      </c>
      <c r="E118" s="208">
        <v>0</v>
      </c>
      <c r="F118" s="208">
        <v>0</v>
      </c>
      <c r="G118" s="208">
        <v>0</v>
      </c>
      <c r="H118" s="208">
        <v>0</v>
      </c>
      <c r="I118" s="208">
        <v>0</v>
      </c>
      <c r="J118" s="208">
        <v>0</v>
      </c>
      <c r="K118" s="208">
        <v>0</v>
      </c>
      <c r="L118" s="208">
        <v>0</v>
      </c>
      <c r="M118" s="208">
        <v>0</v>
      </c>
      <c r="N118" s="208">
        <v>0</v>
      </c>
      <c r="O118" s="208">
        <v>0</v>
      </c>
      <c r="P118" s="208">
        <v>0</v>
      </c>
      <c r="Q118" s="208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8">
        <v>0</v>
      </c>
      <c r="X118" s="208">
        <v>0</v>
      </c>
      <c r="Y118" s="208">
        <v>0</v>
      </c>
      <c r="Z118" s="208">
        <v>0</v>
      </c>
      <c r="AA118" s="208">
        <v>0</v>
      </c>
      <c r="AB118" s="208">
        <v>0</v>
      </c>
      <c r="AC118" s="208">
        <v>0</v>
      </c>
      <c r="AD118" s="208">
        <v>0</v>
      </c>
      <c r="AE118" s="208">
        <v>0</v>
      </c>
      <c r="AF118" s="208">
        <v>0</v>
      </c>
      <c r="AG118" s="208">
        <v>0</v>
      </c>
      <c r="AH118" s="208">
        <v>0</v>
      </c>
      <c r="AI118" s="208">
        <v>0</v>
      </c>
      <c r="AJ118" s="208">
        <v>0</v>
      </c>
      <c r="AK118" s="208">
        <v>0</v>
      </c>
      <c r="AL118" s="208">
        <v>0</v>
      </c>
      <c r="AM118" s="208">
        <v>0</v>
      </c>
      <c r="AN118" s="208">
        <v>0</v>
      </c>
      <c r="AO118" s="208">
        <v>0</v>
      </c>
      <c r="AP118" s="208">
        <v>0</v>
      </c>
      <c r="AQ118" s="208">
        <v>0</v>
      </c>
      <c r="AR118" s="208">
        <v>0</v>
      </c>
      <c r="AS118" s="208">
        <v>0.125660672918118</v>
      </c>
      <c r="AT118" s="208">
        <v>0.420086853554164</v>
      </c>
      <c r="AU118" s="208">
        <v>0</v>
      </c>
      <c r="AV118" s="208">
        <v>0</v>
      </c>
      <c r="AW118" s="208">
        <v>0.0594095360011903</v>
      </c>
      <c r="AX118" s="208">
        <v>0</v>
      </c>
      <c r="AY118" s="208">
        <v>0.344114186666077</v>
      </c>
      <c r="AZ118" s="208">
        <v>0</v>
      </c>
      <c r="BA118" s="208">
        <v>1.19176032274275</v>
      </c>
      <c r="BB118" s="208">
        <v>0</v>
      </c>
      <c r="BC118" s="209">
        <v>2.1410315718823</v>
      </c>
      <c r="BD118" s="210">
        <v>0</v>
      </c>
      <c r="BE118" s="208">
        <v>8.56275164633559</v>
      </c>
      <c r="BF118" s="208">
        <v>8.56275164633559</v>
      </c>
      <c r="BG118" s="208">
        <v>0</v>
      </c>
      <c r="BH118" s="208">
        <v>0</v>
      </c>
      <c r="BI118" s="208">
        <v>158.509879884696</v>
      </c>
      <c r="BJ118" s="208">
        <v>0</v>
      </c>
      <c r="BK118" s="208">
        <v>0</v>
      </c>
      <c r="BL118" s="211">
        <v>167.072631531032</v>
      </c>
      <c r="BM118" s="213">
        <v>169.213663102914</v>
      </c>
    </row>
    <row r="119" spans="1:65">
      <c r="A119" s="86" t="s">
        <v>366</v>
      </c>
      <c r="B119" s="200" t="s">
        <v>367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8">
        <v>0</v>
      </c>
      <c r="X119" s="208">
        <v>0</v>
      </c>
      <c r="Y119" s="208">
        <v>0</v>
      </c>
      <c r="Z119" s="208">
        <v>0</v>
      </c>
      <c r="AA119" s="208">
        <v>0</v>
      </c>
      <c r="AB119" s="208">
        <v>0</v>
      </c>
      <c r="AC119" s="208">
        <v>0</v>
      </c>
      <c r="AD119" s="208">
        <v>0</v>
      </c>
      <c r="AE119" s="208">
        <v>0</v>
      </c>
      <c r="AF119" s="208">
        <v>0</v>
      </c>
      <c r="AG119" s="208">
        <v>0</v>
      </c>
      <c r="AH119" s="208">
        <v>0</v>
      </c>
      <c r="AI119" s="208">
        <v>0</v>
      </c>
      <c r="AJ119" s="208">
        <v>0</v>
      </c>
      <c r="AK119" s="208">
        <v>0</v>
      </c>
      <c r="AL119" s="208">
        <v>0</v>
      </c>
      <c r="AM119" s="208">
        <v>0</v>
      </c>
      <c r="AN119" s="208">
        <v>0</v>
      </c>
      <c r="AO119" s="208">
        <v>0</v>
      </c>
      <c r="AP119" s="208">
        <v>0</v>
      </c>
      <c r="AQ119" s="208">
        <v>0</v>
      </c>
      <c r="AR119" s="208">
        <v>0</v>
      </c>
      <c r="AS119" s="208">
        <v>0</v>
      </c>
      <c r="AT119" s="208">
        <v>0</v>
      </c>
      <c r="AU119" s="208">
        <v>0.333120755764394</v>
      </c>
      <c r="AV119" s="208">
        <v>0</v>
      </c>
      <c r="AW119" s="208">
        <v>0.158214056731672</v>
      </c>
      <c r="AX119" s="208">
        <v>0</v>
      </c>
      <c r="AY119" s="208">
        <v>0.479926737802082</v>
      </c>
      <c r="AZ119" s="208">
        <v>1.74194963448991</v>
      </c>
      <c r="BA119" s="208">
        <v>0.139274973008368</v>
      </c>
      <c r="BB119" s="208">
        <v>0</v>
      </c>
      <c r="BC119" s="209">
        <v>2.85248615779643</v>
      </c>
      <c r="BD119" s="210">
        <v>0</v>
      </c>
      <c r="BE119" s="208">
        <v>0</v>
      </c>
      <c r="BF119" s="208">
        <v>0</v>
      </c>
      <c r="BG119" s="208">
        <v>0</v>
      </c>
      <c r="BH119" s="208">
        <v>0</v>
      </c>
      <c r="BI119" s="208">
        <v>26.3841115983303</v>
      </c>
      <c r="BJ119" s="208">
        <v>0</v>
      </c>
      <c r="BK119" s="208">
        <v>0</v>
      </c>
      <c r="BL119" s="211">
        <v>26.3841115983303</v>
      </c>
      <c r="BM119" s="213">
        <v>29.2365977561267</v>
      </c>
    </row>
    <row r="120" spans="1:65">
      <c r="A120" s="86" t="s">
        <v>368</v>
      </c>
      <c r="B120" s="200" t="s">
        <v>369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  <c r="R120" s="208">
        <v>0</v>
      </c>
      <c r="S120" s="208">
        <v>0</v>
      </c>
      <c r="T120" s="208">
        <v>0</v>
      </c>
      <c r="U120" s="208">
        <v>0</v>
      </c>
      <c r="V120" s="208">
        <v>0</v>
      </c>
      <c r="W120" s="208">
        <v>0</v>
      </c>
      <c r="X120" s="208">
        <v>0</v>
      </c>
      <c r="Y120" s="208">
        <v>0</v>
      </c>
      <c r="Z120" s="208">
        <v>0</v>
      </c>
      <c r="AA120" s="208">
        <v>0</v>
      </c>
      <c r="AB120" s="208">
        <v>0</v>
      </c>
      <c r="AC120" s="208">
        <v>0</v>
      </c>
      <c r="AD120" s="208">
        <v>0</v>
      </c>
      <c r="AE120" s="208">
        <v>0</v>
      </c>
      <c r="AF120" s="208">
        <v>0</v>
      </c>
      <c r="AG120" s="208">
        <v>0</v>
      </c>
      <c r="AH120" s="208">
        <v>0</v>
      </c>
      <c r="AI120" s="208">
        <v>0</v>
      </c>
      <c r="AJ120" s="208">
        <v>0</v>
      </c>
      <c r="AK120" s="208">
        <v>0</v>
      </c>
      <c r="AL120" s="208">
        <v>0</v>
      </c>
      <c r="AM120" s="208">
        <v>0</v>
      </c>
      <c r="AN120" s="208">
        <v>0</v>
      </c>
      <c r="AO120" s="208">
        <v>0</v>
      </c>
      <c r="AP120" s="208">
        <v>0</v>
      </c>
      <c r="AQ120" s="208">
        <v>0</v>
      </c>
      <c r="AR120" s="208">
        <v>0</v>
      </c>
      <c r="AS120" s="208">
        <v>0</v>
      </c>
      <c r="AT120" s="208">
        <v>0</v>
      </c>
      <c r="AU120" s="208">
        <v>0</v>
      </c>
      <c r="AV120" s="208">
        <v>0</v>
      </c>
      <c r="AW120" s="208">
        <v>0</v>
      </c>
      <c r="AX120" s="208">
        <v>0</v>
      </c>
      <c r="AY120" s="208">
        <v>0</v>
      </c>
      <c r="AZ120" s="208">
        <v>0</v>
      </c>
      <c r="BA120" s="208">
        <v>0</v>
      </c>
      <c r="BB120" s="208">
        <v>0</v>
      </c>
      <c r="BC120" s="209">
        <v>0</v>
      </c>
      <c r="BD120" s="210">
        <v>0</v>
      </c>
      <c r="BE120" s="208">
        <v>0</v>
      </c>
      <c r="BF120" s="208">
        <v>0</v>
      </c>
      <c r="BG120" s="208">
        <v>0</v>
      </c>
      <c r="BH120" s="208">
        <v>0</v>
      </c>
      <c r="BI120" s="208">
        <v>0</v>
      </c>
      <c r="BJ120" s="208">
        <v>0</v>
      </c>
      <c r="BK120" s="208">
        <v>0</v>
      </c>
      <c r="BL120" s="211">
        <v>0</v>
      </c>
      <c r="BM120" s="213">
        <v>0</v>
      </c>
    </row>
    <row r="121" spans="1:65">
      <c r="A121" s="86" t="s">
        <v>370</v>
      </c>
      <c r="B121" s="200" t="s">
        <v>371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  <c r="R121" s="208">
        <v>0</v>
      </c>
      <c r="S121" s="208">
        <v>0</v>
      </c>
      <c r="T121" s="208">
        <v>0</v>
      </c>
      <c r="U121" s="208">
        <v>0</v>
      </c>
      <c r="V121" s="208">
        <v>0</v>
      </c>
      <c r="W121" s="208">
        <v>0</v>
      </c>
      <c r="X121" s="208">
        <v>0</v>
      </c>
      <c r="Y121" s="208">
        <v>0.046679631363832</v>
      </c>
      <c r="Z121" s="208">
        <v>0.139993433561125</v>
      </c>
      <c r="AA121" s="208">
        <v>0.110402289481509</v>
      </c>
      <c r="AB121" s="208">
        <v>0.0140834220758731</v>
      </c>
      <c r="AC121" s="208">
        <v>0.100035801573605</v>
      </c>
      <c r="AD121" s="208">
        <v>0</v>
      </c>
      <c r="AE121" s="208">
        <v>0</v>
      </c>
      <c r="AF121" s="208">
        <v>0</v>
      </c>
      <c r="AG121" s="208">
        <v>0</v>
      </c>
      <c r="AH121" s="208">
        <v>0</v>
      </c>
      <c r="AI121" s="208">
        <v>0.638411416026098</v>
      </c>
      <c r="AJ121" s="208">
        <v>0</v>
      </c>
      <c r="AK121" s="208">
        <v>0.175668181570526</v>
      </c>
      <c r="AL121" s="208">
        <v>8.56100921815472</v>
      </c>
      <c r="AM121" s="208">
        <v>1.1571154939068</v>
      </c>
      <c r="AN121" s="208">
        <v>0</v>
      </c>
      <c r="AO121" s="208">
        <v>0</v>
      </c>
      <c r="AP121" s="208">
        <v>0.23712864806589</v>
      </c>
      <c r="AQ121" s="208">
        <v>0.039167875210192</v>
      </c>
      <c r="AR121" s="208">
        <v>0.262858592822294</v>
      </c>
      <c r="AS121" s="208">
        <v>3.0694317674115</v>
      </c>
      <c r="AT121" s="208">
        <v>1.94766492222435</v>
      </c>
      <c r="AU121" s="208">
        <v>2.06588033804541</v>
      </c>
      <c r="AV121" s="208">
        <v>0.157131300413028</v>
      </c>
      <c r="AW121" s="208">
        <v>0.650145742431832</v>
      </c>
      <c r="AX121" s="208">
        <v>1.89422153355182</v>
      </c>
      <c r="AY121" s="208">
        <v>1.62533823088187</v>
      </c>
      <c r="AZ121" s="208">
        <v>3.9003722318065</v>
      </c>
      <c r="BA121" s="208">
        <v>0.38431834610436</v>
      </c>
      <c r="BB121" s="208">
        <v>0</v>
      </c>
      <c r="BC121" s="209">
        <v>27.1770584166831</v>
      </c>
      <c r="BD121" s="210">
        <v>0</v>
      </c>
      <c r="BE121" s="208">
        <v>0</v>
      </c>
      <c r="BF121" s="208">
        <v>0</v>
      </c>
      <c r="BG121" s="208">
        <v>0</v>
      </c>
      <c r="BH121" s="208">
        <v>0</v>
      </c>
      <c r="BI121" s="208">
        <v>6.83484080080523</v>
      </c>
      <c r="BJ121" s="208">
        <v>0</v>
      </c>
      <c r="BK121" s="208">
        <v>0</v>
      </c>
      <c r="BL121" s="211">
        <v>6.83484080080523</v>
      </c>
      <c r="BM121" s="213">
        <v>34.0118992174884</v>
      </c>
    </row>
    <row r="122" spans="1:65">
      <c r="A122" s="126" t="s">
        <v>372</v>
      </c>
      <c r="B122" s="219" t="s">
        <v>142</v>
      </c>
      <c r="C122" s="220">
        <v>0</v>
      </c>
      <c r="D122" s="220">
        <v>0</v>
      </c>
      <c r="E122" s="220">
        <v>0</v>
      </c>
      <c r="F122" s="220">
        <v>0</v>
      </c>
      <c r="G122" s="220">
        <v>0</v>
      </c>
      <c r="H122" s="220">
        <v>0</v>
      </c>
      <c r="I122" s="220">
        <v>0</v>
      </c>
      <c r="J122" s="220">
        <v>0</v>
      </c>
      <c r="K122" s="220">
        <v>0</v>
      </c>
      <c r="L122" s="220">
        <v>0</v>
      </c>
      <c r="M122" s="220">
        <v>0</v>
      </c>
      <c r="N122" s="220">
        <v>0</v>
      </c>
      <c r="O122" s="220">
        <v>0</v>
      </c>
      <c r="P122" s="220">
        <v>0</v>
      </c>
      <c r="Q122" s="220">
        <v>0</v>
      </c>
      <c r="R122" s="220">
        <v>0</v>
      </c>
      <c r="S122" s="220">
        <v>0</v>
      </c>
      <c r="T122" s="220"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v>0</v>
      </c>
      <c r="Z122" s="220">
        <v>0</v>
      </c>
      <c r="AA122" s="220">
        <v>0</v>
      </c>
      <c r="AB122" s="220">
        <v>0</v>
      </c>
      <c r="AC122" s="220">
        <v>0</v>
      </c>
      <c r="AD122" s="220">
        <v>0</v>
      </c>
      <c r="AE122" s="220">
        <v>0</v>
      </c>
      <c r="AF122" s="220">
        <v>0</v>
      </c>
      <c r="AG122" s="220">
        <v>0</v>
      </c>
      <c r="AH122" s="220">
        <v>0</v>
      </c>
      <c r="AI122" s="220">
        <v>0</v>
      </c>
      <c r="AJ122" s="220">
        <v>0</v>
      </c>
      <c r="AK122" s="220">
        <v>0</v>
      </c>
      <c r="AL122" s="220">
        <v>0</v>
      </c>
      <c r="AM122" s="220">
        <v>0</v>
      </c>
      <c r="AN122" s="220">
        <v>0</v>
      </c>
      <c r="AO122" s="220">
        <v>0</v>
      </c>
      <c r="AP122" s="220">
        <v>0</v>
      </c>
      <c r="AQ122" s="220">
        <v>0</v>
      </c>
      <c r="AR122" s="220">
        <v>0</v>
      </c>
      <c r="AS122" s="220">
        <v>0</v>
      </c>
      <c r="AT122" s="220">
        <v>0</v>
      </c>
      <c r="AU122" s="220">
        <v>0</v>
      </c>
      <c r="AV122" s="220">
        <v>0</v>
      </c>
      <c r="AW122" s="220">
        <v>0</v>
      </c>
      <c r="AX122" s="220">
        <v>0</v>
      </c>
      <c r="AY122" s="220">
        <v>0</v>
      </c>
      <c r="AZ122" s="220">
        <v>0</v>
      </c>
      <c r="BA122" s="220">
        <v>0</v>
      </c>
      <c r="BB122" s="220">
        <v>0</v>
      </c>
      <c r="BC122" s="224">
        <v>0</v>
      </c>
      <c r="BD122" s="225">
        <v>0</v>
      </c>
      <c r="BE122" s="220">
        <v>0</v>
      </c>
      <c r="BF122" s="220">
        <v>0</v>
      </c>
      <c r="BG122" s="220">
        <v>0</v>
      </c>
      <c r="BH122" s="220">
        <v>0</v>
      </c>
      <c r="BI122" s="220">
        <v>0</v>
      </c>
      <c r="BJ122" s="220">
        <v>0</v>
      </c>
      <c r="BK122" s="220">
        <v>0</v>
      </c>
      <c r="BL122" s="228">
        <v>0</v>
      </c>
      <c r="BM122" s="231">
        <v>0</v>
      </c>
    </row>
    <row r="123" ht="15.75" customHeight="1" spans="1:65">
      <c r="A123" s="221" t="s">
        <v>90</v>
      </c>
      <c r="B123" s="222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3"/>
      <c r="BB123" s="223"/>
      <c r="BC123" s="226"/>
      <c r="BD123" s="227"/>
      <c r="BE123" s="229"/>
      <c r="BF123" s="223"/>
      <c r="BG123" s="229"/>
      <c r="BH123" s="223"/>
      <c r="BI123" s="229"/>
      <c r="BJ123" s="223"/>
      <c r="BK123" s="229"/>
      <c r="BL123" s="230"/>
      <c r="BM123" s="232"/>
    </row>
    <row r="124" spans="3:65">
      <c r="C124">
        <v>907.307326216571</v>
      </c>
      <c r="D124">
        <v>526.249510581103</v>
      </c>
      <c r="E124">
        <v>34.44065016485</v>
      </c>
      <c r="F124">
        <v>0.206816014228119</v>
      </c>
      <c r="G124">
        <v>18.5543258947603</v>
      </c>
      <c r="H124">
        <v>508.37895465567</v>
      </c>
      <c r="I124">
        <v>532.051547430159</v>
      </c>
      <c r="J124">
        <v>116.512035667669</v>
      </c>
      <c r="K124">
        <v>196.966288071509</v>
      </c>
      <c r="L124">
        <v>64.2398217236785</v>
      </c>
      <c r="M124">
        <v>100.41491644017</v>
      </c>
      <c r="N124">
        <v>355.075024006312</v>
      </c>
      <c r="O124">
        <v>79.1187189597514</v>
      </c>
      <c r="P124">
        <v>117.544610807851</v>
      </c>
      <c r="Q124">
        <v>12.7080203777433</v>
      </c>
      <c r="R124">
        <v>1799.54153572288</v>
      </c>
      <c r="S124">
        <v>4.76428398727989</v>
      </c>
      <c r="T124">
        <v>728.421773929739</v>
      </c>
      <c r="U124">
        <v>105.467868468914</v>
      </c>
      <c r="V124">
        <v>13.1847545856323</v>
      </c>
      <c r="W124">
        <v>266.347571731251</v>
      </c>
      <c r="X124">
        <v>83.0296542345158</v>
      </c>
      <c r="Y124">
        <v>70.1680519170894</v>
      </c>
      <c r="Z124">
        <v>299.473822350167</v>
      </c>
      <c r="AA124">
        <v>62.778573601023</v>
      </c>
      <c r="AB124">
        <v>56.2714388845701</v>
      </c>
      <c r="AC124">
        <v>732.863081861107</v>
      </c>
      <c r="AD124">
        <v>456.727856485858</v>
      </c>
      <c r="AE124">
        <v>171.002313290539</v>
      </c>
      <c r="AF124">
        <v>7.18249333321525</v>
      </c>
      <c r="AG124">
        <v>340.410738769762</v>
      </c>
      <c r="AH124">
        <v>73.1842816798754</v>
      </c>
      <c r="AI124">
        <v>311.687999420644</v>
      </c>
      <c r="AJ124">
        <v>100.989338344622</v>
      </c>
      <c r="AK124">
        <v>1863.26560820949</v>
      </c>
      <c r="AL124">
        <v>1715.7274873757</v>
      </c>
      <c r="AM124">
        <v>933.410895578881</v>
      </c>
      <c r="AN124">
        <v>32.3865463214554</v>
      </c>
      <c r="AO124">
        <v>98.7360067913889</v>
      </c>
      <c r="AP124">
        <v>99.0640029106676</v>
      </c>
      <c r="AQ124">
        <v>41.9868283984892</v>
      </c>
      <c r="AR124">
        <v>594.11218692963</v>
      </c>
      <c r="AS124">
        <v>194.556637565627</v>
      </c>
      <c r="AT124">
        <v>225.626255502549</v>
      </c>
      <c r="AU124">
        <v>589.648915309972</v>
      </c>
      <c r="AV124">
        <v>272.708714197062</v>
      </c>
      <c r="AW124">
        <v>538.729041832263</v>
      </c>
      <c r="AX124">
        <v>352.612774151211</v>
      </c>
      <c r="AY124">
        <v>627.640465040847</v>
      </c>
      <c r="AZ124">
        <v>955.362479229859</v>
      </c>
      <c r="BA124">
        <v>337.554560852378</v>
      </c>
      <c r="BB124">
        <v>0</v>
      </c>
      <c r="BC124">
        <v>18726.3954058082</v>
      </c>
      <c r="BD124">
        <v>30.8733166544252</v>
      </c>
      <c r="BE124">
        <v>15460.4918266127</v>
      </c>
      <c r="BF124">
        <v>15491.3651432671</v>
      </c>
      <c r="BG124">
        <v>104.812939033968</v>
      </c>
      <c r="BH124">
        <v>0</v>
      </c>
      <c r="BI124">
        <v>25171.370881786</v>
      </c>
      <c r="BJ124">
        <v>2822.1356301047</v>
      </c>
      <c r="BK124">
        <v>0</v>
      </c>
      <c r="BL124">
        <v>43589.6845941918</v>
      </c>
      <c r="BM124">
        <v>62316.08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6'!A1" display="Tabela 6 - Destino dos impostos sobre produtos locais e importados 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4"/>
  <sheetViews>
    <sheetView showGridLines="0" workbookViewId="0">
      <pane xSplit="1" ySplit="1" topLeftCell="W2" activePane="bottomRight" state="frozen"/>
      <selection/>
      <selection pane="topRight"/>
      <selection pane="bottomLeft"/>
      <selection pane="bottomRight" activeCell="B86" sqref="B86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62" t="s">
        <v>11</v>
      </c>
    </row>
    <row r="2" ht="24" customHeight="1" spans="1:121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</row>
    <row r="3" ht="21.75" customHeight="1" spans="1:131">
      <c r="A3" s="66" t="s">
        <v>20</v>
      </c>
      <c r="B3" s="67" t="s">
        <v>21</v>
      </c>
      <c r="C3" s="68" t="s">
        <v>373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103" t="s">
        <v>374</v>
      </c>
      <c r="BE3" s="104"/>
      <c r="BF3" s="104"/>
      <c r="BG3" s="104"/>
      <c r="BH3" s="104"/>
      <c r="BI3" s="104"/>
      <c r="BJ3" s="104"/>
      <c r="BK3" s="104"/>
      <c r="BL3" s="112"/>
      <c r="BM3" s="113" t="s">
        <v>375</v>
      </c>
      <c r="BN3" s="212"/>
      <c r="BO3" s="67" t="s">
        <v>20</v>
      </c>
      <c r="BP3" s="67" t="s">
        <v>25</v>
      </c>
      <c r="BQ3" s="79" t="s">
        <v>373</v>
      </c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103" t="s">
        <v>374</v>
      </c>
      <c r="DS3" s="104"/>
      <c r="DT3" s="104"/>
      <c r="DU3" s="104"/>
      <c r="DV3" s="104"/>
      <c r="DW3" s="104"/>
      <c r="DX3" s="104"/>
      <c r="DY3" s="104"/>
      <c r="DZ3" s="112"/>
      <c r="EA3" s="113" t="s">
        <v>375</v>
      </c>
    </row>
    <row r="4" ht="21.75" customHeight="1" spans="1:131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72" t="s">
        <v>87</v>
      </c>
      <c r="BC4" s="99" t="s">
        <v>90</v>
      </c>
      <c r="BD4" s="105" t="s">
        <v>376</v>
      </c>
      <c r="BE4" s="106"/>
      <c r="BF4" s="106"/>
      <c r="BG4" s="72" t="s">
        <v>377</v>
      </c>
      <c r="BH4" s="72" t="s">
        <v>378</v>
      </c>
      <c r="BI4" s="72" t="s">
        <v>379</v>
      </c>
      <c r="BJ4" s="72" t="s">
        <v>380</v>
      </c>
      <c r="BK4" s="72" t="s">
        <v>381</v>
      </c>
      <c r="BL4" s="114" t="s">
        <v>382</v>
      </c>
      <c r="BM4" s="115"/>
      <c r="BN4" s="212"/>
      <c r="BO4" s="81"/>
      <c r="BP4" s="81"/>
      <c r="BQ4" s="72" t="s">
        <v>36</v>
      </c>
      <c r="BR4" s="72" t="s">
        <v>37</v>
      </c>
      <c r="BS4" s="72" t="s">
        <v>38</v>
      </c>
      <c r="BT4" s="72" t="s">
        <v>39</v>
      </c>
      <c r="BU4" s="72" t="s">
        <v>40</v>
      </c>
      <c r="BV4" s="72" t="s">
        <v>41</v>
      </c>
      <c r="BW4" s="72" t="s">
        <v>42</v>
      </c>
      <c r="BX4" s="72" t="s">
        <v>43</v>
      </c>
      <c r="BY4" s="72" t="s">
        <v>44</v>
      </c>
      <c r="BZ4" s="72" t="s">
        <v>45</v>
      </c>
      <c r="CA4" s="72" t="s">
        <v>46</v>
      </c>
      <c r="CB4" s="72" t="s">
        <v>47</v>
      </c>
      <c r="CC4" s="72" t="s">
        <v>48</v>
      </c>
      <c r="CD4" s="72" t="s">
        <v>49</v>
      </c>
      <c r="CE4" s="72" t="s">
        <v>50</v>
      </c>
      <c r="CF4" s="72" t="s">
        <v>51</v>
      </c>
      <c r="CG4" s="72" t="s">
        <v>52</v>
      </c>
      <c r="CH4" s="72" t="s">
        <v>53</v>
      </c>
      <c r="CI4" s="72" t="s">
        <v>54</v>
      </c>
      <c r="CJ4" s="72" t="s">
        <v>55</v>
      </c>
      <c r="CK4" s="72" t="s">
        <v>56</v>
      </c>
      <c r="CL4" s="72" t="s">
        <v>57</v>
      </c>
      <c r="CM4" s="72" t="s">
        <v>58</v>
      </c>
      <c r="CN4" s="72" t="s">
        <v>59</v>
      </c>
      <c r="CO4" s="72" t="s">
        <v>60</v>
      </c>
      <c r="CP4" s="72" t="s">
        <v>61</v>
      </c>
      <c r="CQ4" s="72" t="s">
        <v>62</v>
      </c>
      <c r="CR4" s="72" t="s">
        <v>63</v>
      </c>
      <c r="CS4" s="72" t="s">
        <v>64</v>
      </c>
      <c r="CT4" s="72" t="s">
        <v>65</v>
      </c>
      <c r="CU4" s="72" t="s">
        <v>66</v>
      </c>
      <c r="CV4" s="72" t="s">
        <v>67</v>
      </c>
      <c r="CW4" s="72" t="s">
        <v>68</v>
      </c>
      <c r="CX4" s="72" t="s">
        <v>69</v>
      </c>
      <c r="CY4" s="72" t="s">
        <v>70</v>
      </c>
      <c r="CZ4" s="72" t="s">
        <v>71</v>
      </c>
      <c r="DA4" s="72" t="s">
        <v>72</v>
      </c>
      <c r="DB4" s="72" t="s">
        <v>73</v>
      </c>
      <c r="DC4" s="72" t="s">
        <v>74</v>
      </c>
      <c r="DD4" s="72" t="s">
        <v>75</v>
      </c>
      <c r="DE4" s="72" t="s">
        <v>76</v>
      </c>
      <c r="DF4" s="72" t="s">
        <v>77</v>
      </c>
      <c r="DG4" s="72" t="s">
        <v>78</v>
      </c>
      <c r="DH4" s="72" t="s">
        <v>79</v>
      </c>
      <c r="DI4" s="72" t="s">
        <v>80</v>
      </c>
      <c r="DJ4" s="72" t="s">
        <v>81</v>
      </c>
      <c r="DK4" s="72" t="s">
        <v>82</v>
      </c>
      <c r="DL4" s="72" t="s">
        <v>83</v>
      </c>
      <c r="DM4" s="72" t="s">
        <v>84</v>
      </c>
      <c r="DN4" s="72" t="s">
        <v>85</v>
      </c>
      <c r="DO4" s="72" t="s">
        <v>86</v>
      </c>
      <c r="DP4" s="72" t="s">
        <v>87</v>
      </c>
      <c r="DQ4" s="99" t="s">
        <v>90</v>
      </c>
      <c r="DR4" s="105" t="s">
        <v>376</v>
      </c>
      <c r="DS4" s="106"/>
      <c r="DT4" s="106"/>
      <c r="DU4" s="72" t="s">
        <v>377</v>
      </c>
      <c r="DV4" s="72" t="s">
        <v>378</v>
      </c>
      <c r="DW4" s="72" t="s">
        <v>379</v>
      </c>
      <c r="DX4" s="72" t="s">
        <v>380</v>
      </c>
      <c r="DY4" s="72" t="s">
        <v>381</v>
      </c>
      <c r="DZ4" s="114" t="s">
        <v>382</v>
      </c>
      <c r="EA4" s="115"/>
    </row>
    <row r="5" ht="136" customHeight="1" spans="1:131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72" t="s">
        <v>142</v>
      </c>
      <c r="BC5" s="100"/>
      <c r="BD5" s="107" t="s">
        <v>383</v>
      </c>
      <c r="BE5" s="72" t="s">
        <v>384</v>
      </c>
      <c r="BF5" s="72" t="s">
        <v>385</v>
      </c>
      <c r="BG5" s="72"/>
      <c r="BH5" s="72"/>
      <c r="BI5" s="72"/>
      <c r="BJ5" s="72"/>
      <c r="BK5" s="72"/>
      <c r="BL5" s="114"/>
      <c r="BM5" s="116"/>
      <c r="BN5" s="212"/>
      <c r="BO5" s="82"/>
      <c r="BP5" s="82"/>
      <c r="BQ5" s="72" t="s">
        <v>91</v>
      </c>
      <c r="BR5" s="72" t="s">
        <v>92</v>
      </c>
      <c r="BS5" s="72" t="s">
        <v>93</v>
      </c>
      <c r="BT5" s="72" t="s">
        <v>94</v>
      </c>
      <c r="BU5" s="72" t="s">
        <v>95</v>
      </c>
      <c r="BV5" s="72" t="s">
        <v>96</v>
      </c>
      <c r="BW5" s="72" t="s">
        <v>97</v>
      </c>
      <c r="BX5" s="72" t="s">
        <v>98</v>
      </c>
      <c r="BY5" s="72" t="s">
        <v>99</v>
      </c>
      <c r="BZ5" s="72" t="s">
        <v>100</v>
      </c>
      <c r="CA5" s="72" t="s">
        <v>101</v>
      </c>
      <c r="CB5" s="72" t="s">
        <v>102</v>
      </c>
      <c r="CC5" s="72" t="s">
        <v>103</v>
      </c>
      <c r="CD5" s="72" t="s">
        <v>104</v>
      </c>
      <c r="CE5" s="72" t="s">
        <v>105</v>
      </c>
      <c r="CF5" s="72" t="s">
        <v>106</v>
      </c>
      <c r="CG5" s="72" t="s">
        <v>107</v>
      </c>
      <c r="CH5" s="72" t="s">
        <v>108</v>
      </c>
      <c r="CI5" s="72" t="s">
        <v>109</v>
      </c>
      <c r="CJ5" s="72" t="s">
        <v>110</v>
      </c>
      <c r="CK5" s="72" t="s">
        <v>111</v>
      </c>
      <c r="CL5" s="72" t="s">
        <v>112</v>
      </c>
      <c r="CM5" s="72" t="s">
        <v>113</v>
      </c>
      <c r="CN5" s="72" t="s">
        <v>114</v>
      </c>
      <c r="CO5" s="72" t="s">
        <v>115</v>
      </c>
      <c r="CP5" s="72" t="s">
        <v>116</v>
      </c>
      <c r="CQ5" s="72" t="s">
        <v>117</v>
      </c>
      <c r="CR5" s="72" t="s">
        <v>118</v>
      </c>
      <c r="CS5" s="72" t="s">
        <v>119</v>
      </c>
      <c r="CT5" s="72" t="s">
        <v>120</v>
      </c>
      <c r="CU5" s="72" t="s">
        <v>121</v>
      </c>
      <c r="CV5" s="72" t="s">
        <v>122</v>
      </c>
      <c r="CW5" s="72" t="s">
        <v>123</v>
      </c>
      <c r="CX5" s="72" t="s">
        <v>124</v>
      </c>
      <c r="CY5" s="72" t="s">
        <v>125</v>
      </c>
      <c r="CZ5" s="72" t="s">
        <v>126</v>
      </c>
      <c r="DA5" s="72" t="s">
        <v>127</v>
      </c>
      <c r="DB5" s="72" t="s">
        <v>128</v>
      </c>
      <c r="DC5" s="72" t="s">
        <v>129</v>
      </c>
      <c r="DD5" s="72" t="s">
        <v>130</v>
      </c>
      <c r="DE5" s="72" t="s">
        <v>131</v>
      </c>
      <c r="DF5" s="72" t="s">
        <v>132</v>
      </c>
      <c r="DG5" s="72" t="s">
        <v>133</v>
      </c>
      <c r="DH5" s="72" t="s">
        <v>134</v>
      </c>
      <c r="DI5" s="72" t="s">
        <v>135</v>
      </c>
      <c r="DJ5" s="72" t="s">
        <v>136</v>
      </c>
      <c r="DK5" s="72" t="s">
        <v>137</v>
      </c>
      <c r="DL5" s="72" t="s">
        <v>138</v>
      </c>
      <c r="DM5" s="72" t="s">
        <v>139</v>
      </c>
      <c r="DN5" s="72" t="s">
        <v>140</v>
      </c>
      <c r="DO5" s="72" t="s">
        <v>141</v>
      </c>
      <c r="DP5" s="72" t="s">
        <v>142</v>
      </c>
      <c r="DQ5" s="100"/>
      <c r="DR5" s="107" t="s">
        <v>383</v>
      </c>
      <c r="DS5" s="72" t="s">
        <v>384</v>
      </c>
      <c r="DT5" s="72" t="s">
        <v>385</v>
      </c>
      <c r="DU5" s="72"/>
      <c r="DV5" s="72"/>
      <c r="DW5" s="72"/>
      <c r="DX5" s="72"/>
      <c r="DY5" s="72"/>
      <c r="DZ5" s="114"/>
      <c r="EA5" s="116"/>
    </row>
    <row r="6" ht="15.75" customHeight="1" spans="1:131">
      <c r="A6" s="83" t="s">
        <v>143</v>
      </c>
      <c r="B6" s="198" t="s">
        <v>144</v>
      </c>
      <c r="C6" s="85">
        <v>2.95452527487518</v>
      </c>
      <c r="D6" s="85">
        <v>0.871305257856198</v>
      </c>
      <c r="E6" s="85">
        <v>0</v>
      </c>
      <c r="F6" s="85">
        <v>0</v>
      </c>
      <c r="G6" s="85">
        <v>0</v>
      </c>
      <c r="H6" s="85">
        <v>0.294781941861436</v>
      </c>
      <c r="I6" s="85">
        <v>154.550804080126</v>
      </c>
      <c r="J6" s="85">
        <v>1.6871961435986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3.58527926377007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0.398872746409838</v>
      </c>
      <c r="AZ6" s="85">
        <v>0</v>
      </c>
      <c r="BA6" s="85">
        <v>0</v>
      </c>
      <c r="BB6" s="85">
        <v>0</v>
      </c>
      <c r="BC6" s="101">
        <v>164.342764708497</v>
      </c>
      <c r="BD6" s="108">
        <v>0</v>
      </c>
      <c r="BE6" s="85">
        <v>52.9688007420897</v>
      </c>
      <c r="BF6" s="85">
        <v>52.9688007420897</v>
      </c>
      <c r="BG6" s="85">
        <v>0</v>
      </c>
      <c r="BH6" s="85">
        <v>0</v>
      </c>
      <c r="BI6" s="85">
        <v>9.03789265899022</v>
      </c>
      <c r="BJ6" s="85">
        <v>0</v>
      </c>
      <c r="BK6" s="85">
        <v>0</v>
      </c>
      <c r="BL6" s="117">
        <v>62.0066934010799</v>
      </c>
      <c r="BM6" s="118">
        <v>226.349458109577</v>
      </c>
      <c r="BN6" s="212"/>
      <c r="BO6" s="83" t="s">
        <v>36</v>
      </c>
      <c r="BP6" s="84" t="s">
        <v>91</v>
      </c>
      <c r="BQ6" s="85" cm="1">
        <f t="array" ref="BQ6:DP57">MMULT('12'!C6:DO57,C6:BB122)</f>
        <v>63.2442731233783</v>
      </c>
      <c r="BR6" s="85">
        <v>155.733166731124</v>
      </c>
      <c r="BS6" s="85">
        <v>2.13699974645026</v>
      </c>
      <c r="BT6" s="85">
        <v>0</v>
      </c>
      <c r="BU6" s="85">
        <v>0.0169975011143486</v>
      </c>
      <c r="BV6" s="85">
        <v>132.619794974566</v>
      </c>
      <c r="BW6" s="85">
        <v>838.32266083058</v>
      </c>
      <c r="BX6" s="85">
        <v>3.22167582979114</v>
      </c>
      <c r="BY6" s="85">
        <v>260.698879905028</v>
      </c>
      <c r="BZ6" s="85">
        <v>17.0308878625679</v>
      </c>
      <c r="CA6" s="85">
        <v>0.000436839899929578</v>
      </c>
      <c r="CB6" s="85">
        <v>0.25068654495235</v>
      </c>
      <c r="CC6" s="85">
        <v>0.37975789535511</v>
      </c>
      <c r="CD6" s="85">
        <v>0.457378857014381</v>
      </c>
      <c r="CE6" s="85">
        <v>0</v>
      </c>
      <c r="CF6" s="85">
        <v>0.00132720419454512</v>
      </c>
      <c r="CG6" s="85">
        <v>2.64033321917982</v>
      </c>
      <c r="CH6" s="85">
        <v>1.79719255187216</v>
      </c>
      <c r="CI6" s="85">
        <v>0.0962796209718123</v>
      </c>
      <c r="CJ6" s="85">
        <v>2.39881709521487e-5</v>
      </c>
      <c r="CK6" s="85">
        <v>0.383334882431952</v>
      </c>
      <c r="CL6" s="85">
        <v>0.38145095752376</v>
      </c>
      <c r="CM6" s="85">
        <v>0.0264529270989064</v>
      </c>
      <c r="CN6" s="85">
        <v>0.0107210633137852</v>
      </c>
      <c r="CO6" s="85">
        <v>0</v>
      </c>
      <c r="CP6" s="85">
        <v>0.00180966311052378</v>
      </c>
      <c r="CQ6" s="85">
        <v>0.000668747103189269</v>
      </c>
      <c r="CR6" s="85">
        <v>0.000144130737445243</v>
      </c>
      <c r="CS6" s="85">
        <v>0.00249610347130889</v>
      </c>
      <c r="CT6" s="85">
        <v>1.75361371675261e-5</v>
      </c>
      <c r="CU6" s="85">
        <v>0.0219438773426489</v>
      </c>
      <c r="CV6" s="85">
        <v>0</v>
      </c>
      <c r="CW6" s="85">
        <v>0.000134507631858288</v>
      </c>
      <c r="CX6" s="85">
        <v>0.194175832313483</v>
      </c>
      <c r="CY6" s="85">
        <v>0.578494228414438</v>
      </c>
      <c r="CZ6" s="85">
        <v>45.1912820490724</v>
      </c>
      <c r="DA6" s="85">
        <v>0.000396845674957095</v>
      </c>
      <c r="DB6" s="85">
        <v>2.79267427228311e-9</v>
      </c>
      <c r="DC6" s="85">
        <v>0.000297849983650536</v>
      </c>
      <c r="DD6" s="85">
        <v>0.00111523431265555</v>
      </c>
      <c r="DE6" s="85">
        <v>3.10337906309978</v>
      </c>
      <c r="DF6" s="85">
        <v>84.0078399106441</v>
      </c>
      <c r="DG6" s="85">
        <v>0.000305682462270208</v>
      </c>
      <c r="DH6" s="85">
        <v>2.84485001400779e-5</v>
      </c>
      <c r="DI6" s="85">
        <v>0.00107831963426101</v>
      </c>
      <c r="DJ6" s="85">
        <v>0.0113703448871014</v>
      </c>
      <c r="DK6" s="85">
        <v>0.0545490361036225</v>
      </c>
      <c r="DL6" s="85">
        <v>0.205594935461925</v>
      </c>
      <c r="DM6" s="85">
        <v>16.3276841140143</v>
      </c>
      <c r="DN6" s="85">
        <v>4.34133868010872</v>
      </c>
      <c r="DO6" s="85">
        <v>6.40345971677449</v>
      </c>
      <c r="DP6" s="85">
        <v>0</v>
      </c>
      <c r="DQ6" s="101">
        <f t="shared" ref="DQ6:DQ57" si="0">SUM(BQ6:DP6)</f>
        <v>1639.90031791637</v>
      </c>
      <c r="DR6" s="108" cm="1">
        <f t="array" ref="DR6:DR57">MMULT('12'!C6:DO57,BD6:BD122)</f>
        <v>138.780488523803</v>
      </c>
      <c r="DS6" s="85" cm="1">
        <f t="array" ref="DS6:DS57">MMULT('12'!C6:DO57,BE6:BE122)</f>
        <v>1094.073955749</v>
      </c>
      <c r="DT6" s="85">
        <f t="shared" ref="DT6:DT57" si="1">SUM(DR6:DS6)</f>
        <v>1232.85444427281</v>
      </c>
      <c r="DU6" s="85" cm="1">
        <f t="array" ref="DU6:DU57">MMULT('12'!C6:DO57,BG6:BG122)</f>
        <v>2.0622474605695</v>
      </c>
      <c r="DV6" s="85" cm="1">
        <f t="array" ref="DV6:DV57">MMULT('12'!C6:DO57,BH6:BH122)</f>
        <v>0</v>
      </c>
      <c r="DW6" s="85" cm="1">
        <f t="array" ref="DW6:DW57">MMULT('12'!C6:DO57,BI6:BI122)</f>
        <v>1754.14832081394</v>
      </c>
      <c r="DX6" s="85" cm="1">
        <f t="array" ref="DX6:DX57">MMULT('12'!C6:DO57,BJ6:BJ122)</f>
        <v>18.2765676527763</v>
      </c>
      <c r="DY6" s="85" cm="1">
        <f t="array" ref="DY6:DY57">MMULT('12'!C6:DO57,BK6:BK122)</f>
        <v>0</v>
      </c>
      <c r="DZ6" s="117">
        <f t="shared" ref="DZ6:DZ57" si="2">SUM(DT6,DU6:DY6)</f>
        <v>3007.34158020009</v>
      </c>
      <c r="EA6" s="118">
        <f t="shared" ref="EA6:EA57" si="3">SUM(DZ6,DQ6)</f>
        <v>4647.24189811646</v>
      </c>
    </row>
    <row r="7" spans="1:131">
      <c r="A7" s="86" t="s">
        <v>145</v>
      </c>
      <c r="B7" s="200" t="s">
        <v>146</v>
      </c>
      <c r="C7" s="208">
        <v>21.1379244530159</v>
      </c>
      <c r="D7" s="208">
        <v>151.23628540373</v>
      </c>
      <c r="E7" s="208">
        <v>0.345672766923386</v>
      </c>
      <c r="F7" s="208">
        <v>0</v>
      </c>
      <c r="G7" s="208">
        <v>0</v>
      </c>
      <c r="H7" s="208">
        <v>14.2676271828322</v>
      </c>
      <c r="I7" s="208">
        <v>267.935563628034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8">
        <v>0</v>
      </c>
      <c r="X7" s="208">
        <v>0</v>
      </c>
      <c r="Y7" s="208">
        <v>0</v>
      </c>
      <c r="Z7" s="208">
        <v>0</v>
      </c>
      <c r="AA7" s="208">
        <v>0</v>
      </c>
      <c r="AB7" s="208">
        <v>0</v>
      </c>
      <c r="AC7" s="208">
        <v>0</v>
      </c>
      <c r="AD7" s="208">
        <v>0</v>
      </c>
      <c r="AE7" s="208">
        <v>0</v>
      </c>
      <c r="AF7" s="208">
        <v>0</v>
      </c>
      <c r="AG7" s="208">
        <v>0</v>
      </c>
      <c r="AH7" s="208">
        <v>0</v>
      </c>
      <c r="AI7" s="208">
        <v>0</v>
      </c>
      <c r="AJ7" s="208">
        <v>0</v>
      </c>
      <c r="AK7" s="208">
        <v>0</v>
      </c>
      <c r="AL7" s="208">
        <v>13.1227258688862</v>
      </c>
      <c r="AM7" s="208">
        <v>0</v>
      </c>
      <c r="AN7" s="208">
        <v>0</v>
      </c>
      <c r="AO7" s="208">
        <v>0</v>
      </c>
      <c r="AP7" s="208">
        <v>0</v>
      </c>
      <c r="AQ7" s="208">
        <v>0</v>
      </c>
      <c r="AR7" s="208">
        <v>7.53528706672517</v>
      </c>
      <c r="AS7" s="208">
        <v>0</v>
      </c>
      <c r="AT7" s="208">
        <v>0</v>
      </c>
      <c r="AU7" s="208">
        <v>0</v>
      </c>
      <c r="AV7" s="208">
        <v>0</v>
      </c>
      <c r="AW7" s="208">
        <v>0</v>
      </c>
      <c r="AX7" s="208">
        <v>0</v>
      </c>
      <c r="AY7" s="208">
        <v>1.8682605905667</v>
      </c>
      <c r="AZ7" s="208">
        <v>0</v>
      </c>
      <c r="BA7" s="208">
        <v>0</v>
      </c>
      <c r="BB7" s="208">
        <v>0</v>
      </c>
      <c r="BC7" s="209">
        <v>477.449346960714</v>
      </c>
      <c r="BD7" s="210">
        <v>61.1941054724873</v>
      </c>
      <c r="BE7" s="208">
        <v>49.3378741943036</v>
      </c>
      <c r="BF7" s="208">
        <v>110.531979666791</v>
      </c>
      <c r="BG7" s="208">
        <v>0</v>
      </c>
      <c r="BH7" s="208">
        <v>0</v>
      </c>
      <c r="BI7" s="208">
        <v>56.2547656173189</v>
      </c>
      <c r="BJ7" s="208">
        <v>0</v>
      </c>
      <c r="BK7" s="208">
        <v>0</v>
      </c>
      <c r="BL7" s="211">
        <v>166.78674528411</v>
      </c>
      <c r="BM7" s="213">
        <v>644.236092244823</v>
      </c>
      <c r="BN7" s="212"/>
      <c r="BO7" s="86" t="s">
        <v>37</v>
      </c>
      <c r="BP7" s="87" t="s">
        <v>92</v>
      </c>
      <c r="BQ7" s="208">
        <v>13.469344746865</v>
      </c>
      <c r="BR7" s="208">
        <v>61.7344318188879</v>
      </c>
      <c r="BS7" s="208">
        <v>1.17954708622033</v>
      </c>
      <c r="BT7" s="208">
        <v>0</v>
      </c>
      <c r="BU7" s="208">
        <v>0.0501758135196585</v>
      </c>
      <c r="BV7" s="208">
        <v>594.048975231249</v>
      </c>
      <c r="BW7" s="208">
        <v>56.8882875670645</v>
      </c>
      <c r="BX7" s="208">
        <v>0.32516704224912</v>
      </c>
      <c r="BY7" s="208">
        <v>17.8597879414463</v>
      </c>
      <c r="BZ7" s="208">
        <v>1.16727681473336</v>
      </c>
      <c r="CA7" s="208">
        <v>0.000207221616779436</v>
      </c>
      <c r="CB7" s="208">
        <v>0.422471054390511</v>
      </c>
      <c r="CC7" s="208">
        <v>0.272886113536277</v>
      </c>
      <c r="CD7" s="208">
        <v>0.222657955802855</v>
      </c>
      <c r="CE7" s="208">
        <v>0</v>
      </c>
      <c r="CF7" s="208">
        <v>0</v>
      </c>
      <c r="CG7" s="208">
        <v>0.218712844393175</v>
      </c>
      <c r="CH7" s="208">
        <v>5.21205761627254</v>
      </c>
      <c r="CI7" s="208">
        <v>0.145662706086158</v>
      </c>
      <c r="CJ7" s="208">
        <v>2.59585838257289e-5</v>
      </c>
      <c r="CK7" s="208">
        <v>0.184316628488911</v>
      </c>
      <c r="CL7" s="208">
        <v>1.14258494886584</v>
      </c>
      <c r="CM7" s="208">
        <v>0.0533510683655494</v>
      </c>
      <c r="CN7" s="208">
        <v>0.0280626605427301</v>
      </c>
      <c r="CO7" s="208">
        <v>0</v>
      </c>
      <c r="CP7" s="208">
        <v>0.0054763077252557</v>
      </c>
      <c r="CQ7" s="208">
        <v>0.0163313772253564</v>
      </c>
      <c r="CR7" s="208">
        <v>0.00351582526643492</v>
      </c>
      <c r="CS7" s="208">
        <v>0.0107024965288559</v>
      </c>
      <c r="CT7" s="208">
        <v>0.000428120919937914</v>
      </c>
      <c r="CU7" s="208">
        <v>0.404851291254882</v>
      </c>
      <c r="CV7" s="208">
        <v>0</v>
      </c>
      <c r="CW7" s="208">
        <v>0.00327588297205171</v>
      </c>
      <c r="CX7" s="208">
        <v>0.0752359356528545</v>
      </c>
      <c r="CY7" s="208">
        <v>1.6165007933734</v>
      </c>
      <c r="CZ7" s="208">
        <v>3.63941728094722</v>
      </c>
      <c r="DA7" s="208">
        <v>0.000270702594057847</v>
      </c>
      <c r="DB7" s="208">
        <v>0</v>
      </c>
      <c r="DC7" s="208">
        <v>0.000151535160917202</v>
      </c>
      <c r="DD7" s="208">
        <v>0.00566094591332734</v>
      </c>
      <c r="DE7" s="208">
        <v>0.431035134146572</v>
      </c>
      <c r="DF7" s="208">
        <v>12.6847637673638</v>
      </c>
      <c r="DG7" s="208">
        <v>0.000349428231708253</v>
      </c>
      <c r="DH7" s="208">
        <v>0.000615314658167576</v>
      </c>
      <c r="DI7" s="208">
        <v>0.000547857890893372</v>
      </c>
      <c r="DJ7" s="208">
        <v>0.0375175496344985</v>
      </c>
      <c r="DK7" s="208">
        <v>0.0258586290060196</v>
      </c>
      <c r="DL7" s="208">
        <v>0.0145226525609918</v>
      </c>
      <c r="DM7" s="208">
        <v>3.33682428949869</v>
      </c>
      <c r="DN7" s="208">
        <v>0.907044787414655</v>
      </c>
      <c r="DO7" s="208">
        <v>0.483758539939051</v>
      </c>
      <c r="DP7" s="208">
        <v>0</v>
      </c>
      <c r="DQ7" s="101">
        <f t="shared" si="0"/>
        <v>778.33064728506</v>
      </c>
      <c r="DR7" s="210">
        <v>12.0007872213712</v>
      </c>
      <c r="DS7" s="208">
        <v>142.299185652436</v>
      </c>
      <c r="DT7" s="85">
        <f t="shared" si="1"/>
        <v>154.299972873808</v>
      </c>
      <c r="DU7" s="208">
        <v>0.161467945755818</v>
      </c>
      <c r="DV7" s="208">
        <v>0</v>
      </c>
      <c r="DW7" s="208">
        <v>451.473729986582</v>
      </c>
      <c r="DX7" s="208">
        <v>55.0718442962651</v>
      </c>
      <c r="DY7" s="208">
        <v>0</v>
      </c>
      <c r="DZ7" s="117">
        <f t="shared" si="2"/>
        <v>661.00701510241</v>
      </c>
      <c r="EA7" s="118">
        <f t="shared" si="3"/>
        <v>1439.33766238747</v>
      </c>
    </row>
    <row r="8" spans="1:131">
      <c r="A8" s="86" t="s">
        <v>147</v>
      </c>
      <c r="B8" s="200" t="s">
        <v>148</v>
      </c>
      <c r="C8" s="208">
        <v>5.59527430487749</v>
      </c>
      <c r="D8" s="208">
        <v>1.41292826793221</v>
      </c>
      <c r="E8" s="208">
        <v>0</v>
      </c>
      <c r="F8" s="208">
        <v>0</v>
      </c>
      <c r="G8" s="208">
        <v>0</v>
      </c>
      <c r="H8" s="208">
        <v>1.21542391926043</v>
      </c>
      <c r="I8" s="208">
        <v>160.129700623102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2.79356334051244</v>
      </c>
      <c r="T8" s="208">
        <v>0</v>
      </c>
      <c r="U8" s="208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8">
        <v>0</v>
      </c>
      <c r="AB8" s="208">
        <v>0</v>
      </c>
      <c r="AC8" s="208">
        <v>0</v>
      </c>
      <c r="AD8" s="208">
        <v>0</v>
      </c>
      <c r="AE8" s="208">
        <v>0</v>
      </c>
      <c r="AF8" s="208">
        <v>0</v>
      </c>
      <c r="AG8" s="208">
        <v>0</v>
      </c>
      <c r="AH8" s="208">
        <v>0</v>
      </c>
      <c r="AI8" s="208">
        <v>0</v>
      </c>
      <c r="AJ8" s="208">
        <v>0</v>
      </c>
      <c r="AK8" s="208">
        <v>0</v>
      </c>
      <c r="AL8" s="208">
        <v>27.06659046702</v>
      </c>
      <c r="AM8" s="208">
        <v>0</v>
      </c>
      <c r="AN8" s="208">
        <v>0</v>
      </c>
      <c r="AO8" s="208">
        <v>0</v>
      </c>
      <c r="AP8" s="208">
        <v>0</v>
      </c>
      <c r="AQ8" s="208">
        <v>0</v>
      </c>
      <c r="AR8" s="208">
        <v>0</v>
      </c>
      <c r="AS8" s="208">
        <v>0</v>
      </c>
      <c r="AT8" s="208">
        <v>0</v>
      </c>
      <c r="AU8" s="208">
        <v>0</v>
      </c>
      <c r="AV8" s="208">
        <v>0</v>
      </c>
      <c r="AW8" s="208">
        <v>0</v>
      </c>
      <c r="AX8" s="208">
        <v>0</v>
      </c>
      <c r="AY8" s="208">
        <v>0</v>
      </c>
      <c r="AZ8" s="208">
        <v>0</v>
      </c>
      <c r="BA8" s="208">
        <v>0</v>
      </c>
      <c r="BB8" s="208">
        <v>0</v>
      </c>
      <c r="BC8" s="209">
        <v>198.213480922705</v>
      </c>
      <c r="BD8" s="210">
        <v>77.6193170445982</v>
      </c>
      <c r="BE8" s="208">
        <v>103.481827618972</v>
      </c>
      <c r="BF8" s="208">
        <v>181.10114466357</v>
      </c>
      <c r="BG8" s="208">
        <v>0</v>
      </c>
      <c r="BH8" s="208">
        <v>0</v>
      </c>
      <c r="BI8" s="208">
        <v>0</v>
      </c>
      <c r="BJ8" s="208">
        <v>0</v>
      </c>
      <c r="BK8" s="208">
        <v>0</v>
      </c>
      <c r="BL8" s="211">
        <v>181.10114466357</v>
      </c>
      <c r="BM8" s="213">
        <v>379.314625586275</v>
      </c>
      <c r="BN8" s="212"/>
      <c r="BO8" s="86" t="s">
        <v>38</v>
      </c>
      <c r="BP8" s="87" t="s">
        <v>93</v>
      </c>
      <c r="BQ8" s="208">
        <v>25.4879861022633</v>
      </c>
      <c r="BR8" s="208">
        <v>39.4607908650995</v>
      </c>
      <c r="BS8" s="208">
        <v>27.8590931181751</v>
      </c>
      <c r="BT8" s="208">
        <v>0</v>
      </c>
      <c r="BU8" s="208">
        <v>0.00421821331927695</v>
      </c>
      <c r="BV8" s="208">
        <v>32.6557406149933</v>
      </c>
      <c r="BW8" s="208">
        <v>3.44088598377923</v>
      </c>
      <c r="BX8" s="208">
        <v>0.0183745884562878</v>
      </c>
      <c r="BY8" s="208">
        <v>2.2735871711249</v>
      </c>
      <c r="BZ8" s="208">
        <v>0.190412865413985</v>
      </c>
      <c r="CA8" s="208">
        <v>0.00855213502341544</v>
      </c>
      <c r="CB8" s="208">
        <v>0.200090352965296</v>
      </c>
      <c r="CC8" s="208">
        <v>7.46185641830936</v>
      </c>
      <c r="CD8" s="208">
        <v>8.81626812368867</v>
      </c>
      <c r="CE8" s="208">
        <v>0</v>
      </c>
      <c r="CF8" s="208">
        <v>0</v>
      </c>
      <c r="CG8" s="208">
        <v>0.00403125526200673</v>
      </c>
      <c r="CH8" s="208">
        <v>1.96811871951766</v>
      </c>
      <c r="CI8" s="208">
        <v>0.00512110912134884</v>
      </c>
      <c r="CJ8" s="208">
        <v>3.6616863687306e-6</v>
      </c>
      <c r="CK8" s="208">
        <v>7.60683522499327</v>
      </c>
      <c r="CL8" s="208">
        <v>0.140115051197627</v>
      </c>
      <c r="CM8" s="208">
        <v>0.212729639639875</v>
      </c>
      <c r="CN8" s="208">
        <v>0.0296030970920185</v>
      </c>
      <c r="CO8" s="208">
        <v>0</v>
      </c>
      <c r="CP8" s="208">
        <v>0.000458205215126755</v>
      </c>
      <c r="CQ8" s="208">
        <v>0.000164200321655264</v>
      </c>
      <c r="CR8" s="208">
        <v>3.53491093657424e-5</v>
      </c>
      <c r="CS8" s="208">
        <v>0.000630551910020429</v>
      </c>
      <c r="CT8" s="208">
        <v>4.30444975895895e-6</v>
      </c>
      <c r="CU8" s="208">
        <v>0.00543424124833972</v>
      </c>
      <c r="CV8" s="208">
        <v>0</v>
      </c>
      <c r="CW8" s="208">
        <v>3.29366611458058e-5</v>
      </c>
      <c r="CX8" s="208">
        <v>0.00667806910086311</v>
      </c>
      <c r="CY8" s="208">
        <v>2.1116551189843</v>
      </c>
      <c r="CZ8" s="208">
        <v>1.7575519969372</v>
      </c>
      <c r="DA8" s="208">
        <v>3.81849797853446e-5</v>
      </c>
      <c r="DB8" s="208">
        <v>0</v>
      </c>
      <c r="DC8" s="208">
        <v>6.85209374834798e-6</v>
      </c>
      <c r="DD8" s="208">
        <v>0.000228754640115569</v>
      </c>
      <c r="DE8" s="208">
        <v>0.319903949240056</v>
      </c>
      <c r="DF8" s="208">
        <v>8.20578848762758</v>
      </c>
      <c r="DG8" s="208">
        <v>4.92899228049402e-5</v>
      </c>
      <c r="DH8" s="208">
        <v>6.18654896008685e-6</v>
      </c>
      <c r="DI8" s="208">
        <v>2.47592862330352e-5</v>
      </c>
      <c r="DJ8" s="208">
        <v>0.00287710510047985</v>
      </c>
      <c r="DK8" s="208">
        <v>0.000389615445938811</v>
      </c>
      <c r="DL8" s="208">
        <v>0.00160057402114316</v>
      </c>
      <c r="DM8" s="208">
        <v>2.82342529837792</v>
      </c>
      <c r="DN8" s="208">
        <v>0.591305152782193</v>
      </c>
      <c r="DO8" s="208">
        <v>0.0495193253316615</v>
      </c>
      <c r="DP8" s="208">
        <v>0</v>
      </c>
      <c r="DQ8" s="101">
        <f t="shared" si="0"/>
        <v>173.722222820458</v>
      </c>
      <c r="DR8" s="210">
        <v>0.292291322647722</v>
      </c>
      <c r="DS8" s="208">
        <v>79.7973032630301</v>
      </c>
      <c r="DT8" s="85">
        <f t="shared" si="1"/>
        <v>80.0895945856778</v>
      </c>
      <c r="DU8" s="208">
        <v>0.039410326973798</v>
      </c>
      <c r="DV8" s="208">
        <v>0</v>
      </c>
      <c r="DW8" s="208">
        <v>238.551157140393</v>
      </c>
      <c r="DX8" s="208">
        <v>2.90898301359309</v>
      </c>
      <c r="DY8" s="208">
        <v>0</v>
      </c>
      <c r="DZ8" s="117">
        <f t="shared" si="2"/>
        <v>321.589145066637</v>
      </c>
      <c r="EA8" s="118">
        <f t="shared" si="3"/>
        <v>495.311367887096</v>
      </c>
    </row>
    <row r="9" spans="1:131">
      <c r="A9" s="86" t="s">
        <v>149</v>
      </c>
      <c r="B9" s="200" t="s">
        <v>150</v>
      </c>
      <c r="C9" s="208">
        <v>35.9141214346727</v>
      </c>
      <c r="D9" s="208">
        <v>12.2871295260421</v>
      </c>
      <c r="E9" s="208">
        <v>0.113863101059841</v>
      </c>
      <c r="F9" s="208">
        <v>0</v>
      </c>
      <c r="G9" s="208">
        <v>0</v>
      </c>
      <c r="H9" s="208">
        <v>0.449894039464778</v>
      </c>
      <c r="I9" s="208">
        <v>20.0783454864878</v>
      </c>
      <c r="J9" s="208">
        <v>0</v>
      </c>
      <c r="K9" s="208">
        <v>281.631957879024</v>
      </c>
      <c r="L9" s="208">
        <v>18.3984030579744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0.00479023570602178</v>
      </c>
      <c r="T9" s="208">
        <v>0</v>
      </c>
      <c r="U9" s="208">
        <v>0</v>
      </c>
      <c r="V9" s="208">
        <v>0</v>
      </c>
      <c r="W9" s="208">
        <v>0</v>
      </c>
      <c r="X9" s="208">
        <v>0</v>
      </c>
      <c r="Y9" s="208">
        <v>0</v>
      </c>
      <c r="Z9" s="208">
        <v>0</v>
      </c>
      <c r="AA9" s="208">
        <v>0</v>
      </c>
      <c r="AB9" s="208">
        <v>0</v>
      </c>
      <c r="AC9" s="208">
        <v>0</v>
      </c>
      <c r="AD9" s="208">
        <v>0</v>
      </c>
      <c r="AE9" s="208">
        <v>0</v>
      </c>
      <c r="AF9" s="208">
        <v>0</v>
      </c>
      <c r="AG9" s="208">
        <v>0</v>
      </c>
      <c r="AH9" s="208">
        <v>0</v>
      </c>
      <c r="AI9" s="208">
        <v>0</v>
      </c>
      <c r="AJ9" s="208">
        <v>0.18704240030809</v>
      </c>
      <c r="AK9" s="208">
        <v>0</v>
      </c>
      <c r="AL9" s="208">
        <v>3.87082740000892</v>
      </c>
      <c r="AM9" s="208">
        <v>0</v>
      </c>
      <c r="AN9" s="208">
        <v>0</v>
      </c>
      <c r="AO9" s="208">
        <v>0</v>
      </c>
      <c r="AP9" s="208">
        <v>0</v>
      </c>
      <c r="AQ9" s="208">
        <v>1.50753977394562</v>
      </c>
      <c r="AR9" s="208">
        <v>55.7927258529756</v>
      </c>
      <c r="AS9" s="208">
        <v>0</v>
      </c>
      <c r="AT9" s="208">
        <v>0</v>
      </c>
      <c r="AU9" s="208">
        <v>0</v>
      </c>
      <c r="AV9" s="208">
        <v>0</v>
      </c>
      <c r="AW9" s="208">
        <v>0</v>
      </c>
      <c r="AX9" s="208">
        <v>0.222104357692746</v>
      </c>
      <c r="AY9" s="208">
        <v>12.6450814434336</v>
      </c>
      <c r="AZ9" s="208">
        <v>4.41764554400299</v>
      </c>
      <c r="BA9" s="208">
        <v>6.75312520808469</v>
      </c>
      <c r="BB9" s="208">
        <v>0</v>
      </c>
      <c r="BC9" s="209">
        <v>454.274596740884</v>
      </c>
      <c r="BD9" s="210">
        <v>5.77220476306877</v>
      </c>
      <c r="BE9" s="208">
        <v>351.12919043263</v>
      </c>
      <c r="BF9" s="208">
        <v>356.901395195699</v>
      </c>
      <c r="BG9" s="208">
        <v>2.14339975823736</v>
      </c>
      <c r="BH9" s="208">
        <v>0</v>
      </c>
      <c r="BI9" s="208">
        <v>1287.53220750493</v>
      </c>
      <c r="BJ9" s="208">
        <v>0</v>
      </c>
      <c r="BK9" s="208">
        <v>0</v>
      </c>
      <c r="BL9" s="211">
        <v>1646.57700245887</v>
      </c>
      <c r="BM9" s="213">
        <v>2100.85159919975</v>
      </c>
      <c r="BN9" s="212"/>
      <c r="BO9" s="86" t="s">
        <v>39</v>
      </c>
      <c r="BP9" s="87" t="s">
        <v>94</v>
      </c>
      <c r="BQ9" s="208">
        <v>0</v>
      </c>
      <c r="BR9" s="208">
        <v>0</v>
      </c>
      <c r="BS9" s="208">
        <v>0</v>
      </c>
      <c r="BT9" s="208">
        <v>0</v>
      </c>
      <c r="BU9" s="208">
        <v>0</v>
      </c>
      <c r="BV9" s="208">
        <v>0</v>
      </c>
      <c r="BW9" s="208">
        <v>0</v>
      </c>
      <c r="BX9" s="208">
        <v>0</v>
      </c>
      <c r="BY9" s="208">
        <v>0</v>
      </c>
      <c r="BZ9" s="208">
        <v>0</v>
      </c>
      <c r="CA9" s="208">
        <v>0</v>
      </c>
      <c r="CB9" s="208">
        <v>0</v>
      </c>
      <c r="CC9" s="208">
        <v>0</v>
      </c>
      <c r="CD9" s="208">
        <v>0</v>
      </c>
      <c r="CE9" s="208">
        <v>0</v>
      </c>
      <c r="CF9" s="208">
        <v>0</v>
      </c>
      <c r="CG9" s="208">
        <v>0</v>
      </c>
      <c r="CH9" s="208">
        <v>0</v>
      </c>
      <c r="CI9" s="208">
        <v>0</v>
      </c>
      <c r="CJ9" s="208">
        <v>0</v>
      </c>
      <c r="CK9" s="208">
        <v>0</v>
      </c>
      <c r="CL9" s="208">
        <v>0</v>
      </c>
      <c r="CM9" s="208">
        <v>0</v>
      </c>
      <c r="CN9" s="208">
        <v>0</v>
      </c>
      <c r="CO9" s="208">
        <v>0</v>
      </c>
      <c r="CP9" s="208">
        <v>0</v>
      </c>
      <c r="CQ9" s="208">
        <v>0</v>
      </c>
      <c r="CR9" s="208">
        <v>0</v>
      </c>
      <c r="CS9" s="208">
        <v>0</v>
      </c>
      <c r="CT9" s="208">
        <v>0</v>
      </c>
      <c r="CU9" s="208">
        <v>0</v>
      </c>
      <c r="CV9" s="208">
        <v>0</v>
      </c>
      <c r="CW9" s="208">
        <v>0</v>
      </c>
      <c r="CX9" s="208">
        <v>0</v>
      </c>
      <c r="CY9" s="208">
        <v>0</v>
      </c>
      <c r="CZ9" s="208">
        <v>0</v>
      </c>
      <c r="DA9" s="208">
        <v>0</v>
      </c>
      <c r="DB9" s="208">
        <v>0</v>
      </c>
      <c r="DC9" s="208">
        <v>0</v>
      </c>
      <c r="DD9" s="208">
        <v>0</v>
      </c>
      <c r="DE9" s="208">
        <v>0</v>
      </c>
      <c r="DF9" s="208">
        <v>0</v>
      </c>
      <c r="DG9" s="208">
        <v>0</v>
      </c>
      <c r="DH9" s="208">
        <v>0</v>
      </c>
      <c r="DI9" s="208">
        <v>0</v>
      </c>
      <c r="DJ9" s="208">
        <v>0</v>
      </c>
      <c r="DK9" s="208">
        <v>0</v>
      </c>
      <c r="DL9" s="208">
        <v>0</v>
      </c>
      <c r="DM9" s="208">
        <v>0</v>
      </c>
      <c r="DN9" s="208">
        <v>0</v>
      </c>
      <c r="DO9" s="208">
        <v>0</v>
      </c>
      <c r="DP9" s="208">
        <v>0</v>
      </c>
      <c r="DQ9" s="101">
        <f t="shared" si="0"/>
        <v>0</v>
      </c>
      <c r="DR9" s="210">
        <v>0</v>
      </c>
      <c r="DS9" s="208">
        <v>0</v>
      </c>
      <c r="DT9" s="85">
        <f t="shared" si="1"/>
        <v>0</v>
      </c>
      <c r="DU9" s="208">
        <v>0</v>
      </c>
      <c r="DV9" s="208">
        <v>0</v>
      </c>
      <c r="DW9" s="208">
        <v>0</v>
      </c>
      <c r="DX9" s="208">
        <v>0</v>
      </c>
      <c r="DY9" s="208">
        <v>0</v>
      </c>
      <c r="DZ9" s="117">
        <f t="shared" si="2"/>
        <v>0</v>
      </c>
      <c r="EA9" s="118">
        <f t="shared" si="3"/>
        <v>0</v>
      </c>
    </row>
    <row r="10" spans="1:131">
      <c r="A10" s="86" t="s">
        <v>151</v>
      </c>
      <c r="B10" s="200" t="s">
        <v>152</v>
      </c>
      <c r="C10" s="208">
        <v>0.358168655058011</v>
      </c>
      <c r="D10" s="208">
        <v>0.601955220699237</v>
      </c>
      <c r="E10" s="208">
        <v>0.117478058785299</v>
      </c>
      <c r="F10" s="208">
        <v>0</v>
      </c>
      <c r="G10" s="208">
        <v>0</v>
      </c>
      <c r="H10" s="208">
        <v>0</v>
      </c>
      <c r="I10" s="208">
        <v>288.835059836567</v>
      </c>
      <c r="J10" s="208">
        <v>1.15956416154529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0.992364271111119</v>
      </c>
      <c r="AM10" s="208">
        <v>0</v>
      </c>
      <c r="AN10" s="208">
        <v>0</v>
      </c>
      <c r="AO10" s="208">
        <v>0</v>
      </c>
      <c r="AP10" s="208">
        <v>0</v>
      </c>
      <c r="AQ10" s="208">
        <v>1.7026324069388</v>
      </c>
      <c r="AR10" s="208">
        <v>22.3930598342798</v>
      </c>
      <c r="AS10" s="208">
        <v>0</v>
      </c>
      <c r="AT10" s="208">
        <v>0</v>
      </c>
      <c r="AU10" s="208">
        <v>0</v>
      </c>
      <c r="AV10" s="208">
        <v>0</v>
      </c>
      <c r="AW10" s="208">
        <v>0.04977786063623</v>
      </c>
      <c r="AX10" s="208">
        <v>0</v>
      </c>
      <c r="AY10" s="208">
        <v>1.68424797305788</v>
      </c>
      <c r="AZ10" s="208">
        <v>0</v>
      </c>
      <c r="BA10" s="208">
        <v>0.142933067241224</v>
      </c>
      <c r="BB10" s="208">
        <v>0</v>
      </c>
      <c r="BC10" s="209">
        <v>318.03724134592</v>
      </c>
      <c r="BD10" s="210">
        <v>6.4973420624769</v>
      </c>
      <c r="BE10" s="208">
        <v>561.672429989127</v>
      </c>
      <c r="BF10" s="208">
        <v>568.169772051604</v>
      </c>
      <c r="BG10" s="208">
        <v>0.0777461585058948</v>
      </c>
      <c r="BH10" s="208">
        <v>0</v>
      </c>
      <c r="BI10" s="208">
        <v>401.746899026651</v>
      </c>
      <c r="BJ10" s="208">
        <v>5.52311909121669</v>
      </c>
      <c r="BK10" s="208">
        <v>0</v>
      </c>
      <c r="BL10" s="211">
        <v>975.517536327977</v>
      </c>
      <c r="BM10" s="213">
        <v>1293.5547776739</v>
      </c>
      <c r="BN10" s="212"/>
      <c r="BO10" s="86" t="s">
        <v>40</v>
      </c>
      <c r="BP10" s="87" t="s">
        <v>95</v>
      </c>
      <c r="BQ10" s="208">
        <v>0.485056199725364</v>
      </c>
      <c r="BR10" s="208">
        <v>3.87372103534897</v>
      </c>
      <c r="BS10" s="208">
        <v>0.139975228893251</v>
      </c>
      <c r="BT10" s="208">
        <v>0</v>
      </c>
      <c r="BU10" s="208">
        <v>1.63158022879564</v>
      </c>
      <c r="BV10" s="208">
        <v>0.564556082923095</v>
      </c>
      <c r="BW10" s="208">
        <v>2.38246766681936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0.0168974654861643</v>
      </c>
      <c r="CE10" s="208">
        <v>0</v>
      </c>
      <c r="CF10" s="208">
        <v>0</v>
      </c>
      <c r="CG10" s="208">
        <v>0.299728164927696</v>
      </c>
      <c r="CH10" s="208">
        <v>168.804878297183</v>
      </c>
      <c r="CI10" s="208">
        <v>0.462285134759676</v>
      </c>
      <c r="CJ10" s="208">
        <v>0</v>
      </c>
      <c r="CK10" s="208">
        <v>0</v>
      </c>
      <c r="CL10" s="208">
        <v>37.2170536681947</v>
      </c>
      <c r="CM10" s="208">
        <v>1.56245845781832</v>
      </c>
      <c r="CN10" s="208">
        <v>0</v>
      </c>
      <c r="CO10" s="208">
        <v>0</v>
      </c>
      <c r="CP10" s="208">
        <v>0.1774649284022</v>
      </c>
      <c r="CQ10" s="208">
        <v>0</v>
      </c>
      <c r="CR10" s="208">
        <v>0</v>
      </c>
      <c r="CS10" s="208">
        <v>0.230201541148973</v>
      </c>
      <c r="CT10" s="208">
        <v>0</v>
      </c>
      <c r="CU10" s="208">
        <v>0.600325079819535</v>
      </c>
      <c r="CV10" s="208">
        <v>0</v>
      </c>
      <c r="CW10" s="208">
        <v>0</v>
      </c>
      <c r="CX10" s="208">
        <v>2.0674880935736</v>
      </c>
      <c r="CY10" s="208">
        <v>46.3339868634834</v>
      </c>
      <c r="CZ10" s="208">
        <v>1.3657891317655</v>
      </c>
      <c r="DA10" s="208">
        <v>0</v>
      </c>
      <c r="DB10" s="208">
        <v>0</v>
      </c>
      <c r="DC10" s="208">
        <v>0</v>
      </c>
      <c r="DD10" s="208">
        <v>0.0375337555386229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1.1004838141232</v>
      </c>
      <c r="DK10" s="208">
        <v>0</v>
      </c>
      <c r="DL10" s="208">
        <v>0</v>
      </c>
      <c r="DM10" s="208">
        <v>0.559387356942001</v>
      </c>
      <c r="DN10" s="208">
        <v>0</v>
      </c>
      <c r="DO10" s="208">
        <v>0</v>
      </c>
      <c r="DP10" s="208">
        <v>0</v>
      </c>
      <c r="DQ10" s="101">
        <f t="shared" si="0"/>
        <v>269.913318195672</v>
      </c>
      <c r="DR10" s="210">
        <v>0.334754865246504</v>
      </c>
      <c r="DS10" s="208">
        <v>19.2859671539621</v>
      </c>
      <c r="DT10" s="85">
        <f t="shared" si="1"/>
        <v>19.6207220192086</v>
      </c>
      <c r="DU10" s="208">
        <v>0</v>
      </c>
      <c r="DV10" s="208">
        <v>0</v>
      </c>
      <c r="DW10" s="208">
        <v>0</v>
      </c>
      <c r="DX10" s="208">
        <v>0</v>
      </c>
      <c r="DY10" s="208">
        <v>0</v>
      </c>
      <c r="DZ10" s="117">
        <f t="shared" si="2"/>
        <v>19.6207220192086</v>
      </c>
      <c r="EA10" s="118">
        <f t="shared" si="3"/>
        <v>289.534040214881</v>
      </c>
    </row>
    <row r="11" spans="1:131">
      <c r="A11" s="86" t="s">
        <v>153</v>
      </c>
      <c r="B11" s="200" t="s">
        <v>154</v>
      </c>
      <c r="C11" s="208">
        <v>6.13342195335769</v>
      </c>
      <c r="D11" s="208">
        <v>15.4916469806677</v>
      </c>
      <c r="E11" s="208">
        <v>0.335852811158912</v>
      </c>
      <c r="F11" s="208">
        <v>0</v>
      </c>
      <c r="G11" s="208">
        <v>0</v>
      </c>
      <c r="H11" s="208">
        <v>314.147184374757</v>
      </c>
      <c r="I11" s="208">
        <v>0.36005381923825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8">
        <v>0</v>
      </c>
      <c r="X11" s="208">
        <v>0</v>
      </c>
      <c r="Y11" s="208">
        <v>0</v>
      </c>
      <c r="Z11" s="208">
        <v>0</v>
      </c>
      <c r="AA11" s="208">
        <v>0</v>
      </c>
      <c r="AB11" s="208">
        <v>0</v>
      </c>
      <c r="AC11" s="208">
        <v>0</v>
      </c>
      <c r="AD11" s="208">
        <v>0</v>
      </c>
      <c r="AE11" s="208">
        <v>0</v>
      </c>
      <c r="AF11" s="208">
        <v>0</v>
      </c>
      <c r="AG11" s="208">
        <v>0</v>
      </c>
      <c r="AH11" s="208">
        <v>0</v>
      </c>
      <c r="AI11" s="208">
        <v>0</v>
      </c>
      <c r="AJ11" s="208">
        <v>0</v>
      </c>
      <c r="AK11" s="208">
        <v>0</v>
      </c>
      <c r="AL11" s="208">
        <v>0</v>
      </c>
      <c r="AM11" s="208">
        <v>0</v>
      </c>
      <c r="AN11" s="208">
        <v>0</v>
      </c>
      <c r="AO11" s="208">
        <v>0</v>
      </c>
      <c r="AP11" s="208">
        <v>0</v>
      </c>
      <c r="AQ11" s="208">
        <v>0</v>
      </c>
      <c r="AR11" s="208">
        <v>0</v>
      </c>
      <c r="AS11" s="208">
        <v>0</v>
      </c>
      <c r="AT11" s="208">
        <v>0</v>
      </c>
      <c r="AU11" s="208">
        <v>0</v>
      </c>
      <c r="AV11" s="208">
        <v>0</v>
      </c>
      <c r="AW11" s="208">
        <v>0.029911054033364</v>
      </c>
      <c r="AX11" s="208">
        <v>0</v>
      </c>
      <c r="AY11" s="208">
        <v>1.98730314630546</v>
      </c>
      <c r="AZ11" s="208">
        <v>0.616439924661655</v>
      </c>
      <c r="BA11" s="208">
        <v>0</v>
      </c>
      <c r="BB11" s="208">
        <v>0</v>
      </c>
      <c r="BC11" s="209">
        <v>339.10181406418</v>
      </c>
      <c r="BD11" s="210">
        <v>0</v>
      </c>
      <c r="BE11" s="208">
        <v>12.6695929820152</v>
      </c>
      <c r="BF11" s="208">
        <v>12.6695929820152</v>
      </c>
      <c r="BG11" s="208">
        <v>0</v>
      </c>
      <c r="BH11" s="208">
        <v>0</v>
      </c>
      <c r="BI11" s="208">
        <v>18.89572109371</v>
      </c>
      <c r="BJ11" s="208">
        <v>64.4863979089598</v>
      </c>
      <c r="BK11" s="208">
        <v>0</v>
      </c>
      <c r="BL11" s="211">
        <v>96.051711984685</v>
      </c>
      <c r="BM11" s="213">
        <v>435.153526048865</v>
      </c>
      <c r="BN11" s="212"/>
      <c r="BO11" s="86" t="s">
        <v>41</v>
      </c>
      <c r="BP11" s="87" t="s">
        <v>96</v>
      </c>
      <c r="BQ11" s="208">
        <v>0</v>
      </c>
      <c r="BR11" s="208">
        <v>26.912827810612</v>
      </c>
      <c r="BS11" s="208">
        <v>0</v>
      </c>
      <c r="BT11" s="208">
        <v>0</v>
      </c>
      <c r="BU11" s="208">
        <v>0</v>
      </c>
      <c r="BV11" s="208">
        <v>201.982119956299</v>
      </c>
      <c r="BW11" s="208">
        <v>17.5458354909678</v>
      </c>
      <c r="BX11" s="208">
        <v>0</v>
      </c>
      <c r="BY11" s="208">
        <v>0</v>
      </c>
      <c r="BZ11" s="208">
        <v>0</v>
      </c>
      <c r="CA11" s="208">
        <v>0</v>
      </c>
      <c r="CB11" s="208">
        <v>43.8946661237876</v>
      </c>
      <c r="CC11" s="208">
        <v>0</v>
      </c>
      <c r="CD11" s="208">
        <v>0</v>
      </c>
      <c r="CE11" s="208">
        <v>0</v>
      </c>
      <c r="CF11" s="208">
        <v>0</v>
      </c>
      <c r="CG11" s="208">
        <v>2.57877956303539</v>
      </c>
      <c r="CH11" s="208">
        <v>0</v>
      </c>
      <c r="CI11" s="208">
        <v>11.2094494993642</v>
      </c>
      <c r="CJ11" s="208">
        <v>0</v>
      </c>
      <c r="CK11" s="208">
        <v>0</v>
      </c>
      <c r="CL11" s="208">
        <v>0</v>
      </c>
      <c r="CM11" s="208">
        <v>0</v>
      </c>
      <c r="CN11" s="208">
        <v>1.59317882259786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1.67155769604218</v>
      </c>
      <c r="DA11" s="208">
        <v>0</v>
      </c>
      <c r="DB11" s="208">
        <v>0</v>
      </c>
      <c r="DC11" s="208">
        <v>0</v>
      </c>
      <c r="DD11" s="208">
        <v>0</v>
      </c>
      <c r="DE11" s="208">
        <v>1.41091336704854</v>
      </c>
      <c r="DF11" s="208">
        <v>144.535243947503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17.7254699051251</v>
      </c>
      <c r="DN11" s="208">
        <v>5.53262056264947</v>
      </c>
      <c r="DO11" s="208">
        <v>0.587862904469347</v>
      </c>
      <c r="DP11" s="208">
        <v>0</v>
      </c>
      <c r="DQ11" s="101">
        <f t="shared" si="0"/>
        <v>477.180525649501</v>
      </c>
      <c r="DR11" s="210">
        <v>4.03419601402237</v>
      </c>
      <c r="DS11" s="208">
        <v>2346.79482109768</v>
      </c>
      <c r="DT11" s="85">
        <f t="shared" si="1"/>
        <v>2350.8290171117</v>
      </c>
      <c r="DU11" s="208">
        <v>0</v>
      </c>
      <c r="DV11" s="208">
        <v>0</v>
      </c>
      <c r="DW11" s="208">
        <v>3218.83682446537</v>
      </c>
      <c r="DX11" s="208">
        <v>0</v>
      </c>
      <c r="DY11" s="208">
        <v>0</v>
      </c>
      <c r="DZ11" s="117">
        <f t="shared" si="2"/>
        <v>5569.66584157707</v>
      </c>
      <c r="EA11" s="118">
        <f t="shared" si="3"/>
        <v>6046.84636722657</v>
      </c>
    </row>
    <row r="12" spans="1:131">
      <c r="A12" s="86" t="s">
        <v>155</v>
      </c>
      <c r="B12" s="200" t="s">
        <v>156</v>
      </c>
      <c r="C12" s="208">
        <v>0.611700471198392</v>
      </c>
      <c r="D12" s="208">
        <v>2.87468984027517</v>
      </c>
      <c r="E12" s="208">
        <v>0.0269061345703081</v>
      </c>
      <c r="F12" s="208">
        <v>0</v>
      </c>
      <c r="G12" s="208">
        <v>0</v>
      </c>
      <c r="H12" s="208">
        <v>249.098122123953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0.778666946789672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0.0500641437562929</v>
      </c>
      <c r="BB12" s="208">
        <v>0</v>
      </c>
      <c r="BC12" s="209">
        <v>253.440149660543</v>
      </c>
      <c r="BD12" s="210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158.876519341278</v>
      </c>
      <c r="BJ12" s="208">
        <v>0</v>
      </c>
      <c r="BK12" s="208">
        <v>0</v>
      </c>
      <c r="BL12" s="211">
        <v>158.876519341278</v>
      </c>
      <c r="BM12" s="213">
        <v>412.316669001821</v>
      </c>
      <c r="BN12" s="212"/>
      <c r="BO12" s="86" t="s">
        <v>42</v>
      </c>
      <c r="BP12" s="87" t="s">
        <v>97</v>
      </c>
      <c r="BQ12" s="208">
        <v>16.4397322383885</v>
      </c>
      <c r="BR12" s="208">
        <v>156.311732771202</v>
      </c>
      <c r="BS12" s="208">
        <v>3.39877137226133</v>
      </c>
      <c r="BT12" s="208">
        <v>0</v>
      </c>
      <c r="BU12" s="208">
        <v>0.315403589977518</v>
      </c>
      <c r="BV12" s="208">
        <v>214.498348747568</v>
      </c>
      <c r="BW12" s="208">
        <v>371.897497451399</v>
      </c>
      <c r="BX12" s="208">
        <v>60.2331168801599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10.8309157664458</v>
      </c>
      <c r="CE12" s="208">
        <v>0</v>
      </c>
      <c r="CF12" s="208">
        <v>0</v>
      </c>
      <c r="CG12" s="208">
        <v>1.99133050557631</v>
      </c>
      <c r="CH12" s="208">
        <v>0</v>
      </c>
      <c r="CI12" s="208">
        <v>8.82385182852774</v>
      </c>
      <c r="CJ12" s="208">
        <v>0.0109167426705573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31.7675455501985</v>
      </c>
      <c r="DA12" s="208">
        <v>0.113842518506453</v>
      </c>
      <c r="DB12" s="208">
        <v>0</v>
      </c>
      <c r="DC12" s="208">
        <v>0.170406975731866</v>
      </c>
      <c r="DD12" s="208">
        <v>0.277912376977305</v>
      </c>
      <c r="DE12" s="208">
        <v>1.41531156585278</v>
      </c>
      <c r="DF12" s="208">
        <v>169.090017022627</v>
      </c>
      <c r="DG12" s="208">
        <v>0.146950161572605</v>
      </c>
      <c r="DH12" s="208">
        <v>0</v>
      </c>
      <c r="DI12" s="208">
        <v>0.622339924471151</v>
      </c>
      <c r="DJ12" s="208">
        <v>0.13524376924514</v>
      </c>
      <c r="DK12" s="208">
        <v>0.402398670143014</v>
      </c>
      <c r="DL12" s="208">
        <v>0</v>
      </c>
      <c r="DM12" s="208">
        <v>44.6094141563787</v>
      </c>
      <c r="DN12" s="208">
        <v>11.4672276340978</v>
      </c>
      <c r="DO12" s="208">
        <v>1.90073347939765</v>
      </c>
      <c r="DP12" s="208">
        <v>0</v>
      </c>
      <c r="DQ12" s="101">
        <f t="shared" si="0"/>
        <v>1106.87096169938</v>
      </c>
      <c r="DR12" s="210">
        <v>16.2433704512944</v>
      </c>
      <c r="DS12" s="208">
        <v>1923.83272102601</v>
      </c>
      <c r="DT12" s="85">
        <f t="shared" si="1"/>
        <v>1940.0760914773</v>
      </c>
      <c r="DU12" s="208">
        <v>0</v>
      </c>
      <c r="DV12" s="208">
        <v>0</v>
      </c>
      <c r="DW12" s="208">
        <v>4891.05551876424</v>
      </c>
      <c r="DX12" s="208">
        <v>0</v>
      </c>
      <c r="DY12" s="208">
        <v>0</v>
      </c>
      <c r="DZ12" s="117">
        <f t="shared" si="2"/>
        <v>6831.13161024155</v>
      </c>
      <c r="EA12" s="118">
        <f t="shared" si="3"/>
        <v>7938.00257194092</v>
      </c>
    </row>
    <row r="13" spans="1:131">
      <c r="A13" s="86" t="s">
        <v>157</v>
      </c>
      <c r="B13" s="200" t="s">
        <v>158</v>
      </c>
      <c r="C13" s="208">
        <v>0.488592814044587</v>
      </c>
      <c r="D13" s="208">
        <v>2.104719525129</v>
      </c>
      <c r="E13" s="208">
        <v>0</v>
      </c>
      <c r="F13" s="208">
        <v>0</v>
      </c>
      <c r="G13" s="208">
        <v>0</v>
      </c>
      <c r="H13" s="208">
        <v>29.0426738118491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9">
        <v>31.6359861510227</v>
      </c>
      <c r="BD13" s="210">
        <v>0</v>
      </c>
      <c r="BE13" s="208">
        <v>10.1946744384227</v>
      </c>
      <c r="BF13" s="208">
        <v>10.1946744384227</v>
      </c>
      <c r="BG13" s="208">
        <v>0</v>
      </c>
      <c r="BH13" s="208">
        <v>0</v>
      </c>
      <c r="BI13" s="208">
        <v>2.79868504212623</v>
      </c>
      <c r="BJ13" s="208">
        <v>0</v>
      </c>
      <c r="BK13" s="208">
        <v>0</v>
      </c>
      <c r="BL13" s="211">
        <v>12.9933594805489</v>
      </c>
      <c r="BM13" s="213">
        <v>44.6293456315716</v>
      </c>
      <c r="BN13" s="212"/>
      <c r="BO13" s="86" t="s">
        <v>43</v>
      </c>
      <c r="BP13" s="87" t="s">
        <v>98</v>
      </c>
      <c r="BQ13" s="208">
        <v>0</v>
      </c>
      <c r="BR13" s="208">
        <v>0.0001991465617865</v>
      </c>
      <c r="BS13" s="208">
        <v>0</v>
      </c>
      <c r="BT13" s="208">
        <v>5.83034074014624e-6</v>
      </c>
      <c r="BU13" s="208">
        <v>0.000445936956191381</v>
      </c>
      <c r="BV13" s="208">
        <v>1.76508633172763</v>
      </c>
      <c r="BW13" s="208">
        <v>0</v>
      </c>
      <c r="BX13" s="208">
        <v>41.0889810283086</v>
      </c>
      <c r="BY13" s="208">
        <v>0</v>
      </c>
      <c r="BZ13" s="208">
        <v>0</v>
      </c>
      <c r="CA13" s="208">
        <v>0</v>
      </c>
      <c r="CB13" s="208">
        <v>0</v>
      </c>
      <c r="CC13" s="208">
        <v>0.00111606737913524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0.000507734610946133</v>
      </c>
      <c r="CL13" s="208">
        <v>0</v>
      </c>
      <c r="CM13" s="208">
        <v>3.72960585916092e-5</v>
      </c>
      <c r="CN13" s="208">
        <v>0.000207546217459065</v>
      </c>
      <c r="CO13" s="208">
        <v>0.000208913840987619</v>
      </c>
      <c r="CP13" s="208">
        <v>0.000459235830696546</v>
      </c>
      <c r="CQ13" s="208">
        <v>0.184366814484688</v>
      </c>
      <c r="CR13" s="208">
        <v>0.00332490309729696</v>
      </c>
      <c r="CS13" s="208">
        <v>2.37846638710037e-5</v>
      </c>
      <c r="CT13" s="208">
        <v>0.000359566151214075</v>
      </c>
      <c r="CU13" s="208">
        <v>0</v>
      </c>
      <c r="CV13" s="208">
        <v>0.0167268302920345</v>
      </c>
      <c r="CW13" s="208">
        <v>8.2367688575743e-6</v>
      </c>
      <c r="CX13" s="208">
        <v>0.000354051012024415</v>
      </c>
      <c r="CY13" s="208">
        <v>0.00937860411144601</v>
      </c>
      <c r="CZ13" s="208">
        <v>0.00298594747811523</v>
      </c>
      <c r="DA13" s="208">
        <v>1.40149622551761e-5</v>
      </c>
      <c r="DB13" s="208">
        <v>0.000512291127834569</v>
      </c>
      <c r="DC13" s="208">
        <v>0.0418894247708734</v>
      </c>
      <c r="DD13" s="208">
        <v>0.00153445440101556</v>
      </c>
      <c r="DE13" s="208">
        <v>1.61046575755446</v>
      </c>
      <c r="DF13" s="208">
        <v>229.8207219687</v>
      </c>
      <c r="DG13" s="208">
        <v>9.0935242567818e-5</v>
      </c>
      <c r="DH13" s="208">
        <v>0</v>
      </c>
      <c r="DI13" s="208">
        <v>0.151383479849384</v>
      </c>
      <c r="DJ13" s="208">
        <v>0</v>
      </c>
      <c r="DK13" s="208">
        <v>0</v>
      </c>
      <c r="DL13" s="208">
        <v>0.00120316434244588</v>
      </c>
      <c r="DM13" s="208">
        <v>0.46782930791355</v>
      </c>
      <c r="DN13" s="208">
        <v>0.701127240152508</v>
      </c>
      <c r="DO13" s="208">
        <v>0.085707714759918</v>
      </c>
      <c r="DP13" s="208">
        <v>0</v>
      </c>
      <c r="DQ13" s="101">
        <f t="shared" si="0"/>
        <v>275.957263559669</v>
      </c>
      <c r="DR13" s="210">
        <v>0.00063771939750736</v>
      </c>
      <c r="DS13" s="208">
        <v>390.127678074314</v>
      </c>
      <c r="DT13" s="85">
        <f t="shared" si="1"/>
        <v>390.128315793711</v>
      </c>
      <c r="DU13" s="208">
        <v>0</v>
      </c>
      <c r="DV13" s="208">
        <v>0</v>
      </c>
      <c r="DW13" s="208">
        <v>1219.82205260018</v>
      </c>
      <c r="DX13" s="208">
        <v>0.220163558826581</v>
      </c>
      <c r="DY13" s="208">
        <v>0</v>
      </c>
      <c r="DZ13" s="117">
        <f t="shared" si="2"/>
        <v>1610.17053195272</v>
      </c>
      <c r="EA13" s="118">
        <f t="shared" si="3"/>
        <v>1886.12779551239</v>
      </c>
    </row>
    <row r="14" spans="1:131">
      <c r="A14" s="86" t="s">
        <v>159</v>
      </c>
      <c r="B14" s="200" t="s">
        <v>160</v>
      </c>
      <c r="C14" s="208">
        <v>2.09893401093667</v>
      </c>
      <c r="D14" s="208">
        <v>27.9856912272895</v>
      </c>
      <c r="E14" s="208">
        <v>0</v>
      </c>
      <c r="F14" s="208">
        <v>0</v>
      </c>
      <c r="G14" s="208">
        <v>0</v>
      </c>
      <c r="H14" s="208">
        <v>112.288093062072</v>
      </c>
      <c r="I14" s="208">
        <v>4.7801569291269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0.247662990237481</v>
      </c>
      <c r="AR14" s="208">
        <v>4.03750138819015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0.166374602123663</v>
      </c>
      <c r="AZ14" s="208">
        <v>0</v>
      </c>
      <c r="BA14" s="208">
        <v>0</v>
      </c>
      <c r="BB14" s="208">
        <v>0</v>
      </c>
      <c r="BC14" s="209">
        <v>151.604414209976</v>
      </c>
      <c r="BD14" s="210">
        <v>0</v>
      </c>
      <c r="BE14" s="208">
        <v>36.5223744389263</v>
      </c>
      <c r="BF14" s="208">
        <v>36.5223744389263</v>
      </c>
      <c r="BG14" s="208">
        <v>0.0222155530292439</v>
      </c>
      <c r="BH14" s="208">
        <v>0</v>
      </c>
      <c r="BI14" s="208">
        <v>130.247838881691</v>
      </c>
      <c r="BJ14" s="208">
        <v>3.54714162837015</v>
      </c>
      <c r="BK14" s="208">
        <v>0</v>
      </c>
      <c r="BL14" s="211">
        <v>170.339570502017</v>
      </c>
      <c r="BM14" s="213">
        <v>321.943984711993</v>
      </c>
      <c r="BN14" s="212"/>
      <c r="BO14" s="86" t="s">
        <v>44</v>
      </c>
      <c r="BP14" s="87" t="s">
        <v>99</v>
      </c>
      <c r="BQ14" s="208">
        <v>0</v>
      </c>
      <c r="BR14" s="208">
        <v>0.000103378099056384</v>
      </c>
      <c r="BS14" s="208">
        <v>0</v>
      </c>
      <c r="BT14" s="208">
        <v>3.02656263387305e-6</v>
      </c>
      <c r="BU14" s="208">
        <v>0.000231488379294632</v>
      </c>
      <c r="BV14" s="208">
        <v>0</v>
      </c>
      <c r="BW14" s="208">
        <v>0</v>
      </c>
      <c r="BX14" s="208">
        <v>0</v>
      </c>
      <c r="BY14" s="208">
        <v>54.9633987673715</v>
      </c>
      <c r="BZ14" s="208">
        <v>0</v>
      </c>
      <c r="CA14" s="208">
        <v>0</v>
      </c>
      <c r="CB14" s="208">
        <v>0</v>
      </c>
      <c r="CC14" s="208">
        <v>0.000579356846730472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0.000263567889065621</v>
      </c>
      <c r="CL14" s="208">
        <v>0</v>
      </c>
      <c r="CM14" s="208">
        <v>1.93605935493357e-5</v>
      </c>
      <c r="CN14" s="208">
        <v>0.000107738407506444</v>
      </c>
      <c r="CO14" s="208">
        <v>0.000108448348563615</v>
      </c>
      <c r="CP14" s="208">
        <v>0.000238391899765185</v>
      </c>
      <c r="CQ14" s="208">
        <v>0.0957058491973431</v>
      </c>
      <c r="CR14" s="208">
        <v>0.00172597587757373</v>
      </c>
      <c r="CS14" s="208">
        <v>1.23467526409793e-5</v>
      </c>
      <c r="CT14" s="208">
        <v>0.000186652809187747</v>
      </c>
      <c r="CU14" s="208">
        <v>0</v>
      </c>
      <c r="CV14" s="208">
        <v>0.00868299157824823</v>
      </c>
      <c r="CW14" s="208">
        <v>4.27575298927697e-6</v>
      </c>
      <c r="CX14" s="208">
        <v>0.000183789869449578</v>
      </c>
      <c r="CY14" s="208">
        <v>0.00486848608455063</v>
      </c>
      <c r="CZ14" s="208">
        <v>0.00155002211135679</v>
      </c>
      <c r="DA14" s="208">
        <v>7.27524564466419e-6</v>
      </c>
      <c r="DB14" s="208">
        <v>0.000265933202581552</v>
      </c>
      <c r="DC14" s="208">
        <v>0</v>
      </c>
      <c r="DD14" s="208">
        <v>0.000796543900344879</v>
      </c>
      <c r="DE14" s="208">
        <v>8.05777226764585e-6</v>
      </c>
      <c r="DF14" s="208">
        <v>0</v>
      </c>
      <c r="DG14" s="208">
        <v>4.72049953037627e-5</v>
      </c>
      <c r="DH14" s="208">
        <v>0</v>
      </c>
      <c r="DI14" s="208">
        <v>1.07227207560212e-5</v>
      </c>
      <c r="DJ14" s="208">
        <v>0</v>
      </c>
      <c r="DK14" s="208">
        <v>0</v>
      </c>
      <c r="DL14" s="208">
        <v>0.000624569369707851</v>
      </c>
      <c r="DM14" s="208">
        <v>0.000224175467858137</v>
      </c>
      <c r="DN14" s="208">
        <v>0</v>
      </c>
      <c r="DO14" s="208">
        <v>0</v>
      </c>
      <c r="DP14" s="208">
        <v>0</v>
      </c>
      <c r="DQ14" s="101">
        <f t="shared" si="0"/>
        <v>55.0799583971054</v>
      </c>
      <c r="DR14" s="210">
        <v>0.000331043722042118</v>
      </c>
      <c r="DS14" s="208">
        <v>172.638127225867</v>
      </c>
      <c r="DT14" s="85">
        <f t="shared" si="1"/>
        <v>172.638458269589</v>
      </c>
      <c r="DU14" s="208">
        <v>0</v>
      </c>
      <c r="DV14" s="208">
        <v>0</v>
      </c>
      <c r="DW14" s="208">
        <v>97.0076976216697</v>
      </c>
      <c r="DX14" s="208">
        <v>0.114288140296295</v>
      </c>
      <c r="DY14" s="208">
        <v>0</v>
      </c>
      <c r="DZ14" s="117">
        <f t="shared" si="2"/>
        <v>269.760444031555</v>
      </c>
      <c r="EA14" s="118">
        <f t="shared" si="3"/>
        <v>324.84040242866</v>
      </c>
    </row>
    <row r="15" spans="1:131">
      <c r="A15" s="86" t="s">
        <v>161</v>
      </c>
      <c r="B15" s="200" t="s">
        <v>162</v>
      </c>
      <c r="C15" s="208">
        <v>26.7681913653758</v>
      </c>
      <c r="D15" s="208">
        <v>41.3288452817515</v>
      </c>
      <c r="E15" s="208">
        <v>27.5113306302114</v>
      </c>
      <c r="F15" s="208">
        <v>0</v>
      </c>
      <c r="G15" s="208">
        <v>0</v>
      </c>
      <c r="H15" s="208">
        <v>1.41773512912113</v>
      </c>
      <c r="I15" s="208">
        <v>1.61862705720748</v>
      </c>
      <c r="J15" s="208">
        <v>0</v>
      </c>
      <c r="K15" s="208">
        <v>0.265946354486412</v>
      </c>
      <c r="L15" s="208">
        <v>0.0625430603166994</v>
      </c>
      <c r="M15" s="208">
        <v>0.00919032762585497</v>
      </c>
      <c r="N15" s="208">
        <v>0.204756618037298</v>
      </c>
      <c r="O15" s="208">
        <v>8.01769316180008</v>
      </c>
      <c r="P15" s="208">
        <v>9.47376329645479</v>
      </c>
      <c r="Q15" s="208">
        <v>0</v>
      </c>
      <c r="R15" s="208">
        <v>0</v>
      </c>
      <c r="S15" s="208">
        <v>0</v>
      </c>
      <c r="T15" s="208">
        <v>1.64698629346363</v>
      </c>
      <c r="U15" s="208">
        <v>0</v>
      </c>
      <c r="V15" s="208">
        <v>0</v>
      </c>
      <c r="W15" s="208">
        <v>8.17448598767129</v>
      </c>
      <c r="X15" s="208">
        <v>0.0473827448717158</v>
      </c>
      <c r="Y15" s="208">
        <v>0.224268240751657</v>
      </c>
      <c r="Z15" s="208">
        <v>0.0313078969765559</v>
      </c>
      <c r="AA15" s="208">
        <v>0</v>
      </c>
      <c r="AB15" s="208">
        <v>0</v>
      </c>
      <c r="AC15" s="208">
        <v>0</v>
      </c>
      <c r="AD15" s="208">
        <v>0</v>
      </c>
      <c r="AE15" s="208">
        <v>0</v>
      </c>
      <c r="AF15" s="208">
        <v>0</v>
      </c>
      <c r="AG15" s="208">
        <v>0</v>
      </c>
      <c r="AH15" s="208">
        <v>0</v>
      </c>
      <c r="AI15" s="208">
        <v>0</v>
      </c>
      <c r="AJ15" s="208">
        <v>0</v>
      </c>
      <c r="AK15" s="208">
        <v>2.13917937623731</v>
      </c>
      <c r="AL15" s="208">
        <v>1.78586370713956</v>
      </c>
      <c r="AM15" s="208">
        <v>0</v>
      </c>
      <c r="AN15" s="208">
        <v>0</v>
      </c>
      <c r="AO15" s="208">
        <v>0</v>
      </c>
      <c r="AP15" s="208">
        <v>0</v>
      </c>
      <c r="AQ15" s="208">
        <v>0</v>
      </c>
      <c r="AR15" s="208">
        <v>0</v>
      </c>
      <c r="AS15" s="208">
        <v>0</v>
      </c>
      <c r="AT15" s="208">
        <v>0</v>
      </c>
      <c r="AU15" s="208">
        <v>0</v>
      </c>
      <c r="AV15" s="208">
        <v>0</v>
      </c>
      <c r="AW15" s="208">
        <v>0</v>
      </c>
      <c r="AX15" s="208">
        <v>0</v>
      </c>
      <c r="AY15" s="208">
        <v>0.0567535001099699</v>
      </c>
      <c r="AZ15" s="208">
        <v>0</v>
      </c>
      <c r="BA15" s="208">
        <v>0</v>
      </c>
      <c r="BB15" s="208">
        <v>0</v>
      </c>
      <c r="BC15" s="209">
        <v>130.78485002961</v>
      </c>
      <c r="BD15" s="210">
        <v>0</v>
      </c>
      <c r="BE15" s="208">
        <v>17.7537931920801</v>
      </c>
      <c r="BF15" s="208">
        <v>17.7537931920801</v>
      </c>
      <c r="BG15" s="208">
        <v>0</v>
      </c>
      <c r="BH15" s="208">
        <v>0</v>
      </c>
      <c r="BI15" s="208">
        <v>78.9868774757268</v>
      </c>
      <c r="BJ15" s="208">
        <v>2.72291300555836</v>
      </c>
      <c r="BK15" s="208">
        <v>0</v>
      </c>
      <c r="BL15" s="211">
        <v>99.4635836733653</v>
      </c>
      <c r="BM15" s="213">
        <v>230.248433702975</v>
      </c>
      <c r="BN15" s="212"/>
      <c r="BO15" s="86" t="s">
        <v>45</v>
      </c>
      <c r="BP15" s="87" t="s">
        <v>100</v>
      </c>
      <c r="BQ15" s="208">
        <v>6.53950898527606</v>
      </c>
      <c r="BR15" s="208">
        <v>0.222802396939442</v>
      </c>
      <c r="BS15" s="208">
        <v>0</v>
      </c>
      <c r="BT15" s="208">
        <v>0</v>
      </c>
      <c r="BU15" s="208">
        <v>2.12243843330733</v>
      </c>
      <c r="BV15" s="208">
        <v>0</v>
      </c>
      <c r="BW15" s="208">
        <v>6.20482664606609</v>
      </c>
      <c r="BX15" s="208">
        <v>0</v>
      </c>
      <c r="BY15" s="208">
        <v>0</v>
      </c>
      <c r="BZ15" s="208">
        <v>101.346880453115</v>
      </c>
      <c r="CA15" s="208">
        <v>178.129363723291</v>
      </c>
      <c r="CB15" s="208">
        <v>316.468801622387</v>
      </c>
      <c r="CC15" s="208">
        <v>0</v>
      </c>
      <c r="CD15" s="208">
        <v>1.6580201192698</v>
      </c>
      <c r="CE15" s="208">
        <v>0</v>
      </c>
      <c r="CF15" s="208">
        <v>0</v>
      </c>
      <c r="CG15" s="208">
        <v>0</v>
      </c>
      <c r="CH15" s="208">
        <v>0</v>
      </c>
      <c r="CI15" s="208">
        <v>0.48082201707752</v>
      </c>
      <c r="CJ15" s="208">
        <v>0.493083322429529</v>
      </c>
      <c r="CK15" s="208">
        <v>22.7101668880328</v>
      </c>
      <c r="CL15" s="208">
        <v>0.173428594602904</v>
      </c>
      <c r="CM15" s="208">
        <v>0</v>
      </c>
      <c r="CN15" s="208">
        <v>1.36795215440964</v>
      </c>
      <c r="CO15" s="208">
        <v>0</v>
      </c>
      <c r="CP15" s="208">
        <v>0</v>
      </c>
      <c r="CQ15" s="208">
        <v>0.255025333199852</v>
      </c>
      <c r="CR15" s="208">
        <v>0.144988817512389</v>
      </c>
      <c r="CS15" s="208">
        <v>39.600425323964</v>
      </c>
      <c r="CT15" s="208">
        <v>0.163997473804316</v>
      </c>
      <c r="CU15" s="208">
        <v>86.9568730033109</v>
      </c>
      <c r="CV15" s="208">
        <v>0</v>
      </c>
      <c r="CW15" s="208">
        <v>0.241714396668829</v>
      </c>
      <c r="CX15" s="208">
        <v>0.0731063011880133</v>
      </c>
      <c r="CY15" s="208">
        <v>6.84960940162452</v>
      </c>
      <c r="CZ15" s="208">
        <v>0.607573973037188</v>
      </c>
      <c r="DA15" s="208">
        <v>1.69684636969908</v>
      </c>
      <c r="DB15" s="208">
        <v>0.0847613831735006</v>
      </c>
      <c r="DC15" s="208">
        <v>0</v>
      </c>
      <c r="DD15" s="208">
        <v>0</v>
      </c>
      <c r="DE15" s="208">
        <v>4.76052804250005</v>
      </c>
      <c r="DF15" s="208">
        <v>7.4803611179488</v>
      </c>
      <c r="DG15" s="208">
        <v>0</v>
      </c>
      <c r="DH15" s="208">
        <v>0.0160966760491753</v>
      </c>
      <c r="DI15" s="208">
        <v>0</v>
      </c>
      <c r="DJ15" s="208">
        <v>0</v>
      </c>
      <c r="DK15" s="208">
        <v>0</v>
      </c>
      <c r="DL15" s="208">
        <v>0.0499024727886153</v>
      </c>
      <c r="DM15" s="208">
        <v>2.56717285669608</v>
      </c>
      <c r="DN15" s="208">
        <v>0.325062408599954</v>
      </c>
      <c r="DO15" s="208">
        <v>30.1075801150799</v>
      </c>
      <c r="DP15" s="208">
        <v>0</v>
      </c>
      <c r="DQ15" s="101">
        <f t="shared" si="0"/>
        <v>819.899720823049</v>
      </c>
      <c r="DR15" s="210">
        <v>0.107088514310759</v>
      </c>
      <c r="DS15" s="208">
        <v>399.52517502989</v>
      </c>
      <c r="DT15" s="85">
        <f t="shared" si="1"/>
        <v>399.632263544201</v>
      </c>
      <c r="DU15" s="208">
        <v>0</v>
      </c>
      <c r="DV15" s="208">
        <v>0</v>
      </c>
      <c r="DW15" s="208">
        <v>696.953705772739</v>
      </c>
      <c r="DX15" s="208">
        <v>0</v>
      </c>
      <c r="DY15" s="208">
        <v>0</v>
      </c>
      <c r="DZ15" s="117">
        <f t="shared" si="2"/>
        <v>1096.58596931694</v>
      </c>
      <c r="EA15" s="118">
        <f t="shared" si="3"/>
        <v>1916.48569013999</v>
      </c>
    </row>
    <row r="16" spans="1:131">
      <c r="A16" s="86" t="s">
        <v>163</v>
      </c>
      <c r="B16" s="200" t="s">
        <v>164</v>
      </c>
      <c r="C16" s="208">
        <v>0.256167677308472</v>
      </c>
      <c r="D16" s="208">
        <v>0.382314029057801</v>
      </c>
      <c r="E16" s="208">
        <v>2.7131492004552</v>
      </c>
      <c r="F16" s="208">
        <v>0</v>
      </c>
      <c r="G16" s="208">
        <v>0</v>
      </c>
      <c r="H16" s="208">
        <v>33.665117089171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0.364541856798344</v>
      </c>
      <c r="AR16" s="208">
        <v>9.15349128563249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3.17828517514767</v>
      </c>
      <c r="AZ16" s="208">
        <v>0.663784746556476</v>
      </c>
      <c r="BA16" s="208">
        <v>0</v>
      </c>
      <c r="BB16" s="208">
        <v>0</v>
      </c>
      <c r="BC16" s="209">
        <v>50.3768510601274</v>
      </c>
      <c r="BD16" s="210">
        <v>0</v>
      </c>
      <c r="BE16" s="208">
        <v>69.5945243554172</v>
      </c>
      <c r="BF16" s="208">
        <v>69.5945243554172</v>
      </c>
      <c r="BG16" s="208">
        <v>0.0285838130836849</v>
      </c>
      <c r="BH16" s="208">
        <v>0</v>
      </c>
      <c r="BI16" s="208">
        <v>180.778157976347</v>
      </c>
      <c r="BJ16" s="208">
        <v>0</v>
      </c>
      <c r="BK16" s="208">
        <v>0</v>
      </c>
      <c r="BL16" s="211">
        <v>250.401266144848</v>
      </c>
      <c r="BM16" s="213">
        <v>300.778117204975</v>
      </c>
      <c r="BN16" s="212"/>
      <c r="BO16" s="86" t="s">
        <v>46</v>
      </c>
      <c r="BP16" s="87" t="s">
        <v>101</v>
      </c>
      <c r="BQ16" s="208">
        <v>0</v>
      </c>
      <c r="BR16" s="208">
        <v>0</v>
      </c>
      <c r="BS16" s="208">
        <v>0</v>
      </c>
      <c r="BT16" s="208">
        <v>0.000495544532921541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0.0234631106044085</v>
      </c>
      <c r="CA16" s="208">
        <v>6.28803931040292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0.0109084596810343</v>
      </c>
      <c r="CJ16" s="208">
        <v>0</v>
      </c>
      <c r="CK16" s="208">
        <v>0</v>
      </c>
      <c r="CL16" s="208">
        <v>0.0301500939317249</v>
      </c>
      <c r="CM16" s="208">
        <v>0</v>
      </c>
      <c r="CN16" s="208">
        <v>0.284099290044719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0.203763025110666</v>
      </c>
      <c r="CX16" s="208">
        <v>0.329505728393292</v>
      </c>
      <c r="CY16" s="208">
        <v>0.202576505592781</v>
      </c>
      <c r="CZ16" s="208">
        <v>1.62202849953846</v>
      </c>
      <c r="DA16" s="208">
        <v>2.516726562606</v>
      </c>
      <c r="DB16" s="208">
        <v>0.0189194290021639</v>
      </c>
      <c r="DC16" s="208">
        <v>0.74677894301028</v>
      </c>
      <c r="DD16" s="208">
        <v>0.533252999674897</v>
      </c>
      <c r="DE16" s="208">
        <v>0.288779646949204</v>
      </c>
      <c r="DF16" s="208">
        <v>1.94174789925424</v>
      </c>
      <c r="DG16" s="208">
        <v>0.0679819257395894</v>
      </c>
      <c r="DH16" s="208">
        <v>0.222588566468575</v>
      </c>
      <c r="DI16" s="208">
        <v>1.63893523319967</v>
      </c>
      <c r="DJ16" s="208">
        <v>0.38961717501305</v>
      </c>
      <c r="DK16" s="208">
        <v>1.13046399757963</v>
      </c>
      <c r="DL16" s="208">
        <v>1.29207192742651</v>
      </c>
      <c r="DM16" s="208">
        <v>5.93070755080943</v>
      </c>
      <c r="DN16" s="208">
        <v>0.240325372570431</v>
      </c>
      <c r="DO16" s="208">
        <v>8.09378910518093</v>
      </c>
      <c r="DP16" s="208">
        <v>0</v>
      </c>
      <c r="DQ16" s="101">
        <f t="shared" si="0"/>
        <v>34.0477159023175</v>
      </c>
      <c r="DR16" s="210">
        <v>4.63532096391685</v>
      </c>
      <c r="DS16" s="208">
        <v>374.922732088077</v>
      </c>
      <c r="DT16" s="85">
        <f t="shared" si="1"/>
        <v>379.558053051994</v>
      </c>
      <c r="DU16" s="208">
        <v>0</v>
      </c>
      <c r="DV16" s="208">
        <v>0</v>
      </c>
      <c r="DW16" s="208">
        <v>3526.36848061792</v>
      </c>
      <c r="DX16" s="208">
        <v>0</v>
      </c>
      <c r="DY16" s="208">
        <v>0</v>
      </c>
      <c r="DZ16" s="117">
        <f t="shared" si="2"/>
        <v>3905.92653366991</v>
      </c>
      <c r="EA16" s="118">
        <f t="shared" si="3"/>
        <v>3939.97424957223</v>
      </c>
    </row>
    <row r="17" spans="1:131">
      <c r="A17" s="86" t="s">
        <v>165</v>
      </c>
      <c r="B17" s="200" t="s">
        <v>166</v>
      </c>
      <c r="C17" s="208">
        <v>0</v>
      </c>
      <c r="D17" s="208">
        <v>0</v>
      </c>
      <c r="E17" s="208">
        <v>0</v>
      </c>
      <c r="F17" s="208">
        <v>0</v>
      </c>
      <c r="G17" s="208">
        <v>0</v>
      </c>
      <c r="H17" s="208">
        <v>0</v>
      </c>
      <c r="I17" s="208">
        <v>0</v>
      </c>
      <c r="J17" s="208">
        <v>0</v>
      </c>
      <c r="K17" s="208">
        <v>0</v>
      </c>
      <c r="L17" s="208">
        <v>0</v>
      </c>
      <c r="M17" s="208">
        <v>0</v>
      </c>
      <c r="N17" s="208">
        <v>0</v>
      </c>
      <c r="O17" s="208">
        <v>0</v>
      </c>
      <c r="P17" s="208">
        <v>0</v>
      </c>
      <c r="Q17" s="208">
        <v>0</v>
      </c>
      <c r="R17" s="208">
        <v>0</v>
      </c>
      <c r="S17" s="208">
        <v>0</v>
      </c>
      <c r="T17" s="208">
        <v>0</v>
      </c>
      <c r="U17" s="208">
        <v>0</v>
      </c>
      <c r="V17" s="208">
        <v>0</v>
      </c>
      <c r="W17" s="208">
        <v>0</v>
      </c>
      <c r="X17" s="208">
        <v>0</v>
      </c>
      <c r="Y17" s="208">
        <v>0</v>
      </c>
      <c r="Z17" s="208">
        <v>0</v>
      </c>
      <c r="AA17" s="208">
        <v>0</v>
      </c>
      <c r="AB17" s="208">
        <v>0</v>
      </c>
      <c r="AC17" s="208">
        <v>0</v>
      </c>
      <c r="AD17" s="208">
        <v>0</v>
      </c>
      <c r="AE17" s="208">
        <v>0</v>
      </c>
      <c r="AF17" s="208">
        <v>0</v>
      </c>
      <c r="AG17" s="208">
        <v>0</v>
      </c>
      <c r="AH17" s="208">
        <v>0</v>
      </c>
      <c r="AI17" s="208">
        <v>0</v>
      </c>
      <c r="AJ17" s="208">
        <v>0</v>
      </c>
      <c r="AK17" s="208">
        <v>0</v>
      </c>
      <c r="AL17" s="208">
        <v>0</v>
      </c>
      <c r="AM17" s="208">
        <v>0</v>
      </c>
      <c r="AN17" s="208">
        <v>0</v>
      </c>
      <c r="AO17" s="208">
        <v>0</v>
      </c>
      <c r="AP17" s="208">
        <v>0</v>
      </c>
      <c r="AQ17" s="208">
        <v>0</v>
      </c>
      <c r="AR17" s="208">
        <v>0</v>
      </c>
      <c r="AS17" s="208">
        <v>0</v>
      </c>
      <c r="AT17" s="208">
        <v>0</v>
      </c>
      <c r="AU17" s="208">
        <v>0</v>
      </c>
      <c r="AV17" s="208">
        <v>0</v>
      </c>
      <c r="AW17" s="208">
        <v>0</v>
      </c>
      <c r="AX17" s="208">
        <v>0</v>
      </c>
      <c r="AY17" s="208">
        <v>0</v>
      </c>
      <c r="AZ17" s="208">
        <v>0</v>
      </c>
      <c r="BA17" s="208">
        <v>0</v>
      </c>
      <c r="BB17" s="208">
        <v>0</v>
      </c>
      <c r="BC17" s="209">
        <v>0</v>
      </c>
      <c r="BD17" s="210">
        <v>0</v>
      </c>
      <c r="BE17" s="208">
        <v>0</v>
      </c>
      <c r="BF17" s="208">
        <v>0</v>
      </c>
      <c r="BG17" s="208">
        <v>0</v>
      </c>
      <c r="BH17" s="208">
        <v>0</v>
      </c>
      <c r="BI17" s="208">
        <v>0</v>
      </c>
      <c r="BJ17" s="208">
        <v>0</v>
      </c>
      <c r="BK17" s="208">
        <v>0</v>
      </c>
      <c r="BL17" s="211">
        <v>0</v>
      </c>
      <c r="BM17" s="213">
        <v>0</v>
      </c>
      <c r="BN17" s="212"/>
      <c r="BO17" s="86" t="s">
        <v>47</v>
      </c>
      <c r="BP17" s="87" t="s">
        <v>102</v>
      </c>
      <c r="BQ17" s="208">
        <v>0</v>
      </c>
      <c r="BR17" s="208">
        <v>0</v>
      </c>
      <c r="BS17" s="208">
        <v>0</v>
      </c>
      <c r="BT17" s="208">
        <v>0</v>
      </c>
      <c r="BU17" s="208">
        <v>0</v>
      </c>
      <c r="BV17" s="208">
        <v>0.0180946679954938</v>
      </c>
      <c r="BW17" s="208">
        <v>0.0471893751166953</v>
      </c>
      <c r="BX17" s="208">
        <v>0</v>
      </c>
      <c r="BY17" s="208">
        <v>0</v>
      </c>
      <c r="BZ17" s="208">
        <v>0</v>
      </c>
      <c r="CA17" s="208">
        <v>0</v>
      </c>
      <c r="CB17" s="208">
        <v>91.9974610927939</v>
      </c>
      <c r="CC17" s="208">
        <v>0</v>
      </c>
      <c r="CD17" s="208">
        <v>0.0973235842102122</v>
      </c>
      <c r="CE17" s="208">
        <v>0</v>
      </c>
      <c r="CF17" s="208">
        <v>0</v>
      </c>
      <c r="CG17" s="208">
        <v>0</v>
      </c>
      <c r="CH17" s="208">
        <v>0</v>
      </c>
      <c r="CI17" s="208">
        <v>0</v>
      </c>
      <c r="CJ17" s="208">
        <v>0</v>
      </c>
      <c r="CK17" s="208">
        <v>0</v>
      </c>
      <c r="CL17" s="208">
        <v>0</v>
      </c>
      <c r="CM17" s="208">
        <v>0</v>
      </c>
      <c r="CN17" s="208">
        <v>0.196875811050078</v>
      </c>
      <c r="CO17" s="208">
        <v>0</v>
      </c>
      <c r="CP17" s="208">
        <v>0</v>
      </c>
      <c r="CQ17" s="208">
        <v>0</v>
      </c>
      <c r="CR17" s="208">
        <v>0</v>
      </c>
      <c r="CS17" s="208">
        <v>0</v>
      </c>
      <c r="CT17" s="208">
        <v>0</v>
      </c>
      <c r="CU17" s="208">
        <v>0.0423268729935459</v>
      </c>
      <c r="CV17" s="208">
        <v>0</v>
      </c>
      <c r="CW17" s="208">
        <v>0.336383573201071</v>
      </c>
      <c r="CX17" s="208">
        <v>0</v>
      </c>
      <c r="CY17" s="208">
        <v>0.0914644545714034</v>
      </c>
      <c r="CZ17" s="208">
        <v>0</v>
      </c>
      <c r="DA17" s="208">
        <v>0</v>
      </c>
      <c r="DB17" s="208">
        <v>0</v>
      </c>
      <c r="DC17" s="208">
        <v>0</v>
      </c>
      <c r="DD17" s="208">
        <v>0</v>
      </c>
      <c r="DE17" s="208">
        <v>0</v>
      </c>
      <c r="DF17" s="208">
        <v>0</v>
      </c>
      <c r="DG17" s="208">
        <v>0</v>
      </c>
      <c r="DH17" s="208">
        <v>0.0385209044808012</v>
      </c>
      <c r="DI17" s="208">
        <v>0</v>
      </c>
      <c r="DJ17" s="208">
        <v>0</v>
      </c>
      <c r="DK17" s="208">
        <v>0</v>
      </c>
      <c r="DL17" s="208">
        <v>0.27482108114001</v>
      </c>
      <c r="DM17" s="208">
        <v>0.0174650507363413</v>
      </c>
      <c r="DN17" s="208">
        <v>0</v>
      </c>
      <c r="DO17" s="208">
        <v>0</v>
      </c>
      <c r="DP17" s="208">
        <v>0</v>
      </c>
      <c r="DQ17" s="101">
        <f t="shared" si="0"/>
        <v>93.1579264682895</v>
      </c>
      <c r="DR17" s="210">
        <v>5.14684067851318</v>
      </c>
      <c r="DS17" s="208">
        <v>741.645317519248</v>
      </c>
      <c r="DT17" s="85">
        <f t="shared" si="1"/>
        <v>746.792158197761</v>
      </c>
      <c r="DU17" s="208">
        <v>0</v>
      </c>
      <c r="DV17" s="208">
        <v>0</v>
      </c>
      <c r="DW17" s="208">
        <v>1079.76982663989</v>
      </c>
      <c r="DX17" s="208">
        <v>0</v>
      </c>
      <c r="DY17" s="208">
        <v>0</v>
      </c>
      <c r="DZ17" s="117">
        <f t="shared" si="2"/>
        <v>1826.56198483766</v>
      </c>
      <c r="EA17" s="118">
        <f t="shared" si="3"/>
        <v>1919.71991130594</v>
      </c>
    </row>
    <row r="18" spans="1:131">
      <c r="A18" s="86" t="s">
        <v>167</v>
      </c>
      <c r="B18" s="200" t="s">
        <v>168</v>
      </c>
      <c r="C18" s="208">
        <v>0</v>
      </c>
      <c r="D18" s="208">
        <v>0</v>
      </c>
      <c r="E18" s="208">
        <v>0</v>
      </c>
      <c r="F18" s="208">
        <v>0</v>
      </c>
      <c r="G18" s="208">
        <v>0</v>
      </c>
      <c r="H18" s="208">
        <v>0</v>
      </c>
      <c r="I18" s="208">
        <v>0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0</v>
      </c>
      <c r="S18" s="208">
        <v>0</v>
      </c>
      <c r="T18" s="208">
        <v>0</v>
      </c>
      <c r="U18" s="208">
        <v>0</v>
      </c>
      <c r="V18" s="208">
        <v>0</v>
      </c>
      <c r="W18" s="208">
        <v>0</v>
      </c>
      <c r="X18" s="208">
        <v>0</v>
      </c>
      <c r="Y18" s="208">
        <v>0</v>
      </c>
      <c r="Z18" s="208">
        <v>0</v>
      </c>
      <c r="AA18" s="208">
        <v>0</v>
      </c>
      <c r="AB18" s="208">
        <v>0</v>
      </c>
      <c r="AC18" s="208">
        <v>0</v>
      </c>
      <c r="AD18" s="208">
        <v>0</v>
      </c>
      <c r="AE18" s="208">
        <v>0</v>
      </c>
      <c r="AF18" s="208">
        <v>0</v>
      </c>
      <c r="AG18" s="208">
        <v>0</v>
      </c>
      <c r="AH18" s="208">
        <v>0</v>
      </c>
      <c r="AI18" s="208">
        <v>0</v>
      </c>
      <c r="AJ18" s="208">
        <v>0</v>
      </c>
      <c r="AK18" s="208">
        <v>0</v>
      </c>
      <c r="AL18" s="208">
        <v>0</v>
      </c>
      <c r="AM18" s="208">
        <v>0</v>
      </c>
      <c r="AN18" s="208">
        <v>0</v>
      </c>
      <c r="AO18" s="208">
        <v>0</v>
      </c>
      <c r="AP18" s="208">
        <v>0</v>
      </c>
      <c r="AQ18" s="208">
        <v>0</v>
      </c>
      <c r="AR18" s="208">
        <v>0</v>
      </c>
      <c r="AS18" s="208">
        <v>0</v>
      </c>
      <c r="AT18" s="208">
        <v>0</v>
      </c>
      <c r="AU18" s="208">
        <v>0</v>
      </c>
      <c r="AV18" s="208">
        <v>0</v>
      </c>
      <c r="AW18" s="208">
        <v>0</v>
      </c>
      <c r="AX18" s="208">
        <v>0</v>
      </c>
      <c r="AY18" s="208">
        <v>0</v>
      </c>
      <c r="AZ18" s="208">
        <v>0</v>
      </c>
      <c r="BA18" s="208">
        <v>0</v>
      </c>
      <c r="BB18" s="208">
        <v>0</v>
      </c>
      <c r="BC18" s="209">
        <v>0</v>
      </c>
      <c r="BD18" s="210">
        <v>0</v>
      </c>
      <c r="BE18" s="208">
        <v>0</v>
      </c>
      <c r="BF18" s="208">
        <v>0</v>
      </c>
      <c r="BG18" s="208">
        <v>0</v>
      </c>
      <c r="BH18" s="208">
        <v>0</v>
      </c>
      <c r="BI18" s="208">
        <v>0</v>
      </c>
      <c r="BJ18" s="208">
        <v>0</v>
      </c>
      <c r="BK18" s="208">
        <v>0</v>
      </c>
      <c r="BL18" s="211">
        <v>0</v>
      </c>
      <c r="BM18" s="213">
        <v>0</v>
      </c>
      <c r="BN18" s="212"/>
      <c r="BO18" s="86" t="s">
        <v>48</v>
      </c>
      <c r="BP18" s="87" t="s">
        <v>103</v>
      </c>
      <c r="BQ18" s="208">
        <v>7.06143868202499</v>
      </c>
      <c r="BR18" s="208">
        <v>4.60708893531395</v>
      </c>
      <c r="BS18" s="208">
        <v>0.350010854692384</v>
      </c>
      <c r="BT18" s="208">
        <v>0</v>
      </c>
      <c r="BU18" s="208">
        <v>0.0456571526155488</v>
      </c>
      <c r="BV18" s="208">
        <v>1.6452635278428</v>
      </c>
      <c r="BW18" s="208">
        <v>7.8155930471169</v>
      </c>
      <c r="BX18" s="208">
        <v>1.91265758042373</v>
      </c>
      <c r="BY18" s="208">
        <v>0</v>
      </c>
      <c r="BZ18" s="208">
        <v>0.326816338854216</v>
      </c>
      <c r="CA18" s="208">
        <v>0</v>
      </c>
      <c r="CB18" s="208">
        <v>0</v>
      </c>
      <c r="CC18" s="208">
        <v>48.4267340566869</v>
      </c>
      <c r="CD18" s="208">
        <v>2.6117446974024</v>
      </c>
      <c r="CE18" s="208">
        <v>0</v>
      </c>
      <c r="CF18" s="208">
        <v>0</v>
      </c>
      <c r="CG18" s="208">
        <v>0</v>
      </c>
      <c r="CH18" s="208">
        <v>1.7847728808159</v>
      </c>
      <c r="CI18" s="208">
        <v>0.541471066626668</v>
      </c>
      <c r="CJ18" s="208">
        <v>0</v>
      </c>
      <c r="CK18" s="208">
        <v>0</v>
      </c>
      <c r="CL18" s="208">
        <v>0.699444916887484</v>
      </c>
      <c r="CM18" s="208">
        <v>0.224319843868236</v>
      </c>
      <c r="CN18" s="208">
        <v>6.40950723586891</v>
      </c>
      <c r="CO18" s="208">
        <v>0</v>
      </c>
      <c r="CP18" s="208">
        <v>0.0207525738630929</v>
      </c>
      <c r="CQ18" s="208">
        <v>8.58668725183666</v>
      </c>
      <c r="CR18" s="208">
        <v>1.84854538465436</v>
      </c>
      <c r="CS18" s="208">
        <v>1.91909871748278</v>
      </c>
      <c r="CT18" s="208">
        <v>0.225096781168451</v>
      </c>
      <c r="CU18" s="208">
        <v>203.192184611135</v>
      </c>
      <c r="CV18" s="208">
        <v>0</v>
      </c>
      <c r="CW18" s="208">
        <v>1.72238888162792</v>
      </c>
      <c r="CX18" s="208">
        <v>0.0262705579584826</v>
      </c>
      <c r="CY18" s="208">
        <v>78.2217795522035</v>
      </c>
      <c r="CZ18" s="208">
        <v>34.783811461534</v>
      </c>
      <c r="DA18" s="208">
        <v>0</v>
      </c>
      <c r="DB18" s="208">
        <v>0</v>
      </c>
      <c r="DC18" s="208">
        <v>0</v>
      </c>
      <c r="DD18" s="208">
        <v>2.0243618489725</v>
      </c>
      <c r="DE18" s="208">
        <v>0</v>
      </c>
      <c r="DF18" s="208">
        <v>0</v>
      </c>
      <c r="DG18" s="208">
        <v>0</v>
      </c>
      <c r="DH18" s="208">
        <v>0.323519226716071</v>
      </c>
      <c r="DI18" s="208">
        <v>0</v>
      </c>
      <c r="DJ18" s="208">
        <v>1.99627090688457</v>
      </c>
      <c r="DK18" s="208">
        <v>0</v>
      </c>
      <c r="DL18" s="208">
        <v>0.239696319542363</v>
      </c>
      <c r="DM18" s="208">
        <v>1.1560581789757</v>
      </c>
      <c r="DN18" s="208">
        <v>0</v>
      </c>
      <c r="DO18" s="208">
        <v>1.97167777471849</v>
      </c>
      <c r="DP18" s="208">
        <v>0</v>
      </c>
      <c r="DQ18" s="101">
        <f t="shared" si="0"/>
        <v>422.720720846315</v>
      </c>
      <c r="DR18" s="210">
        <v>3.68047907985161</v>
      </c>
      <c r="DS18" s="208">
        <v>97.4645783426476</v>
      </c>
      <c r="DT18" s="85">
        <f t="shared" si="1"/>
        <v>101.145057422499</v>
      </c>
      <c r="DU18" s="208">
        <v>0</v>
      </c>
      <c r="DV18" s="208">
        <v>0</v>
      </c>
      <c r="DW18" s="208">
        <v>16.2463046161395</v>
      </c>
      <c r="DX18" s="208">
        <v>0</v>
      </c>
      <c r="DY18" s="208">
        <v>0</v>
      </c>
      <c r="DZ18" s="117">
        <f t="shared" si="2"/>
        <v>117.391362038639</v>
      </c>
      <c r="EA18" s="118">
        <f t="shared" si="3"/>
        <v>540.112082884954</v>
      </c>
    </row>
    <row r="19" spans="1:131">
      <c r="A19" s="86" t="s">
        <v>169</v>
      </c>
      <c r="B19" s="200" t="s">
        <v>170</v>
      </c>
      <c r="C19" s="208">
        <v>0.506109592802266</v>
      </c>
      <c r="D19" s="208">
        <v>4.04185613324823</v>
      </c>
      <c r="E19" s="208">
        <v>0.146050717705862</v>
      </c>
      <c r="F19" s="208">
        <v>0</v>
      </c>
      <c r="G19" s="208">
        <v>1.70239738341151</v>
      </c>
      <c r="H19" s="208">
        <v>0.589060091189489</v>
      </c>
      <c r="I19" s="208">
        <v>2.48587636113346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0.0176308835583073</v>
      </c>
      <c r="Q19" s="208">
        <v>0</v>
      </c>
      <c r="R19" s="208">
        <v>0</v>
      </c>
      <c r="S19" s="208">
        <v>0.312737574715704</v>
      </c>
      <c r="T19" s="208">
        <v>176.131690031785</v>
      </c>
      <c r="U19" s="208">
        <v>0.482350171885713</v>
      </c>
      <c r="V19" s="208">
        <v>0</v>
      </c>
      <c r="W19" s="208">
        <v>0</v>
      </c>
      <c r="X19" s="208">
        <v>38.8324237232199</v>
      </c>
      <c r="Y19" s="208">
        <v>1.63027544912243</v>
      </c>
      <c r="Z19" s="208">
        <v>0</v>
      </c>
      <c r="AA19" s="208">
        <v>0</v>
      </c>
      <c r="AB19" s="208">
        <v>0.185167621197656</v>
      </c>
      <c r="AC19" s="208">
        <v>0</v>
      </c>
      <c r="AD19" s="208">
        <v>0</v>
      </c>
      <c r="AE19" s="208">
        <v>0.240193215382726</v>
      </c>
      <c r="AF19" s="208">
        <v>0</v>
      </c>
      <c r="AG19" s="208">
        <v>0.626381606643683</v>
      </c>
      <c r="AH19" s="208">
        <v>0</v>
      </c>
      <c r="AI19" s="208">
        <v>0</v>
      </c>
      <c r="AJ19" s="208">
        <v>2.15722540553965</v>
      </c>
      <c r="AK19" s="208">
        <v>48.3450685459961</v>
      </c>
      <c r="AL19" s="208">
        <v>1.42506988205279</v>
      </c>
      <c r="AM19" s="208">
        <v>0</v>
      </c>
      <c r="AN19" s="208">
        <v>0</v>
      </c>
      <c r="AO19" s="208">
        <v>0</v>
      </c>
      <c r="AP19" s="208">
        <v>0.039162871730632</v>
      </c>
      <c r="AQ19" s="208">
        <v>0</v>
      </c>
      <c r="AR19" s="208">
        <v>0</v>
      </c>
      <c r="AS19" s="208">
        <v>0</v>
      </c>
      <c r="AT19" s="208">
        <v>0</v>
      </c>
      <c r="AU19" s="208">
        <v>0</v>
      </c>
      <c r="AV19" s="208">
        <v>1.14824924486426</v>
      </c>
      <c r="AW19" s="208">
        <v>0</v>
      </c>
      <c r="AX19" s="208">
        <v>0</v>
      </c>
      <c r="AY19" s="208">
        <v>0.58366702167903</v>
      </c>
      <c r="AZ19" s="208">
        <v>0</v>
      </c>
      <c r="BA19" s="208">
        <v>0</v>
      </c>
      <c r="BB19" s="208">
        <v>0</v>
      </c>
      <c r="BC19" s="209">
        <v>281.628643528864</v>
      </c>
      <c r="BD19" s="210">
        <v>0.349284574930517</v>
      </c>
      <c r="BE19" s="208">
        <v>20.1230558203692</v>
      </c>
      <c r="BF19" s="208">
        <v>20.4723403952997</v>
      </c>
      <c r="BG19" s="208">
        <v>0</v>
      </c>
      <c r="BH19" s="208">
        <v>0</v>
      </c>
      <c r="BI19" s="208">
        <v>0</v>
      </c>
      <c r="BJ19" s="208">
        <v>0</v>
      </c>
      <c r="BK19" s="208">
        <v>0</v>
      </c>
      <c r="BL19" s="211">
        <v>20.4723403952997</v>
      </c>
      <c r="BM19" s="213">
        <v>302.100983924164</v>
      </c>
      <c r="BN19" s="212"/>
      <c r="BO19" s="86" t="s">
        <v>49</v>
      </c>
      <c r="BP19" s="87" t="s">
        <v>104</v>
      </c>
      <c r="BQ19" s="208">
        <v>4.85067197234334</v>
      </c>
      <c r="BR19" s="208">
        <v>1.36269751130312</v>
      </c>
      <c r="BS19" s="208">
        <v>0.383816896163432</v>
      </c>
      <c r="BT19" s="208">
        <v>0.000579358807514898</v>
      </c>
      <c r="BU19" s="208">
        <v>0.0206206130643075</v>
      </c>
      <c r="BV19" s="208">
        <v>46.4653924633806</v>
      </c>
      <c r="BW19" s="208">
        <v>57.0403191545023</v>
      </c>
      <c r="BX19" s="208">
        <v>3.58760968267689</v>
      </c>
      <c r="BY19" s="208">
        <v>94.636510096137</v>
      </c>
      <c r="BZ19" s="208">
        <v>2.99777475156219</v>
      </c>
      <c r="CA19" s="208">
        <v>1.79407663531925</v>
      </c>
      <c r="CB19" s="208">
        <v>26.3627555943447</v>
      </c>
      <c r="CC19" s="208">
        <v>17.7457194188117</v>
      </c>
      <c r="CD19" s="208">
        <v>200.428163994686</v>
      </c>
      <c r="CE19" s="208">
        <v>10.6561904241549</v>
      </c>
      <c r="CF19" s="208">
        <v>3.29268814491424</v>
      </c>
      <c r="CG19" s="208">
        <v>0.14229805755216</v>
      </c>
      <c r="CH19" s="208">
        <v>6.36771123007383</v>
      </c>
      <c r="CI19" s="208">
        <v>6.42882524585446</v>
      </c>
      <c r="CJ19" s="208">
        <v>2.3268522904564</v>
      </c>
      <c r="CK19" s="208">
        <v>27.3042466645403</v>
      </c>
      <c r="CL19" s="208">
        <v>16.1361255946389</v>
      </c>
      <c r="CM19" s="208">
        <v>0.236244023437888</v>
      </c>
      <c r="CN19" s="208">
        <v>23.9100638479223</v>
      </c>
      <c r="CO19" s="208">
        <v>3.93193125783795</v>
      </c>
      <c r="CP19" s="208">
        <v>2.14809742856444</v>
      </c>
      <c r="CQ19" s="208">
        <v>3.6632545378209</v>
      </c>
      <c r="CR19" s="208">
        <v>8.48891772999618</v>
      </c>
      <c r="CS19" s="208">
        <v>8.01300465828624</v>
      </c>
      <c r="CT19" s="208">
        <v>0.0746847716552512</v>
      </c>
      <c r="CU19" s="208">
        <v>23.0703659973243</v>
      </c>
      <c r="CV19" s="208">
        <v>0.0573150724583301</v>
      </c>
      <c r="CW19" s="208">
        <v>0.384424746156531</v>
      </c>
      <c r="CX19" s="208">
        <v>0.954887805338855</v>
      </c>
      <c r="CY19" s="208">
        <v>3.16147769036474</v>
      </c>
      <c r="CZ19" s="208">
        <v>90.4148703324854</v>
      </c>
      <c r="DA19" s="208">
        <v>4.27039587413684</v>
      </c>
      <c r="DB19" s="208">
        <v>0.243705155693253</v>
      </c>
      <c r="DC19" s="208">
        <v>0.1835697705647</v>
      </c>
      <c r="DD19" s="208">
        <v>2.88320153510887</v>
      </c>
      <c r="DE19" s="208">
        <v>1.17167072319118</v>
      </c>
      <c r="DF19" s="208">
        <v>14.5053257340504</v>
      </c>
      <c r="DG19" s="208">
        <v>0.203195812103392</v>
      </c>
      <c r="DH19" s="208">
        <v>9.39598609344658</v>
      </c>
      <c r="DI19" s="208">
        <v>16.1196320586606</v>
      </c>
      <c r="DJ19" s="208">
        <v>3.04853090781449</v>
      </c>
      <c r="DK19" s="208">
        <v>24.3421337236498</v>
      </c>
      <c r="DL19" s="208">
        <v>21.5522317664975</v>
      </c>
      <c r="DM19" s="208">
        <v>23.5527111270519</v>
      </c>
      <c r="DN19" s="208">
        <v>27.4577042769719</v>
      </c>
      <c r="DO19" s="208">
        <v>6.07652064084605</v>
      </c>
      <c r="DP19" s="208">
        <v>0</v>
      </c>
      <c r="DQ19" s="101">
        <f t="shared" si="0"/>
        <v>853.847700894725</v>
      </c>
      <c r="DR19" s="210">
        <v>0</v>
      </c>
      <c r="DS19" s="208">
        <v>291.110811084416</v>
      </c>
      <c r="DT19" s="85">
        <f t="shared" si="1"/>
        <v>291.110811084416</v>
      </c>
      <c r="DU19" s="208">
        <v>0</v>
      </c>
      <c r="DV19" s="208">
        <v>0</v>
      </c>
      <c r="DW19" s="208">
        <v>349.323884190578</v>
      </c>
      <c r="DX19" s="208">
        <v>0</v>
      </c>
      <c r="DY19" s="208">
        <v>0</v>
      </c>
      <c r="DZ19" s="117">
        <f t="shared" si="2"/>
        <v>640.434695274994</v>
      </c>
      <c r="EA19" s="118">
        <f t="shared" si="3"/>
        <v>1494.28239616972</v>
      </c>
    </row>
    <row r="20" spans="1:131">
      <c r="A20" s="86" t="s">
        <v>171</v>
      </c>
      <c r="B20" s="200" t="s">
        <v>172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2.57010780098159</v>
      </c>
      <c r="Y20" s="208">
        <v>221.263405491162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8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0.085864798160928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9">
        <v>223.919378090305</v>
      </c>
      <c r="BD20" s="210">
        <v>0</v>
      </c>
      <c r="BE20" s="208">
        <v>0.00161808192354725</v>
      </c>
      <c r="BF20" s="208">
        <v>0.00161808192354725</v>
      </c>
      <c r="BG20" s="208">
        <v>0</v>
      </c>
      <c r="BH20" s="208">
        <v>0</v>
      </c>
      <c r="BI20" s="208">
        <v>0</v>
      </c>
      <c r="BJ20" s="208">
        <v>0</v>
      </c>
      <c r="BK20" s="208">
        <v>0</v>
      </c>
      <c r="BL20" s="211">
        <v>0.00161808192354725</v>
      </c>
      <c r="BM20" s="213">
        <v>223.920996172228</v>
      </c>
      <c r="BN20" s="212"/>
      <c r="BO20" s="86" t="s">
        <v>50</v>
      </c>
      <c r="BP20" s="87" t="s">
        <v>105</v>
      </c>
      <c r="BQ20" s="208">
        <v>0</v>
      </c>
      <c r="BR20" s="208">
        <v>0</v>
      </c>
      <c r="BS20" s="208">
        <v>0.0162808286276995</v>
      </c>
      <c r="BT20" s="208">
        <v>0.000200309347639428</v>
      </c>
      <c r="BU20" s="208">
        <v>0</v>
      </c>
      <c r="BV20" s="208">
        <v>2.52650763465576</v>
      </c>
      <c r="BW20" s="208">
        <v>4.93528438447217</v>
      </c>
      <c r="BX20" s="208">
        <v>10.8466216064679</v>
      </c>
      <c r="BY20" s="208">
        <v>0</v>
      </c>
      <c r="BZ20" s="208">
        <v>0.17105544391895</v>
      </c>
      <c r="CA20" s="208">
        <v>0.181180028325942</v>
      </c>
      <c r="CB20" s="208">
        <v>0.295226651829265</v>
      </c>
      <c r="CC20" s="208">
        <v>0.767030464115408</v>
      </c>
      <c r="CD20" s="208">
        <v>3.00405013624518</v>
      </c>
      <c r="CE20" s="208">
        <v>23.075183902477</v>
      </c>
      <c r="CF20" s="208">
        <v>0.173908875499624</v>
      </c>
      <c r="CG20" s="208">
        <v>0.0421062346301881</v>
      </c>
      <c r="CH20" s="208">
        <v>0</v>
      </c>
      <c r="CI20" s="208">
        <v>0.174107965553065</v>
      </c>
      <c r="CJ20" s="208">
        <v>0.0762235491960766</v>
      </c>
      <c r="CK20" s="208">
        <v>0.925223549373035</v>
      </c>
      <c r="CL20" s="208">
        <v>0.258117886659459</v>
      </c>
      <c r="CM20" s="208">
        <v>0.335412418810201</v>
      </c>
      <c r="CN20" s="208">
        <v>1.00410971712869</v>
      </c>
      <c r="CO20" s="208">
        <v>0.816578270127873</v>
      </c>
      <c r="CP20" s="208">
        <v>0.0919957304550054</v>
      </c>
      <c r="CQ20" s="208">
        <v>1.00211521507107</v>
      </c>
      <c r="CR20" s="208">
        <v>1.06983440345886</v>
      </c>
      <c r="CS20" s="208">
        <v>0.64859473382163</v>
      </c>
      <c r="CT20" s="208">
        <v>0.0198197251310234</v>
      </c>
      <c r="CU20" s="208">
        <v>2.1421218627058</v>
      </c>
      <c r="CV20" s="208">
        <v>0</v>
      </c>
      <c r="CW20" s="208">
        <v>0.404831522477797</v>
      </c>
      <c r="CX20" s="208">
        <v>0.191200852573823</v>
      </c>
      <c r="CY20" s="208">
        <v>0.958414353960408</v>
      </c>
      <c r="CZ20" s="208">
        <v>317.918539717583</v>
      </c>
      <c r="DA20" s="208">
        <v>2.77966782771416</v>
      </c>
      <c r="DB20" s="208">
        <v>0</v>
      </c>
      <c r="DC20" s="208">
        <v>1.2915412639081</v>
      </c>
      <c r="DD20" s="208">
        <v>1.42795086009491</v>
      </c>
      <c r="DE20" s="208">
        <v>0.0283448243795337</v>
      </c>
      <c r="DF20" s="208">
        <v>1.92526620744519</v>
      </c>
      <c r="DG20" s="208">
        <v>9.82933961694995</v>
      </c>
      <c r="DH20" s="208">
        <v>30.5237558979007</v>
      </c>
      <c r="DI20" s="208">
        <v>39.022930204218</v>
      </c>
      <c r="DJ20" s="208">
        <v>7.11711778884106</v>
      </c>
      <c r="DK20" s="208">
        <v>205.433724213145</v>
      </c>
      <c r="DL20" s="208">
        <v>25.6438455052806</v>
      </c>
      <c r="DM20" s="208">
        <v>46.2766124805772</v>
      </c>
      <c r="DN20" s="208">
        <v>1.46225166651101</v>
      </c>
      <c r="DO20" s="208">
        <v>15.2550048476472</v>
      </c>
      <c r="DP20" s="208">
        <v>0</v>
      </c>
      <c r="DQ20" s="101">
        <f t="shared" si="0"/>
        <v>762.089231179312</v>
      </c>
      <c r="DR20" s="210">
        <v>0</v>
      </c>
      <c r="DS20" s="208">
        <v>62.7729584799544</v>
      </c>
      <c r="DT20" s="85">
        <f t="shared" si="1"/>
        <v>62.7729584799544</v>
      </c>
      <c r="DU20" s="208">
        <v>0</v>
      </c>
      <c r="DV20" s="208">
        <v>0</v>
      </c>
      <c r="DW20" s="208">
        <v>33.8544313139855</v>
      </c>
      <c r="DX20" s="208">
        <v>0</v>
      </c>
      <c r="DY20" s="208">
        <v>0</v>
      </c>
      <c r="DZ20" s="117">
        <f t="shared" si="2"/>
        <v>96.62738979394</v>
      </c>
      <c r="EA20" s="118">
        <f t="shared" si="3"/>
        <v>858.716620973252</v>
      </c>
    </row>
    <row r="21" spans="1:131">
      <c r="A21" s="86" t="s">
        <v>173</v>
      </c>
      <c r="B21" s="200" t="s">
        <v>174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1.52839090337822</v>
      </c>
      <c r="Y21" s="208">
        <v>124.124669186791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9">
        <v>125.653060090169</v>
      </c>
      <c r="BD21" s="210">
        <v>0</v>
      </c>
      <c r="BE21" s="208">
        <v>30.9325847232541</v>
      </c>
      <c r="BF21" s="208">
        <v>30.9325847232541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11">
        <v>30.9325847232541</v>
      </c>
      <c r="BM21" s="213">
        <v>156.585644813423</v>
      </c>
      <c r="BN21" s="212"/>
      <c r="BO21" s="86" t="s">
        <v>51</v>
      </c>
      <c r="BP21" s="87" t="s">
        <v>106</v>
      </c>
      <c r="BQ21" s="208">
        <v>263.180547280241</v>
      </c>
      <c r="BR21" s="208">
        <v>94.4023164721844</v>
      </c>
      <c r="BS21" s="208">
        <v>4.99414312761621</v>
      </c>
      <c r="BT21" s="208">
        <v>0.0679954178998043</v>
      </c>
      <c r="BU21" s="208">
        <v>6.76217684384456</v>
      </c>
      <c r="BV21" s="208">
        <v>16.4982104745939</v>
      </c>
      <c r="BW21" s="208">
        <v>24.8672578856119</v>
      </c>
      <c r="BX21" s="208">
        <v>4.36482945429244</v>
      </c>
      <c r="BY21" s="208">
        <v>1.80501783655428</v>
      </c>
      <c r="BZ21" s="208">
        <v>2.41205702533011</v>
      </c>
      <c r="CA21" s="208">
        <v>0.596449851533261</v>
      </c>
      <c r="CB21" s="208">
        <v>2.06235902792034</v>
      </c>
      <c r="CC21" s="208">
        <v>4.76202435083912</v>
      </c>
      <c r="CD21" s="208">
        <v>12.0650514391206</v>
      </c>
      <c r="CE21" s="208">
        <v>0.179195359491878</v>
      </c>
      <c r="CF21" s="208">
        <v>18.6489312820659</v>
      </c>
      <c r="CG21" s="208">
        <v>0.214936833305807</v>
      </c>
      <c r="CH21" s="208">
        <v>28.700658461147</v>
      </c>
      <c r="CI21" s="208">
        <v>0.456672422949371</v>
      </c>
      <c r="CJ21" s="208">
        <v>0.0374541960273119</v>
      </c>
      <c r="CK21" s="208">
        <v>4.09311154318979</v>
      </c>
      <c r="CL21" s="208">
        <v>9.09637783952548</v>
      </c>
      <c r="CM21" s="208">
        <v>7.23555757548259</v>
      </c>
      <c r="CN21" s="208">
        <v>5.6192780693867</v>
      </c>
      <c r="CO21" s="208">
        <v>0.239448750506037</v>
      </c>
      <c r="CP21" s="208">
        <v>0.569001278319489</v>
      </c>
      <c r="CQ21" s="208">
        <v>3.7262107229534</v>
      </c>
      <c r="CR21" s="208">
        <v>2.8990205984982</v>
      </c>
      <c r="CS21" s="208">
        <v>2.02084138467517</v>
      </c>
      <c r="CT21" s="208">
        <v>0.065091637461866</v>
      </c>
      <c r="CU21" s="208">
        <v>1.76423813182908</v>
      </c>
      <c r="CV21" s="208">
        <v>1.31729573111632</v>
      </c>
      <c r="CW21" s="208">
        <v>0.707386693094107</v>
      </c>
      <c r="CX21" s="208">
        <v>5.95575182391027</v>
      </c>
      <c r="CY21" s="208">
        <v>46.3608593208572</v>
      </c>
      <c r="CZ21" s="208">
        <v>162.663235318073</v>
      </c>
      <c r="DA21" s="208">
        <v>804.248937365768</v>
      </c>
      <c r="DB21" s="208">
        <v>4.97986161012193</v>
      </c>
      <c r="DC21" s="208">
        <v>55.8570436759422</v>
      </c>
      <c r="DD21" s="208">
        <v>9.94254263194223</v>
      </c>
      <c r="DE21" s="208">
        <v>1.08026588787877</v>
      </c>
      <c r="DF21" s="208">
        <v>34.6115877852547</v>
      </c>
      <c r="DG21" s="208">
        <v>2.42930421095358</v>
      </c>
      <c r="DH21" s="208">
        <v>2.25780646287155</v>
      </c>
      <c r="DI21" s="208">
        <v>5.82002531601218</v>
      </c>
      <c r="DJ21" s="208">
        <v>0.665803622982148</v>
      </c>
      <c r="DK21" s="208">
        <v>11.2538998629865</v>
      </c>
      <c r="DL21" s="208">
        <v>10.9003972506994</v>
      </c>
      <c r="DM21" s="208">
        <v>28.233625124656</v>
      </c>
      <c r="DN21" s="208">
        <v>7.1033180157949</v>
      </c>
      <c r="DO21" s="208">
        <v>4.84726436722241</v>
      </c>
      <c r="DP21" s="208">
        <v>0</v>
      </c>
      <c r="DQ21" s="101">
        <f t="shared" si="0"/>
        <v>1725.64267465253</v>
      </c>
      <c r="DR21" s="210">
        <v>37.6093716536974</v>
      </c>
      <c r="DS21" s="208">
        <v>422.345002105893</v>
      </c>
      <c r="DT21" s="85">
        <f t="shared" si="1"/>
        <v>459.954373759591</v>
      </c>
      <c r="DU21" s="208">
        <v>0</v>
      </c>
      <c r="DV21" s="208">
        <v>0</v>
      </c>
      <c r="DW21" s="208">
        <v>3204.4582112037</v>
      </c>
      <c r="DX21" s="208">
        <v>0</v>
      </c>
      <c r="DY21" s="208">
        <v>0</v>
      </c>
      <c r="DZ21" s="117">
        <f t="shared" si="2"/>
        <v>3664.41258496329</v>
      </c>
      <c r="EA21" s="118">
        <f t="shared" si="3"/>
        <v>5390.05525961583</v>
      </c>
    </row>
    <row r="22" spans="1:131">
      <c r="A22" s="86" t="s">
        <v>175</v>
      </c>
      <c r="B22" s="200" t="s">
        <v>176</v>
      </c>
      <c r="C22" s="208">
        <v>0</v>
      </c>
      <c r="D22" s="208">
        <v>27.3595158556126</v>
      </c>
      <c r="E22" s="208">
        <v>0</v>
      </c>
      <c r="F22" s="208">
        <v>0</v>
      </c>
      <c r="G22" s="208">
        <v>0</v>
      </c>
      <c r="H22" s="208">
        <v>108.926838592187</v>
      </c>
      <c r="I22" s="208">
        <v>8.3864549253503</v>
      </c>
      <c r="J22" s="208">
        <v>0</v>
      </c>
      <c r="K22" s="208">
        <v>0</v>
      </c>
      <c r="L22" s="208">
        <v>0</v>
      </c>
      <c r="M22" s="208">
        <v>0</v>
      </c>
      <c r="N22" s="208">
        <v>44.6232117353735</v>
      </c>
      <c r="O22" s="208">
        <v>0</v>
      </c>
      <c r="P22" s="208">
        <v>0</v>
      </c>
      <c r="Q22" s="208">
        <v>0</v>
      </c>
      <c r="R22" s="208">
        <v>0</v>
      </c>
      <c r="S22" s="208">
        <v>2.62158108540256</v>
      </c>
      <c r="T22" s="208">
        <v>0</v>
      </c>
      <c r="U22" s="208">
        <v>11.3855961717487</v>
      </c>
      <c r="V22" s="208">
        <v>0</v>
      </c>
      <c r="W22" s="208">
        <v>0</v>
      </c>
      <c r="X22" s="208">
        <v>0</v>
      </c>
      <c r="Y22" s="208">
        <v>0</v>
      </c>
      <c r="Z22" s="208">
        <v>1.61962174931706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1.67174399869076</v>
      </c>
      <c r="AM22" s="208">
        <v>0</v>
      </c>
      <c r="AN22" s="208">
        <v>0</v>
      </c>
      <c r="AO22" s="208">
        <v>0</v>
      </c>
      <c r="AP22" s="208">
        <v>0</v>
      </c>
      <c r="AQ22" s="208">
        <v>0.87851556270677</v>
      </c>
      <c r="AR22" s="208">
        <v>126.003015367709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11.4732723318395</v>
      </c>
      <c r="AZ22" s="208">
        <v>3.8491454881106</v>
      </c>
      <c r="BA22" s="208">
        <v>0.364876069854056</v>
      </c>
      <c r="BB22" s="208">
        <v>0</v>
      </c>
      <c r="BC22" s="209">
        <v>349.163388933902</v>
      </c>
      <c r="BD22" s="210">
        <v>4.10115393993539</v>
      </c>
      <c r="BE22" s="208">
        <v>1647.81278940605</v>
      </c>
      <c r="BF22" s="208">
        <v>1651.91394334599</v>
      </c>
      <c r="BG22" s="208">
        <v>0</v>
      </c>
      <c r="BH22" s="208">
        <v>0</v>
      </c>
      <c r="BI22" s="208">
        <v>2254.32553094802</v>
      </c>
      <c r="BJ22" s="208">
        <v>0</v>
      </c>
      <c r="BK22" s="208">
        <v>0</v>
      </c>
      <c r="BL22" s="211">
        <v>3906.23947429401</v>
      </c>
      <c r="BM22" s="213">
        <v>4255.40286322791</v>
      </c>
      <c r="BN22" s="212"/>
      <c r="BO22" s="86" t="s">
        <v>52</v>
      </c>
      <c r="BP22" s="87" t="s">
        <v>107</v>
      </c>
      <c r="BQ22" s="208">
        <v>0.891379827529458</v>
      </c>
      <c r="BR22" s="208">
        <v>0.985726120169086</v>
      </c>
      <c r="BS22" s="208">
        <v>0</v>
      </c>
      <c r="BT22" s="208">
        <v>0</v>
      </c>
      <c r="BU22" s="208">
        <v>0</v>
      </c>
      <c r="BV22" s="208">
        <v>0.802547984258546</v>
      </c>
      <c r="BW22" s="208">
        <v>0.193623630848752</v>
      </c>
      <c r="BX22" s="208">
        <v>0.187662225106645</v>
      </c>
      <c r="BY22" s="208">
        <v>0</v>
      </c>
      <c r="BZ22" s="208">
        <v>0</v>
      </c>
      <c r="CA22" s="208">
        <v>0</v>
      </c>
      <c r="CB22" s="208">
        <v>0</v>
      </c>
      <c r="CC22" s="208">
        <v>0.532839136315157</v>
      </c>
      <c r="CD22" s="208">
        <v>0</v>
      </c>
      <c r="CE22" s="208">
        <v>0</v>
      </c>
      <c r="CF22" s="208">
        <v>144.809925857631</v>
      </c>
      <c r="CG22" s="208">
        <v>0.0686515757886021</v>
      </c>
      <c r="CH22" s="208">
        <v>0.348780608901074</v>
      </c>
      <c r="CI22" s="208">
        <v>0.0958467549429816</v>
      </c>
      <c r="CJ22" s="208">
        <v>0.164345291374224</v>
      </c>
      <c r="CK22" s="208">
        <v>0</v>
      </c>
      <c r="CL22" s="208">
        <v>0</v>
      </c>
      <c r="CM22" s="208">
        <v>0</v>
      </c>
      <c r="CN22" s="208">
        <v>0.41217512058017</v>
      </c>
      <c r="CO22" s="208">
        <v>0</v>
      </c>
      <c r="CP22" s="208">
        <v>0</v>
      </c>
      <c r="CQ22" s="208">
        <v>0</v>
      </c>
      <c r="CR22" s="208">
        <v>0.0174172655130367</v>
      </c>
      <c r="CS22" s="208">
        <v>0</v>
      </c>
      <c r="CT22" s="208">
        <v>0</v>
      </c>
      <c r="CU22" s="208">
        <v>0</v>
      </c>
      <c r="CV22" s="208">
        <v>0</v>
      </c>
      <c r="CW22" s="208">
        <v>0.0391175359932489</v>
      </c>
      <c r="CX22" s="208">
        <v>0</v>
      </c>
      <c r="CY22" s="208">
        <v>3.03485041422178</v>
      </c>
      <c r="CZ22" s="208">
        <v>7.98760570764315</v>
      </c>
      <c r="DA22" s="208">
        <v>17.7315314707115</v>
      </c>
      <c r="DB22" s="208">
        <v>0</v>
      </c>
      <c r="DC22" s="208">
        <v>0.14453201031042</v>
      </c>
      <c r="DD22" s="208">
        <v>0.355192124117523</v>
      </c>
      <c r="DE22" s="208">
        <v>0</v>
      </c>
      <c r="DF22" s="208">
        <v>0.188428661511246</v>
      </c>
      <c r="DG22" s="208">
        <v>0.35702882834918</v>
      </c>
      <c r="DH22" s="208">
        <v>0.35482356016455</v>
      </c>
      <c r="DI22" s="208">
        <v>0.732673872717773</v>
      </c>
      <c r="DJ22" s="208">
        <v>0</v>
      </c>
      <c r="DK22" s="208">
        <v>2.61389977609634</v>
      </c>
      <c r="DL22" s="208">
        <v>1.76959024875809</v>
      </c>
      <c r="DM22" s="208">
        <v>3.83276178820281</v>
      </c>
      <c r="DN22" s="208">
        <v>1.21942822083284</v>
      </c>
      <c r="DO22" s="208">
        <v>0.570689707287197</v>
      </c>
      <c r="DP22" s="208">
        <v>0</v>
      </c>
      <c r="DQ22" s="101">
        <f t="shared" si="0"/>
        <v>190.443075325877</v>
      </c>
      <c r="DR22" s="210">
        <v>0</v>
      </c>
      <c r="DS22" s="208">
        <v>295.774444430912</v>
      </c>
      <c r="DT22" s="85">
        <f t="shared" si="1"/>
        <v>295.774444430912</v>
      </c>
      <c r="DU22" s="208">
        <v>0</v>
      </c>
      <c r="DV22" s="208">
        <v>0</v>
      </c>
      <c r="DW22" s="208">
        <v>589.193642078418</v>
      </c>
      <c r="DX22" s="208">
        <v>0</v>
      </c>
      <c r="DY22" s="208">
        <v>0</v>
      </c>
      <c r="DZ22" s="117">
        <f t="shared" si="2"/>
        <v>884.96808650933</v>
      </c>
      <c r="EA22" s="118">
        <f t="shared" si="3"/>
        <v>1075.41116183521</v>
      </c>
    </row>
    <row r="23" spans="1:131">
      <c r="A23" s="86" t="s">
        <v>177</v>
      </c>
      <c r="B23" s="200" t="s">
        <v>178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0.161049947400037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0.0479919519606388</v>
      </c>
      <c r="AR23" s="208">
        <v>7.6944373624193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1.00509624870517</v>
      </c>
      <c r="AZ23" s="208">
        <v>0.160500075557153</v>
      </c>
      <c r="BA23" s="208">
        <v>0.0461661810375224</v>
      </c>
      <c r="BB23" s="208">
        <v>0</v>
      </c>
      <c r="BC23" s="209">
        <v>9.11524176707982</v>
      </c>
      <c r="BD23" s="210">
        <v>0</v>
      </c>
      <c r="BE23" s="208">
        <v>27.7817851702825</v>
      </c>
      <c r="BF23" s="208">
        <v>27.7817851702825</v>
      </c>
      <c r="BG23" s="208">
        <v>0</v>
      </c>
      <c r="BH23" s="208">
        <v>0</v>
      </c>
      <c r="BI23" s="208">
        <v>125.885204086997</v>
      </c>
      <c r="BJ23" s="208">
        <v>0</v>
      </c>
      <c r="BK23" s="208">
        <v>0</v>
      </c>
      <c r="BL23" s="211">
        <v>153.66698925728</v>
      </c>
      <c r="BM23" s="213">
        <v>162.782231024359</v>
      </c>
      <c r="BN23" s="212"/>
      <c r="BO23" s="86" t="s">
        <v>53</v>
      </c>
      <c r="BP23" s="87" t="s">
        <v>108</v>
      </c>
      <c r="BQ23" s="208">
        <v>288.474751542983</v>
      </c>
      <c r="BR23" s="208">
        <v>61.6432694087948</v>
      </c>
      <c r="BS23" s="208">
        <v>3.16530629183868</v>
      </c>
      <c r="BT23" s="208">
        <v>9.69148390161417e-6</v>
      </c>
      <c r="BU23" s="208">
        <v>0.285013214314915</v>
      </c>
      <c r="BV23" s="208">
        <v>6.34709522312883</v>
      </c>
      <c r="BW23" s="208">
        <v>13.9114965047001</v>
      </c>
      <c r="BX23" s="208">
        <v>1.95563671546261</v>
      </c>
      <c r="BY23" s="208">
        <v>1.04745679804701</v>
      </c>
      <c r="BZ23" s="208">
        <v>14.1483621621676</v>
      </c>
      <c r="CA23" s="208">
        <v>0.836700393297477</v>
      </c>
      <c r="CB23" s="208">
        <v>54.8947941572972</v>
      </c>
      <c r="CC23" s="208">
        <v>4.27552664451897</v>
      </c>
      <c r="CD23" s="208">
        <v>29.2561074157321</v>
      </c>
      <c r="CE23" s="208">
        <v>0.126276408142107</v>
      </c>
      <c r="CF23" s="208">
        <v>0</v>
      </c>
      <c r="CG23" s="208">
        <v>0.0140629692279077</v>
      </c>
      <c r="CH23" s="208">
        <v>729.122230972738</v>
      </c>
      <c r="CI23" s="208">
        <v>80.3119498268263</v>
      </c>
      <c r="CJ23" s="208">
        <v>4.89677228846473</v>
      </c>
      <c r="CK23" s="208">
        <v>131.273433606361</v>
      </c>
      <c r="CL23" s="208">
        <v>15.5487443363639</v>
      </c>
      <c r="CM23" s="208">
        <v>8.68712772476687</v>
      </c>
      <c r="CN23" s="208">
        <v>14.8818358986243</v>
      </c>
      <c r="CO23" s="208">
        <v>0.817983198228601</v>
      </c>
      <c r="CP23" s="208">
        <v>5.85466957886019</v>
      </c>
      <c r="CQ23" s="208">
        <v>2.12389799526211</v>
      </c>
      <c r="CR23" s="208">
        <v>0.584395701002997</v>
      </c>
      <c r="CS23" s="208">
        <v>7.14294776087152</v>
      </c>
      <c r="CT23" s="208">
        <v>0.436846099473851</v>
      </c>
      <c r="CU23" s="208">
        <v>21.960075324733</v>
      </c>
      <c r="CV23" s="208">
        <v>1.11588359741962</v>
      </c>
      <c r="CW23" s="208">
        <v>0.636283189001597</v>
      </c>
      <c r="CX23" s="208">
        <v>7.60833658870494</v>
      </c>
      <c r="CY23" s="208">
        <v>0.015589584694395</v>
      </c>
      <c r="CZ23" s="208">
        <v>3.77294646986009</v>
      </c>
      <c r="DA23" s="208">
        <v>2.3296371023825e-5</v>
      </c>
      <c r="DB23" s="208">
        <v>0.000851555927797106</v>
      </c>
      <c r="DC23" s="208">
        <v>0</v>
      </c>
      <c r="DD23" s="208">
        <v>0.00255064682974777</v>
      </c>
      <c r="DE23" s="208">
        <v>2.58021325383344e-5</v>
      </c>
      <c r="DF23" s="208">
        <v>0</v>
      </c>
      <c r="DG23" s="208">
        <v>0.000151157107056711</v>
      </c>
      <c r="DH23" s="208">
        <v>0</v>
      </c>
      <c r="DI23" s="208">
        <v>3.43356765280288e-5</v>
      </c>
      <c r="DJ23" s="208">
        <v>0</v>
      </c>
      <c r="DK23" s="208">
        <v>0.285078610903787</v>
      </c>
      <c r="DL23" s="208">
        <v>0.00199995992953201</v>
      </c>
      <c r="DM23" s="208">
        <v>3.30913221764992</v>
      </c>
      <c r="DN23" s="208">
        <v>17.1954514780991</v>
      </c>
      <c r="DO23" s="208">
        <v>4.46301653232908</v>
      </c>
      <c r="DP23" s="208">
        <v>0</v>
      </c>
      <c r="DQ23" s="101">
        <f t="shared" si="0"/>
        <v>1542.43213087635</v>
      </c>
      <c r="DR23" s="210">
        <v>3.05531629285982</v>
      </c>
      <c r="DS23" s="208">
        <v>719.901707547991</v>
      </c>
      <c r="DT23" s="85">
        <f t="shared" si="1"/>
        <v>722.957023840851</v>
      </c>
      <c r="DU23" s="208">
        <v>0</v>
      </c>
      <c r="DV23" s="208">
        <v>0</v>
      </c>
      <c r="DW23" s="208">
        <v>0.0281491746257307</v>
      </c>
      <c r="DX23" s="208">
        <v>0.365966875897613</v>
      </c>
      <c r="DY23" s="208">
        <v>0</v>
      </c>
      <c r="DZ23" s="117">
        <f t="shared" si="2"/>
        <v>723.351139891374</v>
      </c>
      <c r="EA23" s="118">
        <f t="shared" si="3"/>
        <v>2265.78327076773</v>
      </c>
    </row>
    <row r="24" spans="1:131">
      <c r="A24" s="86" t="s">
        <v>179</v>
      </c>
      <c r="B24" s="200" t="s">
        <v>180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52.9467943159691</v>
      </c>
      <c r="I24" s="208">
        <v>0.6630494344891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0.205449881800202</v>
      </c>
      <c r="AR24" s="208">
        <v>2.10336113118999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3.69812628028218</v>
      </c>
      <c r="AZ24" s="208">
        <v>0.92610620377512</v>
      </c>
      <c r="BA24" s="208">
        <v>0.0196285040371645</v>
      </c>
      <c r="BB24" s="208">
        <v>0</v>
      </c>
      <c r="BC24" s="209">
        <v>60.5625157515429</v>
      </c>
      <c r="BD24" s="210">
        <v>0</v>
      </c>
      <c r="BE24" s="208">
        <v>178.804285066828</v>
      </c>
      <c r="BF24" s="208">
        <v>178.804285066828</v>
      </c>
      <c r="BG24" s="208">
        <v>0</v>
      </c>
      <c r="BH24" s="208">
        <v>0</v>
      </c>
      <c r="BI24" s="208">
        <v>202.192185133934</v>
      </c>
      <c r="BJ24" s="208">
        <v>0</v>
      </c>
      <c r="BK24" s="208">
        <v>0</v>
      </c>
      <c r="BL24" s="211">
        <v>380.996470200762</v>
      </c>
      <c r="BM24" s="213">
        <v>441.558985952305</v>
      </c>
      <c r="BN24" s="212"/>
      <c r="BO24" s="86" t="s">
        <v>54</v>
      </c>
      <c r="BP24" s="87" t="s">
        <v>109</v>
      </c>
      <c r="BQ24" s="208">
        <v>251.80042364101</v>
      </c>
      <c r="BR24" s="208">
        <v>23.0115825743895</v>
      </c>
      <c r="BS24" s="208">
        <v>0.868786335555418</v>
      </c>
      <c r="BT24" s="208">
        <v>0.00127355417370698</v>
      </c>
      <c r="BU24" s="208">
        <v>8.52185981050281</v>
      </c>
      <c r="BV24" s="208">
        <v>10.6503854493571</v>
      </c>
      <c r="BW24" s="208">
        <v>41.6706454150873</v>
      </c>
      <c r="BX24" s="208">
        <v>1.53725951795951</v>
      </c>
      <c r="BY24" s="208">
        <v>0</v>
      </c>
      <c r="BZ24" s="208">
        <v>1.23996853825431</v>
      </c>
      <c r="CA24" s="208">
        <v>0.706947520001873</v>
      </c>
      <c r="CB24" s="208">
        <v>6.79218338806156</v>
      </c>
      <c r="CC24" s="208">
        <v>10.8126160192885</v>
      </c>
      <c r="CD24" s="208">
        <v>13.7931506027147</v>
      </c>
      <c r="CE24" s="208">
        <v>6.88684612899364</v>
      </c>
      <c r="CF24" s="208">
        <v>3.91599817311471</v>
      </c>
      <c r="CG24" s="208">
        <v>0.164195708207163</v>
      </c>
      <c r="CH24" s="208">
        <v>23.1865535595653</v>
      </c>
      <c r="CI24" s="208">
        <v>60.8294063988841</v>
      </c>
      <c r="CJ24" s="208">
        <v>1.65939207656094</v>
      </c>
      <c r="CK24" s="208">
        <v>32.8108247438075</v>
      </c>
      <c r="CL24" s="208">
        <v>11.565206974348</v>
      </c>
      <c r="CM24" s="208">
        <v>2.25728932054385</v>
      </c>
      <c r="CN24" s="208">
        <v>33.2755977691052</v>
      </c>
      <c r="CO24" s="208">
        <v>0.818689086126992</v>
      </c>
      <c r="CP24" s="208">
        <v>0.452041332866312</v>
      </c>
      <c r="CQ24" s="208">
        <v>3.21435374104911</v>
      </c>
      <c r="CR24" s="208">
        <v>10.6612126296942</v>
      </c>
      <c r="CS24" s="208">
        <v>3.73962358920326</v>
      </c>
      <c r="CT24" s="208">
        <v>0.181986542839397</v>
      </c>
      <c r="CU24" s="208">
        <v>15.0215713938118</v>
      </c>
      <c r="CV24" s="208">
        <v>3.47633753386218</v>
      </c>
      <c r="CW24" s="208">
        <v>1.0429655727678</v>
      </c>
      <c r="CX24" s="208">
        <v>2.98895163944864</v>
      </c>
      <c r="CY24" s="208">
        <v>151.525145190334</v>
      </c>
      <c r="CZ24" s="208">
        <v>61.9344777151048</v>
      </c>
      <c r="DA24" s="208">
        <v>18.3452632001604</v>
      </c>
      <c r="DB24" s="208">
        <v>0.047217076294627</v>
      </c>
      <c r="DC24" s="208">
        <v>0</v>
      </c>
      <c r="DD24" s="208">
        <v>3.20069272046382</v>
      </c>
      <c r="DE24" s="208">
        <v>1.14979864992552</v>
      </c>
      <c r="DF24" s="208">
        <v>1.85293884375549</v>
      </c>
      <c r="DG24" s="208">
        <v>1.09752354330832</v>
      </c>
      <c r="DH24" s="208">
        <v>1.7307755892671</v>
      </c>
      <c r="DI24" s="208">
        <v>0.561878463556086</v>
      </c>
      <c r="DJ24" s="208">
        <v>7.79838782426487</v>
      </c>
      <c r="DK24" s="208">
        <v>8.61271330460455</v>
      </c>
      <c r="DL24" s="208">
        <v>28.1308939444657</v>
      </c>
      <c r="DM24" s="208">
        <v>16.2844210344246</v>
      </c>
      <c r="DN24" s="208">
        <v>20.6426776833821</v>
      </c>
      <c r="DO24" s="208">
        <v>27.9960176192807</v>
      </c>
      <c r="DP24" s="208">
        <v>0</v>
      </c>
      <c r="DQ24" s="101">
        <f t="shared" si="0"/>
        <v>940.466948683748</v>
      </c>
      <c r="DR24" s="210">
        <v>3.93674872429562</v>
      </c>
      <c r="DS24" s="208">
        <v>445.984561923604</v>
      </c>
      <c r="DT24" s="85">
        <f t="shared" si="1"/>
        <v>449.921310647899</v>
      </c>
      <c r="DU24" s="208">
        <v>0</v>
      </c>
      <c r="DV24" s="208">
        <v>0</v>
      </c>
      <c r="DW24" s="208">
        <v>2046.2106034277</v>
      </c>
      <c r="DX24" s="208">
        <v>0</v>
      </c>
      <c r="DY24" s="208">
        <v>0</v>
      </c>
      <c r="DZ24" s="117">
        <f t="shared" si="2"/>
        <v>2496.1319140756</v>
      </c>
      <c r="EA24" s="118">
        <f t="shared" si="3"/>
        <v>3436.59886275934</v>
      </c>
    </row>
    <row r="25" spans="1:131">
      <c r="A25" s="86" t="s">
        <v>181</v>
      </c>
      <c r="B25" s="200" t="s">
        <v>182</v>
      </c>
      <c r="C25" s="208">
        <v>0</v>
      </c>
      <c r="D25" s="208">
        <v>0</v>
      </c>
      <c r="E25" s="208">
        <v>0</v>
      </c>
      <c r="F25" s="208">
        <v>0</v>
      </c>
      <c r="G25" s="208">
        <v>0</v>
      </c>
      <c r="H25" s="208">
        <v>43.1514262277992</v>
      </c>
      <c r="I25" s="208">
        <v>8.72812633096687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0.0100355619763877</v>
      </c>
      <c r="V25" s="208">
        <v>0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0.0279259615377768</v>
      </c>
      <c r="AM25" s="208">
        <v>0</v>
      </c>
      <c r="AN25" s="208">
        <v>0</v>
      </c>
      <c r="AO25" s="208">
        <v>0</v>
      </c>
      <c r="AP25" s="208">
        <v>0</v>
      </c>
      <c r="AQ25" s="208">
        <v>0.302199337101848</v>
      </c>
      <c r="AR25" s="208">
        <v>11.12475141871</v>
      </c>
      <c r="AS25" s="208">
        <v>0</v>
      </c>
      <c r="AT25" s="208">
        <v>0</v>
      </c>
      <c r="AU25" s="208">
        <v>0</v>
      </c>
      <c r="AV25" s="208">
        <v>0</v>
      </c>
      <c r="AW25" s="208">
        <v>0</v>
      </c>
      <c r="AX25" s="208">
        <v>0</v>
      </c>
      <c r="AY25" s="208">
        <v>1.78966936253055</v>
      </c>
      <c r="AZ25" s="208">
        <v>0.679781359587677</v>
      </c>
      <c r="BA25" s="208">
        <v>0.168118663098746</v>
      </c>
      <c r="BB25" s="208">
        <v>0</v>
      </c>
      <c r="BC25" s="209">
        <v>65.9820342233091</v>
      </c>
      <c r="BD25" s="210">
        <v>0</v>
      </c>
      <c r="BE25" s="208">
        <v>535.002860871203</v>
      </c>
      <c r="BF25" s="208">
        <v>535.002860871203</v>
      </c>
      <c r="BG25" s="208">
        <v>0</v>
      </c>
      <c r="BH25" s="208">
        <v>0</v>
      </c>
      <c r="BI25" s="208">
        <v>693.683875606072</v>
      </c>
      <c r="BJ25" s="208">
        <v>0</v>
      </c>
      <c r="BK25" s="208">
        <v>0</v>
      </c>
      <c r="BL25" s="211">
        <v>1228.68673647727</v>
      </c>
      <c r="BM25" s="213">
        <v>1294.66877070058</v>
      </c>
      <c r="BN25" s="212"/>
      <c r="BO25" s="86" t="s">
        <v>55</v>
      </c>
      <c r="BP25" s="87" t="s">
        <v>110</v>
      </c>
      <c r="BQ25" s="208">
        <v>1.99294057341288</v>
      </c>
      <c r="BR25" s="208">
        <v>7.89622233592439</v>
      </c>
      <c r="BS25" s="208">
        <v>0.0660862156882777</v>
      </c>
      <c r="BT25" s="208">
        <v>0</v>
      </c>
      <c r="BU25" s="208">
        <v>0</v>
      </c>
      <c r="BV25" s="208">
        <v>0</v>
      </c>
      <c r="BW25" s="208">
        <v>2.20567237449093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0.339651308791728</v>
      </c>
      <c r="CI25" s="208">
        <v>0.811817231606711</v>
      </c>
      <c r="CJ25" s="208">
        <v>14.4605112729753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8">
        <v>0</v>
      </c>
      <c r="CR25" s="208">
        <v>0</v>
      </c>
      <c r="CS25" s="208">
        <v>0</v>
      </c>
      <c r="CT25" s="208">
        <v>0</v>
      </c>
      <c r="CU25" s="208">
        <v>0</v>
      </c>
      <c r="CV25" s="208">
        <v>0</v>
      </c>
      <c r="CW25" s="208">
        <v>0</v>
      </c>
      <c r="CX25" s="208">
        <v>0</v>
      </c>
      <c r="CY25" s="208">
        <v>0</v>
      </c>
      <c r="CZ25" s="208">
        <v>2.54196424895082</v>
      </c>
      <c r="DA25" s="208">
        <v>0</v>
      </c>
      <c r="DB25" s="208">
        <v>0</v>
      </c>
      <c r="DC25" s="208">
        <v>0</v>
      </c>
      <c r="DD25" s="208">
        <v>0</v>
      </c>
      <c r="DE25" s="208">
        <v>0</v>
      </c>
      <c r="DF25" s="208">
        <v>0</v>
      </c>
      <c r="DG25" s="208">
        <v>0</v>
      </c>
      <c r="DH25" s="208">
        <v>0</v>
      </c>
      <c r="DI25" s="208">
        <v>0</v>
      </c>
      <c r="DJ25" s="208">
        <v>0</v>
      </c>
      <c r="DK25" s="208">
        <v>0.155759872642683</v>
      </c>
      <c r="DL25" s="208">
        <v>0</v>
      </c>
      <c r="DM25" s="208">
        <v>18.6009748937397</v>
      </c>
      <c r="DN25" s="208">
        <v>76.7438138189317</v>
      </c>
      <c r="DO25" s="208">
        <v>1.7739630137271</v>
      </c>
      <c r="DP25" s="208">
        <v>0</v>
      </c>
      <c r="DQ25" s="101">
        <f t="shared" si="0"/>
        <v>127.589377160882</v>
      </c>
      <c r="DR25" s="210">
        <v>0.00380026820560773</v>
      </c>
      <c r="DS25" s="208">
        <v>219.898326045785</v>
      </c>
      <c r="DT25" s="85">
        <f t="shared" si="1"/>
        <v>219.90212631399</v>
      </c>
      <c r="DU25" s="208">
        <v>56.9703982781244</v>
      </c>
      <c r="DV25" s="208">
        <v>0</v>
      </c>
      <c r="DW25" s="208">
        <v>1311.99904399378</v>
      </c>
      <c r="DX25" s="208">
        <v>0</v>
      </c>
      <c r="DY25" s="208">
        <v>0</v>
      </c>
      <c r="DZ25" s="117">
        <f t="shared" si="2"/>
        <v>1588.8715685859</v>
      </c>
      <c r="EA25" s="118">
        <f t="shared" si="3"/>
        <v>1716.46094574678</v>
      </c>
    </row>
    <row r="26" spans="1:131">
      <c r="A26" s="86" t="s">
        <v>183</v>
      </c>
      <c r="B26" s="200" t="s">
        <v>184</v>
      </c>
      <c r="C26" s="208">
        <v>1.03035011877996</v>
      </c>
      <c r="D26" s="208">
        <v>4.84958190194472</v>
      </c>
      <c r="E26" s="208">
        <v>0</v>
      </c>
      <c r="F26" s="208">
        <v>0</v>
      </c>
      <c r="G26" s="208">
        <v>0</v>
      </c>
      <c r="H26" s="208">
        <v>23.1466797528123</v>
      </c>
      <c r="I26" s="208">
        <v>50.6358220601051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1.83987302782268</v>
      </c>
      <c r="T26" s="208">
        <v>0</v>
      </c>
      <c r="U26" s="208">
        <v>0.554410421540211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0.619621846187057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8.04773172783072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0.437414034308024</v>
      </c>
      <c r="AZ26" s="208">
        <v>0.0439087718410772</v>
      </c>
      <c r="BA26" s="208">
        <v>0.0182704418748432</v>
      </c>
      <c r="BB26" s="208">
        <v>0</v>
      </c>
      <c r="BC26" s="209">
        <v>91.2236641050467</v>
      </c>
      <c r="BD26" s="210">
        <v>10.4805044642484</v>
      </c>
      <c r="BE26" s="208">
        <v>273.88131475114</v>
      </c>
      <c r="BF26" s="208">
        <v>284.361819215388</v>
      </c>
      <c r="BG26" s="208">
        <v>0</v>
      </c>
      <c r="BH26" s="208">
        <v>0</v>
      </c>
      <c r="BI26" s="208">
        <v>135.946189620526</v>
      </c>
      <c r="BJ26" s="208">
        <v>0</v>
      </c>
      <c r="BK26" s="208">
        <v>0</v>
      </c>
      <c r="BL26" s="211">
        <v>420.308008835914</v>
      </c>
      <c r="BM26" s="213">
        <v>511.531672940961</v>
      </c>
      <c r="BN26" s="212"/>
      <c r="BO26" s="86" t="s">
        <v>56</v>
      </c>
      <c r="BP26" s="87" t="s">
        <v>111</v>
      </c>
      <c r="BQ26" s="208">
        <v>1.87280474463056</v>
      </c>
      <c r="BR26" s="208">
        <v>1.30647229024469</v>
      </c>
      <c r="BS26" s="208">
        <v>0.250446788468453</v>
      </c>
      <c r="BT26" s="208">
        <v>4.16486737067404e-6</v>
      </c>
      <c r="BU26" s="208">
        <v>0.679070571344084</v>
      </c>
      <c r="BV26" s="208">
        <v>23.3724770976843</v>
      </c>
      <c r="BW26" s="208">
        <v>88.0824033027112</v>
      </c>
      <c r="BX26" s="208">
        <v>20.7255440873668</v>
      </c>
      <c r="BY26" s="208">
        <v>0</v>
      </c>
      <c r="BZ26" s="208">
        <v>0.37440869587331</v>
      </c>
      <c r="CA26" s="208">
        <v>0.178762634746999</v>
      </c>
      <c r="CB26" s="208">
        <v>33.6508683340292</v>
      </c>
      <c r="CC26" s="208">
        <v>1.46646920847082</v>
      </c>
      <c r="CD26" s="208">
        <v>2.80834064178256</v>
      </c>
      <c r="CE26" s="208">
        <v>3.21101186208089</v>
      </c>
      <c r="CF26" s="208">
        <v>0.736148429461959</v>
      </c>
      <c r="CG26" s="208">
        <v>0.0264316761368113</v>
      </c>
      <c r="CH26" s="208">
        <v>21.8154657879977</v>
      </c>
      <c r="CI26" s="208">
        <v>5.11132369278514</v>
      </c>
      <c r="CJ26" s="208">
        <v>0.66566472125236</v>
      </c>
      <c r="CK26" s="208">
        <v>132.97740079145</v>
      </c>
      <c r="CL26" s="208">
        <v>11.9254442338657</v>
      </c>
      <c r="CM26" s="208">
        <v>3.25858274042004</v>
      </c>
      <c r="CN26" s="208">
        <v>7.87807052552913</v>
      </c>
      <c r="CO26" s="208">
        <v>2.34779321834566</v>
      </c>
      <c r="CP26" s="208">
        <v>5.16060333865178</v>
      </c>
      <c r="CQ26" s="208">
        <v>59.0401116898942</v>
      </c>
      <c r="CR26" s="208">
        <v>68.5216998280538</v>
      </c>
      <c r="CS26" s="208">
        <v>41.4697961084349</v>
      </c>
      <c r="CT26" s="208">
        <v>0.368824334963578</v>
      </c>
      <c r="CU26" s="208">
        <v>35.9319355309186</v>
      </c>
      <c r="CV26" s="208">
        <v>4.99886911631431</v>
      </c>
      <c r="CW26" s="208">
        <v>1.21427418880986</v>
      </c>
      <c r="CX26" s="208">
        <v>3.54028051005046</v>
      </c>
      <c r="CY26" s="208">
        <v>88.0032160357166</v>
      </c>
      <c r="CZ26" s="208">
        <v>57.5710453615944</v>
      </c>
      <c r="DA26" s="208">
        <v>62.3832582027363</v>
      </c>
      <c r="DB26" s="208">
        <v>0.000365951956789147</v>
      </c>
      <c r="DC26" s="208">
        <v>1.8317653993916</v>
      </c>
      <c r="DD26" s="208">
        <v>0.793460029983506</v>
      </c>
      <c r="DE26" s="208">
        <v>0.0223201324957902</v>
      </c>
      <c r="DF26" s="208">
        <v>2.59698921089621</v>
      </c>
      <c r="DG26" s="208">
        <v>6.49590206636079e-5</v>
      </c>
      <c r="DH26" s="208">
        <v>0</v>
      </c>
      <c r="DI26" s="208">
        <v>0.154196414231022</v>
      </c>
      <c r="DJ26" s="208">
        <v>0.500110130572229</v>
      </c>
      <c r="DK26" s="208">
        <v>0.94879254149658</v>
      </c>
      <c r="DL26" s="208">
        <v>2.44842776257554</v>
      </c>
      <c r="DM26" s="208">
        <v>5.78585605705716</v>
      </c>
      <c r="DN26" s="208">
        <v>4.67838968608692</v>
      </c>
      <c r="DO26" s="208">
        <v>0.87729876871414</v>
      </c>
      <c r="DP26" s="208">
        <v>0</v>
      </c>
      <c r="DQ26" s="101">
        <f t="shared" si="0"/>
        <v>813.563361532163</v>
      </c>
      <c r="DR26" s="210">
        <v>0.112103772661945</v>
      </c>
      <c r="DS26" s="208">
        <v>473.100766196145</v>
      </c>
      <c r="DT26" s="85">
        <f t="shared" si="1"/>
        <v>473.212869968807</v>
      </c>
      <c r="DU26" s="208">
        <v>0</v>
      </c>
      <c r="DV26" s="208">
        <v>0</v>
      </c>
      <c r="DW26" s="208">
        <v>78.2154864823949</v>
      </c>
      <c r="DX26" s="208">
        <v>0.157272458546789</v>
      </c>
      <c r="DY26" s="208">
        <v>0</v>
      </c>
      <c r="DZ26" s="117">
        <f t="shared" si="2"/>
        <v>551.585628909749</v>
      </c>
      <c r="EA26" s="118">
        <f t="shared" si="3"/>
        <v>1365.14899044191</v>
      </c>
    </row>
    <row r="27" spans="1:131">
      <c r="A27" s="86" t="s">
        <v>185</v>
      </c>
      <c r="B27" s="200" t="s">
        <v>186</v>
      </c>
      <c r="C27" s="208">
        <v>0.030105316416943</v>
      </c>
      <c r="D27" s="208">
        <v>0.263880683652606</v>
      </c>
      <c r="E27" s="208">
        <v>0</v>
      </c>
      <c r="F27" s="208">
        <v>0</v>
      </c>
      <c r="G27" s="208">
        <v>0</v>
      </c>
      <c r="H27" s="208">
        <v>0</v>
      </c>
      <c r="I27" s="208">
        <v>0.389645798343842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8">
        <v>0</v>
      </c>
      <c r="AN27" s="208">
        <v>0</v>
      </c>
      <c r="AO27" s="208">
        <v>0</v>
      </c>
      <c r="AP27" s="208">
        <v>0</v>
      </c>
      <c r="AQ27" s="208">
        <v>0</v>
      </c>
      <c r="AR27" s="208">
        <v>2.51686565281718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0.630721489756379</v>
      </c>
      <c r="AZ27" s="208">
        <v>0.10211525624872</v>
      </c>
      <c r="BA27" s="208">
        <v>0.0105165098413245</v>
      </c>
      <c r="BB27" s="208">
        <v>0</v>
      </c>
      <c r="BC27" s="209">
        <v>3.94385070707699</v>
      </c>
      <c r="BD27" s="210">
        <v>0</v>
      </c>
      <c r="BE27" s="208">
        <v>542.507164696867</v>
      </c>
      <c r="BF27" s="208">
        <v>542.507164696867</v>
      </c>
      <c r="BG27" s="208">
        <v>0</v>
      </c>
      <c r="BH27" s="208">
        <v>0</v>
      </c>
      <c r="BI27" s="208">
        <v>101.057431356768</v>
      </c>
      <c r="BJ27" s="208">
        <v>0</v>
      </c>
      <c r="BK27" s="208">
        <v>0</v>
      </c>
      <c r="BL27" s="211">
        <v>643.564596053635</v>
      </c>
      <c r="BM27" s="213">
        <v>647.508446760712</v>
      </c>
      <c r="BN27" s="212"/>
      <c r="BO27" s="86" t="s">
        <v>57</v>
      </c>
      <c r="BP27" s="87" t="s">
        <v>112</v>
      </c>
      <c r="BQ27" s="208">
        <v>74.5026145550979</v>
      </c>
      <c r="BR27" s="208">
        <v>139.922019190227</v>
      </c>
      <c r="BS27" s="208">
        <v>1.8074243717788</v>
      </c>
      <c r="BT27" s="208">
        <v>3.49263291971565e-6</v>
      </c>
      <c r="BU27" s="208">
        <v>0.53164846619449</v>
      </c>
      <c r="BV27" s="208">
        <v>0</v>
      </c>
      <c r="BW27" s="208">
        <v>33.2828751315259</v>
      </c>
      <c r="BX27" s="208">
        <v>46.3539763665013</v>
      </c>
      <c r="BY27" s="208">
        <v>0</v>
      </c>
      <c r="BZ27" s="208">
        <v>0</v>
      </c>
      <c r="CA27" s="208">
        <v>0</v>
      </c>
      <c r="CB27" s="208">
        <v>0</v>
      </c>
      <c r="CC27" s="208">
        <v>0.000668573903776803</v>
      </c>
      <c r="CD27" s="208">
        <v>4.75340116709697</v>
      </c>
      <c r="CE27" s="208">
        <v>0</v>
      </c>
      <c r="CF27" s="208">
        <v>0</v>
      </c>
      <c r="CG27" s="208">
        <v>0</v>
      </c>
      <c r="CH27" s="208">
        <v>30.7290862392969</v>
      </c>
      <c r="CI27" s="208">
        <v>5.75101254179309</v>
      </c>
      <c r="CJ27" s="208">
        <v>0.23682792904342</v>
      </c>
      <c r="CK27" s="208">
        <v>24.9844935073015</v>
      </c>
      <c r="CL27" s="208">
        <v>119.176742720688</v>
      </c>
      <c r="CM27" s="208">
        <v>6.25593559388594</v>
      </c>
      <c r="CN27" s="208">
        <v>8.05366623247883</v>
      </c>
      <c r="CO27" s="208">
        <v>0.000125148664707253</v>
      </c>
      <c r="CP27" s="208">
        <v>2.31406102096076</v>
      </c>
      <c r="CQ27" s="208">
        <v>13.7033218389487</v>
      </c>
      <c r="CR27" s="208">
        <v>52.2887406256492</v>
      </c>
      <c r="CS27" s="208">
        <v>2.26811907500574</v>
      </c>
      <c r="CT27" s="208">
        <v>0.201181846125623</v>
      </c>
      <c r="CU27" s="208">
        <v>27.5006052530537</v>
      </c>
      <c r="CV27" s="208">
        <v>1.50563368403615</v>
      </c>
      <c r="CW27" s="208">
        <v>15.9687487341791</v>
      </c>
      <c r="CX27" s="208">
        <v>12.8989925683373</v>
      </c>
      <c r="CY27" s="208">
        <v>682.273502862591</v>
      </c>
      <c r="CZ27" s="208">
        <v>2.98290124693124</v>
      </c>
      <c r="DA27" s="208">
        <v>8.39558453315588e-6</v>
      </c>
      <c r="DB27" s="208">
        <v>0.000306885126838813</v>
      </c>
      <c r="DC27" s="208">
        <v>0</v>
      </c>
      <c r="DD27" s="208">
        <v>0.167117457155359</v>
      </c>
      <c r="DE27" s="208">
        <v>1.50839970811076</v>
      </c>
      <c r="DF27" s="208">
        <v>10.4385838661791</v>
      </c>
      <c r="DG27" s="208">
        <v>5.44742470311818e-5</v>
      </c>
      <c r="DH27" s="208">
        <v>0</v>
      </c>
      <c r="DI27" s="208">
        <v>1.23739476203977e-5</v>
      </c>
      <c r="DJ27" s="208">
        <v>19.2669389393323</v>
      </c>
      <c r="DK27" s="208">
        <v>0.0404489783176844</v>
      </c>
      <c r="DL27" s="208">
        <v>0.252159758273465</v>
      </c>
      <c r="DM27" s="208">
        <v>8.25420878634756</v>
      </c>
      <c r="DN27" s="208">
        <v>2.48867076123734</v>
      </c>
      <c r="DO27" s="208">
        <v>4.0056143877633</v>
      </c>
      <c r="DP27" s="208">
        <v>0</v>
      </c>
      <c r="DQ27" s="101">
        <f t="shared" si="0"/>
        <v>1356.67085475555</v>
      </c>
      <c r="DR27" s="210">
        <v>0.928155108122301</v>
      </c>
      <c r="DS27" s="208">
        <v>190.204684556882</v>
      </c>
      <c r="DT27" s="85">
        <f t="shared" si="1"/>
        <v>191.132839665004</v>
      </c>
      <c r="DU27" s="208">
        <v>0</v>
      </c>
      <c r="DV27" s="208">
        <v>0</v>
      </c>
      <c r="DW27" s="208">
        <v>119.290860128997</v>
      </c>
      <c r="DX27" s="208">
        <v>0.13188774508232</v>
      </c>
      <c r="DY27" s="208">
        <v>0</v>
      </c>
      <c r="DZ27" s="117">
        <f t="shared" si="2"/>
        <v>310.555587539084</v>
      </c>
      <c r="EA27" s="118">
        <f t="shared" si="3"/>
        <v>1667.22644229464</v>
      </c>
    </row>
    <row r="28" spans="1:131">
      <c r="A28" s="86" t="s">
        <v>187</v>
      </c>
      <c r="B28" s="200" t="s">
        <v>188</v>
      </c>
      <c r="C28" s="208">
        <v>1.85743231672506</v>
      </c>
      <c r="D28" s="208">
        <v>16.806745896827</v>
      </c>
      <c r="E28" s="208">
        <v>0</v>
      </c>
      <c r="F28" s="208">
        <v>0</v>
      </c>
      <c r="G28" s="208">
        <v>0.315886627245278</v>
      </c>
      <c r="H28" s="208">
        <v>94.1003902343346</v>
      </c>
      <c r="I28" s="208">
        <v>221.772165833143</v>
      </c>
      <c r="J28" s="208">
        <v>51.7417141718904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10.8475031995804</v>
      </c>
      <c r="Q28" s="208">
        <v>0</v>
      </c>
      <c r="R28" s="208">
        <v>0</v>
      </c>
      <c r="S28" s="208">
        <v>0</v>
      </c>
      <c r="T28" s="208">
        <v>0</v>
      </c>
      <c r="U28" s="208">
        <v>7.61622212376718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28.6786106473331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62.0261902191415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2.47579365731241</v>
      </c>
      <c r="AZ28" s="208">
        <v>0.212193671583227</v>
      </c>
      <c r="BA28" s="208">
        <v>0.467813532724705</v>
      </c>
      <c r="BB28" s="208">
        <v>0</v>
      </c>
      <c r="BC28" s="209">
        <v>498.918662131608</v>
      </c>
      <c r="BD28" s="210">
        <v>0.059934711154973</v>
      </c>
      <c r="BE28" s="208">
        <v>375.358450142354</v>
      </c>
      <c r="BF28" s="208">
        <v>375.418384853509</v>
      </c>
      <c r="BG28" s="208">
        <v>0</v>
      </c>
      <c r="BH28" s="208">
        <v>0</v>
      </c>
      <c r="BI28" s="208">
        <v>203.451206332712</v>
      </c>
      <c r="BJ28" s="208">
        <v>0</v>
      </c>
      <c r="BK28" s="208">
        <v>0</v>
      </c>
      <c r="BL28" s="211">
        <v>578.869591186221</v>
      </c>
      <c r="BM28" s="213">
        <v>1077.78825331783</v>
      </c>
      <c r="BN28" s="212"/>
      <c r="BO28" s="86" t="s">
        <v>58</v>
      </c>
      <c r="BP28" s="87" t="s">
        <v>113</v>
      </c>
      <c r="BQ28" s="208">
        <v>2.4475581476345</v>
      </c>
      <c r="BR28" s="208">
        <v>2.4541012017109</v>
      </c>
      <c r="BS28" s="208">
        <v>0.175957224394266</v>
      </c>
      <c r="BT28" s="208">
        <v>0.00120884734341249</v>
      </c>
      <c r="BU28" s="208">
        <v>0.290334531437899</v>
      </c>
      <c r="BV28" s="208">
        <v>12.9464749366262</v>
      </c>
      <c r="BW28" s="208">
        <v>10.2326051244467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3.67195509603684</v>
      </c>
      <c r="CE28" s="208">
        <v>3.21570071311039</v>
      </c>
      <c r="CF28" s="208">
        <v>0</v>
      </c>
      <c r="CG28" s="208">
        <v>0</v>
      </c>
      <c r="CH28" s="208">
        <v>0.871543015772045</v>
      </c>
      <c r="CI28" s="208">
        <v>2.6297430393977</v>
      </c>
      <c r="CJ28" s="208">
        <v>0.0380864556314185</v>
      </c>
      <c r="CK28" s="208">
        <v>13.2349775746587</v>
      </c>
      <c r="CL28" s="208">
        <v>3.79396291967674</v>
      </c>
      <c r="CM28" s="208">
        <v>122.977683117553</v>
      </c>
      <c r="CN28" s="208">
        <v>247.956109549714</v>
      </c>
      <c r="CO28" s="208">
        <v>1.30254538539739</v>
      </c>
      <c r="CP28" s="208">
        <v>73.5919799199884</v>
      </c>
      <c r="CQ28" s="208">
        <v>225.856057788233</v>
      </c>
      <c r="CR28" s="208">
        <v>64.6373302220014</v>
      </c>
      <c r="CS28" s="208">
        <v>142.394881749687</v>
      </c>
      <c r="CT28" s="208">
        <v>1.87490933557278</v>
      </c>
      <c r="CU28" s="208">
        <v>109.112754951448</v>
      </c>
      <c r="CV28" s="208">
        <v>10.2108642229136</v>
      </c>
      <c r="CW28" s="208">
        <v>0.58143232503122</v>
      </c>
      <c r="CX28" s="208">
        <v>2.45202360182036</v>
      </c>
      <c r="CY28" s="208">
        <v>95.7795998012168</v>
      </c>
      <c r="CZ28" s="208">
        <v>23.0626399722197</v>
      </c>
      <c r="DA28" s="208">
        <v>0.0231579774467783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0.0289143321946315</v>
      </c>
      <c r="DI28" s="208">
        <v>0</v>
      </c>
      <c r="DJ28" s="208">
        <v>0.314587842817247</v>
      </c>
      <c r="DK28" s="208">
        <v>0.141817195516399</v>
      </c>
      <c r="DL28" s="208">
        <v>0.865305618209608</v>
      </c>
      <c r="DM28" s="208">
        <v>1.165239032049</v>
      </c>
      <c r="DN28" s="208">
        <v>0</v>
      </c>
      <c r="DO28" s="208">
        <v>0</v>
      </c>
      <c r="DP28" s="208">
        <v>0</v>
      </c>
      <c r="DQ28" s="101">
        <f t="shared" si="0"/>
        <v>1180.33404276891</v>
      </c>
      <c r="DR28" s="210">
        <v>0.296735538990144</v>
      </c>
      <c r="DS28" s="208">
        <v>513.189547539069</v>
      </c>
      <c r="DT28" s="85">
        <f t="shared" si="1"/>
        <v>513.486283078059</v>
      </c>
      <c r="DU28" s="208">
        <v>0</v>
      </c>
      <c r="DV28" s="208">
        <v>0</v>
      </c>
      <c r="DW28" s="208">
        <v>6.00641179697614</v>
      </c>
      <c r="DX28" s="208">
        <v>0</v>
      </c>
      <c r="DY28" s="208">
        <v>0</v>
      </c>
      <c r="DZ28" s="117">
        <f t="shared" si="2"/>
        <v>519.492694875035</v>
      </c>
      <c r="EA28" s="118">
        <f t="shared" si="3"/>
        <v>1699.82673764394</v>
      </c>
    </row>
    <row r="29" spans="1:131">
      <c r="A29" s="86" t="s">
        <v>189</v>
      </c>
      <c r="B29" s="200" t="s">
        <v>190</v>
      </c>
      <c r="C29" s="208">
        <v>12.6383108429943</v>
      </c>
      <c r="D29" s="208">
        <v>132.200432665225</v>
      </c>
      <c r="E29" s="208">
        <v>2.12170037478834</v>
      </c>
      <c r="F29" s="208">
        <v>0</v>
      </c>
      <c r="G29" s="208">
        <v>0</v>
      </c>
      <c r="H29" s="208">
        <v>37.0648384525888</v>
      </c>
      <c r="I29" s="208">
        <v>2.39989295611875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0.0187086115132437</v>
      </c>
      <c r="AX29" s="208">
        <v>0</v>
      </c>
      <c r="AY29" s="208">
        <v>0.212097685400499</v>
      </c>
      <c r="AZ29" s="208">
        <v>0</v>
      </c>
      <c r="BA29" s="208">
        <v>1.09926249215061</v>
      </c>
      <c r="BB29" s="208">
        <v>0</v>
      </c>
      <c r="BC29" s="209">
        <v>187.75524408078</v>
      </c>
      <c r="BD29" s="210">
        <v>0</v>
      </c>
      <c r="BE29" s="208">
        <v>44.4869307126525</v>
      </c>
      <c r="BF29" s="208">
        <v>44.4869307126525</v>
      </c>
      <c r="BG29" s="208">
        <v>0</v>
      </c>
      <c r="BH29" s="208">
        <v>0</v>
      </c>
      <c r="BI29" s="208">
        <v>444.508588917763</v>
      </c>
      <c r="BJ29" s="208">
        <v>0</v>
      </c>
      <c r="BK29" s="208">
        <v>0</v>
      </c>
      <c r="BL29" s="211">
        <v>488.995519630416</v>
      </c>
      <c r="BM29" s="213">
        <v>676.750763711195</v>
      </c>
      <c r="BN29" s="212"/>
      <c r="BO29" s="86" t="s">
        <v>59</v>
      </c>
      <c r="BP29" s="87" t="s">
        <v>114</v>
      </c>
      <c r="BQ29" s="208">
        <v>13.4681821192066</v>
      </c>
      <c r="BR29" s="208">
        <v>14.4142002174441</v>
      </c>
      <c r="BS29" s="208">
        <v>1.09378494703626</v>
      </c>
      <c r="BT29" s="208">
        <v>0.00029874808941035</v>
      </c>
      <c r="BU29" s="208">
        <v>0.688190128511541</v>
      </c>
      <c r="BV29" s="208">
        <v>51.7180719612122</v>
      </c>
      <c r="BW29" s="208">
        <v>49.0290724592085</v>
      </c>
      <c r="BX29" s="208">
        <v>69.1705507466407</v>
      </c>
      <c r="BY29" s="208">
        <v>1.24781474596711</v>
      </c>
      <c r="BZ29" s="208">
        <v>0.399518168632233</v>
      </c>
      <c r="CA29" s="208">
        <v>0.446983654874768</v>
      </c>
      <c r="CB29" s="208">
        <v>2.81574882018579</v>
      </c>
      <c r="CC29" s="208">
        <v>9.02092099675191</v>
      </c>
      <c r="CD29" s="208">
        <v>1.00806967886506</v>
      </c>
      <c r="CE29" s="208">
        <v>0.0612746918991052</v>
      </c>
      <c r="CF29" s="208">
        <v>5.59709361371808</v>
      </c>
      <c r="CG29" s="208">
        <v>0.109045393499219</v>
      </c>
      <c r="CH29" s="208">
        <v>20.3639647677166</v>
      </c>
      <c r="CI29" s="208">
        <v>13.4673294074445</v>
      </c>
      <c r="CJ29" s="208">
        <v>0.488363714021622</v>
      </c>
      <c r="CK29" s="208">
        <v>2.16336055029503</v>
      </c>
      <c r="CL29" s="208">
        <v>2.16220942714673</v>
      </c>
      <c r="CM29" s="208">
        <v>7.98609350379829</v>
      </c>
      <c r="CN29" s="208">
        <v>142.273216494777</v>
      </c>
      <c r="CO29" s="208">
        <v>6.26775658354477</v>
      </c>
      <c r="CP29" s="208">
        <v>12.3504194232633</v>
      </c>
      <c r="CQ29" s="208">
        <v>105.165603628751</v>
      </c>
      <c r="CR29" s="208">
        <v>67.1216669753918</v>
      </c>
      <c r="CS29" s="208">
        <v>25.6384304564664</v>
      </c>
      <c r="CT29" s="208">
        <v>1.61786560591965</v>
      </c>
      <c r="CU29" s="208">
        <v>40.449344846652</v>
      </c>
      <c r="CV29" s="208">
        <v>14.2689376049755</v>
      </c>
      <c r="CW29" s="208">
        <v>12.623725862399</v>
      </c>
      <c r="CX29" s="208">
        <v>6.04207327955409</v>
      </c>
      <c r="CY29" s="208">
        <v>222.515097585379</v>
      </c>
      <c r="CZ29" s="208">
        <v>15.3396014038103</v>
      </c>
      <c r="DA29" s="208">
        <v>0.969124202784979</v>
      </c>
      <c r="DB29" s="208">
        <v>0.00134367449605414</v>
      </c>
      <c r="DC29" s="208">
        <v>0</v>
      </c>
      <c r="DD29" s="208">
        <v>0.00402467880464336</v>
      </c>
      <c r="DE29" s="208">
        <v>1.47753380092798</v>
      </c>
      <c r="DF29" s="208">
        <v>39.4976738793044</v>
      </c>
      <c r="DG29" s="208">
        <v>0.0677865564299882</v>
      </c>
      <c r="DH29" s="208">
        <v>0.0174831761011683</v>
      </c>
      <c r="DI29" s="208">
        <v>5.41784413089887e-5</v>
      </c>
      <c r="DJ29" s="208">
        <v>3.88759507194256</v>
      </c>
      <c r="DK29" s="208">
        <v>0.0429031477786371</v>
      </c>
      <c r="DL29" s="208">
        <v>2.49626452579318</v>
      </c>
      <c r="DM29" s="208">
        <v>9.12948454668124</v>
      </c>
      <c r="DN29" s="208">
        <v>0</v>
      </c>
      <c r="DO29" s="208">
        <v>1.38407838440235</v>
      </c>
      <c r="DP29" s="208">
        <v>0</v>
      </c>
      <c r="DQ29" s="101">
        <f t="shared" si="0"/>
        <v>997.569232036937</v>
      </c>
      <c r="DR29" s="210">
        <v>0.734850015871692</v>
      </c>
      <c r="DS29" s="208">
        <v>607.39077444048</v>
      </c>
      <c r="DT29" s="85">
        <f t="shared" si="1"/>
        <v>608.125624456352</v>
      </c>
      <c r="DU29" s="208">
        <v>0</v>
      </c>
      <c r="DV29" s="208">
        <v>0</v>
      </c>
      <c r="DW29" s="208">
        <v>186.261921859995</v>
      </c>
      <c r="DX29" s="208">
        <v>46.430580137444</v>
      </c>
      <c r="DY29" s="208">
        <v>0</v>
      </c>
      <c r="DZ29" s="117">
        <f t="shared" si="2"/>
        <v>840.818126453791</v>
      </c>
      <c r="EA29" s="118">
        <f t="shared" si="3"/>
        <v>1838.38735849073</v>
      </c>
    </row>
    <row r="30" spans="1:131">
      <c r="A30" s="86" t="s">
        <v>191</v>
      </c>
      <c r="B30" s="200" t="s">
        <v>192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1.95194366533925</v>
      </c>
      <c r="I30" s="208">
        <v>19.4785859143755</v>
      </c>
      <c r="J30" s="208">
        <v>1.87024138803028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8">
        <v>0</v>
      </c>
      <c r="AN30" s="208">
        <v>0</v>
      </c>
      <c r="AO30" s="208">
        <v>0</v>
      </c>
      <c r="AP30" s="208">
        <v>0</v>
      </c>
      <c r="AQ30" s="208">
        <v>0</v>
      </c>
      <c r="AR30" s="208">
        <v>16.7589703556144</v>
      </c>
      <c r="AS30" s="208">
        <v>0</v>
      </c>
      <c r="AT30" s="208">
        <v>0</v>
      </c>
      <c r="AU30" s="208">
        <v>0</v>
      </c>
      <c r="AV30" s="208">
        <v>0</v>
      </c>
      <c r="AW30" s="208">
        <v>0</v>
      </c>
      <c r="AX30" s="208">
        <v>0</v>
      </c>
      <c r="AY30" s="208">
        <v>6.40408887445322</v>
      </c>
      <c r="AZ30" s="208">
        <v>1.33297911202928</v>
      </c>
      <c r="BA30" s="208">
        <v>0.0249940481920937</v>
      </c>
      <c r="BB30" s="208">
        <v>0</v>
      </c>
      <c r="BC30" s="209">
        <v>47.821803358034</v>
      </c>
      <c r="BD30" s="210">
        <v>0.575160509949597</v>
      </c>
      <c r="BE30" s="208">
        <v>195.472056986907</v>
      </c>
      <c r="BF30" s="208">
        <v>196.047217496857</v>
      </c>
      <c r="BG30" s="208">
        <v>0</v>
      </c>
      <c r="BH30" s="208">
        <v>0</v>
      </c>
      <c r="BI30" s="208">
        <v>430.584132238766</v>
      </c>
      <c r="BJ30" s="208">
        <v>0</v>
      </c>
      <c r="BK30" s="208">
        <v>0</v>
      </c>
      <c r="BL30" s="211">
        <v>626.631349735623</v>
      </c>
      <c r="BM30" s="213">
        <v>674.453153093657</v>
      </c>
      <c r="BN30" s="212"/>
      <c r="BO30" s="86" t="s">
        <v>60</v>
      </c>
      <c r="BP30" s="87" t="s">
        <v>115</v>
      </c>
      <c r="BQ30" s="208">
        <v>0</v>
      </c>
      <c r="BR30" s="208">
        <v>0</v>
      </c>
      <c r="BS30" s="208">
        <v>0</v>
      </c>
      <c r="BT30" s="208">
        <v>0</v>
      </c>
      <c r="BU30" s="208">
        <v>0</v>
      </c>
      <c r="BV30" s="208">
        <v>0.987155776127065</v>
      </c>
      <c r="BW30" s="208">
        <v>0</v>
      </c>
      <c r="BX30" s="208">
        <v>0</v>
      </c>
      <c r="BY30" s="208">
        <v>0</v>
      </c>
      <c r="BZ30" s="208">
        <v>0</v>
      </c>
      <c r="CA30" s="208">
        <v>0</v>
      </c>
      <c r="CB30" s="208">
        <v>0</v>
      </c>
      <c r="CC30" s="208">
        <v>0</v>
      </c>
      <c r="CD30" s="208">
        <v>0</v>
      </c>
      <c r="CE30" s="208">
        <v>4.70521287192449</v>
      </c>
      <c r="CF30" s="208">
        <v>0</v>
      </c>
      <c r="CG30" s="208">
        <v>0</v>
      </c>
      <c r="CH30" s="208">
        <v>0</v>
      </c>
      <c r="CI30" s="208">
        <v>0</v>
      </c>
      <c r="CJ30" s="208">
        <v>0</v>
      </c>
      <c r="CK30" s="208">
        <v>0</v>
      </c>
      <c r="CL30" s="208">
        <v>0</v>
      </c>
      <c r="CM30" s="208">
        <v>0</v>
      </c>
      <c r="CN30" s="208">
        <v>0</v>
      </c>
      <c r="CO30" s="208">
        <v>188.239808172464</v>
      </c>
      <c r="CP30" s="208">
        <v>3.83243164767868</v>
      </c>
      <c r="CQ30" s="208">
        <v>30.6471171543045</v>
      </c>
      <c r="CR30" s="208">
        <v>10.864536181284</v>
      </c>
      <c r="CS30" s="208">
        <v>7.98663263803067</v>
      </c>
      <c r="CT30" s="208">
        <v>0.0304515635388629</v>
      </c>
      <c r="CU30" s="208">
        <v>4.85251774800983</v>
      </c>
      <c r="CV30" s="208">
        <v>9.09303220010226</v>
      </c>
      <c r="CW30" s="208">
        <v>2.66119368246337</v>
      </c>
      <c r="CX30" s="208">
        <v>0.423879490951977</v>
      </c>
      <c r="CY30" s="208">
        <v>8.36086339812238</v>
      </c>
      <c r="CZ30" s="208">
        <v>13.666578332339</v>
      </c>
      <c r="DA30" s="208">
        <v>0</v>
      </c>
      <c r="DB30" s="208">
        <v>0</v>
      </c>
      <c r="DC30" s="208">
        <v>0.304776598933483</v>
      </c>
      <c r="DD30" s="208">
        <v>11.3008081068997</v>
      </c>
      <c r="DE30" s="208">
        <v>0</v>
      </c>
      <c r="DF30" s="208">
        <v>0</v>
      </c>
      <c r="DG30" s="208">
        <v>7.69185490765414</v>
      </c>
      <c r="DH30" s="208">
        <v>78.5116782140163</v>
      </c>
      <c r="DI30" s="208">
        <v>13.0323795761133</v>
      </c>
      <c r="DJ30" s="208">
        <v>0</v>
      </c>
      <c r="DK30" s="208">
        <v>48.8955526812857</v>
      </c>
      <c r="DL30" s="208">
        <v>35.4627184902859</v>
      </c>
      <c r="DM30" s="208">
        <v>75.1416119963163</v>
      </c>
      <c r="DN30" s="208">
        <v>39.7083593179692</v>
      </c>
      <c r="DO30" s="208">
        <v>63.8050091219955</v>
      </c>
      <c r="DP30" s="208">
        <v>0</v>
      </c>
      <c r="DQ30" s="101">
        <f t="shared" si="0"/>
        <v>660.206159868811</v>
      </c>
      <c r="DR30" s="210">
        <v>0</v>
      </c>
      <c r="DS30" s="208">
        <v>602.802590808998</v>
      </c>
      <c r="DT30" s="85">
        <f t="shared" si="1"/>
        <v>602.802590808998</v>
      </c>
      <c r="DU30" s="208">
        <v>0</v>
      </c>
      <c r="DV30" s="208">
        <v>0</v>
      </c>
      <c r="DW30" s="208">
        <v>1769.64492794354</v>
      </c>
      <c r="DX30" s="208">
        <v>695.935047083546</v>
      </c>
      <c r="DY30" s="208">
        <v>0</v>
      </c>
      <c r="DZ30" s="117">
        <f t="shared" si="2"/>
        <v>3068.38256583608</v>
      </c>
      <c r="EA30" s="118">
        <f t="shared" si="3"/>
        <v>3728.58872570489</v>
      </c>
    </row>
    <row r="31" spans="1:131">
      <c r="A31" s="86" t="s">
        <v>193</v>
      </c>
      <c r="B31" s="200" t="s">
        <v>194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1.23869705581058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0.489079090188279</v>
      </c>
      <c r="AM31" s="208">
        <v>0</v>
      </c>
      <c r="AN31" s="208">
        <v>0</v>
      </c>
      <c r="AO31" s="208">
        <v>0.170418483263003</v>
      </c>
      <c r="AP31" s="208">
        <v>0</v>
      </c>
      <c r="AQ31" s="208">
        <v>0.233743181971732</v>
      </c>
      <c r="AR31" s="208">
        <v>19.861503635422</v>
      </c>
      <c r="AS31" s="208">
        <v>0</v>
      </c>
      <c r="AT31" s="208">
        <v>0</v>
      </c>
      <c r="AU31" s="208">
        <v>0.622381950896582</v>
      </c>
      <c r="AV31" s="208">
        <v>0.135252902215659</v>
      </c>
      <c r="AW31" s="208">
        <v>0.116168673175393</v>
      </c>
      <c r="AX31" s="208">
        <v>0</v>
      </c>
      <c r="AY31" s="208">
        <v>1.3841421007044</v>
      </c>
      <c r="AZ31" s="208">
        <v>0.564209308933022</v>
      </c>
      <c r="BA31" s="208">
        <v>0.0706221120469454</v>
      </c>
      <c r="BB31" s="208">
        <v>0</v>
      </c>
      <c r="BC31" s="209">
        <v>24.8862184946276</v>
      </c>
      <c r="BD31" s="210">
        <v>0.216357954184522</v>
      </c>
      <c r="BE31" s="208">
        <v>43.1531903096276</v>
      </c>
      <c r="BF31" s="208">
        <v>43.3695482638121</v>
      </c>
      <c r="BG31" s="208">
        <v>0</v>
      </c>
      <c r="BH31" s="208">
        <v>0</v>
      </c>
      <c r="BI31" s="208">
        <v>495.424704744218</v>
      </c>
      <c r="BJ31" s="208">
        <v>0</v>
      </c>
      <c r="BK31" s="208">
        <v>0</v>
      </c>
      <c r="BL31" s="211">
        <v>538.79425300803</v>
      </c>
      <c r="BM31" s="213">
        <v>563.680471502658</v>
      </c>
      <c r="BN31" s="212"/>
      <c r="BO31" s="86" t="s">
        <v>61</v>
      </c>
      <c r="BP31" s="87" t="s">
        <v>116</v>
      </c>
      <c r="BQ31" s="208">
        <v>0.623823419204496</v>
      </c>
      <c r="BR31" s="208">
        <v>2.03654287693094</v>
      </c>
      <c r="BS31" s="208">
        <v>0.225220291467251</v>
      </c>
      <c r="BT31" s="208">
        <v>0</v>
      </c>
      <c r="BU31" s="208">
        <v>0.221528287146675</v>
      </c>
      <c r="BV31" s="208">
        <v>0.827123432779617</v>
      </c>
      <c r="BW31" s="208">
        <v>1.77747378309137</v>
      </c>
      <c r="BX31" s="208">
        <v>0.207022799699442</v>
      </c>
      <c r="BY31" s="208">
        <v>0</v>
      </c>
      <c r="BZ31" s="208">
        <v>0.174548885078242</v>
      </c>
      <c r="CA31" s="208">
        <v>0</v>
      </c>
      <c r="CB31" s="208">
        <v>0</v>
      </c>
      <c r="CC31" s="208">
        <v>0.252386852423196</v>
      </c>
      <c r="CD31" s="208">
        <v>0.372607608014596</v>
      </c>
      <c r="CE31" s="208">
        <v>0</v>
      </c>
      <c r="CF31" s="208">
        <v>0</v>
      </c>
      <c r="CG31" s="208">
        <v>0</v>
      </c>
      <c r="CH31" s="208">
        <v>3.49144429439107</v>
      </c>
      <c r="CI31" s="208">
        <v>0.182656831235421</v>
      </c>
      <c r="CJ31" s="208">
        <v>0.0220728862544667</v>
      </c>
      <c r="CK31" s="208">
        <v>1.02794604784364</v>
      </c>
      <c r="CL31" s="208">
        <v>1.79822346153906</v>
      </c>
      <c r="CM31" s="208">
        <v>0.365433127945759</v>
      </c>
      <c r="CN31" s="208">
        <v>0.444758732123536</v>
      </c>
      <c r="CO31" s="208">
        <v>15.649119961782</v>
      </c>
      <c r="CP31" s="208">
        <v>79.9089309339497</v>
      </c>
      <c r="CQ31" s="208">
        <v>140.808658480028</v>
      </c>
      <c r="CR31" s="208">
        <v>30.3215937736503</v>
      </c>
      <c r="CS31" s="208">
        <v>16.9603684915924</v>
      </c>
      <c r="CT31" s="208">
        <v>0.436451214093964</v>
      </c>
      <c r="CU31" s="208">
        <v>16.4121219069336</v>
      </c>
      <c r="CV31" s="208">
        <v>19.1804868244105</v>
      </c>
      <c r="CW31" s="208">
        <v>55.0497072135182</v>
      </c>
      <c r="CX31" s="208">
        <v>2.47231011820331</v>
      </c>
      <c r="CY31" s="208">
        <v>112.757043725865</v>
      </c>
      <c r="CZ31" s="208">
        <v>13.9325420133159</v>
      </c>
      <c r="DA31" s="208">
        <v>31.7444887972572</v>
      </c>
      <c r="DB31" s="208">
        <v>0.0738518965743732</v>
      </c>
      <c r="DC31" s="208">
        <v>0</v>
      </c>
      <c r="DD31" s="208">
        <v>0.797810688867278</v>
      </c>
      <c r="DE31" s="208">
        <v>0.182993812706317</v>
      </c>
      <c r="DF31" s="208">
        <v>0.184752529269736</v>
      </c>
      <c r="DG31" s="208">
        <v>4.81208313407311</v>
      </c>
      <c r="DH31" s="208">
        <v>0.246952346064926</v>
      </c>
      <c r="DI31" s="208">
        <v>0.508718744813006</v>
      </c>
      <c r="DJ31" s="208">
        <v>3.10081624795556</v>
      </c>
      <c r="DK31" s="208">
        <v>4.33439276879736</v>
      </c>
      <c r="DL31" s="208">
        <v>1.8656994272407</v>
      </c>
      <c r="DM31" s="208">
        <v>2.20118912754426</v>
      </c>
      <c r="DN31" s="208">
        <v>0</v>
      </c>
      <c r="DO31" s="208">
        <v>23.9282879958284</v>
      </c>
      <c r="DP31" s="208">
        <v>0</v>
      </c>
      <c r="DQ31" s="101">
        <f t="shared" si="0"/>
        <v>591.922185791504</v>
      </c>
      <c r="DR31" s="210">
        <v>0.886940562884439</v>
      </c>
      <c r="DS31" s="208">
        <v>413.794554709696</v>
      </c>
      <c r="DT31" s="85">
        <f t="shared" si="1"/>
        <v>414.68149527258</v>
      </c>
      <c r="DU31" s="208">
        <v>0</v>
      </c>
      <c r="DV31" s="208">
        <v>0</v>
      </c>
      <c r="DW31" s="208">
        <v>1135.87913024048</v>
      </c>
      <c r="DX31" s="208">
        <v>145.658865506618</v>
      </c>
      <c r="DY31" s="208">
        <v>0</v>
      </c>
      <c r="DZ31" s="117">
        <f t="shared" si="2"/>
        <v>1696.21949101968</v>
      </c>
      <c r="EA31" s="118">
        <f t="shared" si="3"/>
        <v>2288.14167681118</v>
      </c>
    </row>
    <row r="32" spans="1:131">
      <c r="A32" s="86" t="s">
        <v>195</v>
      </c>
      <c r="B32" s="200" t="s">
        <v>196</v>
      </c>
      <c r="C32" s="208">
        <v>0.747715078389518</v>
      </c>
      <c r="D32" s="208">
        <v>2.49415123814887</v>
      </c>
      <c r="E32" s="208">
        <v>1.63053130848287</v>
      </c>
      <c r="F32" s="208">
        <v>0</v>
      </c>
      <c r="G32" s="208">
        <v>0</v>
      </c>
      <c r="H32" s="208">
        <v>73.7635770171036</v>
      </c>
      <c r="I32" s="208">
        <v>89.3911556762869</v>
      </c>
      <c r="J32" s="208">
        <v>6.47043991554584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0.185572172156863</v>
      </c>
      <c r="V32" s="208">
        <v>0.0139382154525602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2.57217109067613</v>
      </c>
      <c r="AM32" s="208">
        <v>0.145351191146471</v>
      </c>
      <c r="AN32" s="208">
        <v>0</v>
      </c>
      <c r="AO32" s="208">
        <v>0</v>
      </c>
      <c r="AP32" s="208">
        <v>0.354831354382842</v>
      </c>
      <c r="AQ32" s="208">
        <v>1.50861618688385</v>
      </c>
      <c r="AR32" s="208">
        <v>76.0682494310889</v>
      </c>
      <c r="AS32" s="208">
        <v>0.187622175826458</v>
      </c>
      <c r="AT32" s="208">
        <v>0</v>
      </c>
      <c r="AU32" s="208">
        <v>0</v>
      </c>
      <c r="AV32" s="208">
        <v>0</v>
      </c>
      <c r="AW32" s="208">
        <v>0.341574419840978</v>
      </c>
      <c r="AX32" s="208">
        <v>0</v>
      </c>
      <c r="AY32" s="208">
        <v>42.7021894738541</v>
      </c>
      <c r="AZ32" s="208">
        <v>11.8604030759142</v>
      </c>
      <c r="BA32" s="208">
        <v>0.264609780496959</v>
      </c>
      <c r="BB32" s="208">
        <v>0</v>
      </c>
      <c r="BC32" s="209">
        <v>310.702698801678</v>
      </c>
      <c r="BD32" s="210">
        <v>6.00048532563739</v>
      </c>
      <c r="BE32" s="208">
        <v>657.081381216678</v>
      </c>
      <c r="BF32" s="208">
        <v>663.081866542315</v>
      </c>
      <c r="BG32" s="208">
        <v>0</v>
      </c>
      <c r="BH32" s="208">
        <v>0</v>
      </c>
      <c r="BI32" s="208">
        <v>3418.84831385868</v>
      </c>
      <c r="BJ32" s="208">
        <v>0</v>
      </c>
      <c r="BK32" s="208">
        <v>0</v>
      </c>
      <c r="BL32" s="211">
        <v>4081.930180401</v>
      </c>
      <c r="BM32" s="213">
        <v>4392.63287920267</v>
      </c>
      <c r="BN32" s="212"/>
      <c r="BO32" s="86" t="s">
        <v>62</v>
      </c>
      <c r="BP32" s="87" t="s">
        <v>117</v>
      </c>
      <c r="BQ32" s="208">
        <v>0</v>
      </c>
      <c r="BR32" s="208">
        <v>0.544855893476889</v>
      </c>
      <c r="BS32" s="208">
        <v>0</v>
      </c>
      <c r="BT32" s="208">
        <v>0.018958167618235</v>
      </c>
      <c r="BU32" s="208">
        <v>1.97447783789129</v>
      </c>
      <c r="BV32" s="208">
        <v>0</v>
      </c>
      <c r="BW32" s="208">
        <v>0</v>
      </c>
      <c r="BX32" s="208">
        <v>0</v>
      </c>
      <c r="BY32" s="208">
        <v>0</v>
      </c>
      <c r="BZ32" s="208">
        <v>0</v>
      </c>
      <c r="CA32" s="208">
        <v>0</v>
      </c>
      <c r="CB32" s="208">
        <v>0</v>
      </c>
      <c r="CC32" s="208">
        <v>3.05350935303148</v>
      </c>
      <c r="CD32" s="208">
        <v>0</v>
      </c>
      <c r="CE32" s="208">
        <v>0</v>
      </c>
      <c r="CF32" s="208">
        <v>0</v>
      </c>
      <c r="CG32" s="208">
        <v>0</v>
      </c>
      <c r="CH32" s="208">
        <v>0</v>
      </c>
      <c r="CI32" s="208">
        <v>0</v>
      </c>
      <c r="CJ32" s="208">
        <v>0</v>
      </c>
      <c r="CK32" s="208">
        <v>1.38913869571485</v>
      </c>
      <c r="CL32" s="208">
        <v>0</v>
      </c>
      <c r="CM32" s="208">
        <v>0.113898132827517</v>
      </c>
      <c r="CN32" s="208">
        <v>0.567836967592948</v>
      </c>
      <c r="CO32" s="208">
        <v>0.571578723076474</v>
      </c>
      <c r="CP32" s="208">
        <v>1.25644824899874</v>
      </c>
      <c r="CQ32" s="208">
        <v>559.23272607728</v>
      </c>
      <c r="CR32" s="208">
        <v>9.0967829499561</v>
      </c>
      <c r="CS32" s="208">
        <v>0.065073753562346</v>
      </c>
      <c r="CT32" s="208">
        <v>0.983756560124916</v>
      </c>
      <c r="CU32" s="208">
        <v>0</v>
      </c>
      <c r="CV32" s="208">
        <v>48.4187868488515</v>
      </c>
      <c r="CW32" s="208">
        <v>0.0225354232330035</v>
      </c>
      <c r="CX32" s="208">
        <v>0.968667391304349</v>
      </c>
      <c r="CY32" s="208">
        <v>25.6594323139067</v>
      </c>
      <c r="CZ32" s="208">
        <v>8.16941586371803</v>
      </c>
      <c r="DA32" s="208">
        <v>0.0383442963468049</v>
      </c>
      <c r="DB32" s="208">
        <v>1.40160511772144</v>
      </c>
      <c r="DC32" s="208">
        <v>0</v>
      </c>
      <c r="DD32" s="208">
        <v>4.19819712760691</v>
      </c>
      <c r="DE32" s="208">
        <v>0.042468615194084</v>
      </c>
      <c r="DF32" s="208">
        <v>0</v>
      </c>
      <c r="DG32" s="208">
        <v>0.248794668576522</v>
      </c>
      <c r="DH32" s="208">
        <v>0</v>
      </c>
      <c r="DI32" s="208">
        <v>0.0565142680253639</v>
      </c>
      <c r="DJ32" s="208">
        <v>0</v>
      </c>
      <c r="DK32" s="208">
        <v>0</v>
      </c>
      <c r="DL32" s="208">
        <v>3.29180266494224</v>
      </c>
      <c r="DM32" s="208">
        <v>1.18152032152212</v>
      </c>
      <c r="DN32" s="208">
        <v>0</v>
      </c>
      <c r="DO32" s="208">
        <v>0</v>
      </c>
      <c r="DP32" s="208">
        <v>0</v>
      </c>
      <c r="DQ32" s="101">
        <f t="shared" si="0"/>
        <v>672.567126282101</v>
      </c>
      <c r="DR32" s="210">
        <v>2.14268090408977</v>
      </c>
      <c r="DS32" s="208">
        <v>1395.53800240012</v>
      </c>
      <c r="DT32" s="85">
        <f t="shared" si="1"/>
        <v>1397.68068330421</v>
      </c>
      <c r="DU32" s="208">
        <v>0</v>
      </c>
      <c r="DV32" s="208">
        <v>0</v>
      </c>
      <c r="DW32" s="208">
        <v>49.1339165391636</v>
      </c>
      <c r="DX32" s="208">
        <v>933.456025123835</v>
      </c>
      <c r="DY32" s="208">
        <v>0</v>
      </c>
      <c r="DZ32" s="117">
        <f t="shared" si="2"/>
        <v>2380.27062496721</v>
      </c>
      <c r="EA32" s="118">
        <f t="shared" si="3"/>
        <v>3052.83775124931</v>
      </c>
    </row>
    <row r="33" spans="1:131">
      <c r="A33" s="86" t="s">
        <v>197</v>
      </c>
      <c r="B33" s="200" t="s">
        <v>198</v>
      </c>
      <c r="C33" s="208">
        <v>0.328438669390619</v>
      </c>
      <c r="D33" s="208">
        <v>0.310935380182681</v>
      </c>
      <c r="E33" s="208">
        <v>0</v>
      </c>
      <c r="F33" s="208">
        <v>0</v>
      </c>
      <c r="G33" s="208">
        <v>0</v>
      </c>
      <c r="H33" s="208">
        <v>0.863152016983449</v>
      </c>
      <c r="I33" s="208">
        <v>8.94472710541598</v>
      </c>
      <c r="J33" s="208">
        <v>1.96631240673397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0.163917429447402</v>
      </c>
      <c r="T33" s="208">
        <v>0</v>
      </c>
      <c r="U33" s="208">
        <v>0.562239652496675</v>
      </c>
      <c r="V33" s="208">
        <v>0</v>
      </c>
      <c r="W33" s="208">
        <v>0</v>
      </c>
      <c r="X33" s="208">
        <v>0</v>
      </c>
      <c r="Y33" s="208">
        <v>0</v>
      </c>
      <c r="Z33" s="208">
        <v>0</v>
      </c>
      <c r="AA33" s="208">
        <v>0</v>
      </c>
      <c r="AB33" s="208">
        <v>0</v>
      </c>
      <c r="AC33" s="208">
        <v>0</v>
      </c>
      <c r="AD33" s="208">
        <v>0</v>
      </c>
      <c r="AE33" s="208">
        <v>0</v>
      </c>
      <c r="AF33" s="208">
        <v>0</v>
      </c>
      <c r="AG33" s="208">
        <v>0</v>
      </c>
      <c r="AH33" s="208">
        <v>0</v>
      </c>
      <c r="AI33" s="208">
        <v>0</v>
      </c>
      <c r="AJ33" s="208">
        <v>0</v>
      </c>
      <c r="AK33" s="208">
        <v>0</v>
      </c>
      <c r="AL33" s="208">
        <v>0.010321340733217</v>
      </c>
      <c r="AM33" s="208">
        <v>0</v>
      </c>
      <c r="AN33" s="208">
        <v>0</v>
      </c>
      <c r="AO33" s="208">
        <v>0</v>
      </c>
      <c r="AP33" s="208">
        <v>0</v>
      </c>
      <c r="AQ33" s="208">
        <v>0</v>
      </c>
      <c r="AR33" s="208">
        <v>2.46529729137306</v>
      </c>
      <c r="AS33" s="208">
        <v>0</v>
      </c>
      <c r="AT33" s="208">
        <v>0</v>
      </c>
      <c r="AU33" s="208">
        <v>0</v>
      </c>
      <c r="AV33" s="208">
        <v>0</v>
      </c>
      <c r="AW33" s="208">
        <v>0</v>
      </c>
      <c r="AX33" s="208">
        <v>0</v>
      </c>
      <c r="AY33" s="208">
        <v>0.33824781858493</v>
      </c>
      <c r="AZ33" s="208">
        <v>0.0687979557986608</v>
      </c>
      <c r="BA33" s="208">
        <v>0.0066518869679747</v>
      </c>
      <c r="BB33" s="208">
        <v>0</v>
      </c>
      <c r="BC33" s="209">
        <v>16.0290389541086</v>
      </c>
      <c r="BD33" s="210">
        <v>0.290633675578136</v>
      </c>
      <c r="BE33" s="208">
        <v>3.77933221386134</v>
      </c>
      <c r="BF33" s="208">
        <v>4.06996588943948</v>
      </c>
      <c r="BG33" s="208">
        <v>0</v>
      </c>
      <c r="BH33" s="208">
        <v>0</v>
      </c>
      <c r="BI33" s="208">
        <v>491.711166354085</v>
      </c>
      <c r="BJ33" s="208">
        <v>0</v>
      </c>
      <c r="BK33" s="208">
        <v>0</v>
      </c>
      <c r="BL33" s="211">
        <v>495.781132243524</v>
      </c>
      <c r="BM33" s="213">
        <v>511.810171197633</v>
      </c>
      <c r="BN33" s="212"/>
      <c r="BO33" s="86" t="s">
        <v>63</v>
      </c>
      <c r="BP33" s="87" t="s">
        <v>118</v>
      </c>
      <c r="BQ33" s="208">
        <v>0</v>
      </c>
      <c r="BR33" s="208">
        <v>0</v>
      </c>
      <c r="BS33" s="208">
        <v>0</v>
      </c>
      <c r="BT33" s="208">
        <v>0</v>
      </c>
      <c r="BU33" s="208">
        <v>0</v>
      </c>
      <c r="BV33" s="208">
        <v>0</v>
      </c>
      <c r="BW33" s="208">
        <v>0.00202338206656726</v>
      </c>
      <c r="BX33" s="208">
        <v>0</v>
      </c>
      <c r="BY33" s="208">
        <v>0</v>
      </c>
      <c r="BZ33" s="208">
        <v>0</v>
      </c>
      <c r="CA33" s="208">
        <v>0</v>
      </c>
      <c r="CB33" s="208">
        <v>0</v>
      </c>
      <c r="CC33" s="208">
        <v>0</v>
      </c>
      <c r="CD33" s="208">
        <v>0</v>
      </c>
      <c r="CE33" s="208">
        <v>0</v>
      </c>
      <c r="CF33" s="208">
        <v>0</v>
      </c>
      <c r="CG33" s="208">
        <v>0</v>
      </c>
      <c r="CH33" s="208">
        <v>0</v>
      </c>
      <c r="CI33" s="208">
        <v>0.0442287021146716</v>
      </c>
      <c r="CJ33" s="208">
        <v>0</v>
      </c>
      <c r="CK33" s="208">
        <v>0</v>
      </c>
      <c r="CL33" s="208">
        <v>0</v>
      </c>
      <c r="CM33" s="208">
        <v>0</v>
      </c>
      <c r="CN33" s="208">
        <v>0</v>
      </c>
      <c r="CO33" s="208">
        <v>0</v>
      </c>
      <c r="CP33" s="208">
        <v>0</v>
      </c>
      <c r="CQ33" s="208">
        <v>0</v>
      </c>
      <c r="CR33" s="208">
        <v>8.72228057396514</v>
      </c>
      <c r="CS33" s="208">
        <v>0.0747591770320371</v>
      </c>
      <c r="CT33" s="208">
        <v>0</v>
      </c>
      <c r="CU33" s="208">
        <v>0</v>
      </c>
      <c r="CV33" s="208">
        <v>0</v>
      </c>
      <c r="CW33" s="208">
        <v>0</v>
      </c>
      <c r="CX33" s="208">
        <v>0</v>
      </c>
      <c r="CY33" s="208">
        <v>0</v>
      </c>
      <c r="CZ33" s="208">
        <v>0.209461831128536</v>
      </c>
      <c r="DA33" s="208">
        <v>0.399018130145864</v>
      </c>
      <c r="DB33" s="208">
        <v>0</v>
      </c>
      <c r="DC33" s="208">
        <v>0</v>
      </c>
      <c r="DD33" s="208">
        <v>0</v>
      </c>
      <c r="DE33" s="208">
        <v>0</v>
      </c>
      <c r="DF33" s="208">
        <v>0</v>
      </c>
      <c r="DG33" s="208">
        <v>0</v>
      </c>
      <c r="DH33" s="208">
        <v>0</v>
      </c>
      <c r="DI33" s="208">
        <v>0</v>
      </c>
      <c r="DJ33" s="208">
        <v>0</v>
      </c>
      <c r="DK33" s="208">
        <v>0</v>
      </c>
      <c r="DL33" s="208">
        <v>0</v>
      </c>
      <c r="DM33" s="208">
        <v>0</v>
      </c>
      <c r="DN33" s="208">
        <v>0</v>
      </c>
      <c r="DO33" s="208">
        <v>0</v>
      </c>
      <c r="DP33" s="208">
        <v>0</v>
      </c>
      <c r="DQ33" s="101">
        <f t="shared" si="0"/>
        <v>9.45177179645282</v>
      </c>
      <c r="DR33" s="210">
        <v>1.51205097057425</v>
      </c>
      <c r="DS33" s="208">
        <v>3637.03879953792</v>
      </c>
      <c r="DT33" s="85">
        <f t="shared" si="1"/>
        <v>3638.55085050849</v>
      </c>
      <c r="DU33" s="208">
        <v>0</v>
      </c>
      <c r="DV33" s="208">
        <v>0</v>
      </c>
      <c r="DW33" s="208">
        <v>2207.82277188393</v>
      </c>
      <c r="DX33" s="208">
        <v>2114.86077295722</v>
      </c>
      <c r="DY33" s="208">
        <v>0</v>
      </c>
      <c r="DZ33" s="117">
        <f t="shared" si="2"/>
        <v>7961.23439534964</v>
      </c>
      <c r="EA33" s="118">
        <f t="shared" si="3"/>
        <v>7970.68616714609</v>
      </c>
    </row>
    <row r="34" spans="1:131">
      <c r="A34" s="86" t="s">
        <v>199</v>
      </c>
      <c r="B34" s="200" t="s">
        <v>200</v>
      </c>
      <c r="C34" s="208">
        <v>0</v>
      </c>
      <c r="D34" s="208">
        <v>0</v>
      </c>
      <c r="E34" s="208">
        <v>0</v>
      </c>
      <c r="F34" s="208">
        <v>0</v>
      </c>
      <c r="G34" s="208">
        <v>0</v>
      </c>
      <c r="H34" s="208">
        <v>1.78377000183457</v>
      </c>
      <c r="I34" s="208">
        <v>0</v>
      </c>
      <c r="J34" s="208">
        <v>41.5239132765301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  <c r="AL34" s="208">
        <v>0</v>
      </c>
      <c r="AM34" s="208">
        <v>0</v>
      </c>
      <c r="AN34" s="208">
        <v>0</v>
      </c>
      <c r="AO34" s="208">
        <v>0.042332829820995</v>
      </c>
      <c r="AP34" s="208">
        <v>0</v>
      </c>
      <c r="AQ34" s="208">
        <v>1.6274970619026</v>
      </c>
      <c r="AR34" s="208">
        <v>232.253404424974</v>
      </c>
      <c r="AS34" s="208">
        <v>0</v>
      </c>
      <c r="AT34" s="208">
        <v>0</v>
      </c>
      <c r="AU34" s="208">
        <v>0.152965019027226</v>
      </c>
      <c r="AV34" s="208">
        <v>0</v>
      </c>
      <c r="AW34" s="208">
        <v>0</v>
      </c>
      <c r="AX34" s="208">
        <v>0</v>
      </c>
      <c r="AY34" s="208">
        <v>0.472344921821393</v>
      </c>
      <c r="AZ34" s="208">
        <v>0.708548763860745</v>
      </c>
      <c r="BA34" s="208">
        <v>0.0866149421512417</v>
      </c>
      <c r="BB34" s="208">
        <v>0</v>
      </c>
      <c r="BC34" s="209">
        <v>278.651391241923</v>
      </c>
      <c r="BD34" s="210">
        <v>0</v>
      </c>
      <c r="BE34" s="208">
        <v>393.907891979317</v>
      </c>
      <c r="BF34" s="208">
        <v>393.907891979317</v>
      </c>
      <c r="BG34" s="208">
        <v>0</v>
      </c>
      <c r="BH34" s="208">
        <v>0</v>
      </c>
      <c r="BI34" s="208">
        <v>1232.71691523111</v>
      </c>
      <c r="BJ34" s="208">
        <v>0</v>
      </c>
      <c r="BK34" s="208">
        <v>0</v>
      </c>
      <c r="BL34" s="211">
        <v>1626.62480721043</v>
      </c>
      <c r="BM34" s="213">
        <v>1905.27619845235</v>
      </c>
      <c r="BN34" s="212"/>
      <c r="BO34" s="86" t="s">
        <v>64</v>
      </c>
      <c r="BP34" s="87" t="s">
        <v>119</v>
      </c>
      <c r="BQ34" s="208">
        <v>0</v>
      </c>
      <c r="BR34" s="208">
        <v>0</v>
      </c>
      <c r="BS34" s="208">
        <v>0</v>
      </c>
      <c r="BT34" s="208">
        <v>0</v>
      </c>
      <c r="BU34" s="208">
        <v>0</v>
      </c>
      <c r="BV34" s="208">
        <v>0</v>
      </c>
      <c r="BW34" s="208">
        <v>0</v>
      </c>
      <c r="BX34" s="208">
        <v>0</v>
      </c>
      <c r="BY34" s="208">
        <v>0</v>
      </c>
      <c r="BZ34" s="208">
        <v>0</v>
      </c>
      <c r="CA34" s="208">
        <v>0</v>
      </c>
      <c r="CB34" s="208">
        <v>0</v>
      </c>
      <c r="CC34" s="208">
        <v>0</v>
      </c>
      <c r="CD34" s="208">
        <v>0</v>
      </c>
      <c r="CE34" s="208">
        <v>0</v>
      </c>
      <c r="CF34" s="208">
        <v>0</v>
      </c>
      <c r="CG34" s="208">
        <v>0</v>
      </c>
      <c r="CH34" s="208">
        <v>0</v>
      </c>
      <c r="CI34" s="208">
        <v>0</v>
      </c>
      <c r="CJ34" s="208">
        <v>0</v>
      </c>
      <c r="CK34" s="208">
        <v>0</v>
      </c>
      <c r="CL34" s="208">
        <v>0</v>
      </c>
      <c r="CM34" s="208">
        <v>0</v>
      </c>
      <c r="CN34" s="208">
        <v>0</v>
      </c>
      <c r="CO34" s="208">
        <v>0</v>
      </c>
      <c r="CP34" s="208">
        <v>0</v>
      </c>
      <c r="CQ34" s="208">
        <v>0</v>
      </c>
      <c r="CR34" s="208">
        <v>1159.91133633866</v>
      </c>
      <c r="CS34" s="208">
        <v>268.01319451322</v>
      </c>
      <c r="CT34" s="208">
        <v>0.068232314919432</v>
      </c>
      <c r="CU34" s="208">
        <v>0</v>
      </c>
      <c r="CV34" s="208">
        <v>0</v>
      </c>
      <c r="CW34" s="208">
        <v>0</v>
      </c>
      <c r="CX34" s="208">
        <v>0</v>
      </c>
      <c r="CY34" s="208">
        <v>0</v>
      </c>
      <c r="CZ34" s="208">
        <v>436.725478601774</v>
      </c>
      <c r="DA34" s="208">
        <v>364.210353980128</v>
      </c>
      <c r="DB34" s="208">
        <v>0</v>
      </c>
      <c r="DC34" s="208">
        <v>0</v>
      </c>
      <c r="DD34" s="208">
        <v>0</v>
      </c>
      <c r="DE34" s="208">
        <v>0</v>
      </c>
      <c r="DF34" s="208">
        <v>0</v>
      </c>
      <c r="DG34" s="208">
        <v>0</v>
      </c>
      <c r="DH34" s="208">
        <v>0</v>
      </c>
      <c r="DI34" s="208">
        <v>0</v>
      </c>
      <c r="DJ34" s="208">
        <v>0</v>
      </c>
      <c r="DK34" s="208">
        <v>0.51528376628035</v>
      </c>
      <c r="DL34" s="208">
        <v>2.50235690918378</v>
      </c>
      <c r="DM34" s="208">
        <v>20.6867638462987</v>
      </c>
      <c r="DN34" s="208">
        <v>0</v>
      </c>
      <c r="DO34" s="208">
        <v>0</v>
      </c>
      <c r="DP34" s="208">
        <v>0</v>
      </c>
      <c r="DQ34" s="101">
        <f t="shared" si="0"/>
        <v>2252.63300027047</v>
      </c>
      <c r="DR34" s="210">
        <v>0.711181406606853</v>
      </c>
      <c r="DS34" s="208">
        <v>1374.77425462594</v>
      </c>
      <c r="DT34" s="85">
        <f t="shared" si="1"/>
        <v>1375.48543603255</v>
      </c>
      <c r="DU34" s="208">
        <v>0</v>
      </c>
      <c r="DV34" s="208">
        <v>0</v>
      </c>
      <c r="DW34" s="208">
        <v>0</v>
      </c>
      <c r="DX34" s="208">
        <v>0</v>
      </c>
      <c r="DY34" s="208">
        <v>0</v>
      </c>
      <c r="DZ34" s="117">
        <f t="shared" si="2"/>
        <v>1375.48543603255</v>
      </c>
      <c r="EA34" s="118">
        <f t="shared" si="3"/>
        <v>3628.11843630302</v>
      </c>
    </row>
    <row r="35" spans="1:131">
      <c r="A35" s="86" t="s">
        <v>201</v>
      </c>
      <c r="B35" s="200" t="s">
        <v>202</v>
      </c>
      <c r="C35" s="208">
        <v>0</v>
      </c>
      <c r="D35" s="208">
        <v>0</v>
      </c>
      <c r="E35" s="208">
        <v>0</v>
      </c>
      <c r="F35" s="208">
        <v>0</v>
      </c>
      <c r="G35" s="208">
        <v>0</v>
      </c>
      <c r="H35" s="208">
        <v>0</v>
      </c>
      <c r="I35" s="208">
        <v>0</v>
      </c>
      <c r="J35" s="208">
        <v>0</v>
      </c>
      <c r="K35" s="208">
        <v>55.0155765020806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8">
        <v>0</v>
      </c>
      <c r="AB35" s="208">
        <v>0</v>
      </c>
      <c r="AC35" s="208">
        <v>0</v>
      </c>
      <c r="AD35" s="208">
        <v>0</v>
      </c>
      <c r="AE35" s="208">
        <v>0</v>
      </c>
      <c r="AF35" s="208">
        <v>0</v>
      </c>
      <c r="AG35" s="208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8">
        <v>0</v>
      </c>
      <c r="AN35" s="208">
        <v>0</v>
      </c>
      <c r="AO35" s="208">
        <v>0</v>
      </c>
      <c r="AP35" s="208">
        <v>0</v>
      </c>
      <c r="AQ35" s="208">
        <v>0</v>
      </c>
      <c r="AR35" s="208">
        <v>0</v>
      </c>
      <c r="AS35" s="208">
        <v>0</v>
      </c>
      <c r="AT35" s="208">
        <v>0</v>
      </c>
      <c r="AU35" s="208">
        <v>0</v>
      </c>
      <c r="AV35" s="208">
        <v>0</v>
      </c>
      <c r="AW35" s="208">
        <v>0</v>
      </c>
      <c r="AX35" s="208">
        <v>0</v>
      </c>
      <c r="AY35" s="208">
        <v>0</v>
      </c>
      <c r="AZ35" s="208">
        <v>0</v>
      </c>
      <c r="BA35" s="208">
        <v>0</v>
      </c>
      <c r="BB35" s="208">
        <v>0</v>
      </c>
      <c r="BC35" s="209">
        <v>55.0155765020806</v>
      </c>
      <c r="BD35" s="210">
        <v>0</v>
      </c>
      <c r="BE35" s="208">
        <v>172.622401094943</v>
      </c>
      <c r="BF35" s="208">
        <v>172.622401094943</v>
      </c>
      <c r="BG35" s="208">
        <v>0</v>
      </c>
      <c r="BH35" s="208">
        <v>0</v>
      </c>
      <c r="BI35" s="208">
        <v>97.0909896816812</v>
      </c>
      <c r="BJ35" s="208">
        <v>0</v>
      </c>
      <c r="BK35" s="208">
        <v>0</v>
      </c>
      <c r="BL35" s="211">
        <v>269.713390776624</v>
      </c>
      <c r="BM35" s="213">
        <v>324.728967278705</v>
      </c>
      <c r="BN35" s="212"/>
      <c r="BO35" s="86" t="s">
        <v>65</v>
      </c>
      <c r="BP35" s="87" t="s">
        <v>120</v>
      </c>
      <c r="BQ35" s="208">
        <v>0</v>
      </c>
      <c r="BR35" s="208">
        <v>0</v>
      </c>
      <c r="BS35" s="208">
        <v>0</v>
      </c>
      <c r="BT35" s="208">
        <v>0</v>
      </c>
      <c r="BU35" s="208">
        <v>0</v>
      </c>
      <c r="BV35" s="208">
        <v>0</v>
      </c>
      <c r="BW35" s="208">
        <v>0</v>
      </c>
      <c r="BX35" s="208">
        <v>0</v>
      </c>
      <c r="BY35" s="208">
        <v>0</v>
      </c>
      <c r="BZ35" s="208">
        <v>0</v>
      </c>
      <c r="CA35" s="208">
        <v>0</v>
      </c>
      <c r="CB35" s="208">
        <v>0</v>
      </c>
      <c r="CC35" s="208">
        <v>0</v>
      </c>
      <c r="CD35" s="208">
        <v>0</v>
      </c>
      <c r="CE35" s="208">
        <v>0</v>
      </c>
      <c r="CF35" s="208">
        <v>0</v>
      </c>
      <c r="CG35" s="208">
        <v>0</v>
      </c>
      <c r="CH35" s="208">
        <v>0</v>
      </c>
      <c r="CI35" s="208">
        <v>0</v>
      </c>
      <c r="CJ35" s="208">
        <v>0</v>
      </c>
      <c r="CK35" s="208">
        <v>0</v>
      </c>
      <c r="CL35" s="208">
        <v>0</v>
      </c>
      <c r="CM35" s="208">
        <v>0</v>
      </c>
      <c r="CN35" s="208">
        <v>0</v>
      </c>
      <c r="CO35" s="208">
        <v>0</v>
      </c>
      <c r="CP35" s="208">
        <v>0</v>
      </c>
      <c r="CQ35" s="208">
        <v>0</v>
      </c>
      <c r="CR35" s="208">
        <v>0</v>
      </c>
      <c r="CS35" s="208">
        <v>0</v>
      </c>
      <c r="CT35" s="208">
        <v>41.2277203989806</v>
      </c>
      <c r="CU35" s="208">
        <v>0</v>
      </c>
      <c r="CV35" s="208">
        <v>2.70704291554793</v>
      </c>
      <c r="CW35" s="208">
        <v>0</v>
      </c>
      <c r="CX35" s="208">
        <v>0</v>
      </c>
      <c r="CY35" s="208">
        <v>0</v>
      </c>
      <c r="CZ35" s="208">
        <v>6.97404729932524</v>
      </c>
      <c r="DA35" s="208">
        <v>0.772790639111056</v>
      </c>
      <c r="DB35" s="208">
        <v>0</v>
      </c>
      <c r="DC35" s="208">
        <v>0</v>
      </c>
      <c r="DD35" s="208">
        <v>0</v>
      </c>
      <c r="DE35" s="208">
        <v>0</v>
      </c>
      <c r="DF35" s="208">
        <v>0</v>
      </c>
      <c r="DG35" s="208">
        <v>0</v>
      </c>
      <c r="DH35" s="208">
        <v>0</v>
      </c>
      <c r="DI35" s="208">
        <v>0</v>
      </c>
      <c r="DJ35" s="208">
        <v>0</v>
      </c>
      <c r="DK35" s="208">
        <v>0</v>
      </c>
      <c r="DL35" s="208">
        <v>0</v>
      </c>
      <c r="DM35" s="208">
        <v>0.795641202615509</v>
      </c>
      <c r="DN35" s="208">
        <v>0</v>
      </c>
      <c r="DO35" s="208">
        <v>7.20400133971519</v>
      </c>
      <c r="DP35" s="208">
        <v>0</v>
      </c>
      <c r="DQ35" s="101">
        <f t="shared" si="0"/>
        <v>59.6812437952955</v>
      </c>
      <c r="DR35" s="210">
        <v>0</v>
      </c>
      <c r="DS35" s="208">
        <v>216.077215554673</v>
      </c>
      <c r="DT35" s="85">
        <f t="shared" si="1"/>
        <v>216.077215554673</v>
      </c>
      <c r="DU35" s="208">
        <v>0</v>
      </c>
      <c r="DV35" s="208">
        <v>0</v>
      </c>
      <c r="DW35" s="208">
        <v>628.195426405937</v>
      </c>
      <c r="DX35" s="208">
        <v>181.614212112857</v>
      </c>
      <c r="DY35" s="208">
        <v>0</v>
      </c>
      <c r="DZ35" s="117">
        <f t="shared" si="2"/>
        <v>1025.88685407347</v>
      </c>
      <c r="EA35" s="118">
        <f t="shared" si="3"/>
        <v>1085.56809786876</v>
      </c>
    </row>
    <row r="36" spans="1:131">
      <c r="A36" s="86" t="s">
        <v>203</v>
      </c>
      <c r="B36" s="200" t="s">
        <v>204</v>
      </c>
      <c r="C36" s="208">
        <v>6.53950920073642</v>
      </c>
      <c r="D36" s="208">
        <v>0.22280240428022</v>
      </c>
      <c r="E36" s="208">
        <v>0</v>
      </c>
      <c r="F36" s="208">
        <v>0</v>
      </c>
      <c r="G36" s="208">
        <v>2.12243850323633</v>
      </c>
      <c r="H36" s="208">
        <v>0</v>
      </c>
      <c r="I36" s="208">
        <v>6.20482685049951</v>
      </c>
      <c r="J36" s="208">
        <v>0</v>
      </c>
      <c r="K36" s="208">
        <v>0</v>
      </c>
      <c r="L36" s="208">
        <v>101.34688379224</v>
      </c>
      <c r="M36" s="208">
        <v>178.129369592205</v>
      </c>
      <c r="N36" s="208">
        <v>316.468812049237</v>
      </c>
      <c r="O36" s="208">
        <v>0</v>
      </c>
      <c r="P36" s="208">
        <v>1.65802017389739</v>
      </c>
      <c r="Q36" s="208">
        <v>0</v>
      </c>
      <c r="R36" s="208">
        <v>0</v>
      </c>
      <c r="S36" s="208">
        <v>0</v>
      </c>
      <c r="T36" s="208">
        <v>0</v>
      </c>
      <c r="U36" s="208">
        <v>0.480822032919395</v>
      </c>
      <c r="V36" s="208">
        <v>0.493083338675383</v>
      </c>
      <c r="W36" s="208">
        <v>22.7101676362756</v>
      </c>
      <c r="X36" s="208">
        <v>0.17342860031694</v>
      </c>
      <c r="Y36" s="208">
        <v>0</v>
      </c>
      <c r="Z36" s="208">
        <v>1.36795219948022</v>
      </c>
      <c r="AA36" s="208">
        <v>0</v>
      </c>
      <c r="AB36" s="208">
        <v>0</v>
      </c>
      <c r="AC36" s="208">
        <v>0.255025341602295</v>
      </c>
      <c r="AD36" s="208">
        <v>0.144988822289406</v>
      </c>
      <c r="AE36" s="208">
        <v>39.6004266286983</v>
      </c>
      <c r="AF36" s="208">
        <v>0.16399747920762</v>
      </c>
      <c r="AG36" s="208">
        <v>86.956875868321</v>
      </c>
      <c r="AH36" s="208">
        <v>0</v>
      </c>
      <c r="AI36" s="208">
        <v>0.24171440463271</v>
      </c>
      <c r="AJ36" s="208">
        <v>0.0731063035966819</v>
      </c>
      <c r="AK36" s="208">
        <v>6.84960962730191</v>
      </c>
      <c r="AL36" s="208">
        <v>0.607573993055221</v>
      </c>
      <c r="AM36" s="208">
        <v>1.6968464256059</v>
      </c>
      <c r="AN36" s="208">
        <v>0.0847613859661748</v>
      </c>
      <c r="AO36" s="208">
        <v>0</v>
      </c>
      <c r="AP36" s="208">
        <v>0</v>
      </c>
      <c r="AQ36" s="208">
        <v>4.76052819934747</v>
      </c>
      <c r="AR36" s="208">
        <v>7.48036136440787</v>
      </c>
      <c r="AS36" s="208">
        <v>0</v>
      </c>
      <c r="AT36" s="208">
        <v>0.0160966765795203</v>
      </c>
      <c r="AU36" s="208">
        <v>0</v>
      </c>
      <c r="AV36" s="208">
        <v>0</v>
      </c>
      <c r="AW36" s="208">
        <v>0</v>
      </c>
      <c r="AX36" s="208">
        <v>0.0499024744327762</v>
      </c>
      <c r="AY36" s="208">
        <v>2.56717294127796</v>
      </c>
      <c r="AZ36" s="208">
        <v>0.325062419309942</v>
      </c>
      <c r="BA36" s="208">
        <v>30.1075811070489</v>
      </c>
      <c r="BB36" s="208">
        <v>0</v>
      </c>
      <c r="BC36" s="209">
        <v>819.899747836681</v>
      </c>
      <c r="BD36" s="210">
        <v>0.107088517839056</v>
      </c>
      <c r="BE36" s="208">
        <v>399.525188193239</v>
      </c>
      <c r="BF36" s="208">
        <v>399.632276711078</v>
      </c>
      <c r="BG36" s="208">
        <v>0</v>
      </c>
      <c r="BH36" s="208">
        <v>0</v>
      </c>
      <c r="BI36" s="208">
        <v>696.953728735609</v>
      </c>
      <c r="BJ36" s="208">
        <v>0</v>
      </c>
      <c r="BK36" s="208">
        <v>0</v>
      </c>
      <c r="BL36" s="211">
        <v>1096.58600544669</v>
      </c>
      <c r="BM36" s="213">
        <v>1916.48575328337</v>
      </c>
      <c r="BN36" s="212"/>
      <c r="BO36" s="86" t="s">
        <v>66</v>
      </c>
      <c r="BP36" s="87" t="s">
        <v>121</v>
      </c>
      <c r="BQ36" s="208">
        <v>0</v>
      </c>
      <c r="BR36" s="208">
        <v>0.00111955010200865</v>
      </c>
      <c r="BS36" s="208">
        <v>0.0275718473937563</v>
      </c>
      <c r="BT36" s="208">
        <v>0.00166840742633223</v>
      </c>
      <c r="BU36" s="208">
        <v>0.00250694142201018</v>
      </c>
      <c r="BV36" s="208">
        <v>0.309043273815467</v>
      </c>
      <c r="BW36" s="208">
        <v>0.655109093726201</v>
      </c>
      <c r="BX36" s="208">
        <v>0.146259481168694</v>
      </c>
      <c r="BY36" s="208">
        <v>0</v>
      </c>
      <c r="BZ36" s="208">
        <v>0.0815291804624644</v>
      </c>
      <c r="CA36" s="208">
        <v>15.2316447039746</v>
      </c>
      <c r="CB36" s="208">
        <v>26.8282938691037</v>
      </c>
      <c r="CC36" s="208">
        <v>0.216854490075934</v>
      </c>
      <c r="CD36" s="208">
        <v>0</v>
      </c>
      <c r="CE36" s="208">
        <v>0</v>
      </c>
      <c r="CF36" s="208">
        <v>0.115095668314361</v>
      </c>
      <c r="CG36" s="208">
        <v>0.00438679749931418</v>
      </c>
      <c r="CH36" s="208">
        <v>6.23246477542221</v>
      </c>
      <c r="CI36" s="208">
        <v>0.217268061870116</v>
      </c>
      <c r="CJ36" s="208">
        <v>0.378439499628002</v>
      </c>
      <c r="CK36" s="208">
        <v>0.0531663649592413</v>
      </c>
      <c r="CL36" s="208">
        <v>2.35612132760726</v>
      </c>
      <c r="CM36" s="208">
        <v>0.0694660082110787</v>
      </c>
      <c r="CN36" s="208">
        <v>0.0758535919298098</v>
      </c>
      <c r="CO36" s="208">
        <v>0.735268008975505</v>
      </c>
      <c r="CP36" s="208">
        <v>0.00741702037647305</v>
      </c>
      <c r="CQ36" s="208">
        <v>26.2911122205694</v>
      </c>
      <c r="CR36" s="208">
        <v>8.16702414951278</v>
      </c>
      <c r="CS36" s="208">
        <v>4.84283988229358</v>
      </c>
      <c r="CT36" s="208">
        <v>0.0051912141645302</v>
      </c>
      <c r="CU36" s="208">
        <v>188.385933827534</v>
      </c>
      <c r="CV36" s="208">
        <v>0.924105944496134</v>
      </c>
      <c r="CW36" s="208">
        <v>0.650031964371428</v>
      </c>
      <c r="CX36" s="208">
        <v>0.552611057625215</v>
      </c>
      <c r="CY36" s="208">
        <v>6.19166370309716</v>
      </c>
      <c r="CZ36" s="208">
        <v>13.3595771184617</v>
      </c>
      <c r="DA36" s="208">
        <v>3.48584353893793</v>
      </c>
      <c r="DB36" s="208">
        <v>0.811788305844971</v>
      </c>
      <c r="DC36" s="208">
        <v>0</v>
      </c>
      <c r="DD36" s="208">
        <v>5.3138257593169</v>
      </c>
      <c r="DE36" s="208">
        <v>0.0597363666223494</v>
      </c>
      <c r="DF36" s="208">
        <v>0.161990236005776</v>
      </c>
      <c r="DG36" s="208">
        <v>0.0272844840669995</v>
      </c>
      <c r="DH36" s="208">
        <v>1.59235981135893</v>
      </c>
      <c r="DI36" s="208">
        <v>2.90754211729061</v>
      </c>
      <c r="DJ36" s="208">
        <v>1.59840853959877</v>
      </c>
      <c r="DK36" s="208">
        <v>11.5076340265005</v>
      </c>
      <c r="DL36" s="208">
        <v>9.12860311815415</v>
      </c>
      <c r="DM36" s="208">
        <v>95.3626956324236</v>
      </c>
      <c r="DN36" s="208">
        <v>569.914500600023</v>
      </c>
      <c r="DO36" s="208">
        <v>4.86768491282796</v>
      </c>
      <c r="DP36" s="208">
        <v>0</v>
      </c>
      <c r="DQ36" s="101">
        <f t="shared" si="0"/>
        <v>1009.85653649456</v>
      </c>
      <c r="DR36" s="210">
        <v>12.1788666715605</v>
      </c>
      <c r="DS36" s="208">
        <v>1683.05223711623</v>
      </c>
      <c r="DT36" s="85">
        <f t="shared" si="1"/>
        <v>1695.23110378779</v>
      </c>
      <c r="DU36" s="208">
        <v>0</v>
      </c>
      <c r="DV36" s="208">
        <v>0</v>
      </c>
      <c r="DW36" s="208">
        <v>2689.30424175413</v>
      </c>
      <c r="DX36" s="208">
        <v>714.503984981873</v>
      </c>
      <c r="DY36" s="208">
        <v>0</v>
      </c>
      <c r="DZ36" s="117">
        <f t="shared" si="2"/>
        <v>5099.0393305238</v>
      </c>
      <c r="EA36" s="118">
        <f t="shared" si="3"/>
        <v>6108.89586701836</v>
      </c>
    </row>
    <row r="37" spans="1:131">
      <c r="A37" s="86" t="s">
        <v>205</v>
      </c>
      <c r="B37" s="200" t="s">
        <v>206</v>
      </c>
      <c r="C37" s="208">
        <v>0</v>
      </c>
      <c r="D37" s="208">
        <v>0</v>
      </c>
      <c r="E37" s="208">
        <v>0</v>
      </c>
      <c r="F37" s="208">
        <v>0.000502178420372796</v>
      </c>
      <c r="G37" s="208">
        <v>0</v>
      </c>
      <c r="H37" s="208">
        <v>0</v>
      </c>
      <c r="I37" s="208">
        <v>0</v>
      </c>
      <c r="J37" s="208">
        <v>0</v>
      </c>
      <c r="K37" s="208">
        <v>0</v>
      </c>
      <c r="L37" s="208">
        <v>0.0237772128185694</v>
      </c>
      <c r="M37" s="208">
        <v>6.37221770871629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0.0110544919525718</v>
      </c>
      <c r="V37" s="208">
        <v>0</v>
      </c>
      <c r="W37" s="208">
        <v>0</v>
      </c>
      <c r="X37" s="208">
        <v>0.0305537152341508</v>
      </c>
      <c r="Y37" s="208">
        <v>0</v>
      </c>
      <c r="Z37" s="208">
        <v>0.28790254603874</v>
      </c>
      <c r="AA37" s="208">
        <v>0</v>
      </c>
      <c r="AB37" s="208">
        <v>0</v>
      </c>
      <c r="AC37" s="208">
        <v>0</v>
      </c>
      <c r="AD37" s="208">
        <v>0</v>
      </c>
      <c r="AE37" s="208">
        <v>0</v>
      </c>
      <c r="AF37" s="208">
        <v>0</v>
      </c>
      <c r="AG37" s="208">
        <v>0</v>
      </c>
      <c r="AH37" s="208">
        <v>0</v>
      </c>
      <c r="AI37" s="208">
        <v>0.20649081421035</v>
      </c>
      <c r="AJ37" s="208">
        <v>0.333916843381924</v>
      </c>
      <c r="AK37" s="208">
        <v>0.20528841067717</v>
      </c>
      <c r="AL37" s="208">
        <v>1.64374270238765</v>
      </c>
      <c r="AM37" s="208">
        <v>2.55041814762558</v>
      </c>
      <c r="AN37" s="208">
        <v>0.0191727046500707</v>
      </c>
      <c r="AO37" s="208">
        <v>0.756776122132993</v>
      </c>
      <c r="AP37" s="208">
        <v>0.540391692865661</v>
      </c>
      <c r="AQ37" s="208">
        <v>0.292645559190794</v>
      </c>
      <c r="AR37" s="208">
        <v>1.96774220686252</v>
      </c>
      <c r="AS37" s="208">
        <v>0.0688920042776719</v>
      </c>
      <c r="AT37" s="208">
        <v>0.22556837433606</v>
      </c>
      <c r="AU37" s="208">
        <v>1.66087576761106</v>
      </c>
      <c r="AV37" s="208">
        <v>0.394833005915016</v>
      </c>
      <c r="AW37" s="208">
        <v>1.14559759391541</v>
      </c>
      <c r="AX37" s="208">
        <v>1.30936897981238</v>
      </c>
      <c r="AY37" s="208">
        <v>6.01010232521331</v>
      </c>
      <c r="AZ37" s="208">
        <v>0.243542624234805</v>
      </c>
      <c r="BA37" s="208">
        <v>8.20214119547928</v>
      </c>
      <c r="BB37" s="208">
        <v>0</v>
      </c>
      <c r="BC37" s="209">
        <v>34.5035149279604</v>
      </c>
      <c r="BD37" s="210">
        <v>4.69737431236926</v>
      </c>
      <c r="BE37" s="208">
        <v>379.941847510309</v>
      </c>
      <c r="BF37" s="208">
        <v>384.639221822678</v>
      </c>
      <c r="BG37" s="208">
        <v>0</v>
      </c>
      <c r="BH37" s="208">
        <v>0</v>
      </c>
      <c r="BI37" s="208">
        <v>3573.57620879959</v>
      </c>
      <c r="BJ37" s="208">
        <v>0</v>
      </c>
      <c r="BK37" s="208">
        <v>0</v>
      </c>
      <c r="BL37" s="211">
        <v>3958.21543062227</v>
      </c>
      <c r="BM37" s="213">
        <v>3992.71894555023</v>
      </c>
      <c r="BN37" s="212"/>
      <c r="BO37" s="86" t="s">
        <v>67</v>
      </c>
      <c r="BP37" s="87" t="s">
        <v>122</v>
      </c>
      <c r="BQ37" s="208">
        <v>0</v>
      </c>
      <c r="BR37" s="208">
        <v>0</v>
      </c>
      <c r="BS37" s="208">
        <v>0</v>
      </c>
      <c r="BT37" s="208">
        <v>0</v>
      </c>
      <c r="BU37" s="208">
        <v>0</v>
      </c>
      <c r="BV37" s="208">
        <v>0</v>
      </c>
      <c r="BW37" s="208">
        <v>0</v>
      </c>
      <c r="BX37" s="208">
        <v>0</v>
      </c>
      <c r="BY37" s="208">
        <v>0</v>
      </c>
      <c r="BZ37" s="208">
        <v>0</v>
      </c>
      <c r="CA37" s="208">
        <v>0</v>
      </c>
      <c r="CB37" s="208">
        <v>0</v>
      </c>
      <c r="CC37" s="208">
        <v>0</v>
      </c>
      <c r="CD37" s="208">
        <v>0</v>
      </c>
      <c r="CE37" s="208">
        <v>0</v>
      </c>
      <c r="CF37" s="208">
        <v>0</v>
      </c>
      <c r="CG37" s="208">
        <v>0</v>
      </c>
      <c r="CH37" s="208">
        <v>0</v>
      </c>
      <c r="CI37" s="208">
        <v>0</v>
      </c>
      <c r="CJ37" s="208">
        <v>0</v>
      </c>
      <c r="CK37" s="208">
        <v>0</v>
      </c>
      <c r="CL37" s="208">
        <v>0</v>
      </c>
      <c r="CM37" s="208">
        <v>0</v>
      </c>
      <c r="CN37" s="208">
        <v>0</v>
      </c>
      <c r="CO37" s="208">
        <v>0</v>
      </c>
      <c r="CP37" s="208">
        <v>0</v>
      </c>
      <c r="CQ37" s="208">
        <v>0</v>
      </c>
      <c r="CR37" s="208">
        <v>0</v>
      </c>
      <c r="CS37" s="208">
        <v>0</v>
      </c>
      <c r="CT37" s="208">
        <v>0</v>
      </c>
      <c r="CU37" s="208">
        <v>0</v>
      </c>
      <c r="CV37" s="208">
        <v>0</v>
      </c>
      <c r="CW37" s="208">
        <v>0</v>
      </c>
      <c r="CX37" s="208">
        <v>0</v>
      </c>
      <c r="CY37" s="208">
        <v>0</v>
      </c>
      <c r="CZ37" s="208">
        <v>0</v>
      </c>
      <c r="DA37" s="208">
        <v>0</v>
      </c>
      <c r="DB37" s="208">
        <v>0</v>
      </c>
      <c r="DC37" s="208">
        <v>0</v>
      </c>
      <c r="DD37" s="208">
        <v>0</v>
      </c>
      <c r="DE37" s="208">
        <v>0</v>
      </c>
      <c r="DF37" s="208">
        <v>0</v>
      </c>
      <c r="DG37" s="208">
        <v>0</v>
      </c>
      <c r="DH37" s="208">
        <v>0</v>
      </c>
      <c r="DI37" s="208">
        <v>0</v>
      </c>
      <c r="DJ37" s="208">
        <v>0</v>
      </c>
      <c r="DK37" s="208">
        <v>0</v>
      </c>
      <c r="DL37" s="208">
        <v>0</v>
      </c>
      <c r="DM37" s="208">
        <v>0</v>
      </c>
      <c r="DN37" s="208">
        <v>0</v>
      </c>
      <c r="DO37" s="208">
        <v>0</v>
      </c>
      <c r="DP37" s="208">
        <v>0</v>
      </c>
      <c r="DQ37" s="101">
        <f t="shared" si="0"/>
        <v>0</v>
      </c>
      <c r="DR37" s="210">
        <v>0</v>
      </c>
      <c r="DS37" s="208">
        <v>0</v>
      </c>
      <c r="DT37" s="85">
        <f t="shared" si="1"/>
        <v>0</v>
      </c>
      <c r="DU37" s="208">
        <v>0</v>
      </c>
      <c r="DV37" s="208">
        <v>0</v>
      </c>
      <c r="DW37" s="208">
        <v>0</v>
      </c>
      <c r="DX37" s="208">
        <v>0</v>
      </c>
      <c r="DY37" s="208">
        <v>0</v>
      </c>
      <c r="DZ37" s="117">
        <f t="shared" si="2"/>
        <v>0</v>
      </c>
      <c r="EA37" s="118">
        <f t="shared" si="3"/>
        <v>0</v>
      </c>
    </row>
    <row r="38" spans="1:131">
      <c r="A38" s="86" t="s">
        <v>207</v>
      </c>
      <c r="B38" s="200" t="s">
        <v>208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0.0181015906129633</v>
      </c>
      <c r="I38" s="208">
        <v>0.0472074287219141</v>
      </c>
      <c r="J38" s="208">
        <v>0</v>
      </c>
      <c r="K38" s="208">
        <v>0</v>
      </c>
      <c r="L38" s="208">
        <v>0</v>
      </c>
      <c r="M38" s="208">
        <v>0</v>
      </c>
      <c r="N38" s="208">
        <v>92.0326572749767</v>
      </c>
      <c r="O38" s="208">
        <v>0</v>
      </c>
      <c r="P38" s="208">
        <v>0.0973608180486232</v>
      </c>
      <c r="Q38" s="208">
        <v>0</v>
      </c>
      <c r="R38" s="208">
        <v>0</v>
      </c>
      <c r="S38" s="208">
        <v>0</v>
      </c>
      <c r="T38" s="208">
        <v>0</v>
      </c>
      <c r="U38" s="208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0.196951131355995</v>
      </c>
      <c r="AA38" s="208">
        <v>0</v>
      </c>
      <c r="AB38" s="208">
        <v>0</v>
      </c>
      <c r="AC38" s="208">
        <v>0</v>
      </c>
      <c r="AD38" s="208">
        <v>0</v>
      </c>
      <c r="AE38" s="208">
        <v>0</v>
      </c>
      <c r="AF38" s="208">
        <v>0</v>
      </c>
      <c r="AG38" s="208">
        <v>0.042343066313616</v>
      </c>
      <c r="AH38" s="208">
        <v>0</v>
      </c>
      <c r="AI38" s="208">
        <v>0.336512266073516</v>
      </c>
      <c r="AJ38" s="208">
        <v>0</v>
      </c>
      <c r="AK38" s="208">
        <v>0.0914994468371476</v>
      </c>
      <c r="AL38" s="208">
        <v>0</v>
      </c>
      <c r="AM38" s="208">
        <v>0</v>
      </c>
      <c r="AN38" s="208">
        <v>0</v>
      </c>
      <c r="AO38" s="208">
        <v>0</v>
      </c>
      <c r="AP38" s="208">
        <v>0</v>
      </c>
      <c r="AQ38" s="208">
        <v>0</v>
      </c>
      <c r="AR38" s="208">
        <v>0</v>
      </c>
      <c r="AS38" s="208">
        <v>0</v>
      </c>
      <c r="AT38" s="208">
        <v>0.0385356417219799</v>
      </c>
      <c r="AU38" s="208">
        <v>0</v>
      </c>
      <c r="AV38" s="208">
        <v>0</v>
      </c>
      <c r="AW38" s="208">
        <v>0</v>
      </c>
      <c r="AX38" s="208">
        <v>0.274926221572415</v>
      </c>
      <c r="AY38" s="208">
        <v>0.0174717324762529</v>
      </c>
      <c r="AZ38" s="208">
        <v>0</v>
      </c>
      <c r="BA38" s="208">
        <v>0</v>
      </c>
      <c r="BB38" s="208">
        <v>0</v>
      </c>
      <c r="BC38" s="209">
        <v>93.1935666187111</v>
      </c>
      <c r="BD38" s="210">
        <v>5.14880974526823</v>
      </c>
      <c r="BE38" s="208">
        <v>741.929054520252</v>
      </c>
      <c r="BF38" s="208">
        <v>747.07786426552</v>
      </c>
      <c r="BG38" s="208">
        <v>0</v>
      </c>
      <c r="BH38" s="208">
        <v>0</v>
      </c>
      <c r="BI38" s="208">
        <v>1080.1829225567</v>
      </c>
      <c r="BJ38" s="208">
        <v>0</v>
      </c>
      <c r="BK38" s="208">
        <v>0</v>
      </c>
      <c r="BL38" s="211">
        <v>1827.26078682222</v>
      </c>
      <c r="BM38" s="213">
        <v>1920.45435344093</v>
      </c>
      <c r="BN38" s="212"/>
      <c r="BO38" s="86" t="s">
        <v>68</v>
      </c>
      <c r="BP38" s="87" t="s">
        <v>123</v>
      </c>
      <c r="BQ38" s="208">
        <v>0</v>
      </c>
      <c r="BR38" s="208">
        <v>0</v>
      </c>
      <c r="BS38" s="208">
        <v>0</v>
      </c>
      <c r="BT38" s="208">
        <v>0</v>
      </c>
      <c r="BU38" s="208">
        <v>0.34992431134622</v>
      </c>
      <c r="BV38" s="208">
        <v>1.71595934661601</v>
      </c>
      <c r="BW38" s="208">
        <v>5.47252964028913</v>
      </c>
      <c r="BX38" s="208">
        <v>0.637798729138998</v>
      </c>
      <c r="BY38" s="208">
        <v>0</v>
      </c>
      <c r="BZ38" s="208">
        <v>0.251919550537115</v>
      </c>
      <c r="CA38" s="208">
        <v>0.0997189670794377</v>
      </c>
      <c r="CB38" s="208">
        <v>0.860791779016927</v>
      </c>
      <c r="CC38" s="208">
        <v>0.233159808507402</v>
      </c>
      <c r="CD38" s="208">
        <v>1.03829930338038</v>
      </c>
      <c r="CE38" s="208">
        <v>0.0824416180350411</v>
      </c>
      <c r="CF38" s="208">
        <v>0</v>
      </c>
      <c r="CG38" s="208">
        <v>0</v>
      </c>
      <c r="CH38" s="208">
        <v>4.78300951959091</v>
      </c>
      <c r="CI38" s="208">
        <v>0.265846104728864</v>
      </c>
      <c r="CJ38" s="208">
        <v>0.0760144141325333</v>
      </c>
      <c r="CK38" s="208">
        <v>0.453002411932271</v>
      </c>
      <c r="CL38" s="208">
        <v>2.36240837480003</v>
      </c>
      <c r="CM38" s="208">
        <v>0.483494094700343</v>
      </c>
      <c r="CN38" s="208">
        <v>1.24360323926401</v>
      </c>
      <c r="CO38" s="208">
        <v>0</v>
      </c>
      <c r="CP38" s="208">
        <v>0.102369987903921</v>
      </c>
      <c r="CQ38" s="208">
        <v>0.629156669600914</v>
      </c>
      <c r="CR38" s="208">
        <v>0.562203798681949</v>
      </c>
      <c r="CS38" s="208">
        <v>0.588085945659244</v>
      </c>
      <c r="CT38" s="208">
        <v>0.0214839440834493</v>
      </c>
      <c r="CU38" s="208">
        <v>0.218867892361841</v>
      </c>
      <c r="CV38" s="208">
        <v>0</v>
      </c>
      <c r="CW38" s="208">
        <v>25.384943306079</v>
      </c>
      <c r="CX38" s="208">
        <v>0</v>
      </c>
      <c r="CY38" s="208">
        <v>0.0734986762899506</v>
      </c>
      <c r="CZ38" s="208">
        <v>0.613451707989593</v>
      </c>
      <c r="DA38" s="208">
        <v>0.702054197437326</v>
      </c>
      <c r="DB38" s="208">
        <v>0</v>
      </c>
      <c r="DC38" s="208">
        <v>0</v>
      </c>
      <c r="DD38" s="208">
        <v>0</v>
      </c>
      <c r="DE38" s="208">
        <v>0.890398418155741</v>
      </c>
      <c r="DF38" s="208">
        <v>4.65845383816258</v>
      </c>
      <c r="DG38" s="208">
        <v>0</v>
      </c>
      <c r="DH38" s="208">
        <v>0.0448454138985986</v>
      </c>
      <c r="DI38" s="208">
        <v>0.133547305078501</v>
      </c>
      <c r="DJ38" s="208">
        <v>0</v>
      </c>
      <c r="DK38" s="208">
        <v>0</v>
      </c>
      <c r="DL38" s="208">
        <v>0.439539287366885</v>
      </c>
      <c r="DM38" s="208">
        <v>1.39426604412979</v>
      </c>
      <c r="DN38" s="208">
        <v>2.27580828015345</v>
      </c>
      <c r="DO38" s="208">
        <v>2.11700873734041</v>
      </c>
      <c r="DP38" s="208">
        <v>0</v>
      </c>
      <c r="DQ38" s="101">
        <f t="shared" si="0"/>
        <v>61.2599046634688</v>
      </c>
      <c r="DR38" s="210">
        <v>0</v>
      </c>
      <c r="DS38" s="208">
        <v>23.050450352136</v>
      </c>
      <c r="DT38" s="85">
        <f t="shared" si="1"/>
        <v>23.050450352136</v>
      </c>
      <c r="DU38" s="208">
        <v>0</v>
      </c>
      <c r="DV38" s="208">
        <v>0</v>
      </c>
      <c r="DW38" s="208">
        <v>41.153109614804</v>
      </c>
      <c r="DX38" s="208">
        <v>0</v>
      </c>
      <c r="DY38" s="208">
        <v>0</v>
      </c>
      <c r="DZ38" s="117">
        <f t="shared" si="2"/>
        <v>64.20355996694</v>
      </c>
      <c r="EA38" s="118">
        <f t="shared" si="3"/>
        <v>125.463464630409</v>
      </c>
    </row>
    <row r="39" spans="1:131">
      <c r="A39" s="86" t="s">
        <v>209</v>
      </c>
      <c r="B39" s="200" t="s">
        <v>210</v>
      </c>
      <c r="C39" s="208">
        <v>7.07555411014618</v>
      </c>
      <c r="D39" s="208">
        <v>4.61629825308087</v>
      </c>
      <c r="E39" s="208">
        <v>0.350710507168815</v>
      </c>
      <c r="F39" s="208">
        <v>0</v>
      </c>
      <c r="G39" s="208">
        <v>0.0457484187562013</v>
      </c>
      <c r="H39" s="208">
        <v>1.64855231927942</v>
      </c>
      <c r="I39" s="208">
        <v>7.83121598839682</v>
      </c>
      <c r="J39" s="208">
        <v>1.91648087788656</v>
      </c>
      <c r="K39" s="208">
        <v>0</v>
      </c>
      <c r="L39" s="208">
        <v>0.327469626767297</v>
      </c>
      <c r="M39" s="208">
        <v>0</v>
      </c>
      <c r="N39" s="208">
        <v>0</v>
      </c>
      <c r="O39" s="208">
        <v>48.5235364385388</v>
      </c>
      <c r="P39" s="208">
        <v>2.6169654316192</v>
      </c>
      <c r="Q39" s="208">
        <v>0</v>
      </c>
      <c r="R39" s="208">
        <v>0</v>
      </c>
      <c r="S39" s="208">
        <v>0</v>
      </c>
      <c r="T39" s="208">
        <v>1.78834054378746</v>
      </c>
      <c r="U39" s="208">
        <v>0.542553437552033</v>
      </c>
      <c r="V39" s="208">
        <v>0</v>
      </c>
      <c r="W39" s="208">
        <v>0</v>
      </c>
      <c r="X39" s="208">
        <v>0.700843068863821</v>
      </c>
      <c r="Y39" s="208">
        <v>0.224768246916802</v>
      </c>
      <c r="Z39" s="208">
        <v>6.42231948883238</v>
      </c>
      <c r="AA39" s="208">
        <v>0</v>
      </c>
      <c r="AB39" s="208">
        <v>0.0207940571185434</v>
      </c>
      <c r="AC39" s="208">
        <v>8.60385156808442</v>
      </c>
      <c r="AD39" s="208">
        <v>1.8522405253588</v>
      </c>
      <c r="AE39" s="208">
        <v>1.92293489042485</v>
      </c>
      <c r="AF39" s="208">
        <v>0.225546737272011</v>
      </c>
      <c r="AG39" s="208">
        <v>203.598354629147</v>
      </c>
      <c r="AH39" s="208">
        <v>0</v>
      </c>
      <c r="AI39" s="208">
        <v>1.72583184241114</v>
      </c>
      <c r="AJ39" s="208">
        <v>0.0263230713610999</v>
      </c>
      <c r="AK39" s="208">
        <v>78.3781405936994</v>
      </c>
      <c r="AL39" s="208">
        <v>34.8533423903681</v>
      </c>
      <c r="AM39" s="208">
        <v>0</v>
      </c>
      <c r="AN39" s="208">
        <v>0</v>
      </c>
      <c r="AO39" s="208">
        <v>0</v>
      </c>
      <c r="AP39" s="208">
        <v>2.02840843713352</v>
      </c>
      <c r="AQ39" s="208">
        <v>0</v>
      </c>
      <c r="AR39" s="208">
        <v>0</v>
      </c>
      <c r="AS39" s="208">
        <v>0</v>
      </c>
      <c r="AT39" s="208">
        <v>0.32416592388306</v>
      </c>
      <c r="AU39" s="208">
        <v>0</v>
      </c>
      <c r="AV39" s="208">
        <v>2.00026134279507</v>
      </c>
      <c r="AW39" s="208">
        <v>0</v>
      </c>
      <c r="AX39" s="208">
        <v>0.240175459321347</v>
      </c>
      <c r="AY39" s="208">
        <v>1.1583690757864</v>
      </c>
      <c r="AZ39" s="208">
        <v>0</v>
      </c>
      <c r="BA39" s="208">
        <v>1.97561905030841</v>
      </c>
      <c r="BB39" s="208">
        <v>0</v>
      </c>
      <c r="BC39" s="209">
        <v>423.565716352066</v>
      </c>
      <c r="BD39" s="210">
        <v>3.68783615540555</v>
      </c>
      <c r="BE39" s="208">
        <v>97.6594046821384</v>
      </c>
      <c r="BF39" s="208">
        <v>101.347240837544</v>
      </c>
      <c r="BG39" s="208">
        <v>0</v>
      </c>
      <c r="BH39" s="208">
        <v>0</v>
      </c>
      <c r="BI39" s="208">
        <v>16.2787800868432</v>
      </c>
      <c r="BJ39" s="208">
        <v>0</v>
      </c>
      <c r="BK39" s="208">
        <v>0</v>
      </c>
      <c r="BL39" s="211">
        <v>117.626020924387</v>
      </c>
      <c r="BM39" s="213">
        <v>541.191737276453</v>
      </c>
      <c r="BN39" s="212"/>
      <c r="BO39" s="86" t="s">
        <v>69</v>
      </c>
      <c r="BP39" s="87" t="s">
        <v>124</v>
      </c>
      <c r="BQ39" s="208">
        <v>0</v>
      </c>
      <c r="BR39" s="208">
        <v>0</v>
      </c>
      <c r="BS39" s="208">
        <v>0</v>
      </c>
      <c r="BT39" s="208">
        <v>0</v>
      </c>
      <c r="BU39" s="208">
        <v>0</v>
      </c>
      <c r="BV39" s="208">
        <v>0</v>
      </c>
      <c r="BW39" s="208">
        <v>0</v>
      </c>
      <c r="BX39" s="208">
        <v>0</v>
      </c>
      <c r="BY39" s="208">
        <v>0</v>
      </c>
      <c r="BZ39" s="208">
        <v>0</v>
      </c>
      <c r="CA39" s="208">
        <v>0</v>
      </c>
      <c r="CB39" s="208">
        <v>0</v>
      </c>
      <c r="CC39" s="208">
        <v>0</v>
      </c>
      <c r="CD39" s="208">
        <v>1.2642345589567</v>
      </c>
      <c r="CE39" s="208">
        <v>0</v>
      </c>
      <c r="CF39" s="208">
        <v>0</v>
      </c>
      <c r="CG39" s="208">
        <v>0</v>
      </c>
      <c r="CH39" s="208">
        <v>0</v>
      </c>
      <c r="CI39" s="208">
        <v>0</v>
      </c>
      <c r="CJ39" s="208">
        <v>0</v>
      </c>
      <c r="CK39" s="208">
        <v>3.91328810631528</v>
      </c>
      <c r="CL39" s="208">
        <v>1.55851660506027</v>
      </c>
      <c r="CM39" s="208">
        <v>1.4520892276193</v>
      </c>
      <c r="CN39" s="208">
        <v>0</v>
      </c>
      <c r="CO39" s="208">
        <v>0</v>
      </c>
      <c r="CP39" s="208">
        <v>0</v>
      </c>
      <c r="CQ39" s="208">
        <v>0</v>
      </c>
      <c r="CR39" s="208">
        <v>0</v>
      </c>
      <c r="CS39" s="208">
        <v>1.42636119883433</v>
      </c>
      <c r="CT39" s="208">
        <v>0.164656864619346</v>
      </c>
      <c r="CU39" s="208">
        <v>0</v>
      </c>
      <c r="CV39" s="208">
        <v>0</v>
      </c>
      <c r="CW39" s="208">
        <v>0</v>
      </c>
      <c r="CX39" s="208">
        <v>0</v>
      </c>
      <c r="CY39" s="208">
        <v>0.0824469466388024</v>
      </c>
      <c r="CZ39" s="208">
        <v>0</v>
      </c>
      <c r="DA39" s="208">
        <v>0</v>
      </c>
      <c r="DB39" s="208">
        <v>0</v>
      </c>
      <c r="DC39" s="208">
        <v>0</v>
      </c>
      <c r="DD39" s="208">
        <v>0</v>
      </c>
      <c r="DE39" s="208">
        <v>0</v>
      </c>
      <c r="DF39" s="208">
        <v>0</v>
      </c>
      <c r="DG39" s="208">
        <v>0</v>
      </c>
      <c r="DH39" s="208">
        <v>0</v>
      </c>
      <c r="DI39" s="208">
        <v>0</v>
      </c>
      <c r="DJ39" s="208">
        <v>0</v>
      </c>
      <c r="DK39" s="208">
        <v>0.0931397398494051</v>
      </c>
      <c r="DL39" s="208">
        <v>0</v>
      </c>
      <c r="DM39" s="208">
        <v>0</v>
      </c>
      <c r="DN39" s="208">
        <v>0</v>
      </c>
      <c r="DO39" s="208">
        <v>0</v>
      </c>
      <c r="DP39" s="208">
        <v>0</v>
      </c>
      <c r="DQ39" s="101">
        <f t="shared" si="0"/>
        <v>9.95473324789343</v>
      </c>
      <c r="DR39" s="210">
        <v>0</v>
      </c>
      <c r="DS39" s="208">
        <v>0.0101170464930132</v>
      </c>
      <c r="DT39" s="85">
        <f t="shared" si="1"/>
        <v>0.0101170464930132</v>
      </c>
      <c r="DU39" s="208">
        <v>0</v>
      </c>
      <c r="DV39" s="208">
        <v>0</v>
      </c>
      <c r="DW39" s="208">
        <v>0</v>
      </c>
      <c r="DX39" s="208">
        <v>0</v>
      </c>
      <c r="DY39" s="208">
        <v>0</v>
      </c>
      <c r="DZ39" s="117">
        <f t="shared" si="2"/>
        <v>0.0101170464930132</v>
      </c>
      <c r="EA39" s="118">
        <f t="shared" si="3"/>
        <v>9.96485029438644</v>
      </c>
    </row>
    <row r="40" spans="1:131">
      <c r="A40" s="86" t="s">
        <v>211</v>
      </c>
      <c r="B40" s="200" t="s">
        <v>212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112.225058666902</v>
      </c>
      <c r="Q40" s="208">
        <v>0</v>
      </c>
      <c r="R40" s="208">
        <v>0</v>
      </c>
      <c r="S40" s="208">
        <v>0</v>
      </c>
      <c r="T40" s="208">
        <v>3.3732924721599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8">
        <v>0</v>
      </c>
      <c r="AN40" s="208">
        <v>0</v>
      </c>
      <c r="AO40" s="208">
        <v>0</v>
      </c>
      <c r="AP40" s="208">
        <v>0</v>
      </c>
      <c r="AQ40" s="208">
        <v>0</v>
      </c>
      <c r="AR40" s="208">
        <v>0</v>
      </c>
      <c r="AS40" s="208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8">
        <v>0</v>
      </c>
      <c r="AZ40" s="208">
        <v>0</v>
      </c>
      <c r="BA40" s="208">
        <v>0</v>
      </c>
      <c r="BB40" s="208">
        <v>0</v>
      </c>
      <c r="BC40" s="209">
        <v>115.598351139062</v>
      </c>
      <c r="BD40" s="210">
        <v>0</v>
      </c>
      <c r="BE40" s="208">
        <v>27.8282510466437</v>
      </c>
      <c r="BF40" s="208">
        <v>27.8282510466437</v>
      </c>
      <c r="BG40" s="208">
        <v>0</v>
      </c>
      <c r="BH40" s="208">
        <v>0</v>
      </c>
      <c r="BI40" s="208">
        <v>0</v>
      </c>
      <c r="BJ40" s="208">
        <v>0</v>
      </c>
      <c r="BK40" s="208">
        <v>0</v>
      </c>
      <c r="BL40" s="211">
        <v>27.8282510466437</v>
      </c>
      <c r="BM40" s="213">
        <v>143.426602185706</v>
      </c>
      <c r="BN40" s="212"/>
      <c r="BO40" s="86" t="s">
        <v>70</v>
      </c>
      <c r="BP40" s="87" t="s">
        <v>125</v>
      </c>
      <c r="BQ40" s="208">
        <v>0</v>
      </c>
      <c r="BR40" s="208">
        <v>0</v>
      </c>
      <c r="BS40" s="208">
        <v>0</v>
      </c>
      <c r="BT40" s="208">
        <v>1.42663981840168e-5</v>
      </c>
      <c r="BU40" s="208">
        <v>0.00357969222574207</v>
      </c>
      <c r="BV40" s="208">
        <v>0</v>
      </c>
      <c r="BW40" s="208">
        <v>0</v>
      </c>
      <c r="BX40" s="208">
        <v>0</v>
      </c>
      <c r="BY40" s="208">
        <v>0</v>
      </c>
      <c r="BZ40" s="208">
        <v>0</v>
      </c>
      <c r="CA40" s="208">
        <v>0</v>
      </c>
      <c r="CB40" s="208">
        <v>0</v>
      </c>
      <c r="CC40" s="208">
        <v>0</v>
      </c>
      <c r="CD40" s="208">
        <v>0</v>
      </c>
      <c r="CE40" s="208">
        <v>0</v>
      </c>
      <c r="CF40" s="208">
        <v>0</v>
      </c>
      <c r="CG40" s="208">
        <v>0</v>
      </c>
      <c r="CH40" s="208">
        <v>0</v>
      </c>
      <c r="CI40" s="208">
        <v>0</v>
      </c>
      <c r="CJ40" s="208">
        <v>0</v>
      </c>
      <c r="CK40" s="208">
        <v>0</v>
      </c>
      <c r="CL40" s="208">
        <v>0</v>
      </c>
      <c r="CM40" s="208">
        <v>5.62652721500956e-5</v>
      </c>
      <c r="CN40" s="208">
        <v>0</v>
      </c>
      <c r="CO40" s="208">
        <v>0</v>
      </c>
      <c r="CP40" s="208">
        <v>0</v>
      </c>
      <c r="CQ40" s="208">
        <v>0.0449501020367368</v>
      </c>
      <c r="CR40" s="208">
        <v>0</v>
      </c>
      <c r="CS40" s="208">
        <v>0</v>
      </c>
      <c r="CT40" s="208">
        <v>0</v>
      </c>
      <c r="CU40" s="208">
        <v>0</v>
      </c>
      <c r="CV40" s="208">
        <v>0.00742101144651126</v>
      </c>
      <c r="CW40" s="208">
        <v>0</v>
      </c>
      <c r="CX40" s="208">
        <v>0</v>
      </c>
      <c r="CY40" s="208">
        <v>0</v>
      </c>
      <c r="CZ40" s="208">
        <v>0</v>
      </c>
      <c r="DA40" s="208">
        <v>0</v>
      </c>
      <c r="DB40" s="208">
        <v>0</v>
      </c>
      <c r="DC40" s="208">
        <v>0</v>
      </c>
      <c r="DD40" s="208">
        <v>0</v>
      </c>
      <c r="DE40" s="208">
        <v>0</v>
      </c>
      <c r="DF40" s="208">
        <v>0</v>
      </c>
      <c r="DG40" s="208">
        <v>0</v>
      </c>
      <c r="DH40" s="208">
        <v>0</v>
      </c>
      <c r="DI40" s="208">
        <v>0</v>
      </c>
      <c r="DJ40" s="208">
        <v>0</v>
      </c>
      <c r="DK40" s="208">
        <v>0</v>
      </c>
      <c r="DL40" s="208">
        <v>0</v>
      </c>
      <c r="DM40" s="208">
        <v>0</v>
      </c>
      <c r="DN40" s="208">
        <v>0</v>
      </c>
      <c r="DO40" s="208">
        <v>0</v>
      </c>
      <c r="DP40" s="208">
        <v>0</v>
      </c>
      <c r="DQ40" s="101">
        <f t="shared" si="0"/>
        <v>0.0560213373793243</v>
      </c>
      <c r="DR40" s="210">
        <v>0.00188807894758748</v>
      </c>
      <c r="DS40" s="208">
        <v>1.14202749277212</v>
      </c>
      <c r="DT40" s="85">
        <f t="shared" si="1"/>
        <v>1.14391557171971</v>
      </c>
      <c r="DU40" s="208">
        <v>0</v>
      </c>
      <c r="DV40" s="208">
        <v>0</v>
      </c>
      <c r="DW40" s="208">
        <v>0</v>
      </c>
      <c r="DX40" s="208">
        <v>0.150805760573088</v>
      </c>
      <c r="DY40" s="208">
        <v>0</v>
      </c>
      <c r="DZ40" s="117">
        <f t="shared" si="2"/>
        <v>1.29472133229279</v>
      </c>
      <c r="EA40" s="118">
        <f t="shared" si="3"/>
        <v>1.35074266967212</v>
      </c>
    </row>
    <row r="41" spans="1:131">
      <c r="A41" s="86" t="s">
        <v>213</v>
      </c>
      <c r="B41" s="200" t="s">
        <v>214</v>
      </c>
      <c r="C41" s="208">
        <v>4.85067197234334</v>
      </c>
      <c r="D41" s="208">
        <v>1.36269751130312</v>
      </c>
      <c r="E41" s="208">
        <v>0.383816896163432</v>
      </c>
      <c r="F41" s="208">
        <v>0.000579358807514898</v>
      </c>
      <c r="G41" s="208">
        <v>0.0206206130643075</v>
      </c>
      <c r="H41" s="208">
        <v>46.4653924633806</v>
      </c>
      <c r="I41" s="208">
        <v>57.0403191545023</v>
      </c>
      <c r="J41" s="208">
        <v>3.58760968267689</v>
      </c>
      <c r="K41" s="208">
        <v>94.636510096137</v>
      </c>
      <c r="L41" s="208">
        <v>2.99777475156219</v>
      </c>
      <c r="M41" s="208">
        <v>1.79407663531925</v>
      </c>
      <c r="N41" s="208">
        <v>26.3627555943447</v>
      </c>
      <c r="O41" s="208">
        <v>17.7457194188117</v>
      </c>
      <c r="P41" s="208">
        <v>88.2031053277842</v>
      </c>
      <c r="Q41" s="208">
        <v>10.6561904241549</v>
      </c>
      <c r="R41" s="208">
        <v>3.29268814491424</v>
      </c>
      <c r="S41" s="208">
        <v>0.14229805755216</v>
      </c>
      <c r="T41" s="208">
        <v>2.99441875791393</v>
      </c>
      <c r="U41" s="208">
        <v>6.42882524585446</v>
      </c>
      <c r="V41" s="208">
        <v>2.3268522904564</v>
      </c>
      <c r="W41" s="208">
        <v>27.3042466645403</v>
      </c>
      <c r="X41" s="208">
        <v>16.1361255946389</v>
      </c>
      <c r="Y41" s="208">
        <v>0.236244023437888</v>
      </c>
      <c r="Z41" s="208">
        <v>23.9100638479223</v>
      </c>
      <c r="AA41" s="208">
        <v>3.93193125783795</v>
      </c>
      <c r="AB41" s="208">
        <v>2.14809742856444</v>
      </c>
      <c r="AC41" s="208">
        <v>3.6632545378209</v>
      </c>
      <c r="AD41" s="208">
        <v>8.48891772999618</v>
      </c>
      <c r="AE41" s="208">
        <v>8.01300465828624</v>
      </c>
      <c r="AF41" s="208">
        <v>0.0746847716552512</v>
      </c>
      <c r="AG41" s="208">
        <v>23.0703659973243</v>
      </c>
      <c r="AH41" s="208">
        <v>0.0573150724583301</v>
      </c>
      <c r="AI41" s="208">
        <v>0.384424746156531</v>
      </c>
      <c r="AJ41" s="208">
        <v>0.954887805338855</v>
      </c>
      <c r="AK41" s="208">
        <v>3.16147769036474</v>
      </c>
      <c r="AL41" s="208">
        <v>90.4148703324854</v>
      </c>
      <c r="AM41" s="208">
        <v>4.27039587413684</v>
      </c>
      <c r="AN41" s="208">
        <v>0.243705155693253</v>
      </c>
      <c r="AO41" s="208">
        <v>0.1835697705647</v>
      </c>
      <c r="AP41" s="208">
        <v>2.88320153510887</v>
      </c>
      <c r="AQ41" s="208">
        <v>1.17167072319118</v>
      </c>
      <c r="AR41" s="208">
        <v>14.5053257340504</v>
      </c>
      <c r="AS41" s="208">
        <v>0.203195812103392</v>
      </c>
      <c r="AT41" s="208">
        <v>9.39598609344658</v>
      </c>
      <c r="AU41" s="208">
        <v>16.1196320586606</v>
      </c>
      <c r="AV41" s="208">
        <v>3.04853090781449</v>
      </c>
      <c r="AW41" s="208">
        <v>24.3421337236498</v>
      </c>
      <c r="AX41" s="208">
        <v>21.5522317664975</v>
      </c>
      <c r="AY41" s="208">
        <v>23.5527111270519</v>
      </c>
      <c r="AZ41" s="208">
        <v>27.4577042769719</v>
      </c>
      <c r="BA41" s="208">
        <v>6.07652064084605</v>
      </c>
      <c r="BB41" s="208">
        <v>0</v>
      </c>
      <c r="BC41" s="209">
        <v>738.249349755663</v>
      </c>
      <c r="BD41" s="210">
        <v>0</v>
      </c>
      <c r="BE41" s="208">
        <v>263.282560037772</v>
      </c>
      <c r="BF41" s="208">
        <v>263.282560037772</v>
      </c>
      <c r="BG41" s="208">
        <v>0</v>
      </c>
      <c r="BH41" s="208">
        <v>0</v>
      </c>
      <c r="BI41" s="208">
        <v>349.323884190578</v>
      </c>
      <c r="BJ41" s="208">
        <v>0</v>
      </c>
      <c r="BK41" s="208">
        <v>0</v>
      </c>
      <c r="BL41" s="211">
        <v>612.60644422835</v>
      </c>
      <c r="BM41" s="213">
        <v>1350.85579398401</v>
      </c>
      <c r="BN41" s="212"/>
      <c r="BO41" s="86" t="s">
        <v>71</v>
      </c>
      <c r="BP41" s="87" t="s">
        <v>126</v>
      </c>
      <c r="BQ41" s="208">
        <v>11.7554184777109</v>
      </c>
      <c r="BR41" s="208">
        <v>9.52694449101674</v>
      </c>
      <c r="BS41" s="208">
        <v>0.516176575595291</v>
      </c>
      <c r="BT41" s="208">
        <v>1.64371282958675e-5</v>
      </c>
      <c r="BU41" s="208">
        <v>0.005552264553767</v>
      </c>
      <c r="BV41" s="208">
        <v>16.4380759179248</v>
      </c>
      <c r="BW41" s="208">
        <v>23.0000981271649</v>
      </c>
      <c r="BX41" s="208">
        <v>2.08907387999842</v>
      </c>
      <c r="BY41" s="208">
        <v>0.0100844118313982</v>
      </c>
      <c r="BZ41" s="208">
        <v>0.0039173346602595</v>
      </c>
      <c r="CA41" s="208">
        <v>0.157749669983338</v>
      </c>
      <c r="CB41" s="208">
        <v>0.241239085683487</v>
      </c>
      <c r="CC41" s="208">
        <v>0.073847534001961</v>
      </c>
      <c r="CD41" s="208">
        <v>0.00818410806735881</v>
      </c>
      <c r="CE41" s="208">
        <v>0.000495201094513192</v>
      </c>
      <c r="CF41" s="208">
        <v>0.0457624296065644</v>
      </c>
      <c r="CG41" s="208">
        <v>0.00443017359218793</v>
      </c>
      <c r="CH41" s="208">
        <v>2.02278259200379</v>
      </c>
      <c r="CI41" s="208">
        <v>0.883406091871429</v>
      </c>
      <c r="CJ41" s="208">
        <v>12.7206504086965</v>
      </c>
      <c r="CK41" s="208">
        <v>0.0177038601713963</v>
      </c>
      <c r="CL41" s="208">
        <v>0.028699516933942</v>
      </c>
      <c r="CM41" s="208">
        <v>0.0648581788277439</v>
      </c>
      <c r="CN41" s="208">
        <v>1.15620074798318</v>
      </c>
      <c r="CO41" s="208">
        <v>1.86406320635415</v>
      </c>
      <c r="CP41" s="208">
        <v>0.0998243381245176</v>
      </c>
      <c r="CQ41" s="208">
        <v>1.21800443617104</v>
      </c>
      <c r="CR41" s="208">
        <v>16.8407748042651</v>
      </c>
      <c r="CS41" s="208">
        <v>3.97080877114934</v>
      </c>
      <c r="CT41" s="208">
        <v>0.014066025014711</v>
      </c>
      <c r="CU41" s="208">
        <v>0.592229672713299</v>
      </c>
      <c r="CV41" s="208">
        <v>0.475296284935297</v>
      </c>
      <c r="CW41" s="208">
        <v>0.187920189552848</v>
      </c>
      <c r="CX41" s="208">
        <v>0.115356855023063</v>
      </c>
      <c r="CY41" s="208">
        <v>1.82903511474181</v>
      </c>
      <c r="CZ41" s="208">
        <v>10.4105796485881</v>
      </c>
      <c r="DA41" s="208">
        <v>5.19441693981405</v>
      </c>
      <c r="DB41" s="208">
        <v>0.0039685894473622</v>
      </c>
      <c r="DC41" s="208">
        <v>0.00999717912271271</v>
      </c>
      <c r="DD41" s="208">
        <v>0.284767918476152</v>
      </c>
      <c r="DE41" s="208">
        <v>0.33865743942177</v>
      </c>
      <c r="DF41" s="208">
        <v>18.2925704213824</v>
      </c>
      <c r="DG41" s="208">
        <v>0.0634462971680192</v>
      </c>
      <c r="DH41" s="208">
        <v>10.1152038628621</v>
      </c>
      <c r="DI41" s="208">
        <v>1.51386430783898</v>
      </c>
      <c r="DJ41" s="208">
        <v>0.0439755301911375</v>
      </c>
      <c r="DK41" s="208">
        <v>4.12403154103665</v>
      </c>
      <c r="DL41" s="208">
        <v>1.56096380216729</v>
      </c>
      <c r="DM41" s="208">
        <v>34.8967781352636</v>
      </c>
      <c r="DN41" s="208">
        <v>75.0512652679474</v>
      </c>
      <c r="DO41" s="208">
        <v>7.32003645449618</v>
      </c>
      <c r="DP41" s="208">
        <v>0</v>
      </c>
      <c r="DQ41" s="101">
        <f t="shared" si="0"/>
        <v>277.203270549371</v>
      </c>
      <c r="DR41" s="210">
        <v>1.4254241166215</v>
      </c>
      <c r="DS41" s="208">
        <v>459.637970640497</v>
      </c>
      <c r="DT41" s="85">
        <f t="shared" si="1"/>
        <v>461.063394757118</v>
      </c>
      <c r="DU41" s="208">
        <v>50.0817339637018</v>
      </c>
      <c r="DV41" s="208">
        <v>0</v>
      </c>
      <c r="DW41" s="208">
        <v>2042.17726166365</v>
      </c>
      <c r="DX41" s="208">
        <v>41.9198425362418</v>
      </c>
      <c r="DY41" s="208">
        <v>0</v>
      </c>
      <c r="DZ41" s="117">
        <f t="shared" si="2"/>
        <v>2595.24223292072</v>
      </c>
      <c r="EA41" s="118">
        <f t="shared" si="3"/>
        <v>2872.44550347009</v>
      </c>
    </row>
    <row r="42" spans="1:131">
      <c r="A42" s="86" t="s">
        <v>215</v>
      </c>
      <c r="B42" s="200" t="s">
        <v>216</v>
      </c>
      <c r="C42" s="208">
        <v>0</v>
      </c>
      <c r="D42" s="208">
        <v>0</v>
      </c>
      <c r="E42" s="208">
        <v>0.0164345749740022</v>
      </c>
      <c r="F42" s="208">
        <v>0.000202200948554473</v>
      </c>
      <c r="G42" s="208">
        <v>0</v>
      </c>
      <c r="H42" s="208">
        <v>2.55036645207942</v>
      </c>
      <c r="I42" s="208">
        <v>4.98189023970404</v>
      </c>
      <c r="J42" s="208">
        <v>10.9490505724534</v>
      </c>
      <c r="K42" s="208">
        <v>0</v>
      </c>
      <c r="L42" s="208">
        <v>0.172670788574871</v>
      </c>
      <c r="M42" s="208">
        <v>0.182890983463123</v>
      </c>
      <c r="N42" s="208">
        <v>0.298014594635364</v>
      </c>
      <c r="O42" s="208">
        <v>0.77427383815105</v>
      </c>
      <c r="P42" s="208">
        <v>3.03241857762611</v>
      </c>
      <c r="Q42" s="208">
        <v>23.2930920505446</v>
      </c>
      <c r="R42" s="208">
        <v>0.175551166245943</v>
      </c>
      <c r="S42" s="208">
        <v>0.0425038605667416</v>
      </c>
      <c r="T42" s="208">
        <v>0</v>
      </c>
      <c r="U42" s="208">
        <v>0.175752136386019</v>
      </c>
      <c r="V42" s="208">
        <v>0.0769433585165422</v>
      </c>
      <c r="W42" s="208">
        <v>0.933960803691117</v>
      </c>
      <c r="X42" s="208">
        <v>0.260555396622665</v>
      </c>
      <c r="Y42" s="208">
        <v>0.338579851812283</v>
      </c>
      <c r="Z42" s="208">
        <v>1.01359192493431</v>
      </c>
      <c r="AA42" s="208">
        <v>0.8242895438212</v>
      </c>
      <c r="AB42" s="208">
        <v>0.0928644827621724</v>
      </c>
      <c r="AC42" s="208">
        <v>1.01157858799973</v>
      </c>
      <c r="AD42" s="208">
        <v>1.0799372756432</v>
      </c>
      <c r="AE42" s="208">
        <v>0.654719672105581</v>
      </c>
      <c r="AF42" s="208">
        <v>0.0200068906858794</v>
      </c>
      <c r="AG42" s="208">
        <v>2.16235077225687</v>
      </c>
      <c r="AH42" s="208">
        <v>0</v>
      </c>
      <c r="AI42" s="208">
        <v>0.408654507712297</v>
      </c>
      <c r="AJ42" s="208">
        <v>0.193006438343774</v>
      </c>
      <c r="AK42" s="208">
        <v>0.967465042259822</v>
      </c>
      <c r="AL42" s="208">
        <v>320.920771054894</v>
      </c>
      <c r="AM42" s="208">
        <v>2.80591733762664</v>
      </c>
      <c r="AN42" s="208">
        <v>0</v>
      </c>
      <c r="AO42" s="208">
        <v>1.30373780223952</v>
      </c>
      <c r="AP42" s="208">
        <v>1.44143556854924</v>
      </c>
      <c r="AQ42" s="208">
        <v>0.0286124958405262</v>
      </c>
      <c r="AR42" s="208">
        <v>1.94344726271108</v>
      </c>
      <c r="AS42" s="208">
        <v>9.92216198411763</v>
      </c>
      <c r="AT42" s="208">
        <v>30.812003876677</v>
      </c>
      <c r="AU42" s="208">
        <v>39.3914392695807</v>
      </c>
      <c r="AV42" s="208">
        <v>7.1843275655215</v>
      </c>
      <c r="AW42" s="208">
        <v>207.373716656244</v>
      </c>
      <c r="AX42" s="208">
        <v>25.8860105474751</v>
      </c>
      <c r="AY42" s="208">
        <v>46.7136209554438</v>
      </c>
      <c r="AZ42" s="208">
        <v>1.47606029113584</v>
      </c>
      <c r="BA42" s="208">
        <v>15.3990639316035</v>
      </c>
      <c r="BB42" s="208">
        <v>0</v>
      </c>
      <c r="BC42" s="209">
        <v>769.285943185181</v>
      </c>
      <c r="BD42" s="210">
        <v>0</v>
      </c>
      <c r="BE42" s="208">
        <v>63.3657485174642</v>
      </c>
      <c r="BF42" s="208">
        <v>63.3657485174642</v>
      </c>
      <c r="BG42" s="208">
        <v>0</v>
      </c>
      <c r="BH42" s="208">
        <v>0</v>
      </c>
      <c r="BI42" s="208">
        <v>34.1741321866933</v>
      </c>
      <c r="BJ42" s="208">
        <v>0</v>
      </c>
      <c r="BK42" s="208">
        <v>0</v>
      </c>
      <c r="BL42" s="211">
        <v>97.5398807041575</v>
      </c>
      <c r="BM42" s="213">
        <v>866.825823889338</v>
      </c>
      <c r="BN42" s="212"/>
      <c r="BO42" s="86" t="s">
        <v>72</v>
      </c>
      <c r="BP42" s="87" t="s">
        <v>127</v>
      </c>
      <c r="BQ42" s="208">
        <v>0</v>
      </c>
      <c r="BR42" s="208">
        <v>0</v>
      </c>
      <c r="BS42" s="208">
        <v>0</v>
      </c>
      <c r="BT42" s="208">
        <v>0</v>
      </c>
      <c r="BU42" s="208">
        <v>0</v>
      </c>
      <c r="BV42" s="208">
        <v>0</v>
      </c>
      <c r="BW42" s="208">
        <v>0</v>
      </c>
      <c r="BX42" s="208">
        <v>0</v>
      </c>
      <c r="BY42" s="208">
        <v>0</v>
      </c>
      <c r="BZ42" s="208">
        <v>0</v>
      </c>
      <c r="CA42" s="208">
        <v>0</v>
      </c>
      <c r="CB42" s="208">
        <v>0</v>
      </c>
      <c r="CC42" s="208">
        <v>0</v>
      </c>
      <c r="CD42" s="208">
        <v>0</v>
      </c>
      <c r="CE42" s="208">
        <v>0</v>
      </c>
      <c r="CF42" s="208">
        <v>0</v>
      </c>
      <c r="CG42" s="208">
        <v>0</v>
      </c>
      <c r="CH42" s="208">
        <v>0</v>
      </c>
      <c r="CI42" s="208">
        <v>0</v>
      </c>
      <c r="CJ42" s="208">
        <v>0</v>
      </c>
      <c r="CK42" s="208">
        <v>0</v>
      </c>
      <c r="CL42" s="208">
        <v>0</v>
      </c>
      <c r="CM42" s="208">
        <v>0</v>
      </c>
      <c r="CN42" s="208">
        <v>0</v>
      </c>
      <c r="CO42" s="208">
        <v>0</v>
      </c>
      <c r="CP42" s="208">
        <v>0</v>
      </c>
      <c r="CQ42" s="208">
        <v>0</v>
      </c>
      <c r="CR42" s="208">
        <v>0</v>
      </c>
      <c r="CS42" s="208">
        <v>0</v>
      </c>
      <c r="CT42" s="208">
        <v>0</v>
      </c>
      <c r="CU42" s="208">
        <v>0</v>
      </c>
      <c r="CV42" s="208">
        <v>0</v>
      </c>
      <c r="CW42" s="208">
        <v>0</v>
      </c>
      <c r="CX42" s="208">
        <v>0</v>
      </c>
      <c r="CY42" s="208">
        <v>0</v>
      </c>
      <c r="CZ42" s="208">
        <v>0</v>
      </c>
      <c r="DA42" s="208">
        <v>0</v>
      </c>
      <c r="DB42" s="208">
        <v>0</v>
      </c>
      <c r="DC42" s="208">
        <v>0</v>
      </c>
      <c r="DD42" s="208">
        <v>0</v>
      </c>
      <c r="DE42" s="208">
        <v>0</v>
      </c>
      <c r="DF42" s="208">
        <v>0</v>
      </c>
      <c r="DG42" s="208">
        <v>0</v>
      </c>
      <c r="DH42" s="208">
        <v>0</v>
      </c>
      <c r="DI42" s="208">
        <v>0</v>
      </c>
      <c r="DJ42" s="208">
        <v>0</v>
      </c>
      <c r="DK42" s="208">
        <v>0</v>
      </c>
      <c r="DL42" s="208">
        <v>0</v>
      </c>
      <c r="DM42" s="208">
        <v>0</v>
      </c>
      <c r="DN42" s="208">
        <v>0</v>
      </c>
      <c r="DO42" s="208">
        <v>0</v>
      </c>
      <c r="DP42" s="208">
        <v>0</v>
      </c>
      <c r="DQ42" s="101">
        <f t="shared" si="0"/>
        <v>0</v>
      </c>
      <c r="DR42" s="210">
        <v>0</v>
      </c>
      <c r="DS42" s="208">
        <v>0</v>
      </c>
      <c r="DT42" s="85">
        <f t="shared" si="1"/>
        <v>0</v>
      </c>
      <c r="DU42" s="208">
        <v>0</v>
      </c>
      <c r="DV42" s="208">
        <v>0</v>
      </c>
      <c r="DW42" s="208">
        <v>0</v>
      </c>
      <c r="DX42" s="208">
        <v>0</v>
      </c>
      <c r="DY42" s="208">
        <v>0</v>
      </c>
      <c r="DZ42" s="117">
        <f t="shared" si="2"/>
        <v>0</v>
      </c>
      <c r="EA42" s="118">
        <f t="shared" si="3"/>
        <v>0</v>
      </c>
    </row>
    <row r="43" spans="1:131">
      <c r="A43" s="86" t="s">
        <v>217</v>
      </c>
      <c r="B43" s="200" t="s">
        <v>218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  <c r="AL43" s="208">
        <v>0</v>
      </c>
      <c r="AM43" s="208">
        <v>0</v>
      </c>
      <c r="AN43" s="208">
        <v>0</v>
      </c>
      <c r="AO43" s="208">
        <v>55.1401015363688</v>
      </c>
      <c r="AP43" s="208">
        <v>0</v>
      </c>
      <c r="AQ43" s="208">
        <v>0</v>
      </c>
      <c r="AR43" s="208">
        <v>0</v>
      </c>
      <c r="AS43" s="208">
        <v>0</v>
      </c>
      <c r="AT43" s="208">
        <v>0</v>
      </c>
      <c r="AU43" s="208">
        <v>0</v>
      </c>
      <c r="AV43" s="208">
        <v>0</v>
      </c>
      <c r="AW43" s="208">
        <v>0</v>
      </c>
      <c r="AX43" s="208">
        <v>0</v>
      </c>
      <c r="AY43" s="208">
        <v>2.57611576246817</v>
      </c>
      <c r="AZ43" s="208">
        <v>0</v>
      </c>
      <c r="BA43" s="208">
        <v>0</v>
      </c>
      <c r="BB43" s="208">
        <v>0</v>
      </c>
      <c r="BC43" s="209">
        <v>57.716217298837</v>
      </c>
      <c r="BD43" s="210">
        <v>9.98691388080314</v>
      </c>
      <c r="BE43" s="208">
        <v>17.1692125409306</v>
      </c>
      <c r="BF43" s="208">
        <v>27.1561264217337</v>
      </c>
      <c r="BG43" s="208">
        <v>0</v>
      </c>
      <c r="BH43" s="208">
        <v>0</v>
      </c>
      <c r="BI43" s="208">
        <v>0</v>
      </c>
      <c r="BJ43" s="208">
        <v>0</v>
      </c>
      <c r="BK43" s="208">
        <v>0</v>
      </c>
      <c r="BL43" s="211">
        <v>27.1561264217337</v>
      </c>
      <c r="BM43" s="213">
        <v>84.8723437205707</v>
      </c>
      <c r="BN43" s="212"/>
      <c r="BO43" s="86" t="s">
        <v>73</v>
      </c>
      <c r="BP43" s="87" t="s">
        <v>128</v>
      </c>
      <c r="BQ43" s="208">
        <v>0</v>
      </c>
      <c r="BR43" s="208">
        <v>0</v>
      </c>
      <c r="BS43" s="208">
        <v>0</v>
      </c>
      <c r="BT43" s="208">
        <v>0</v>
      </c>
      <c r="BU43" s="208">
        <v>0</v>
      </c>
      <c r="BV43" s="208">
        <v>0</v>
      </c>
      <c r="BW43" s="208">
        <v>0</v>
      </c>
      <c r="BX43" s="208">
        <v>0</v>
      </c>
      <c r="BY43" s="208">
        <v>0</v>
      </c>
      <c r="BZ43" s="208">
        <v>0</v>
      </c>
      <c r="CA43" s="208">
        <v>0</v>
      </c>
      <c r="CB43" s="208">
        <v>0</v>
      </c>
      <c r="CC43" s="208">
        <v>0</v>
      </c>
      <c r="CD43" s="208">
        <v>0</v>
      </c>
      <c r="CE43" s="208">
        <v>0</v>
      </c>
      <c r="CF43" s="208">
        <v>0</v>
      </c>
      <c r="CG43" s="208">
        <v>0</v>
      </c>
      <c r="CH43" s="208">
        <v>0</v>
      </c>
      <c r="CI43" s="208">
        <v>0</v>
      </c>
      <c r="CJ43" s="208">
        <v>0</v>
      </c>
      <c r="CK43" s="208">
        <v>0</v>
      </c>
      <c r="CL43" s="208">
        <v>0</v>
      </c>
      <c r="CM43" s="208">
        <v>0</v>
      </c>
      <c r="CN43" s="208">
        <v>0</v>
      </c>
      <c r="CO43" s="208">
        <v>0</v>
      </c>
      <c r="CP43" s="208">
        <v>0</v>
      </c>
      <c r="CQ43" s="208">
        <v>0</v>
      </c>
      <c r="CR43" s="208">
        <v>0</v>
      </c>
      <c r="CS43" s="208">
        <v>0</v>
      </c>
      <c r="CT43" s="208">
        <v>0</v>
      </c>
      <c r="CU43" s="208">
        <v>0</v>
      </c>
      <c r="CV43" s="208">
        <v>0</v>
      </c>
      <c r="CW43" s="208">
        <v>0</v>
      </c>
      <c r="CX43" s="208">
        <v>0</v>
      </c>
      <c r="CY43" s="208">
        <v>0</v>
      </c>
      <c r="CZ43" s="208">
        <v>0</v>
      </c>
      <c r="DA43" s="208">
        <v>0</v>
      </c>
      <c r="DB43" s="208">
        <v>0</v>
      </c>
      <c r="DC43" s="208">
        <v>0</v>
      </c>
      <c r="DD43" s="208">
        <v>0</v>
      </c>
      <c r="DE43" s="208">
        <v>0</v>
      </c>
      <c r="DF43" s="208">
        <v>0</v>
      </c>
      <c r="DG43" s="208">
        <v>0</v>
      </c>
      <c r="DH43" s="208">
        <v>0</v>
      </c>
      <c r="DI43" s="208">
        <v>0</v>
      </c>
      <c r="DJ43" s="208">
        <v>0</v>
      </c>
      <c r="DK43" s="208">
        <v>0</v>
      </c>
      <c r="DL43" s="208">
        <v>0</v>
      </c>
      <c r="DM43" s="208">
        <v>0</v>
      </c>
      <c r="DN43" s="208">
        <v>0</v>
      </c>
      <c r="DO43" s="208">
        <v>0</v>
      </c>
      <c r="DP43" s="208">
        <v>0</v>
      </c>
      <c r="DQ43" s="101">
        <f t="shared" si="0"/>
        <v>0</v>
      </c>
      <c r="DR43" s="210">
        <v>0</v>
      </c>
      <c r="DS43" s="208">
        <v>0</v>
      </c>
      <c r="DT43" s="85">
        <f t="shared" si="1"/>
        <v>0</v>
      </c>
      <c r="DU43" s="208">
        <v>0</v>
      </c>
      <c r="DV43" s="208">
        <v>0</v>
      </c>
      <c r="DW43" s="208">
        <v>0</v>
      </c>
      <c r="DX43" s="208">
        <v>0</v>
      </c>
      <c r="DY43" s="208">
        <v>0</v>
      </c>
      <c r="DZ43" s="117">
        <f t="shared" si="2"/>
        <v>0</v>
      </c>
      <c r="EA43" s="118">
        <f t="shared" si="3"/>
        <v>0</v>
      </c>
    </row>
    <row r="44" spans="1:131">
      <c r="A44" s="86" t="s">
        <v>219</v>
      </c>
      <c r="B44" s="200" t="s">
        <v>220</v>
      </c>
      <c r="C44" s="208">
        <v>34.4235048204707</v>
      </c>
      <c r="D44" s="208">
        <v>21.8383462122316</v>
      </c>
      <c r="E44" s="208">
        <v>1.17030333442108</v>
      </c>
      <c r="F44" s="208">
        <v>0</v>
      </c>
      <c r="G44" s="208">
        <v>0.00293962733885928</v>
      </c>
      <c r="H44" s="208">
        <v>3.6879726565097</v>
      </c>
      <c r="I44" s="208">
        <v>0.278063183237737</v>
      </c>
      <c r="J44" s="208">
        <v>0.645390622798368</v>
      </c>
      <c r="K44" s="208">
        <v>0</v>
      </c>
      <c r="L44" s="208">
        <v>0</v>
      </c>
      <c r="M44" s="208">
        <v>0</v>
      </c>
      <c r="N44" s="208">
        <v>0</v>
      </c>
      <c r="O44" s="208">
        <v>3.4065476511301</v>
      </c>
      <c r="P44" s="208">
        <v>0.117962813059858</v>
      </c>
      <c r="Q44" s="208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8">
        <v>0</v>
      </c>
      <c r="X44" s="208">
        <v>0</v>
      </c>
      <c r="Y44" s="208">
        <v>0</v>
      </c>
      <c r="Z44" s="208">
        <v>0.311817837478447</v>
      </c>
      <c r="AA44" s="208">
        <v>0</v>
      </c>
      <c r="AB44" s="208">
        <v>0</v>
      </c>
      <c r="AC44" s="208">
        <v>0</v>
      </c>
      <c r="AD44" s="208">
        <v>0.0875058079612713</v>
      </c>
      <c r="AE44" s="208">
        <v>0.0299859685870434</v>
      </c>
      <c r="AF44" s="208">
        <v>0</v>
      </c>
      <c r="AG44" s="208">
        <v>0.0598534523172302</v>
      </c>
      <c r="AH44" s="208">
        <v>0.0470732542585495</v>
      </c>
      <c r="AI44" s="208">
        <v>0.135567315090259</v>
      </c>
      <c r="AJ44" s="208">
        <v>1.13880206726993</v>
      </c>
      <c r="AK44" s="208">
        <v>8.28772026992021</v>
      </c>
      <c r="AL44" s="208">
        <v>33.0576343679026</v>
      </c>
      <c r="AM44" s="208">
        <v>35.2969761913084</v>
      </c>
      <c r="AN44" s="208">
        <v>0.214892610474556</v>
      </c>
      <c r="AO44" s="208">
        <v>0.516048041511795</v>
      </c>
      <c r="AP44" s="208">
        <v>1.13595784096063</v>
      </c>
      <c r="AQ44" s="208">
        <v>0.794975941216303</v>
      </c>
      <c r="AR44" s="208">
        <v>1.26620653320704</v>
      </c>
      <c r="AS44" s="208">
        <v>2.42930421095358</v>
      </c>
      <c r="AT44" s="208">
        <v>2.25780646287155</v>
      </c>
      <c r="AU44" s="208">
        <v>5.82002531601218</v>
      </c>
      <c r="AV44" s="208">
        <v>0.637321509616072</v>
      </c>
      <c r="AW44" s="208">
        <v>9.32938046681884</v>
      </c>
      <c r="AX44" s="208">
        <v>7.57287634227107</v>
      </c>
      <c r="AY44" s="208">
        <v>17.1240172423201</v>
      </c>
      <c r="AZ44" s="208">
        <v>4.56076153282288</v>
      </c>
      <c r="BA44" s="208">
        <v>1.48516711469911</v>
      </c>
      <c r="BB44" s="208">
        <v>0</v>
      </c>
      <c r="BC44" s="209">
        <v>199.168708619048</v>
      </c>
      <c r="BD44" s="210">
        <v>0</v>
      </c>
      <c r="BE44" s="208">
        <v>0</v>
      </c>
      <c r="BF44" s="208">
        <v>0</v>
      </c>
      <c r="BG44" s="208">
        <v>0</v>
      </c>
      <c r="BH44" s="208">
        <v>0</v>
      </c>
      <c r="BI44" s="208">
        <v>2167.30060288093</v>
      </c>
      <c r="BJ44" s="208">
        <v>0</v>
      </c>
      <c r="BK44" s="208">
        <v>0</v>
      </c>
      <c r="BL44" s="211">
        <v>2167.30060288093</v>
      </c>
      <c r="BM44" s="213">
        <v>2366.46931149998</v>
      </c>
      <c r="BN44" s="212"/>
      <c r="BO44" s="86" t="s">
        <v>74</v>
      </c>
      <c r="BP44" s="87" t="s">
        <v>129</v>
      </c>
      <c r="BQ44" s="208">
        <v>0</v>
      </c>
      <c r="BR44" s="208">
        <v>0</v>
      </c>
      <c r="BS44" s="208">
        <v>0</v>
      </c>
      <c r="BT44" s="208">
        <v>0</v>
      </c>
      <c r="BU44" s="208">
        <v>0</v>
      </c>
      <c r="BV44" s="208">
        <v>0</v>
      </c>
      <c r="BW44" s="208">
        <v>0</v>
      </c>
      <c r="BX44" s="208">
        <v>0</v>
      </c>
      <c r="BY44" s="208">
        <v>0</v>
      </c>
      <c r="BZ44" s="208">
        <v>0</v>
      </c>
      <c r="CA44" s="208">
        <v>0</v>
      </c>
      <c r="CB44" s="208">
        <v>0</v>
      </c>
      <c r="CC44" s="208">
        <v>0</v>
      </c>
      <c r="CD44" s="208">
        <v>0</v>
      </c>
      <c r="CE44" s="208">
        <v>0</v>
      </c>
      <c r="CF44" s="208">
        <v>0</v>
      </c>
      <c r="CG44" s="208">
        <v>0</v>
      </c>
      <c r="CH44" s="208">
        <v>0</v>
      </c>
      <c r="CI44" s="208">
        <v>0</v>
      </c>
      <c r="CJ44" s="208">
        <v>0</v>
      </c>
      <c r="CK44" s="208">
        <v>0</v>
      </c>
      <c r="CL44" s="208">
        <v>0</v>
      </c>
      <c r="CM44" s="208">
        <v>0</v>
      </c>
      <c r="CN44" s="208">
        <v>0</v>
      </c>
      <c r="CO44" s="208">
        <v>0</v>
      </c>
      <c r="CP44" s="208">
        <v>0</v>
      </c>
      <c r="CQ44" s="208">
        <v>0</v>
      </c>
      <c r="CR44" s="208">
        <v>0</v>
      </c>
      <c r="CS44" s="208">
        <v>0</v>
      </c>
      <c r="CT44" s="208">
        <v>0</v>
      </c>
      <c r="CU44" s="208">
        <v>0</v>
      </c>
      <c r="CV44" s="208">
        <v>0</v>
      </c>
      <c r="CW44" s="208">
        <v>0</v>
      </c>
      <c r="CX44" s="208">
        <v>0</v>
      </c>
      <c r="CY44" s="208">
        <v>0</v>
      </c>
      <c r="CZ44" s="208">
        <v>0</v>
      </c>
      <c r="DA44" s="208">
        <v>0</v>
      </c>
      <c r="DB44" s="208">
        <v>0</v>
      </c>
      <c r="DC44" s="208">
        <v>0</v>
      </c>
      <c r="DD44" s="208">
        <v>0</v>
      </c>
      <c r="DE44" s="208">
        <v>0</v>
      </c>
      <c r="DF44" s="208">
        <v>0</v>
      </c>
      <c r="DG44" s="208">
        <v>0</v>
      </c>
      <c r="DH44" s="208">
        <v>0</v>
      </c>
      <c r="DI44" s="208">
        <v>0</v>
      </c>
      <c r="DJ44" s="208">
        <v>0</v>
      </c>
      <c r="DK44" s="208">
        <v>0</v>
      </c>
      <c r="DL44" s="208">
        <v>0</v>
      </c>
      <c r="DM44" s="208">
        <v>0</v>
      </c>
      <c r="DN44" s="208">
        <v>0</v>
      </c>
      <c r="DO44" s="208">
        <v>0</v>
      </c>
      <c r="DP44" s="208">
        <v>0</v>
      </c>
      <c r="DQ44" s="101">
        <f t="shared" si="0"/>
        <v>0</v>
      </c>
      <c r="DR44" s="210">
        <v>0</v>
      </c>
      <c r="DS44" s="208">
        <v>0</v>
      </c>
      <c r="DT44" s="85">
        <f t="shared" si="1"/>
        <v>0</v>
      </c>
      <c r="DU44" s="208">
        <v>0</v>
      </c>
      <c r="DV44" s="208">
        <v>0</v>
      </c>
      <c r="DW44" s="208">
        <v>0</v>
      </c>
      <c r="DX44" s="208">
        <v>0</v>
      </c>
      <c r="DY44" s="208">
        <v>0</v>
      </c>
      <c r="DZ44" s="117">
        <f t="shared" si="2"/>
        <v>0</v>
      </c>
      <c r="EA44" s="118">
        <f t="shared" si="3"/>
        <v>0</v>
      </c>
    </row>
    <row r="45" spans="1:131">
      <c r="A45" s="86" t="s">
        <v>221</v>
      </c>
      <c r="B45" s="200" t="s">
        <v>222</v>
      </c>
      <c r="C45" s="208">
        <v>0</v>
      </c>
      <c r="D45" s="208">
        <v>0</v>
      </c>
      <c r="E45" s="208">
        <v>0</v>
      </c>
      <c r="F45" s="208">
        <v>0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0</v>
      </c>
      <c r="S45" s="208">
        <v>0</v>
      </c>
      <c r="T45" s="208">
        <v>0</v>
      </c>
      <c r="U45" s="208">
        <v>0</v>
      </c>
      <c r="V45" s="208">
        <v>0</v>
      </c>
      <c r="W45" s="208">
        <v>0</v>
      </c>
      <c r="X45" s="208">
        <v>0</v>
      </c>
      <c r="Y45" s="208">
        <v>0</v>
      </c>
      <c r="Z45" s="208">
        <v>0</v>
      </c>
      <c r="AA45" s="208">
        <v>0</v>
      </c>
      <c r="AB45" s="208">
        <v>0</v>
      </c>
      <c r="AC45" s="208">
        <v>0</v>
      </c>
      <c r="AD45" s="208">
        <v>0</v>
      </c>
      <c r="AE45" s="208">
        <v>0</v>
      </c>
      <c r="AF45" s="208">
        <v>0</v>
      </c>
      <c r="AG45" s="208">
        <v>0</v>
      </c>
      <c r="AH45" s="208">
        <v>0</v>
      </c>
      <c r="AI45" s="208">
        <v>0</v>
      </c>
      <c r="AJ45" s="208">
        <v>0</v>
      </c>
      <c r="AK45" s="208">
        <v>0</v>
      </c>
      <c r="AL45" s="208">
        <v>0</v>
      </c>
      <c r="AM45" s="208">
        <v>0</v>
      </c>
      <c r="AN45" s="208">
        <v>0</v>
      </c>
      <c r="AO45" s="208">
        <v>0</v>
      </c>
      <c r="AP45" s="208">
        <v>0</v>
      </c>
      <c r="AQ45" s="208">
        <v>0</v>
      </c>
      <c r="AR45" s="208">
        <v>0</v>
      </c>
      <c r="AS45" s="208">
        <v>0</v>
      </c>
      <c r="AT45" s="208">
        <v>0</v>
      </c>
      <c r="AU45" s="208">
        <v>0</v>
      </c>
      <c r="AV45" s="208">
        <v>0</v>
      </c>
      <c r="AW45" s="208">
        <v>0</v>
      </c>
      <c r="AX45" s="208">
        <v>0</v>
      </c>
      <c r="AY45" s="208">
        <v>0</v>
      </c>
      <c r="AZ45" s="208">
        <v>0</v>
      </c>
      <c r="BA45" s="208">
        <v>0</v>
      </c>
      <c r="BB45" s="208">
        <v>0</v>
      </c>
      <c r="BC45" s="209">
        <v>0</v>
      </c>
      <c r="BD45" s="210">
        <v>0</v>
      </c>
      <c r="BE45" s="208">
        <v>0</v>
      </c>
      <c r="BF45" s="208">
        <v>0</v>
      </c>
      <c r="BG45" s="208">
        <v>0</v>
      </c>
      <c r="BH45" s="208">
        <v>0</v>
      </c>
      <c r="BI45" s="208">
        <v>0</v>
      </c>
      <c r="BJ45" s="208">
        <v>0</v>
      </c>
      <c r="BK45" s="208">
        <v>0</v>
      </c>
      <c r="BL45" s="211">
        <v>0</v>
      </c>
      <c r="BM45" s="213">
        <v>0</v>
      </c>
      <c r="BN45" s="212"/>
      <c r="BO45" s="86" t="s">
        <v>75</v>
      </c>
      <c r="BP45" s="87" t="s">
        <v>130</v>
      </c>
      <c r="BQ45" s="208">
        <v>0</v>
      </c>
      <c r="BR45" s="208">
        <v>0</v>
      </c>
      <c r="BS45" s="208">
        <v>0</v>
      </c>
      <c r="BT45" s="208">
        <v>0</v>
      </c>
      <c r="BU45" s="208">
        <v>0</v>
      </c>
      <c r="BV45" s="208">
        <v>0</v>
      </c>
      <c r="BW45" s="208">
        <v>0</v>
      </c>
      <c r="BX45" s="208">
        <v>0</v>
      </c>
      <c r="BY45" s="208">
        <v>0</v>
      </c>
      <c r="BZ45" s="208">
        <v>0</v>
      </c>
      <c r="CA45" s="208">
        <v>0</v>
      </c>
      <c r="CB45" s="208">
        <v>0</v>
      </c>
      <c r="CC45" s="208">
        <v>0</v>
      </c>
      <c r="CD45" s="208">
        <v>0</v>
      </c>
      <c r="CE45" s="208">
        <v>0</v>
      </c>
      <c r="CF45" s="208">
        <v>0</v>
      </c>
      <c r="CG45" s="208">
        <v>0</v>
      </c>
      <c r="CH45" s="208">
        <v>0</v>
      </c>
      <c r="CI45" s="208">
        <v>0</v>
      </c>
      <c r="CJ45" s="208">
        <v>0</v>
      </c>
      <c r="CK45" s="208">
        <v>0</v>
      </c>
      <c r="CL45" s="208">
        <v>0</v>
      </c>
      <c r="CM45" s="208">
        <v>0</v>
      </c>
      <c r="CN45" s="208">
        <v>0</v>
      </c>
      <c r="CO45" s="208">
        <v>0</v>
      </c>
      <c r="CP45" s="208">
        <v>0</v>
      </c>
      <c r="CQ45" s="208">
        <v>0</v>
      </c>
      <c r="CR45" s="208">
        <v>0</v>
      </c>
      <c r="CS45" s="208">
        <v>0</v>
      </c>
      <c r="CT45" s="208">
        <v>0</v>
      </c>
      <c r="CU45" s="208">
        <v>0</v>
      </c>
      <c r="CV45" s="208">
        <v>0</v>
      </c>
      <c r="CW45" s="208">
        <v>0</v>
      </c>
      <c r="CX45" s="208">
        <v>0</v>
      </c>
      <c r="CY45" s="208">
        <v>0</v>
      </c>
      <c r="CZ45" s="208">
        <v>0</v>
      </c>
      <c r="DA45" s="208">
        <v>0</v>
      </c>
      <c r="DB45" s="208">
        <v>0</v>
      </c>
      <c r="DC45" s="208">
        <v>0</v>
      </c>
      <c r="DD45" s="208">
        <v>0</v>
      </c>
      <c r="DE45" s="208">
        <v>0</v>
      </c>
      <c r="DF45" s="208">
        <v>0</v>
      </c>
      <c r="DG45" s="208">
        <v>0</v>
      </c>
      <c r="DH45" s="208">
        <v>0</v>
      </c>
      <c r="DI45" s="208">
        <v>0</v>
      </c>
      <c r="DJ45" s="208">
        <v>0</v>
      </c>
      <c r="DK45" s="208">
        <v>0</v>
      </c>
      <c r="DL45" s="208">
        <v>0</v>
      </c>
      <c r="DM45" s="208">
        <v>0</v>
      </c>
      <c r="DN45" s="208">
        <v>0</v>
      </c>
      <c r="DO45" s="208">
        <v>0</v>
      </c>
      <c r="DP45" s="208">
        <v>0</v>
      </c>
      <c r="DQ45" s="101">
        <f t="shared" si="0"/>
        <v>0</v>
      </c>
      <c r="DR45" s="210">
        <v>0</v>
      </c>
      <c r="DS45" s="208">
        <v>0</v>
      </c>
      <c r="DT45" s="85">
        <f t="shared" si="1"/>
        <v>0</v>
      </c>
      <c r="DU45" s="208">
        <v>0</v>
      </c>
      <c r="DV45" s="208">
        <v>0</v>
      </c>
      <c r="DW45" s="208">
        <v>0</v>
      </c>
      <c r="DX45" s="208">
        <v>0</v>
      </c>
      <c r="DY45" s="208">
        <v>0</v>
      </c>
      <c r="DZ45" s="117">
        <f t="shared" si="2"/>
        <v>0</v>
      </c>
      <c r="EA45" s="118">
        <f t="shared" si="3"/>
        <v>0</v>
      </c>
    </row>
    <row r="46" spans="1:131">
      <c r="A46" s="86" t="s">
        <v>223</v>
      </c>
      <c r="B46" s="200" t="s">
        <v>224</v>
      </c>
      <c r="C46" s="208">
        <v>0</v>
      </c>
      <c r="D46" s="208">
        <v>0</v>
      </c>
      <c r="E46" s="208">
        <v>0</v>
      </c>
      <c r="F46" s="208">
        <v>0.0311211833035943</v>
      </c>
      <c r="G46" s="208">
        <v>0.651558899748794</v>
      </c>
      <c r="H46" s="208">
        <v>0.909491172912641</v>
      </c>
      <c r="I46" s="208">
        <v>0.386276922267375</v>
      </c>
      <c r="J46" s="208">
        <v>0.194018124762409</v>
      </c>
      <c r="K46" s="208">
        <v>0</v>
      </c>
      <c r="L46" s="208">
        <v>0.0816369169175152</v>
      </c>
      <c r="M46" s="208">
        <v>0</v>
      </c>
      <c r="N46" s="208">
        <v>0</v>
      </c>
      <c r="O46" s="208">
        <v>0.221846082341402</v>
      </c>
      <c r="P46" s="208">
        <v>3.24772258368319</v>
      </c>
      <c r="Q46" s="208">
        <v>0</v>
      </c>
      <c r="R46" s="208">
        <v>1.12839373492644</v>
      </c>
      <c r="S46" s="208">
        <v>0</v>
      </c>
      <c r="T46" s="208">
        <v>3.39592043155681</v>
      </c>
      <c r="U46" s="208">
        <v>0.0402814746490209</v>
      </c>
      <c r="V46" s="208">
        <v>0</v>
      </c>
      <c r="W46" s="208">
        <v>0.04585271174253</v>
      </c>
      <c r="X46" s="208">
        <v>0.445314690459953</v>
      </c>
      <c r="Y46" s="208">
        <v>0.847860980146119</v>
      </c>
      <c r="Z46" s="208">
        <v>0.0849251116374023</v>
      </c>
      <c r="AA46" s="208">
        <v>0</v>
      </c>
      <c r="AB46" s="208">
        <v>0</v>
      </c>
      <c r="AC46" s="208">
        <v>0.164346270486606</v>
      </c>
      <c r="AD46" s="208">
        <v>0</v>
      </c>
      <c r="AE46" s="208">
        <v>0</v>
      </c>
      <c r="AF46" s="208">
        <v>0</v>
      </c>
      <c r="AG46" s="208">
        <v>0</v>
      </c>
      <c r="AH46" s="208">
        <v>0</v>
      </c>
      <c r="AI46" s="208">
        <v>7.56886834394071e-5</v>
      </c>
      <c r="AJ46" s="208">
        <v>0.170700133257151</v>
      </c>
      <c r="AK46" s="208">
        <v>1.85144568215969</v>
      </c>
      <c r="AL46" s="208">
        <v>2.00990795737823</v>
      </c>
      <c r="AM46" s="208">
        <v>0</v>
      </c>
      <c r="AN46" s="208">
        <v>2.15893268841063</v>
      </c>
      <c r="AO46" s="208">
        <v>0</v>
      </c>
      <c r="AP46" s="208">
        <v>0.864012568251537</v>
      </c>
      <c r="AQ46" s="208">
        <v>0</v>
      </c>
      <c r="AR46" s="208">
        <v>0</v>
      </c>
      <c r="AS46" s="208">
        <v>0</v>
      </c>
      <c r="AT46" s="208">
        <v>0</v>
      </c>
      <c r="AU46" s="208">
        <v>0</v>
      </c>
      <c r="AV46" s="208">
        <v>0</v>
      </c>
      <c r="AW46" s="208">
        <v>0</v>
      </c>
      <c r="AX46" s="208">
        <v>0.0308976057913796</v>
      </c>
      <c r="AY46" s="208">
        <v>0</v>
      </c>
      <c r="AZ46" s="208">
        <v>0</v>
      </c>
      <c r="BA46" s="208">
        <v>0</v>
      </c>
      <c r="BB46" s="208">
        <v>0</v>
      </c>
      <c r="BC46" s="209">
        <v>18.9625396154739</v>
      </c>
      <c r="BD46" s="210">
        <v>27.1626315384493</v>
      </c>
      <c r="BE46" s="208">
        <v>29.2086072756564</v>
      </c>
      <c r="BF46" s="208">
        <v>56.3712388141057</v>
      </c>
      <c r="BG46" s="208">
        <v>0</v>
      </c>
      <c r="BH46" s="208">
        <v>0</v>
      </c>
      <c r="BI46" s="208">
        <v>0</v>
      </c>
      <c r="BJ46" s="208">
        <v>0</v>
      </c>
      <c r="BK46" s="208">
        <v>0</v>
      </c>
      <c r="BL46" s="211">
        <v>56.3712388141057</v>
      </c>
      <c r="BM46" s="213">
        <v>75.3337784295796</v>
      </c>
      <c r="BN46" s="212"/>
      <c r="BO46" s="86" t="s">
        <v>76</v>
      </c>
      <c r="BP46" s="87" t="s">
        <v>131</v>
      </c>
      <c r="BQ46" s="208">
        <v>0</v>
      </c>
      <c r="BR46" s="208">
        <v>0</v>
      </c>
      <c r="BS46" s="208">
        <v>0</v>
      </c>
      <c r="BT46" s="208">
        <v>0</v>
      </c>
      <c r="BU46" s="208">
        <v>0</v>
      </c>
      <c r="BV46" s="208">
        <v>0</v>
      </c>
      <c r="BW46" s="208">
        <v>0</v>
      </c>
      <c r="BX46" s="208">
        <v>0</v>
      </c>
      <c r="BY46" s="208">
        <v>0</v>
      </c>
      <c r="BZ46" s="208">
        <v>0</v>
      </c>
      <c r="CA46" s="208">
        <v>0</v>
      </c>
      <c r="CB46" s="208">
        <v>0</v>
      </c>
      <c r="CC46" s="208">
        <v>0</v>
      </c>
      <c r="CD46" s="208">
        <v>0</v>
      </c>
      <c r="CE46" s="208">
        <v>0</v>
      </c>
      <c r="CF46" s="208">
        <v>0</v>
      </c>
      <c r="CG46" s="208">
        <v>0</v>
      </c>
      <c r="CH46" s="208">
        <v>0</v>
      </c>
      <c r="CI46" s="208">
        <v>0</v>
      </c>
      <c r="CJ46" s="208">
        <v>0</v>
      </c>
      <c r="CK46" s="208">
        <v>0</v>
      </c>
      <c r="CL46" s="208">
        <v>0</v>
      </c>
      <c r="CM46" s="208">
        <v>0</v>
      </c>
      <c r="CN46" s="208">
        <v>0</v>
      </c>
      <c r="CO46" s="208">
        <v>0</v>
      </c>
      <c r="CP46" s="208">
        <v>0</v>
      </c>
      <c r="CQ46" s="208">
        <v>0</v>
      </c>
      <c r="CR46" s="208">
        <v>0</v>
      </c>
      <c r="CS46" s="208">
        <v>0</v>
      </c>
      <c r="CT46" s="208">
        <v>0</v>
      </c>
      <c r="CU46" s="208">
        <v>0</v>
      </c>
      <c r="CV46" s="208">
        <v>0</v>
      </c>
      <c r="CW46" s="208">
        <v>0</v>
      </c>
      <c r="CX46" s="208">
        <v>0</v>
      </c>
      <c r="CY46" s="208">
        <v>0</v>
      </c>
      <c r="CZ46" s="208">
        <v>0</v>
      </c>
      <c r="DA46" s="208">
        <v>0</v>
      </c>
      <c r="DB46" s="208">
        <v>0</v>
      </c>
      <c r="DC46" s="208">
        <v>0</v>
      </c>
      <c r="DD46" s="208">
        <v>0</v>
      </c>
      <c r="DE46" s="208">
        <v>0</v>
      </c>
      <c r="DF46" s="208">
        <v>0</v>
      </c>
      <c r="DG46" s="208">
        <v>0</v>
      </c>
      <c r="DH46" s="208">
        <v>0</v>
      </c>
      <c r="DI46" s="208">
        <v>0</v>
      </c>
      <c r="DJ46" s="208">
        <v>0</v>
      </c>
      <c r="DK46" s="208">
        <v>0</v>
      </c>
      <c r="DL46" s="208">
        <v>0</v>
      </c>
      <c r="DM46" s="208">
        <v>0</v>
      </c>
      <c r="DN46" s="208">
        <v>0</v>
      </c>
      <c r="DO46" s="208">
        <v>0</v>
      </c>
      <c r="DP46" s="208">
        <v>0</v>
      </c>
      <c r="DQ46" s="101">
        <f t="shared" si="0"/>
        <v>0</v>
      </c>
      <c r="DR46" s="210">
        <v>0</v>
      </c>
      <c r="DS46" s="208">
        <v>0</v>
      </c>
      <c r="DT46" s="85">
        <f t="shared" si="1"/>
        <v>0</v>
      </c>
      <c r="DU46" s="208">
        <v>0</v>
      </c>
      <c r="DV46" s="208">
        <v>0</v>
      </c>
      <c r="DW46" s="208">
        <v>0</v>
      </c>
      <c r="DX46" s="208">
        <v>0</v>
      </c>
      <c r="DY46" s="208">
        <v>0</v>
      </c>
      <c r="DZ46" s="117">
        <f t="shared" si="2"/>
        <v>0</v>
      </c>
      <c r="EA46" s="118">
        <f t="shared" si="3"/>
        <v>0</v>
      </c>
    </row>
    <row r="47" spans="1:131">
      <c r="A47" s="86" t="s">
        <v>225</v>
      </c>
      <c r="B47" s="200" t="s">
        <v>226</v>
      </c>
      <c r="C47" s="208">
        <v>177.52946839881</v>
      </c>
      <c r="D47" s="208">
        <v>42.294827818352</v>
      </c>
      <c r="E47" s="208">
        <v>2.40961309981528</v>
      </c>
      <c r="F47" s="208">
        <v>0.03687423459621</v>
      </c>
      <c r="G47" s="208">
        <v>6.04473969305444</v>
      </c>
      <c r="H47" s="208">
        <v>10.0985640081208</v>
      </c>
      <c r="I47" s="208">
        <v>16.6143243223664</v>
      </c>
      <c r="J47" s="208">
        <v>2.35186544477842</v>
      </c>
      <c r="K47" s="208">
        <v>1.123379681534</v>
      </c>
      <c r="L47" s="208">
        <v>0.909079756595552</v>
      </c>
      <c r="M47" s="208">
        <v>0.596449851533261</v>
      </c>
      <c r="N47" s="208">
        <v>1.19685382110995</v>
      </c>
      <c r="O47" s="208">
        <v>1.13363061736762</v>
      </c>
      <c r="P47" s="208">
        <v>3.1659024381678</v>
      </c>
      <c r="Q47" s="208">
        <v>0.179195359491878</v>
      </c>
      <c r="R47" s="208">
        <v>0.264921782323487</v>
      </c>
      <c r="S47" s="208">
        <v>0.214936833305807</v>
      </c>
      <c r="T47" s="208">
        <v>12.843372084533</v>
      </c>
      <c r="U47" s="208">
        <v>0.153380334449543</v>
      </c>
      <c r="V47" s="208">
        <v>0.0360803431170617</v>
      </c>
      <c r="W47" s="208">
        <v>1.82687626105472</v>
      </c>
      <c r="X47" s="208">
        <v>2.84716468976119</v>
      </c>
      <c r="Y47" s="208">
        <v>2.02401473592318</v>
      </c>
      <c r="Z47" s="208">
        <v>3.72109925812392</v>
      </c>
      <c r="AA47" s="208">
        <v>0.239448750506037</v>
      </c>
      <c r="AB47" s="208">
        <v>0.243400942687614</v>
      </c>
      <c r="AC47" s="208">
        <v>2.1398204543359</v>
      </c>
      <c r="AD47" s="208">
        <v>2.59089999996454</v>
      </c>
      <c r="AE47" s="208">
        <v>0.799705501501246</v>
      </c>
      <c r="AF47" s="208">
        <v>0.0495552270782088</v>
      </c>
      <c r="AG47" s="208">
        <v>1.37623723902869</v>
      </c>
      <c r="AH47" s="208">
        <v>0.768533523464169</v>
      </c>
      <c r="AI47" s="208">
        <v>0.00106364934946831</v>
      </c>
      <c r="AJ47" s="208">
        <v>4.02658885183706</v>
      </c>
      <c r="AK47" s="208">
        <v>28.2826342105609</v>
      </c>
      <c r="AL47" s="208">
        <v>88.3349752958641</v>
      </c>
      <c r="AM47" s="208">
        <v>729.178292271239</v>
      </c>
      <c r="AN47" s="208">
        <v>2.39483354682427</v>
      </c>
      <c r="AO47" s="208">
        <v>0.200894098061559</v>
      </c>
      <c r="AP47" s="208">
        <v>7.49977391165169</v>
      </c>
      <c r="AQ47" s="208">
        <v>0.162706989143935</v>
      </c>
      <c r="AR47" s="208">
        <v>0</v>
      </c>
      <c r="AS47" s="208">
        <v>0</v>
      </c>
      <c r="AT47" s="208">
        <v>0</v>
      </c>
      <c r="AU47" s="208">
        <v>0</v>
      </c>
      <c r="AV47" s="208">
        <v>0</v>
      </c>
      <c r="AW47" s="208">
        <v>0.0527923137513232</v>
      </c>
      <c r="AX47" s="208">
        <v>1.57124317944641</v>
      </c>
      <c r="AY47" s="208">
        <v>3.17756283065954</v>
      </c>
      <c r="AZ47" s="208">
        <v>1.14462345407571</v>
      </c>
      <c r="BA47" s="208">
        <v>1.07165361576974</v>
      </c>
      <c r="BB47" s="208">
        <v>0</v>
      </c>
      <c r="BC47" s="209">
        <v>1164.92385472509</v>
      </c>
      <c r="BD47" s="210">
        <v>0</v>
      </c>
      <c r="BE47" s="208">
        <v>82.5730684930463</v>
      </c>
      <c r="BF47" s="208">
        <v>82.5730684930463</v>
      </c>
      <c r="BG47" s="208">
        <v>0</v>
      </c>
      <c r="BH47" s="208">
        <v>0</v>
      </c>
      <c r="BI47" s="208">
        <v>79.1295224354793</v>
      </c>
      <c r="BJ47" s="208">
        <v>0</v>
      </c>
      <c r="BK47" s="208">
        <v>0</v>
      </c>
      <c r="BL47" s="211">
        <v>161.702590928526</v>
      </c>
      <c r="BM47" s="213">
        <v>1326.62644565361</v>
      </c>
      <c r="BN47" s="212"/>
      <c r="BO47" s="86" t="s">
        <v>77</v>
      </c>
      <c r="BP47" s="87" t="s">
        <v>132</v>
      </c>
      <c r="BQ47" s="208">
        <v>0</v>
      </c>
      <c r="BR47" s="208">
        <v>0</v>
      </c>
      <c r="BS47" s="208">
        <v>0</v>
      </c>
      <c r="BT47" s="208">
        <v>0</v>
      </c>
      <c r="BU47" s="208">
        <v>0</v>
      </c>
      <c r="BV47" s="208">
        <v>0</v>
      </c>
      <c r="BW47" s="208">
        <v>0</v>
      </c>
      <c r="BX47" s="208">
        <v>0</v>
      </c>
      <c r="BY47" s="208">
        <v>0</v>
      </c>
      <c r="BZ47" s="208">
        <v>0</v>
      </c>
      <c r="CA47" s="208">
        <v>0</v>
      </c>
      <c r="CB47" s="208">
        <v>0</v>
      </c>
      <c r="CC47" s="208">
        <v>0</v>
      </c>
      <c r="CD47" s="208">
        <v>0</v>
      </c>
      <c r="CE47" s="208">
        <v>0</v>
      </c>
      <c r="CF47" s="208">
        <v>0</v>
      </c>
      <c r="CG47" s="208">
        <v>0</v>
      </c>
      <c r="CH47" s="208">
        <v>0</v>
      </c>
      <c r="CI47" s="208">
        <v>0</v>
      </c>
      <c r="CJ47" s="208">
        <v>0</v>
      </c>
      <c r="CK47" s="208">
        <v>0</v>
      </c>
      <c r="CL47" s="208">
        <v>0</v>
      </c>
      <c r="CM47" s="208">
        <v>0</v>
      </c>
      <c r="CN47" s="208">
        <v>0</v>
      </c>
      <c r="CO47" s="208">
        <v>0</v>
      </c>
      <c r="CP47" s="208">
        <v>0</v>
      </c>
      <c r="CQ47" s="208">
        <v>0</v>
      </c>
      <c r="CR47" s="208">
        <v>0</v>
      </c>
      <c r="CS47" s="208">
        <v>0</v>
      </c>
      <c r="CT47" s="208">
        <v>0</v>
      </c>
      <c r="CU47" s="208">
        <v>0</v>
      </c>
      <c r="CV47" s="208">
        <v>0</v>
      </c>
      <c r="CW47" s="208">
        <v>0</v>
      </c>
      <c r="CX47" s="208">
        <v>0</v>
      </c>
      <c r="CY47" s="208">
        <v>0</v>
      </c>
      <c r="CZ47" s="208">
        <v>0</v>
      </c>
      <c r="DA47" s="208">
        <v>0</v>
      </c>
      <c r="DB47" s="208">
        <v>0</v>
      </c>
      <c r="DC47" s="208">
        <v>0</v>
      </c>
      <c r="DD47" s="208">
        <v>0</v>
      </c>
      <c r="DE47" s="208">
        <v>0</v>
      </c>
      <c r="DF47" s="208">
        <v>0</v>
      </c>
      <c r="DG47" s="208">
        <v>0</v>
      </c>
      <c r="DH47" s="208">
        <v>0</v>
      </c>
      <c r="DI47" s="208">
        <v>0</v>
      </c>
      <c r="DJ47" s="208">
        <v>0</v>
      </c>
      <c r="DK47" s="208">
        <v>0</v>
      </c>
      <c r="DL47" s="208">
        <v>0</v>
      </c>
      <c r="DM47" s="208">
        <v>0</v>
      </c>
      <c r="DN47" s="208">
        <v>0</v>
      </c>
      <c r="DO47" s="208">
        <v>0</v>
      </c>
      <c r="DP47" s="208">
        <v>0</v>
      </c>
      <c r="DQ47" s="101">
        <f t="shared" si="0"/>
        <v>0</v>
      </c>
      <c r="DR47" s="210">
        <v>0</v>
      </c>
      <c r="DS47" s="208">
        <v>0</v>
      </c>
      <c r="DT47" s="85">
        <f t="shared" si="1"/>
        <v>0</v>
      </c>
      <c r="DU47" s="208">
        <v>0</v>
      </c>
      <c r="DV47" s="208">
        <v>0</v>
      </c>
      <c r="DW47" s="208">
        <v>0</v>
      </c>
      <c r="DX47" s="208">
        <v>0</v>
      </c>
      <c r="DY47" s="208">
        <v>0</v>
      </c>
      <c r="DZ47" s="117">
        <f t="shared" si="2"/>
        <v>0</v>
      </c>
      <c r="EA47" s="118">
        <f t="shared" si="3"/>
        <v>0</v>
      </c>
    </row>
    <row r="48" spans="1:131">
      <c r="A48" s="86" t="s">
        <v>227</v>
      </c>
      <c r="B48" s="200" t="s">
        <v>228</v>
      </c>
      <c r="C48" s="208">
        <v>51.2275740609599</v>
      </c>
      <c r="D48" s="208">
        <v>30.2691424416008</v>
      </c>
      <c r="E48" s="208">
        <v>1.41422669337985</v>
      </c>
      <c r="F48" s="208">
        <v>0</v>
      </c>
      <c r="G48" s="208">
        <v>0.0629386237024666</v>
      </c>
      <c r="H48" s="208">
        <v>1.80218263705075</v>
      </c>
      <c r="I48" s="208">
        <v>7.58859345774038</v>
      </c>
      <c r="J48" s="208">
        <v>1.17355526195324</v>
      </c>
      <c r="K48" s="208">
        <v>0.681638155020279</v>
      </c>
      <c r="L48" s="208">
        <v>1.42134035181704</v>
      </c>
      <c r="M48" s="208">
        <v>0</v>
      </c>
      <c r="N48" s="208">
        <v>0.865505206810394</v>
      </c>
      <c r="O48" s="208">
        <v>0</v>
      </c>
      <c r="P48" s="208">
        <v>5.53346360420976</v>
      </c>
      <c r="Q48" s="208">
        <v>0</v>
      </c>
      <c r="R48" s="208">
        <v>17.255615764816</v>
      </c>
      <c r="S48" s="208">
        <v>0</v>
      </c>
      <c r="T48" s="208">
        <v>12.4613659450572</v>
      </c>
      <c r="U48" s="208">
        <v>0.263010613850807</v>
      </c>
      <c r="V48" s="208">
        <v>0.00137385291025018</v>
      </c>
      <c r="W48" s="208">
        <v>2.22038257039254</v>
      </c>
      <c r="X48" s="208">
        <v>5.80389845930434</v>
      </c>
      <c r="Y48" s="208">
        <v>4.36368185941329</v>
      </c>
      <c r="Z48" s="208">
        <v>1.50143586214693</v>
      </c>
      <c r="AA48" s="208">
        <v>0</v>
      </c>
      <c r="AB48" s="208">
        <v>0.325600335631875</v>
      </c>
      <c r="AC48" s="208">
        <v>1.42204399813089</v>
      </c>
      <c r="AD48" s="208">
        <v>0.220614790572392</v>
      </c>
      <c r="AE48" s="208">
        <v>1.19114991458688</v>
      </c>
      <c r="AF48" s="208">
        <v>0.0155364103836572</v>
      </c>
      <c r="AG48" s="208">
        <v>0.328147440483155</v>
      </c>
      <c r="AH48" s="208">
        <v>0.501688953393605</v>
      </c>
      <c r="AI48" s="208">
        <v>0.57068003997094</v>
      </c>
      <c r="AJ48" s="208">
        <v>0.619660771546127</v>
      </c>
      <c r="AK48" s="208">
        <v>7.93905915821639</v>
      </c>
      <c r="AL48" s="208">
        <v>39.2607176969285</v>
      </c>
      <c r="AM48" s="208">
        <v>39.7736689032211</v>
      </c>
      <c r="AN48" s="208">
        <v>0.211202764412478</v>
      </c>
      <c r="AO48" s="208">
        <v>0</v>
      </c>
      <c r="AP48" s="208">
        <v>0.442798311078374</v>
      </c>
      <c r="AQ48" s="208">
        <v>0.122582957518534</v>
      </c>
      <c r="AR48" s="208">
        <v>33.3453812520477</v>
      </c>
      <c r="AS48" s="208">
        <v>0</v>
      </c>
      <c r="AT48" s="208">
        <v>0</v>
      </c>
      <c r="AU48" s="208">
        <v>0</v>
      </c>
      <c r="AV48" s="208">
        <v>0.0284821133660764</v>
      </c>
      <c r="AW48" s="208">
        <v>1.87172708241636</v>
      </c>
      <c r="AX48" s="208">
        <v>1.72538012319059</v>
      </c>
      <c r="AY48" s="208">
        <v>5.35592928920818</v>
      </c>
      <c r="AZ48" s="208">
        <v>1.39793302889631</v>
      </c>
      <c r="BA48" s="208">
        <v>2.29044363675356</v>
      </c>
      <c r="BB48" s="208">
        <v>0</v>
      </c>
      <c r="BC48" s="209">
        <v>284.87135439409</v>
      </c>
      <c r="BD48" s="210">
        <v>0.459826234444994</v>
      </c>
      <c r="BE48" s="208">
        <v>293.39411379626</v>
      </c>
      <c r="BF48" s="208">
        <v>293.853940030705</v>
      </c>
      <c r="BG48" s="208">
        <v>0</v>
      </c>
      <c r="BH48" s="208">
        <v>0</v>
      </c>
      <c r="BI48" s="208">
        <v>958.028085887293</v>
      </c>
      <c r="BJ48" s="208">
        <v>0</v>
      </c>
      <c r="BK48" s="208">
        <v>0</v>
      </c>
      <c r="BL48" s="211">
        <v>1251.882025918</v>
      </c>
      <c r="BM48" s="213">
        <v>1536.75338031209</v>
      </c>
      <c r="BN48" s="212"/>
      <c r="BO48" s="86" t="s">
        <v>78</v>
      </c>
      <c r="BP48" s="87" t="s">
        <v>133</v>
      </c>
      <c r="BQ48" s="208">
        <v>0</v>
      </c>
      <c r="BR48" s="208">
        <v>0</v>
      </c>
      <c r="BS48" s="208">
        <v>0</v>
      </c>
      <c r="BT48" s="208">
        <v>0</v>
      </c>
      <c r="BU48" s="208">
        <v>0</v>
      </c>
      <c r="BV48" s="208">
        <v>0</v>
      </c>
      <c r="BW48" s="208">
        <v>0</v>
      </c>
      <c r="BX48" s="208">
        <v>0</v>
      </c>
      <c r="BY48" s="208">
        <v>0</v>
      </c>
      <c r="BZ48" s="208">
        <v>0</v>
      </c>
      <c r="CA48" s="208">
        <v>0</v>
      </c>
      <c r="CB48" s="208">
        <v>0</v>
      </c>
      <c r="CC48" s="208">
        <v>0</v>
      </c>
      <c r="CD48" s="208">
        <v>0</v>
      </c>
      <c r="CE48" s="208">
        <v>0</v>
      </c>
      <c r="CF48" s="208">
        <v>0</v>
      </c>
      <c r="CG48" s="208">
        <v>0</v>
      </c>
      <c r="CH48" s="208">
        <v>0</v>
      </c>
      <c r="CI48" s="208">
        <v>0</v>
      </c>
      <c r="CJ48" s="208">
        <v>0</v>
      </c>
      <c r="CK48" s="208">
        <v>0</v>
      </c>
      <c r="CL48" s="208">
        <v>0</v>
      </c>
      <c r="CM48" s="208">
        <v>0</v>
      </c>
      <c r="CN48" s="208">
        <v>0</v>
      </c>
      <c r="CO48" s="208">
        <v>0</v>
      </c>
      <c r="CP48" s="208">
        <v>0</v>
      </c>
      <c r="CQ48" s="208">
        <v>0</v>
      </c>
      <c r="CR48" s="208">
        <v>0</v>
      </c>
      <c r="CS48" s="208">
        <v>0</v>
      </c>
      <c r="CT48" s="208">
        <v>0</v>
      </c>
      <c r="CU48" s="208">
        <v>0</v>
      </c>
      <c r="CV48" s="208">
        <v>0</v>
      </c>
      <c r="CW48" s="208">
        <v>0</v>
      </c>
      <c r="CX48" s="208">
        <v>0</v>
      </c>
      <c r="CY48" s="208">
        <v>0</v>
      </c>
      <c r="CZ48" s="208">
        <v>0</v>
      </c>
      <c r="DA48" s="208">
        <v>0</v>
      </c>
      <c r="DB48" s="208">
        <v>0</v>
      </c>
      <c r="DC48" s="208">
        <v>0</v>
      </c>
      <c r="DD48" s="208">
        <v>0</v>
      </c>
      <c r="DE48" s="208">
        <v>0</v>
      </c>
      <c r="DF48" s="208">
        <v>0</v>
      </c>
      <c r="DG48" s="208">
        <v>0</v>
      </c>
      <c r="DH48" s="208">
        <v>0</v>
      </c>
      <c r="DI48" s="208">
        <v>0</v>
      </c>
      <c r="DJ48" s="208">
        <v>0</v>
      </c>
      <c r="DK48" s="208">
        <v>0</v>
      </c>
      <c r="DL48" s="208">
        <v>0</v>
      </c>
      <c r="DM48" s="208">
        <v>0</v>
      </c>
      <c r="DN48" s="208">
        <v>0</v>
      </c>
      <c r="DO48" s="208">
        <v>0</v>
      </c>
      <c r="DP48" s="208">
        <v>0</v>
      </c>
      <c r="DQ48" s="101">
        <f t="shared" si="0"/>
        <v>0</v>
      </c>
      <c r="DR48" s="210">
        <v>0</v>
      </c>
      <c r="DS48" s="208">
        <v>0</v>
      </c>
      <c r="DT48" s="85">
        <f t="shared" si="1"/>
        <v>0</v>
      </c>
      <c r="DU48" s="208">
        <v>0</v>
      </c>
      <c r="DV48" s="208">
        <v>0</v>
      </c>
      <c r="DW48" s="208">
        <v>0</v>
      </c>
      <c r="DX48" s="208">
        <v>0</v>
      </c>
      <c r="DY48" s="208">
        <v>0</v>
      </c>
      <c r="DZ48" s="117">
        <f t="shared" si="2"/>
        <v>0</v>
      </c>
      <c r="EA48" s="118">
        <f t="shared" si="3"/>
        <v>0</v>
      </c>
    </row>
    <row r="49" spans="1:131">
      <c r="A49" s="86" t="s">
        <v>229</v>
      </c>
      <c r="B49" s="200" t="s">
        <v>230</v>
      </c>
      <c r="C49" s="208">
        <v>0.891387997156223</v>
      </c>
      <c r="D49" s="208">
        <v>0.98573515449345</v>
      </c>
      <c r="E49" s="208">
        <v>0</v>
      </c>
      <c r="F49" s="208">
        <v>0</v>
      </c>
      <c r="G49" s="208">
        <v>0</v>
      </c>
      <c r="H49" s="208">
        <v>0.802555339728447</v>
      </c>
      <c r="I49" s="208">
        <v>0.193625405437707</v>
      </c>
      <c r="J49" s="208">
        <v>0.187663945058443</v>
      </c>
      <c r="K49" s="208">
        <v>0</v>
      </c>
      <c r="L49" s="208">
        <v>0</v>
      </c>
      <c r="M49" s="208">
        <v>0</v>
      </c>
      <c r="N49" s="208">
        <v>0</v>
      </c>
      <c r="O49" s="208">
        <v>0.532844019863937</v>
      </c>
      <c r="P49" s="208">
        <v>0</v>
      </c>
      <c r="Q49" s="208">
        <v>0</v>
      </c>
      <c r="R49" s="208">
        <v>144.811253061826</v>
      </c>
      <c r="S49" s="208">
        <v>0.0686522049903561</v>
      </c>
      <c r="T49" s="208">
        <v>0.348783805526474</v>
      </c>
      <c r="U49" s="208">
        <v>0.0958476333925384</v>
      </c>
      <c r="V49" s="208">
        <v>0.164346797622907</v>
      </c>
      <c r="W49" s="208">
        <v>0</v>
      </c>
      <c r="X49" s="208">
        <v>0</v>
      </c>
      <c r="Y49" s="208">
        <v>0</v>
      </c>
      <c r="Z49" s="208">
        <v>0.412178898225561</v>
      </c>
      <c r="AA49" s="208">
        <v>0</v>
      </c>
      <c r="AB49" s="208">
        <v>0</v>
      </c>
      <c r="AC49" s="208">
        <v>0</v>
      </c>
      <c r="AD49" s="208">
        <v>0.0174174251448279</v>
      </c>
      <c r="AE49" s="208">
        <v>0</v>
      </c>
      <c r="AF49" s="208">
        <v>0</v>
      </c>
      <c r="AG49" s="208">
        <v>0</v>
      </c>
      <c r="AH49" s="208">
        <v>0</v>
      </c>
      <c r="AI49" s="208">
        <v>0.0391178945111995</v>
      </c>
      <c r="AJ49" s="208">
        <v>0</v>
      </c>
      <c r="AK49" s="208">
        <v>3.03487822907063</v>
      </c>
      <c r="AL49" s="208">
        <v>7.98767891522016</v>
      </c>
      <c r="AM49" s="208">
        <v>17.7316939827963</v>
      </c>
      <c r="AN49" s="208">
        <v>0</v>
      </c>
      <c r="AO49" s="208">
        <v>0.144533334967478</v>
      </c>
      <c r="AP49" s="208">
        <v>0.355195379505399</v>
      </c>
      <c r="AQ49" s="208">
        <v>0</v>
      </c>
      <c r="AR49" s="208">
        <v>0.188430388487546</v>
      </c>
      <c r="AS49" s="208">
        <v>0.35703210057072</v>
      </c>
      <c r="AT49" s="208">
        <v>0.354826812174484</v>
      </c>
      <c r="AU49" s="208">
        <v>0.732680587781201</v>
      </c>
      <c r="AV49" s="208">
        <v>0</v>
      </c>
      <c r="AW49" s="208">
        <v>2.61392373287089</v>
      </c>
      <c r="AX49" s="208">
        <v>1.76960646731208</v>
      </c>
      <c r="AY49" s="208">
        <v>3.83279691602635</v>
      </c>
      <c r="AZ49" s="208">
        <v>1.21943939707121</v>
      </c>
      <c r="BA49" s="208">
        <v>0.570694937742008</v>
      </c>
      <c r="BB49" s="208">
        <v>0</v>
      </c>
      <c r="BC49" s="209">
        <v>190.444820764575</v>
      </c>
      <c r="BD49" s="210">
        <v>0</v>
      </c>
      <c r="BE49" s="208">
        <v>295.777155247045</v>
      </c>
      <c r="BF49" s="208">
        <v>295.777155247045</v>
      </c>
      <c r="BG49" s="208">
        <v>0</v>
      </c>
      <c r="BH49" s="208">
        <v>0</v>
      </c>
      <c r="BI49" s="208">
        <v>589.199042124503</v>
      </c>
      <c r="BJ49" s="208">
        <v>0</v>
      </c>
      <c r="BK49" s="208">
        <v>0</v>
      </c>
      <c r="BL49" s="211">
        <v>884.976197371548</v>
      </c>
      <c r="BM49" s="213">
        <v>1075.42101813612</v>
      </c>
      <c r="BN49" s="212"/>
      <c r="BO49" s="86" t="s">
        <v>79</v>
      </c>
      <c r="BP49" s="87" t="s">
        <v>134</v>
      </c>
      <c r="BQ49" s="208">
        <v>0</v>
      </c>
      <c r="BR49" s="208">
        <v>0</v>
      </c>
      <c r="BS49" s="208">
        <v>0.000153746346302708</v>
      </c>
      <c r="BT49" s="208">
        <v>1.89160091504463e-6</v>
      </c>
      <c r="BU49" s="208">
        <v>0</v>
      </c>
      <c r="BV49" s="208">
        <v>0.0238588174236626</v>
      </c>
      <c r="BW49" s="208">
        <v>0.0466058552318676</v>
      </c>
      <c r="BX49" s="208">
        <v>0.102428965985504</v>
      </c>
      <c r="BY49" s="208">
        <v>0</v>
      </c>
      <c r="BZ49" s="208">
        <v>0.00161534465592139</v>
      </c>
      <c r="CA49" s="208">
        <v>0.00171095513718154</v>
      </c>
      <c r="CB49" s="208">
        <v>0.00278794280609936</v>
      </c>
      <c r="CC49" s="208">
        <v>0.00724337403564195</v>
      </c>
      <c r="CD49" s="208">
        <v>0.0283684413809294</v>
      </c>
      <c r="CE49" s="208">
        <v>0.217908148067658</v>
      </c>
      <c r="CF49" s="208">
        <v>0.00164229074631921</v>
      </c>
      <c r="CG49" s="208">
        <v>0.000397625936553497</v>
      </c>
      <c r="CH49" s="208">
        <v>25.6784790673764</v>
      </c>
      <c r="CI49" s="208">
        <v>0.00164417083295373</v>
      </c>
      <c r="CJ49" s="208">
        <v>0.000719809320465616</v>
      </c>
      <c r="CK49" s="208">
        <v>0.00873725431808244</v>
      </c>
      <c r="CL49" s="208">
        <v>0.00243750996320609</v>
      </c>
      <c r="CM49" s="208">
        <v>0.00316743300208233</v>
      </c>
      <c r="CN49" s="208">
        <v>0.00948220780562295</v>
      </c>
      <c r="CO49" s="208">
        <v>0.00771127369332714</v>
      </c>
      <c r="CP49" s="208">
        <v>0.000868752307167085</v>
      </c>
      <c r="CQ49" s="208">
        <v>0.00946337292866035</v>
      </c>
      <c r="CR49" s="208">
        <v>0.0101028721843367</v>
      </c>
      <c r="CS49" s="208">
        <v>0.110720321496084</v>
      </c>
      <c r="CT49" s="208">
        <v>0.000187165554856</v>
      </c>
      <c r="CU49" s="208">
        <v>0.0202289095510678</v>
      </c>
      <c r="CV49" s="208">
        <v>0.161746856915419</v>
      </c>
      <c r="CW49" s="208">
        <v>1.79172285538044</v>
      </c>
      <c r="CX49" s="208">
        <v>0.113072278621917</v>
      </c>
      <c r="CY49" s="208">
        <v>0.00905068829941395</v>
      </c>
      <c r="CZ49" s="208">
        <v>8.17978148030295</v>
      </c>
      <c r="DA49" s="208">
        <v>0.0262495099124832</v>
      </c>
      <c r="DB49" s="208">
        <v>0</v>
      </c>
      <c r="DC49" s="208">
        <v>0.0121965383314222</v>
      </c>
      <c r="DD49" s="208">
        <v>0.0134847084543279</v>
      </c>
      <c r="DE49" s="208">
        <v>1.10344353605717</v>
      </c>
      <c r="DF49" s="208">
        <v>0.018181055265895</v>
      </c>
      <c r="DG49" s="208">
        <v>1.79433474260921</v>
      </c>
      <c r="DH49" s="208">
        <v>0.558078590934326</v>
      </c>
      <c r="DI49" s="208">
        <v>35.9498386086262</v>
      </c>
      <c r="DJ49" s="208">
        <v>0.955340557610629</v>
      </c>
      <c r="DK49" s="208">
        <v>108.24655377979</v>
      </c>
      <c r="DL49" s="208">
        <v>0.69283958139858</v>
      </c>
      <c r="DM49" s="208">
        <v>125.608234748326</v>
      </c>
      <c r="DN49" s="208">
        <v>73.2437410816699</v>
      </c>
      <c r="DO49" s="208">
        <v>4.13993180503161</v>
      </c>
      <c r="DP49" s="208">
        <v>0</v>
      </c>
      <c r="DQ49" s="101">
        <f t="shared" si="0"/>
        <v>388.916496523227</v>
      </c>
      <c r="DR49" s="210">
        <v>0</v>
      </c>
      <c r="DS49" s="208">
        <v>164.883726915209</v>
      </c>
      <c r="DT49" s="85">
        <f t="shared" si="1"/>
        <v>164.883726915209</v>
      </c>
      <c r="DU49" s="208">
        <v>0</v>
      </c>
      <c r="DV49" s="208">
        <v>0</v>
      </c>
      <c r="DW49" s="208">
        <v>295.441411231083</v>
      </c>
      <c r="DX49" s="208">
        <v>0</v>
      </c>
      <c r="DY49" s="208">
        <v>0</v>
      </c>
      <c r="DZ49" s="117">
        <f t="shared" si="2"/>
        <v>460.325138146292</v>
      </c>
      <c r="EA49" s="118">
        <f t="shared" si="3"/>
        <v>849.241634669519</v>
      </c>
    </row>
    <row r="50" spans="1:131">
      <c r="A50" s="86" t="s">
        <v>231</v>
      </c>
      <c r="B50" s="200" t="s">
        <v>232</v>
      </c>
      <c r="C50" s="208">
        <v>19.71421460947</v>
      </c>
      <c r="D50" s="208">
        <v>9.78688773986712</v>
      </c>
      <c r="E50" s="208">
        <v>0.355621518408595</v>
      </c>
      <c r="F50" s="208">
        <v>0</v>
      </c>
      <c r="G50" s="208">
        <v>0.284271955609004</v>
      </c>
      <c r="H50" s="208">
        <v>0</v>
      </c>
      <c r="I50" s="208">
        <v>8.82943901205215</v>
      </c>
      <c r="J50" s="208">
        <v>1.73835995602194</v>
      </c>
      <c r="K50" s="208">
        <v>0</v>
      </c>
      <c r="L50" s="208">
        <v>0.744348368909417</v>
      </c>
      <c r="M50" s="208">
        <v>0</v>
      </c>
      <c r="N50" s="208">
        <v>5.49166512815483</v>
      </c>
      <c r="O50" s="208">
        <v>0</v>
      </c>
      <c r="P50" s="208">
        <v>16.2127584744669</v>
      </c>
      <c r="Q50" s="208">
        <v>0.0377064785266176</v>
      </c>
      <c r="R50" s="208">
        <v>0</v>
      </c>
      <c r="S50" s="208">
        <v>0.0140629692279077</v>
      </c>
      <c r="T50" s="208">
        <v>367.40461552648</v>
      </c>
      <c r="U50" s="208">
        <v>18.5148020176634</v>
      </c>
      <c r="V50" s="208">
        <v>0.323048412201304</v>
      </c>
      <c r="W50" s="208">
        <v>6.66753010398599</v>
      </c>
      <c r="X50" s="208">
        <v>9.44986090744172</v>
      </c>
      <c r="Y50" s="208">
        <v>4.67101471606028</v>
      </c>
      <c r="Z50" s="208">
        <v>5.73603691509632</v>
      </c>
      <c r="AA50" s="208">
        <v>0</v>
      </c>
      <c r="AB50" s="208">
        <v>0.629381931710065</v>
      </c>
      <c r="AC50" s="208">
        <v>0.271314112152761</v>
      </c>
      <c r="AD50" s="208">
        <v>0.0384009583446614</v>
      </c>
      <c r="AE50" s="208">
        <v>0.141724456411619</v>
      </c>
      <c r="AF50" s="208">
        <v>0.277340047570792</v>
      </c>
      <c r="AG50" s="208">
        <v>4.1691740231969</v>
      </c>
      <c r="AH50" s="208">
        <v>1.08807942374859</v>
      </c>
      <c r="AI50" s="208">
        <v>0.628239279705955</v>
      </c>
      <c r="AJ50" s="208">
        <v>6.45072926244493</v>
      </c>
      <c r="AK50" s="208">
        <v>0</v>
      </c>
      <c r="AL50" s="208">
        <v>3.30109121976662</v>
      </c>
      <c r="AM50" s="208">
        <v>0</v>
      </c>
      <c r="AN50" s="208">
        <v>0</v>
      </c>
      <c r="AO50" s="208">
        <v>0</v>
      </c>
      <c r="AP50" s="208">
        <v>0</v>
      </c>
      <c r="AQ50" s="208">
        <v>0</v>
      </c>
      <c r="AR50" s="208">
        <v>0</v>
      </c>
      <c r="AS50" s="208">
        <v>0</v>
      </c>
      <c r="AT50" s="208">
        <v>0</v>
      </c>
      <c r="AU50" s="208">
        <v>0</v>
      </c>
      <c r="AV50" s="208">
        <v>0</v>
      </c>
      <c r="AW50" s="208">
        <v>0.0259654611027689</v>
      </c>
      <c r="AX50" s="208">
        <v>0</v>
      </c>
      <c r="AY50" s="208">
        <v>2.40453881402343</v>
      </c>
      <c r="AZ50" s="208">
        <v>16.2157851017078</v>
      </c>
      <c r="BA50" s="208">
        <v>4.46301653232908</v>
      </c>
      <c r="BB50" s="208">
        <v>0</v>
      </c>
      <c r="BC50" s="209">
        <v>516.081025433859</v>
      </c>
      <c r="BD50" s="210">
        <v>0.345689116039859</v>
      </c>
      <c r="BE50" s="208">
        <v>80.3254249324727</v>
      </c>
      <c r="BF50" s="208">
        <v>80.6711140485126</v>
      </c>
      <c r="BG50" s="208">
        <v>0</v>
      </c>
      <c r="BH50" s="208">
        <v>0</v>
      </c>
      <c r="BI50" s="208">
        <v>0</v>
      </c>
      <c r="BJ50" s="208">
        <v>0</v>
      </c>
      <c r="BK50" s="208">
        <v>0</v>
      </c>
      <c r="BL50" s="211">
        <v>80.6711140485126</v>
      </c>
      <c r="BM50" s="213">
        <v>596.752139482372</v>
      </c>
      <c r="BN50" s="212"/>
      <c r="BO50" s="86" t="s">
        <v>80</v>
      </c>
      <c r="BP50" s="87" t="s">
        <v>135</v>
      </c>
      <c r="BQ50" s="208">
        <v>0</v>
      </c>
      <c r="BR50" s="208">
        <v>0</v>
      </c>
      <c r="BS50" s="208">
        <v>0</v>
      </c>
      <c r="BT50" s="208">
        <v>0</v>
      </c>
      <c r="BU50" s="208">
        <v>0</v>
      </c>
      <c r="BV50" s="208">
        <v>0</v>
      </c>
      <c r="BW50" s="208">
        <v>0</v>
      </c>
      <c r="BX50" s="208">
        <v>0</v>
      </c>
      <c r="BY50" s="208">
        <v>0</v>
      </c>
      <c r="BZ50" s="208">
        <v>0</v>
      </c>
      <c r="CA50" s="208">
        <v>0</v>
      </c>
      <c r="CB50" s="208">
        <v>0</v>
      </c>
      <c r="CC50" s="208">
        <v>0</v>
      </c>
      <c r="CD50" s="208">
        <v>0</v>
      </c>
      <c r="CE50" s="208">
        <v>0</v>
      </c>
      <c r="CF50" s="208">
        <v>0</v>
      </c>
      <c r="CG50" s="208">
        <v>0</v>
      </c>
      <c r="CH50" s="208">
        <v>0</v>
      </c>
      <c r="CI50" s="208">
        <v>0</v>
      </c>
      <c r="CJ50" s="208">
        <v>0</v>
      </c>
      <c r="CK50" s="208">
        <v>0</v>
      </c>
      <c r="CL50" s="208">
        <v>0</v>
      </c>
      <c r="CM50" s="208">
        <v>0</v>
      </c>
      <c r="CN50" s="208">
        <v>0</v>
      </c>
      <c r="CO50" s="208">
        <v>0</v>
      </c>
      <c r="CP50" s="208">
        <v>0</v>
      </c>
      <c r="CQ50" s="208">
        <v>0</v>
      </c>
      <c r="CR50" s="208">
        <v>0</v>
      </c>
      <c r="CS50" s="208">
        <v>0</v>
      </c>
      <c r="CT50" s="208">
        <v>0</v>
      </c>
      <c r="CU50" s="208">
        <v>0</v>
      </c>
      <c r="CV50" s="208">
        <v>0</v>
      </c>
      <c r="CW50" s="208">
        <v>0</v>
      </c>
      <c r="CX50" s="208">
        <v>0</v>
      </c>
      <c r="CY50" s="208">
        <v>0</v>
      </c>
      <c r="CZ50" s="208">
        <v>0</v>
      </c>
      <c r="DA50" s="208">
        <v>0</v>
      </c>
      <c r="DB50" s="208">
        <v>0</v>
      </c>
      <c r="DC50" s="208">
        <v>0</v>
      </c>
      <c r="DD50" s="208">
        <v>0</v>
      </c>
      <c r="DE50" s="208">
        <v>0</v>
      </c>
      <c r="DF50" s="208">
        <v>0</v>
      </c>
      <c r="DG50" s="208">
        <v>0</v>
      </c>
      <c r="DH50" s="208">
        <v>0</v>
      </c>
      <c r="DI50" s="208">
        <v>0</v>
      </c>
      <c r="DJ50" s="208">
        <v>0</v>
      </c>
      <c r="DK50" s="208">
        <v>0</v>
      </c>
      <c r="DL50" s="208">
        <v>0</v>
      </c>
      <c r="DM50" s="208">
        <v>0</v>
      </c>
      <c r="DN50" s="208">
        <v>0</v>
      </c>
      <c r="DO50" s="208">
        <v>0</v>
      </c>
      <c r="DP50" s="208">
        <v>0</v>
      </c>
      <c r="DQ50" s="101">
        <f t="shared" si="0"/>
        <v>0</v>
      </c>
      <c r="DR50" s="210">
        <v>0</v>
      </c>
      <c r="DS50" s="208">
        <v>0</v>
      </c>
      <c r="DT50" s="85">
        <f t="shared" si="1"/>
        <v>0</v>
      </c>
      <c r="DU50" s="208">
        <v>0</v>
      </c>
      <c r="DV50" s="208">
        <v>0</v>
      </c>
      <c r="DW50" s="208">
        <v>0</v>
      </c>
      <c r="DX50" s="208">
        <v>0</v>
      </c>
      <c r="DY50" s="208">
        <v>0</v>
      </c>
      <c r="DZ50" s="117">
        <f t="shared" si="2"/>
        <v>0</v>
      </c>
      <c r="EA50" s="118">
        <f t="shared" si="3"/>
        <v>0</v>
      </c>
    </row>
    <row r="51" spans="1:131">
      <c r="A51" s="86" t="s">
        <v>233</v>
      </c>
      <c r="B51" s="200" t="s">
        <v>234</v>
      </c>
      <c r="C51" s="208">
        <v>278.49323666773</v>
      </c>
      <c r="D51" s="208">
        <v>53.7339281563909</v>
      </c>
      <c r="E51" s="208">
        <v>2.91143266603219</v>
      </c>
      <c r="F51" s="208">
        <v>0</v>
      </c>
      <c r="G51" s="208">
        <v>0</v>
      </c>
      <c r="H51" s="208">
        <v>0</v>
      </c>
      <c r="I51" s="208">
        <v>0.0254362259630863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43.8083250394494</v>
      </c>
      <c r="U51" s="208">
        <v>0.140468998295453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8">
        <v>0</v>
      </c>
      <c r="AB51" s="208">
        <v>0</v>
      </c>
      <c r="AC51" s="208">
        <v>0</v>
      </c>
      <c r="AD51" s="208">
        <v>0</v>
      </c>
      <c r="AE51" s="208">
        <v>0</v>
      </c>
      <c r="AF51" s="208">
        <v>0</v>
      </c>
      <c r="AG51" s="208">
        <v>0</v>
      </c>
      <c r="AH51" s="208">
        <v>0</v>
      </c>
      <c r="AI51" s="208">
        <v>0</v>
      </c>
      <c r="AJ51" s="208">
        <v>0</v>
      </c>
      <c r="AK51" s="208">
        <v>0</v>
      </c>
      <c r="AL51" s="208">
        <v>0</v>
      </c>
      <c r="AM51" s="208">
        <v>0</v>
      </c>
      <c r="AN51" s="208">
        <v>0</v>
      </c>
      <c r="AO51" s="208">
        <v>0</v>
      </c>
      <c r="AP51" s="208">
        <v>0</v>
      </c>
      <c r="AQ51" s="208">
        <v>0</v>
      </c>
      <c r="AR51" s="208">
        <v>0</v>
      </c>
      <c r="AS51" s="208">
        <v>0</v>
      </c>
      <c r="AT51" s="208">
        <v>0</v>
      </c>
      <c r="AU51" s="208">
        <v>0</v>
      </c>
      <c r="AV51" s="208">
        <v>0</v>
      </c>
      <c r="AW51" s="208">
        <v>0</v>
      </c>
      <c r="AX51" s="208">
        <v>0</v>
      </c>
      <c r="AY51" s="208">
        <v>0</v>
      </c>
      <c r="AZ51" s="208">
        <v>0</v>
      </c>
      <c r="BA51" s="208">
        <v>0</v>
      </c>
      <c r="BB51" s="208">
        <v>0</v>
      </c>
      <c r="BC51" s="209">
        <v>379.112827753861</v>
      </c>
      <c r="BD51" s="210">
        <v>0</v>
      </c>
      <c r="BE51" s="208">
        <v>303.068651962423</v>
      </c>
      <c r="BF51" s="208">
        <v>303.068651962423</v>
      </c>
      <c r="BG51" s="208">
        <v>0</v>
      </c>
      <c r="BH51" s="208">
        <v>0</v>
      </c>
      <c r="BI51" s="208">
        <v>0</v>
      </c>
      <c r="BJ51" s="208">
        <v>0</v>
      </c>
      <c r="BK51" s="208">
        <v>0</v>
      </c>
      <c r="BL51" s="211">
        <v>303.068651962423</v>
      </c>
      <c r="BM51" s="213">
        <v>682.181479716284</v>
      </c>
      <c r="BN51" s="212"/>
      <c r="BO51" s="86" t="s">
        <v>81</v>
      </c>
      <c r="BP51" s="87" t="s">
        <v>136</v>
      </c>
      <c r="BQ51" s="208">
        <v>0</v>
      </c>
      <c r="BR51" s="208">
        <v>0</v>
      </c>
      <c r="BS51" s="208">
        <v>0</v>
      </c>
      <c r="BT51" s="208">
        <v>0</v>
      </c>
      <c r="BU51" s="208">
        <v>0</v>
      </c>
      <c r="BV51" s="208">
        <v>0</v>
      </c>
      <c r="BW51" s="208">
        <v>0</v>
      </c>
      <c r="BX51" s="208">
        <v>0</v>
      </c>
      <c r="BY51" s="208">
        <v>0</v>
      </c>
      <c r="BZ51" s="208">
        <v>0</v>
      </c>
      <c r="CA51" s="208">
        <v>0</v>
      </c>
      <c r="CB51" s="208">
        <v>0</v>
      </c>
      <c r="CC51" s="208">
        <v>0</v>
      </c>
      <c r="CD51" s="208">
        <v>0</v>
      </c>
      <c r="CE51" s="208">
        <v>0</v>
      </c>
      <c r="CF51" s="208">
        <v>0</v>
      </c>
      <c r="CG51" s="208">
        <v>0</v>
      </c>
      <c r="CH51" s="208">
        <v>0</v>
      </c>
      <c r="CI51" s="208">
        <v>0</v>
      </c>
      <c r="CJ51" s="208">
        <v>0</v>
      </c>
      <c r="CK51" s="208">
        <v>0</v>
      </c>
      <c r="CL51" s="208">
        <v>0</v>
      </c>
      <c r="CM51" s="208">
        <v>0</v>
      </c>
      <c r="CN51" s="208">
        <v>0</v>
      </c>
      <c r="CO51" s="208">
        <v>0</v>
      </c>
      <c r="CP51" s="208">
        <v>0</v>
      </c>
      <c r="CQ51" s="208">
        <v>0</v>
      </c>
      <c r="CR51" s="208">
        <v>0</v>
      </c>
      <c r="CS51" s="208">
        <v>0</v>
      </c>
      <c r="CT51" s="208">
        <v>0</v>
      </c>
      <c r="CU51" s="208">
        <v>0</v>
      </c>
      <c r="CV51" s="208">
        <v>0</v>
      </c>
      <c r="CW51" s="208">
        <v>0</v>
      </c>
      <c r="CX51" s="208">
        <v>0</v>
      </c>
      <c r="CY51" s="208">
        <v>0</v>
      </c>
      <c r="CZ51" s="208">
        <v>0</v>
      </c>
      <c r="DA51" s="208">
        <v>0</v>
      </c>
      <c r="DB51" s="208">
        <v>0</v>
      </c>
      <c r="DC51" s="208">
        <v>0</v>
      </c>
      <c r="DD51" s="208">
        <v>0</v>
      </c>
      <c r="DE51" s="208">
        <v>0</v>
      </c>
      <c r="DF51" s="208">
        <v>0</v>
      </c>
      <c r="DG51" s="208">
        <v>0</v>
      </c>
      <c r="DH51" s="208">
        <v>0</v>
      </c>
      <c r="DI51" s="208">
        <v>0</v>
      </c>
      <c r="DJ51" s="208">
        <v>0</v>
      </c>
      <c r="DK51" s="208">
        <v>0</v>
      </c>
      <c r="DL51" s="208">
        <v>0</v>
      </c>
      <c r="DM51" s="208">
        <v>0</v>
      </c>
      <c r="DN51" s="208">
        <v>0</v>
      </c>
      <c r="DO51" s="208">
        <v>0</v>
      </c>
      <c r="DP51" s="208">
        <v>0</v>
      </c>
      <c r="DQ51" s="101">
        <f t="shared" si="0"/>
        <v>0</v>
      </c>
      <c r="DR51" s="210">
        <v>0</v>
      </c>
      <c r="DS51" s="208">
        <v>0</v>
      </c>
      <c r="DT51" s="85">
        <f t="shared" si="1"/>
        <v>0</v>
      </c>
      <c r="DU51" s="208">
        <v>0</v>
      </c>
      <c r="DV51" s="208">
        <v>0</v>
      </c>
      <c r="DW51" s="208">
        <v>0</v>
      </c>
      <c r="DX51" s="208">
        <v>0</v>
      </c>
      <c r="DY51" s="208">
        <v>0</v>
      </c>
      <c r="DZ51" s="117">
        <f t="shared" si="2"/>
        <v>0</v>
      </c>
      <c r="EA51" s="118">
        <f t="shared" si="3"/>
        <v>0</v>
      </c>
    </row>
    <row r="52" spans="1:131">
      <c r="A52" s="86" t="s">
        <v>235</v>
      </c>
      <c r="B52" s="200" t="s">
        <v>236</v>
      </c>
      <c r="C52" s="208">
        <v>0</v>
      </c>
      <c r="D52" s="208">
        <v>0</v>
      </c>
      <c r="E52" s="208">
        <v>0</v>
      </c>
      <c r="F52" s="208">
        <v>0</v>
      </c>
      <c r="G52" s="208">
        <v>0</v>
      </c>
      <c r="H52" s="208">
        <v>6.34709522312883</v>
      </c>
      <c r="I52" s="208">
        <v>5.00591404362198</v>
      </c>
      <c r="J52" s="208">
        <v>0.21727675944067</v>
      </c>
      <c r="K52" s="208">
        <v>0</v>
      </c>
      <c r="L52" s="208">
        <v>5.04614232447455</v>
      </c>
      <c r="M52" s="208">
        <v>0.836700393297477</v>
      </c>
      <c r="N52" s="208">
        <v>25.4968582484506</v>
      </c>
      <c r="O52" s="208">
        <v>0</v>
      </c>
      <c r="P52" s="208">
        <v>8.62843676477143</v>
      </c>
      <c r="Q52" s="208">
        <v>0</v>
      </c>
      <c r="R52" s="208">
        <v>0</v>
      </c>
      <c r="S52" s="208">
        <v>0</v>
      </c>
      <c r="T52" s="208">
        <v>279.307586384574</v>
      </c>
      <c r="U52" s="208">
        <v>52.4729251156893</v>
      </c>
      <c r="V52" s="208">
        <v>4.48908051546922</v>
      </c>
      <c r="W52" s="208">
        <v>23.8304942589423</v>
      </c>
      <c r="X52" s="208">
        <v>0</v>
      </c>
      <c r="Y52" s="208">
        <v>3.66082081952481</v>
      </c>
      <c r="Z52" s="208">
        <v>2.15404846886373</v>
      </c>
      <c r="AA52" s="208">
        <v>0</v>
      </c>
      <c r="AB52" s="208">
        <v>0.481694799927119</v>
      </c>
      <c r="AC52" s="208">
        <v>0</v>
      </c>
      <c r="AD52" s="208">
        <v>0.153622886015319</v>
      </c>
      <c r="AE52" s="208">
        <v>0</v>
      </c>
      <c r="AF52" s="208">
        <v>0</v>
      </c>
      <c r="AG52" s="208">
        <v>2.05377705390961</v>
      </c>
      <c r="AH52" s="208">
        <v>0</v>
      </c>
      <c r="AI52" s="208">
        <v>0.00803021772659952</v>
      </c>
      <c r="AJ52" s="208">
        <v>1.15701880496489</v>
      </c>
      <c r="AK52" s="208">
        <v>0</v>
      </c>
      <c r="AL52" s="208">
        <v>0.466891858894742</v>
      </c>
      <c r="AM52" s="208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0.204262165648524</v>
      </c>
      <c r="AX52" s="208">
        <v>0</v>
      </c>
      <c r="AY52" s="208">
        <v>0.903875561902819</v>
      </c>
      <c r="AZ52" s="208">
        <v>0.979666376391307</v>
      </c>
      <c r="BA52" s="208">
        <v>0</v>
      </c>
      <c r="BB52" s="208">
        <v>0</v>
      </c>
      <c r="BC52" s="209">
        <v>423.90221904563</v>
      </c>
      <c r="BD52" s="210">
        <v>2.70856712775076</v>
      </c>
      <c r="BE52" s="208">
        <v>72.3884652173738</v>
      </c>
      <c r="BF52" s="208">
        <v>75.0970323451246</v>
      </c>
      <c r="BG52" s="208">
        <v>0</v>
      </c>
      <c r="BH52" s="208">
        <v>0</v>
      </c>
      <c r="BI52" s="208">
        <v>0</v>
      </c>
      <c r="BJ52" s="208">
        <v>0</v>
      </c>
      <c r="BK52" s="208">
        <v>0</v>
      </c>
      <c r="BL52" s="211">
        <v>75.0970323451246</v>
      </c>
      <c r="BM52" s="213">
        <v>498.999251390754</v>
      </c>
      <c r="BN52" s="212"/>
      <c r="BO52" s="86" t="s">
        <v>82</v>
      </c>
      <c r="BP52" s="87" t="s">
        <v>137</v>
      </c>
      <c r="BQ52" s="208">
        <v>0</v>
      </c>
      <c r="BR52" s="208">
        <v>0</v>
      </c>
      <c r="BS52" s="208">
        <v>0</v>
      </c>
      <c r="BT52" s="208">
        <v>0</v>
      </c>
      <c r="BU52" s="208">
        <v>0</v>
      </c>
      <c r="BV52" s="208">
        <v>0</v>
      </c>
      <c r="BW52" s="208">
        <v>0</v>
      </c>
      <c r="BX52" s="208">
        <v>0</v>
      </c>
      <c r="BY52" s="208">
        <v>0</v>
      </c>
      <c r="BZ52" s="208">
        <v>0</v>
      </c>
      <c r="CA52" s="208">
        <v>0</v>
      </c>
      <c r="CB52" s="208">
        <v>0</v>
      </c>
      <c r="CC52" s="208">
        <v>0</v>
      </c>
      <c r="CD52" s="208">
        <v>0</v>
      </c>
      <c r="CE52" s="208">
        <v>0</v>
      </c>
      <c r="CF52" s="208">
        <v>0</v>
      </c>
      <c r="CG52" s="208">
        <v>0</v>
      </c>
      <c r="CH52" s="208">
        <v>0</v>
      </c>
      <c r="CI52" s="208">
        <v>0</v>
      </c>
      <c r="CJ52" s="208">
        <v>0</v>
      </c>
      <c r="CK52" s="208">
        <v>0</v>
      </c>
      <c r="CL52" s="208">
        <v>0</v>
      </c>
      <c r="CM52" s="208">
        <v>0</v>
      </c>
      <c r="CN52" s="208">
        <v>0</v>
      </c>
      <c r="CO52" s="208">
        <v>0</v>
      </c>
      <c r="CP52" s="208">
        <v>0</v>
      </c>
      <c r="CQ52" s="208">
        <v>0</v>
      </c>
      <c r="CR52" s="208">
        <v>0</v>
      </c>
      <c r="CS52" s="208">
        <v>0</v>
      </c>
      <c r="CT52" s="208">
        <v>0</v>
      </c>
      <c r="CU52" s="208">
        <v>0</v>
      </c>
      <c r="CV52" s="208">
        <v>0</v>
      </c>
      <c r="CW52" s="208">
        <v>0</v>
      </c>
      <c r="CX52" s="208">
        <v>0</v>
      </c>
      <c r="CY52" s="208">
        <v>0</v>
      </c>
      <c r="CZ52" s="208">
        <v>0</v>
      </c>
      <c r="DA52" s="208">
        <v>0</v>
      </c>
      <c r="DB52" s="208">
        <v>0</v>
      </c>
      <c r="DC52" s="208">
        <v>0</v>
      </c>
      <c r="DD52" s="208">
        <v>0</v>
      </c>
      <c r="DE52" s="208">
        <v>0</v>
      </c>
      <c r="DF52" s="208">
        <v>0</v>
      </c>
      <c r="DG52" s="208">
        <v>0</v>
      </c>
      <c r="DH52" s="208">
        <v>0</v>
      </c>
      <c r="DI52" s="208">
        <v>0</v>
      </c>
      <c r="DJ52" s="208">
        <v>0</v>
      </c>
      <c r="DK52" s="208">
        <v>0</v>
      </c>
      <c r="DL52" s="208">
        <v>0</v>
      </c>
      <c r="DM52" s="208">
        <v>0</v>
      </c>
      <c r="DN52" s="208">
        <v>0</v>
      </c>
      <c r="DO52" s="208">
        <v>0</v>
      </c>
      <c r="DP52" s="208">
        <v>0</v>
      </c>
      <c r="DQ52" s="101">
        <f t="shared" si="0"/>
        <v>0</v>
      </c>
      <c r="DR52" s="210">
        <v>0</v>
      </c>
      <c r="DS52" s="208">
        <v>0</v>
      </c>
      <c r="DT52" s="85">
        <f t="shared" si="1"/>
        <v>0</v>
      </c>
      <c r="DU52" s="208">
        <v>0</v>
      </c>
      <c r="DV52" s="208">
        <v>0</v>
      </c>
      <c r="DW52" s="208">
        <v>0</v>
      </c>
      <c r="DX52" s="208">
        <v>0</v>
      </c>
      <c r="DY52" s="208">
        <v>0</v>
      </c>
      <c r="DZ52" s="117">
        <f t="shared" si="2"/>
        <v>0</v>
      </c>
      <c r="EA52" s="118">
        <f t="shared" si="3"/>
        <v>0</v>
      </c>
    </row>
    <row r="53" spans="1:131">
      <c r="A53" s="86" t="s">
        <v>237</v>
      </c>
      <c r="B53" s="200" t="s">
        <v>238</v>
      </c>
      <c r="C53" s="208">
        <v>0</v>
      </c>
      <c r="D53" s="208">
        <v>0</v>
      </c>
      <c r="E53" s="208">
        <v>0</v>
      </c>
      <c r="F53" s="208">
        <v>0</v>
      </c>
      <c r="G53" s="208">
        <v>0</v>
      </c>
      <c r="H53" s="208">
        <v>0</v>
      </c>
      <c r="I53" s="208">
        <v>0.051596160807401</v>
      </c>
      <c r="J53" s="208">
        <v>0</v>
      </c>
      <c r="K53" s="208">
        <v>1.04745679804701</v>
      </c>
      <c r="L53" s="208">
        <v>8.35787146878364</v>
      </c>
      <c r="M53" s="208">
        <v>0</v>
      </c>
      <c r="N53" s="208">
        <v>23.9062707806918</v>
      </c>
      <c r="O53" s="208">
        <v>4.2736714615168</v>
      </c>
      <c r="P53" s="208">
        <v>4.41491217649375</v>
      </c>
      <c r="Q53" s="208">
        <v>0.0885699296154895</v>
      </c>
      <c r="R53" s="208">
        <v>0</v>
      </c>
      <c r="S53" s="208">
        <v>0</v>
      </c>
      <c r="T53" s="208">
        <v>40.1327044823164</v>
      </c>
      <c r="U53" s="208">
        <v>9.18866276442063</v>
      </c>
      <c r="V53" s="208">
        <v>0.0846433607942055</v>
      </c>
      <c r="W53" s="208">
        <v>100.774565261575</v>
      </c>
      <c r="X53" s="208">
        <v>6.09888342892218</v>
      </c>
      <c r="Y53" s="208">
        <v>0.355230193808344</v>
      </c>
      <c r="Z53" s="208">
        <v>6.99140552096403</v>
      </c>
      <c r="AA53" s="208">
        <v>0.817635931196193</v>
      </c>
      <c r="AB53" s="208">
        <v>4.74282948246293</v>
      </c>
      <c r="AC53" s="208">
        <v>1.54612014553277</v>
      </c>
      <c r="AD53" s="208">
        <v>0.386845036465939</v>
      </c>
      <c r="AE53" s="208">
        <v>7.00118376840236</v>
      </c>
      <c r="AF53" s="208">
        <v>0.158908363067814</v>
      </c>
      <c r="AG53" s="208">
        <v>15.7371242476265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0.0548509841524938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9">
        <v>236.211941747664</v>
      </c>
      <c r="BD53" s="210">
        <v>0</v>
      </c>
      <c r="BE53" s="208">
        <v>274.136113602446</v>
      </c>
      <c r="BF53" s="208">
        <v>274.136113602446</v>
      </c>
      <c r="BG53" s="208">
        <v>0</v>
      </c>
      <c r="BH53" s="208">
        <v>0</v>
      </c>
      <c r="BI53" s="208">
        <v>0</v>
      </c>
      <c r="BJ53" s="208">
        <v>0</v>
      </c>
      <c r="BK53" s="208">
        <v>0</v>
      </c>
      <c r="BL53" s="211">
        <v>274.136113602446</v>
      </c>
      <c r="BM53" s="213">
        <v>510.34805535011</v>
      </c>
      <c r="BN53" s="212"/>
      <c r="BO53" s="86" t="s">
        <v>83</v>
      </c>
      <c r="BP53" s="87" t="s">
        <v>138</v>
      </c>
      <c r="BQ53" s="208">
        <v>0</v>
      </c>
      <c r="BR53" s="208">
        <v>0</v>
      </c>
      <c r="BS53" s="208">
        <v>0</v>
      </c>
      <c r="BT53" s="208">
        <v>0</v>
      </c>
      <c r="BU53" s="208">
        <v>0</v>
      </c>
      <c r="BV53" s="208">
        <v>0</v>
      </c>
      <c r="BW53" s="208">
        <v>0</v>
      </c>
      <c r="BX53" s="208">
        <v>0</v>
      </c>
      <c r="BY53" s="208">
        <v>0</v>
      </c>
      <c r="BZ53" s="208">
        <v>0</v>
      </c>
      <c r="CA53" s="208">
        <v>0</v>
      </c>
      <c r="CB53" s="208">
        <v>0</v>
      </c>
      <c r="CC53" s="208">
        <v>0</v>
      </c>
      <c r="CD53" s="208">
        <v>0</v>
      </c>
      <c r="CE53" s="208">
        <v>0</v>
      </c>
      <c r="CF53" s="208">
        <v>0</v>
      </c>
      <c r="CG53" s="208">
        <v>0</v>
      </c>
      <c r="CH53" s="208">
        <v>0</v>
      </c>
      <c r="CI53" s="208">
        <v>0</v>
      </c>
      <c r="CJ53" s="208">
        <v>0</v>
      </c>
      <c r="CK53" s="208">
        <v>0</v>
      </c>
      <c r="CL53" s="208">
        <v>0</v>
      </c>
      <c r="CM53" s="208">
        <v>0</v>
      </c>
      <c r="CN53" s="208">
        <v>0</v>
      </c>
      <c r="CO53" s="208">
        <v>0</v>
      </c>
      <c r="CP53" s="208">
        <v>0</v>
      </c>
      <c r="CQ53" s="208">
        <v>0</v>
      </c>
      <c r="CR53" s="208">
        <v>0</v>
      </c>
      <c r="CS53" s="208">
        <v>0</v>
      </c>
      <c r="CT53" s="208">
        <v>0</v>
      </c>
      <c r="CU53" s="208">
        <v>0</v>
      </c>
      <c r="CV53" s="208">
        <v>0</v>
      </c>
      <c r="CW53" s="208">
        <v>0</v>
      </c>
      <c r="CX53" s="208">
        <v>0</v>
      </c>
      <c r="CY53" s="208">
        <v>0</v>
      </c>
      <c r="CZ53" s="208">
        <v>0</v>
      </c>
      <c r="DA53" s="208">
        <v>0</v>
      </c>
      <c r="DB53" s="208">
        <v>0</v>
      </c>
      <c r="DC53" s="208">
        <v>0</v>
      </c>
      <c r="DD53" s="208">
        <v>0</v>
      </c>
      <c r="DE53" s="208">
        <v>0</v>
      </c>
      <c r="DF53" s="208">
        <v>0</v>
      </c>
      <c r="DG53" s="208">
        <v>0</v>
      </c>
      <c r="DH53" s="208">
        <v>0</v>
      </c>
      <c r="DI53" s="208">
        <v>0</v>
      </c>
      <c r="DJ53" s="208">
        <v>0</v>
      </c>
      <c r="DK53" s="208">
        <v>0</v>
      </c>
      <c r="DL53" s="208">
        <v>0</v>
      </c>
      <c r="DM53" s="208">
        <v>0</v>
      </c>
      <c r="DN53" s="208">
        <v>0</v>
      </c>
      <c r="DO53" s="208">
        <v>0</v>
      </c>
      <c r="DP53" s="208">
        <v>0</v>
      </c>
      <c r="DQ53" s="101">
        <f t="shared" si="0"/>
        <v>0</v>
      </c>
      <c r="DR53" s="210">
        <v>0</v>
      </c>
      <c r="DS53" s="208">
        <v>0</v>
      </c>
      <c r="DT53" s="85">
        <f t="shared" si="1"/>
        <v>0</v>
      </c>
      <c r="DU53" s="208">
        <v>0</v>
      </c>
      <c r="DV53" s="208">
        <v>0</v>
      </c>
      <c r="DW53" s="208">
        <v>0</v>
      </c>
      <c r="DX53" s="208">
        <v>0</v>
      </c>
      <c r="DY53" s="208">
        <v>0</v>
      </c>
      <c r="DZ53" s="117">
        <f t="shared" si="2"/>
        <v>0</v>
      </c>
      <c r="EA53" s="118">
        <f t="shared" si="3"/>
        <v>0</v>
      </c>
    </row>
    <row r="54" spans="1:131">
      <c r="A54" s="86" t="s">
        <v>239</v>
      </c>
      <c r="B54" s="200" t="s">
        <v>240</v>
      </c>
      <c r="C54" s="208">
        <v>251.635141935287</v>
      </c>
      <c r="D54" s="208">
        <v>22.4606834342306</v>
      </c>
      <c r="E54" s="208">
        <v>0.868786335555418</v>
      </c>
      <c r="F54" s="208">
        <v>0</v>
      </c>
      <c r="G54" s="208">
        <v>0</v>
      </c>
      <c r="H54" s="208">
        <v>0</v>
      </c>
      <c r="I54" s="208">
        <v>0.0108254297471614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29.4937293994922</v>
      </c>
      <c r="V54" s="208">
        <v>0</v>
      </c>
      <c r="W54" s="208">
        <v>0</v>
      </c>
      <c r="X54" s="208">
        <v>0</v>
      </c>
      <c r="Y54" s="208">
        <v>0</v>
      </c>
      <c r="Z54" s="208">
        <v>1.14448168717089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8">
        <v>0</v>
      </c>
      <c r="AN54" s="208">
        <v>0</v>
      </c>
      <c r="AO54" s="208">
        <v>0</v>
      </c>
      <c r="AP54" s="208">
        <v>0</v>
      </c>
      <c r="AQ54" s="208">
        <v>0.0483837573828074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0.261775226623741</v>
      </c>
      <c r="AX54" s="208">
        <v>2.63352677556291</v>
      </c>
      <c r="AY54" s="208">
        <v>0</v>
      </c>
      <c r="AZ54" s="208">
        <v>0</v>
      </c>
      <c r="BA54" s="208">
        <v>0</v>
      </c>
      <c r="BB54" s="208">
        <v>0</v>
      </c>
      <c r="BC54" s="209">
        <v>308.557333981053</v>
      </c>
      <c r="BD54" s="210">
        <v>0</v>
      </c>
      <c r="BE54" s="208">
        <v>72.2288980039943</v>
      </c>
      <c r="BF54" s="208">
        <v>72.2288980039943</v>
      </c>
      <c r="BG54" s="208">
        <v>0</v>
      </c>
      <c r="BH54" s="208">
        <v>0</v>
      </c>
      <c r="BI54" s="208">
        <v>41.695623385275</v>
      </c>
      <c r="BJ54" s="208">
        <v>0</v>
      </c>
      <c r="BK54" s="208">
        <v>0</v>
      </c>
      <c r="BL54" s="211">
        <v>113.924521389269</v>
      </c>
      <c r="BM54" s="213">
        <v>422.481855370322</v>
      </c>
      <c r="BN54" s="212"/>
      <c r="BO54" s="86" t="s">
        <v>84</v>
      </c>
      <c r="BP54" s="87" t="s">
        <v>139</v>
      </c>
      <c r="BQ54" s="208">
        <v>0.201679146795206</v>
      </c>
      <c r="BR54" s="208">
        <v>0.376746427236966</v>
      </c>
      <c r="BS54" s="208">
        <v>0.00215671864543582</v>
      </c>
      <c r="BT54" s="208">
        <v>0</v>
      </c>
      <c r="BU54" s="208">
        <v>0</v>
      </c>
      <c r="BV54" s="208">
        <v>0.0251154516893526</v>
      </c>
      <c r="BW54" s="208">
        <v>1.8631256282663</v>
      </c>
      <c r="BX54" s="208">
        <v>0.00650172583979906</v>
      </c>
      <c r="BY54" s="208">
        <v>1.11782695062006</v>
      </c>
      <c r="BZ54" s="208">
        <v>0.0730252026135775</v>
      </c>
      <c r="CA54" s="208">
        <v>0</v>
      </c>
      <c r="CB54" s="208">
        <v>0</v>
      </c>
      <c r="CC54" s="208">
        <v>0</v>
      </c>
      <c r="CD54" s="208">
        <v>0.258198218184634</v>
      </c>
      <c r="CE54" s="208">
        <v>0</v>
      </c>
      <c r="CF54" s="208">
        <v>0</v>
      </c>
      <c r="CG54" s="208">
        <v>1.90129508466995e-5</v>
      </c>
      <c r="CH54" s="208">
        <v>0.979682273830011</v>
      </c>
      <c r="CI54" s="208">
        <v>0.00830002305569324</v>
      </c>
      <c r="CJ54" s="208">
        <v>0.147844332800456</v>
      </c>
      <c r="CK54" s="208">
        <v>0.79922195540008</v>
      </c>
      <c r="CL54" s="208">
        <v>0.31830027710191</v>
      </c>
      <c r="CM54" s="208">
        <v>0.296564311234943</v>
      </c>
      <c r="CN54" s="208">
        <v>0</v>
      </c>
      <c r="CO54" s="208">
        <v>0</v>
      </c>
      <c r="CP54" s="208">
        <v>0</v>
      </c>
      <c r="CQ54" s="208">
        <v>0</v>
      </c>
      <c r="CR54" s="208">
        <v>0</v>
      </c>
      <c r="CS54" s="208">
        <v>0.295286168545672</v>
      </c>
      <c r="CT54" s="208">
        <v>0.0336283395793802</v>
      </c>
      <c r="CU54" s="208">
        <v>0</v>
      </c>
      <c r="CV54" s="208">
        <v>0.00614907318229029</v>
      </c>
      <c r="CW54" s="208">
        <v>0.0679699584510857</v>
      </c>
      <c r="CX54" s="208">
        <v>0.00497237761669778</v>
      </c>
      <c r="CY54" s="208">
        <v>0.0168383743080635</v>
      </c>
      <c r="CZ54" s="208">
        <v>0.267253824531503</v>
      </c>
      <c r="DA54" s="208">
        <v>0</v>
      </c>
      <c r="DB54" s="208">
        <v>0</v>
      </c>
      <c r="DC54" s="208">
        <v>0</v>
      </c>
      <c r="DD54" s="208">
        <v>0</v>
      </c>
      <c r="DE54" s="208">
        <v>0.0547591167175829</v>
      </c>
      <c r="DF54" s="208">
        <v>0.323511854775471</v>
      </c>
      <c r="DG54" s="208">
        <v>0.0646857955492373</v>
      </c>
      <c r="DH54" s="208">
        <v>0.0102580551648644</v>
      </c>
      <c r="DI54" s="208">
        <v>1.35268284934357</v>
      </c>
      <c r="DJ54" s="208">
        <v>0.0337637544959535</v>
      </c>
      <c r="DK54" s="208">
        <v>4.06223358275911</v>
      </c>
      <c r="DL54" s="208">
        <v>0.0180146905491785</v>
      </c>
      <c r="DM54" s="208">
        <v>5.00916815272834</v>
      </c>
      <c r="DN54" s="208">
        <v>3.58611970244891</v>
      </c>
      <c r="DO54" s="208">
        <v>0.197424466577816</v>
      </c>
      <c r="DP54" s="208">
        <v>0</v>
      </c>
      <c r="DQ54" s="101">
        <f t="shared" si="0"/>
        <v>21.87902779359</v>
      </c>
      <c r="DR54" s="210">
        <v>0.147716403458309</v>
      </c>
      <c r="DS54" s="208">
        <v>12.2825267417019</v>
      </c>
      <c r="DT54" s="85">
        <f t="shared" si="1"/>
        <v>12.4302431451602</v>
      </c>
      <c r="DU54" s="208">
        <v>0.591285159783897</v>
      </c>
      <c r="DV54" s="208">
        <v>0</v>
      </c>
      <c r="DW54" s="208">
        <v>31.0223069702241</v>
      </c>
      <c r="DX54" s="208">
        <v>0.0221766714705444</v>
      </c>
      <c r="DY54" s="208">
        <v>0</v>
      </c>
      <c r="DZ54" s="117">
        <f t="shared" si="2"/>
        <v>44.0660119466388</v>
      </c>
      <c r="EA54" s="118">
        <f t="shared" si="3"/>
        <v>65.9450397402287</v>
      </c>
    </row>
    <row r="55" spans="1:131">
      <c r="A55" s="86" t="s">
        <v>241</v>
      </c>
      <c r="B55" s="200" t="s">
        <v>242</v>
      </c>
      <c r="C55" s="208">
        <v>0.165281705722569</v>
      </c>
      <c r="D55" s="208">
        <v>0.436403396985016</v>
      </c>
      <c r="E55" s="208">
        <v>0</v>
      </c>
      <c r="F55" s="208">
        <v>0</v>
      </c>
      <c r="G55" s="208">
        <v>0</v>
      </c>
      <c r="H55" s="208">
        <v>0</v>
      </c>
      <c r="I55" s="208">
        <v>0.63892044221198</v>
      </c>
      <c r="J55" s="208">
        <v>0</v>
      </c>
      <c r="K55" s="208">
        <v>0</v>
      </c>
      <c r="L55" s="208">
        <v>0.360507908134517</v>
      </c>
      <c r="M55" s="208">
        <v>0.296373856208952</v>
      </c>
      <c r="N55" s="208">
        <v>4.19758469612694</v>
      </c>
      <c r="O55" s="208">
        <v>6.01960013959528</v>
      </c>
      <c r="P55" s="208">
        <v>10.8776973350895</v>
      </c>
      <c r="Q55" s="208">
        <v>6.04421303910276</v>
      </c>
      <c r="R55" s="208">
        <v>0</v>
      </c>
      <c r="S55" s="208">
        <v>0</v>
      </c>
      <c r="T55" s="208">
        <v>0</v>
      </c>
      <c r="U55" s="208">
        <v>1.49842718531133</v>
      </c>
      <c r="V55" s="208">
        <v>0</v>
      </c>
      <c r="W55" s="208">
        <v>21.2985917161536</v>
      </c>
      <c r="X55" s="208">
        <v>8.2808847820678</v>
      </c>
      <c r="Y55" s="208">
        <v>0</v>
      </c>
      <c r="Z55" s="208">
        <v>10.4702971641893</v>
      </c>
      <c r="AA55" s="208">
        <v>0.395257185046063</v>
      </c>
      <c r="AB55" s="208">
        <v>0.0663072744952896</v>
      </c>
      <c r="AC55" s="208">
        <v>1.20967736397656</v>
      </c>
      <c r="AD55" s="208">
        <v>9.90774110678811</v>
      </c>
      <c r="AE55" s="208">
        <v>2.99177770030306</v>
      </c>
      <c r="AF55" s="208">
        <v>0.171060582892519</v>
      </c>
      <c r="AG55" s="208">
        <v>9.41169431186087</v>
      </c>
      <c r="AH55" s="208">
        <v>2.85866567567678</v>
      </c>
      <c r="AI55" s="208">
        <v>0.85965590553317</v>
      </c>
      <c r="AJ55" s="208">
        <v>1.34128340177446</v>
      </c>
      <c r="AK55" s="208">
        <v>148.405165207426</v>
      </c>
      <c r="AL55" s="208">
        <v>20.2723881580157</v>
      </c>
      <c r="AM55" s="208">
        <v>5.8310526823379</v>
      </c>
      <c r="AN55" s="208">
        <v>0</v>
      </c>
      <c r="AO55" s="208">
        <v>0</v>
      </c>
      <c r="AP55" s="208">
        <v>0</v>
      </c>
      <c r="AQ55" s="208">
        <v>0.0557710829224469</v>
      </c>
      <c r="AR55" s="208">
        <v>0</v>
      </c>
      <c r="AS55" s="208">
        <v>0</v>
      </c>
      <c r="AT55" s="208">
        <v>1.22590151788923</v>
      </c>
      <c r="AU55" s="208">
        <v>0</v>
      </c>
      <c r="AV55" s="208">
        <v>7.6963617331771</v>
      </c>
      <c r="AW55" s="208">
        <v>0.0458425318103046</v>
      </c>
      <c r="AX55" s="208">
        <v>1.13319263685829</v>
      </c>
      <c r="AY55" s="208">
        <v>2.91975515918646</v>
      </c>
      <c r="AZ55" s="208">
        <v>0</v>
      </c>
      <c r="BA55" s="208">
        <v>0.753235486464376</v>
      </c>
      <c r="BB55" s="208">
        <v>0</v>
      </c>
      <c r="BC55" s="209">
        <v>288.136570071334</v>
      </c>
      <c r="BD55" s="210">
        <v>0</v>
      </c>
      <c r="BE55" s="208">
        <v>35.3575113384125</v>
      </c>
      <c r="BF55" s="208">
        <v>35.3575113384125</v>
      </c>
      <c r="BG55" s="208">
        <v>0</v>
      </c>
      <c r="BH55" s="208">
        <v>0</v>
      </c>
      <c r="BI55" s="208">
        <v>5.481984283195</v>
      </c>
      <c r="BJ55" s="208">
        <v>0</v>
      </c>
      <c r="BK55" s="208">
        <v>0</v>
      </c>
      <c r="BL55" s="211">
        <v>40.8394956216075</v>
      </c>
      <c r="BM55" s="213">
        <v>328.976065692942</v>
      </c>
      <c r="BN55" s="212"/>
      <c r="BO55" s="86" t="s">
        <v>85</v>
      </c>
      <c r="BP55" s="87" t="s">
        <v>140</v>
      </c>
      <c r="BQ55" s="208">
        <v>0</v>
      </c>
      <c r="BR55" s="208">
        <v>0</v>
      </c>
      <c r="BS55" s="208">
        <v>0</v>
      </c>
      <c r="BT55" s="208">
        <v>0</v>
      </c>
      <c r="BU55" s="208">
        <v>0</v>
      </c>
      <c r="BV55" s="208">
        <v>0</v>
      </c>
      <c r="BW55" s="208">
        <v>0</v>
      </c>
      <c r="BX55" s="208">
        <v>0</v>
      </c>
      <c r="BY55" s="208">
        <v>0</v>
      </c>
      <c r="BZ55" s="208">
        <v>0</v>
      </c>
      <c r="CA55" s="208">
        <v>0</v>
      </c>
      <c r="CB55" s="208">
        <v>0</v>
      </c>
      <c r="CC55" s="208">
        <v>0</v>
      </c>
      <c r="CD55" s="208">
        <v>0</v>
      </c>
      <c r="CE55" s="208">
        <v>0</v>
      </c>
      <c r="CF55" s="208">
        <v>0</v>
      </c>
      <c r="CG55" s="208">
        <v>0</v>
      </c>
      <c r="CH55" s="208">
        <v>0</v>
      </c>
      <c r="CI55" s="208">
        <v>0</v>
      </c>
      <c r="CJ55" s="208">
        <v>0</v>
      </c>
      <c r="CK55" s="208">
        <v>0</v>
      </c>
      <c r="CL55" s="208">
        <v>0</v>
      </c>
      <c r="CM55" s="208">
        <v>0</v>
      </c>
      <c r="CN55" s="208">
        <v>0</v>
      </c>
      <c r="CO55" s="208">
        <v>0</v>
      </c>
      <c r="CP55" s="208">
        <v>0</v>
      </c>
      <c r="CQ55" s="208">
        <v>0</v>
      </c>
      <c r="CR55" s="208">
        <v>0</v>
      </c>
      <c r="CS55" s="208">
        <v>0</v>
      </c>
      <c r="CT55" s="208">
        <v>0</v>
      </c>
      <c r="CU55" s="208">
        <v>0</v>
      </c>
      <c r="CV55" s="208">
        <v>0</v>
      </c>
      <c r="CW55" s="208">
        <v>0</v>
      </c>
      <c r="CX55" s="208">
        <v>0</v>
      </c>
      <c r="CY55" s="208">
        <v>0</v>
      </c>
      <c r="CZ55" s="208">
        <v>0</v>
      </c>
      <c r="DA55" s="208">
        <v>0</v>
      </c>
      <c r="DB55" s="208">
        <v>0</v>
      </c>
      <c r="DC55" s="208">
        <v>0</v>
      </c>
      <c r="DD55" s="208">
        <v>0</v>
      </c>
      <c r="DE55" s="208">
        <v>0</v>
      </c>
      <c r="DF55" s="208">
        <v>0</v>
      </c>
      <c r="DG55" s="208">
        <v>0</v>
      </c>
      <c r="DH55" s="208">
        <v>0</v>
      </c>
      <c r="DI55" s="208">
        <v>0</v>
      </c>
      <c r="DJ55" s="208">
        <v>0</v>
      </c>
      <c r="DK55" s="208">
        <v>0</v>
      </c>
      <c r="DL55" s="208">
        <v>0</v>
      </c>
      <c r="DM55" s="208">
        <v>0</v>
      </c>
      <c r="DN55" s="208">
        <v>0</v>
      </c>
      <c r="DO55" s="208">
        <v>0</v>
      </c>
      <c r="DP55" s="208">
        <v>0</v>
      </c>
      <c r="DQ55" s="101">
        <f t="shared" si="0"/>
        <v>0</v>
      </c>
      <c r="DR55" s="210">
        <v>0</v>
      </c>
      <c r="DS55" s="208">
        <v>0</v>
      </c>
      <c r="DT55" s="85">
        <f t="shared" si="1"/>
        <v>0</v>
      </c>
      <c r="DU55" s="208">
        <v>0</v>
      </c>
      <c r="DV55" s="208">
        <v>0</v>
      </c>
      <c r="DW55" s="208">
        <v>0</v>
      </c>
      <c r="DX55" s="208">
        <v>0</v>
      </c>
      <c r="DY55" s="208">
        <v>0</v>
      </c>
      <c r="DZ55" s="117">
        <f t="shared" si="2"/>
        <v>0</v>
      </c>
      <c r="EA55" s="118">
        <f t="shared" si="3"/>
        <v>0</v>
      </c>
    </row>
    <row r="56" spans="1:131">
      <c r="A56" s="86" t="s">
        <v>243</v>
      </c>
      <c r="B56" s="200" t="s">
        <v>244</v>
      </c>
      <c r="C56" s="208">
        <v>0</v>
      </c>
      <c r="D56" s="208">
        <v>0.114495743173908</v>
      </c>
      <c r="E56" s="208">
        <v>0</v>
      </c>
      <c r="F56" s="208">
        <v>0</v>
      </c>
      <c r="G56" s="208">
        <v>8.52185981050281</v>
      </c>
      <c r="H56" s="208">
        <v>9.00916051856738</v>
      </c>
      <c r="I56" s="208">
        <v>37.1075374894855</v>
      </c>
      <c r="J56" s="208">
        <v>1.0556658585367</v>
      </c>
      <c r="K56" s="208">
        <v>0</v>
      </c>
      <c r="L56" s="208">
        <v>0.471765530837027</v>
      </c>
      <c r="M56" s="208">
        <v>0</v>
      </c>
      <c r="N56" s="208">
        <v>2.59459869193462</v>
      </c>
      <c r="O56" s="208">
        <v>4.3595031078709</v>
      </c>
      <c r="P56" s="208">
        <v>2.30532469832841</v>
      </c>
      <c r="Q56" s="208">
        <v>0.84263308989088</v>
      </c>
      <c r="R56" s="208">
        <v>2.99335634825395</v>
      </c>
      <c r="S56" s="208">
        <v>0.164195708207163</v>
      </c>
      <c r="T56" s="208">
        <v>18.297649518819</v>
      </c>
      <c r="U56" s="208">
        <v>16.5427631679817</v>
      </c>
      <c r="V56" s="208">
        <v>1.53179715521779</v>
      </c>
      <c r="W56" s="208">
        <v>10.3644809543673</v>
      </c>
      <c r="X56" s="208">
        <v>2.30481026726933</v>
      </c>
      <c r="Y56" s="208">
        <v>1.7821751973985</v>
      </c>
      <c r="Z56" s="208">
        <v>2.14502865398649</v>
      </c>
      <c r="AA56" s="208">
        <v>0</v>
      </c>
      <c r="AB56" s="208">
        <v>0.356164736095834</v>
      </c>
      <c r="AC56" s="208">
        <v>1.35164555302724</v>
      </c>
      <c r="AD56" s="208">
        <v>0.486108637094312</v>
      </c>
      <c r="AE56" s="208">
        <v>0.0976094369730934</v>
      </c>
      <c r="AF56" s="208">
        <v>0.00183650025399948</v>
      </c>
      <c r="AG56" s="208">
        <v>5.47572219025007</v>
      </c>
      <c r="AH56" s="208">
        <v>0.617671858185401</v>
      </c>
      <c r="AI56" s="208">
        <v>0.0471273512329114</v>
      </c>
      <c r="AJ56" s="208">
        <v>1.00147511891204</v>
      </c>
      <c r="AK56" s="208">
        <v>1.82541871366774</v>
      </c>
      <c r="AL56" s="208">
        <v>9.45203309200226</v>
      </c>
      <c r="AM56" s="208">
        <v>0.00284762008134297</v>
      </c>
      <c r="AN56" s="208">
        <v>0</v>
      </c>
      <c r="AO56" s="208">
        <v>0</v>
      </c>
      <c r="AP56" s="208">
        <v>0.32060922646182</v>
      </c>
      <c r="AQ56" s="208">
        <v>0</v>
      </c>
      <c r="AR56" s="208">
        <v>0</v>
      </c>
      <c r="AS56" s="208">
        <v>0</v>
      </c>
      <c r="AT56" s="208">
        <v>0</v>
      </c>
      <c r="AU56" s="208">
        <v>0.222919060853146</v>
      </c>
      <c r="AV56" s="208">
        <v>0.102026091087775</v>
      </c>
      <c r="AW56" s="208">
        <v>0.0829701838760708</v>
      </c>
      <c r="AX56" s="208">
        <v>0.323619290736889</v>
      </c>
      <c r="AY56" s="208">
        <v>5.83023769233924</v>
      </c>
      <c r="AZ56" s="208">
        <v>0</v>
      </c>
      <c r="BA56" s="208">
        <v>0.0897726757592838</v>
      </c>
      <c r="BB56" s="208">
        <v>0</v>
      </c>
      <c r="BC56" s="209">
        <v>150.19661653952</v>
      </c>
      <c r="BD56" s="210">
        <v>3.74441091467973</v>
      </c>
      <c r="BE56" s="208">
        <v>67.9353992770127</v>
      </c>
      <c r="BF56" s="208">
        <v>71.6798101916924</v>
      </c>
      <c r="BG56" s="208">
        <v>0</v>
      </c>
      <c r="BH56" s="208">
        <v>0</v>
      </c>
      <c r="BI56" s="208">
        <v>13.0368527710071</v>
      </c>
      <c r="BJ56" s="208">
        <v>0</v>
      </c>
      <c r="BK56" s="208">
        <v>0</v>
      </c>
      <c r="BL56" s="211">
        <v>84.7166629626995</v>
      </c>
      <c r="BM56" s="213">
        <v>234.913279502219</v>
      </c>
      <c r="BN56" s="212"/>
      <c r="BO56" s="86" t="s">
        <v>86</v>
      </c>
      <c r="BP56" s="87" t="s">
        <v>141</v>
      </c>
      <c r="BQ56" s="208">
        <v>0</v>
      </c>
      <c r="BR56" s="208">
        <v>0</v>
      </c>
      <c r="BS56" s="208">
        <v>0</v>
      </c>
      <c r="BT56" s="208">
        <v>0</v>
      </c>
      <c r="BU56" s="208">
        <v>0</v>
      </c>
      <c r="BV56" s="208">
        <v>0</v>
      </c>
      <c r="BW56" s="208">
        <v>0</v>
      </c>
      <c r="BX56" s="208">
        <v>0</v>
      </c>
      <c r="BY56" s="208">
        <v>0</v>
      </c>
      <c r="BZ56" s="208">
        <v>0</v>
      </c>
      <c r="CA56" s="208">
        <v>0</v>
      </c>
      <c r="CB56" s="208">
        <v>0</v>
      </c>
      <c r="CC56" s="208">
        <v>0</v>
      </c>
      <c r="CD56" s="208">
        <v>0</v>
      </c>
      <c r="CE56" s="208">
        <v>0</v>
      </c>
      <c r="CF56" s="208">
        <v>0</v>
      </c>
      <c r="CG56" s="208">
        <v>0</v>
      </c>
      <c r="CH56" s="208">
        <v>0</v>
      </c>
      <c r="CI56" s="208">
        <v>0</v>
      </c>
      <c r="CJ56" s="208">
        <v>0</v>
      </c>
      <c r="CK56" s="208">
        <v>0</v>
      </c>
      <c r="CL56" s="208">
        <v>0</v>
      </c>
      <c r="CM56" s="208">
        <v>0</v>
      </c>
      <c r="CN56" s="208">
        <v>0</v>
      </c>
      <c r="CO56" s="208">
        <v>0</v>
      </c>
      <c r="CP56" s="208">
        <v>0</v>
      </c>
      <c r="CQ56" s="208">
        <v>0</v>
      </c>
      <c r="CR56" s="208">
        <v>0</v>
      </c>
      <c r="CS56" s="208">
        <v>0</v>
      </c>
      <c r="CT56" s="208">
        <v>0</v>
      </c>
      <c r="CU56" s="208">
        <v>0</v>
      </c>
      <c r="CV56" s="208">
        <v>0</v>
      </c>
      <c r="CW56" s="208">
        <v>0</v>
      </c>
      <c r="CX56" s="208">
        <v>0</v>
      </c>
      <c r="CY56" s="208">
        <v>0</v>
      </c>
      <c r="CZ56" s="208">
        <v>0</v>
      </c>
      <c r="DA56" s="208">
        <v>0</v>
      </c>
      <c r="DB56" s="208">
        <v>0</v>
      </c>
      <c r="DC56" s="208">
        <v>0</v>
      </c>
      <c r="DD56" s="208">
        <v>0</v>
      </c>
      <c r="DE56" s="208">
        <v>0</v>
      </c>
      <c r="DF56" s="208">
        <v>0</v>
      </c>
      <c r="DG56" s="208">
        <v>0</v>
      </c>
      <c r="DH56" s="208">
        <v>0</v>
      </c>
      <c r="DI56" s="208">
        <v>0</v>
      </c>
      <c r="DJ56" s="208">
        <v>0</v>
      </c>
      <c r="DK56" s="208">
        <v>0</v>
      </c>
      <c r="DL56" s="208">
        <v>0</v>
      </c>
      <c r="DM56" s="208">
        <v>0</v>
      </c>
      <c r="DN56" s="208">
        <v>0</v>
      </c>
      <c r="DO56" s="208">
        <v>0</v>
      </c>
      <c r="DP56" s="208">
        <v>0</v>
      </c>
      <c r="DQ56" s="101">
        <f t="shared" si="0"/>
        <v>0</v>
      </c>
      <c r="DR56" s="210">
        <v>0</v>
      </c>
      <c r="DS56" s="208">
        <v>0</v>
      </c>
      <c r="DT56" s="85">
        <f t="shared" si="1"/>
        <v>0</v>
      </c>
      <c r="DU56" s="208">
        <v>0</v>
      </c>
      <c r="DV56" s="208">
        <v>0</v>
      </c>
      <c r="DW56" s="208">
        <v>0</v>
      </c>
      <c r="DX56" s="208">
        <v>0</v>
      </c>
      <c r="DY56" s="208">
        <v>0</v>
      </c>
      <c r="DZ56" s="117">
        <f t="shared" si="2"/>
        <v>0</v>
      </c>
      <c r="EA56" s="118">
        <f t="shared" si="3"/>
        <v>0</v>
      </c>
    </row>
    <row r="57" spans="1:131">
      <c r="A57" s="86" t="s">
        <v>245</v>
      </c>
      <c r="B57" s="200" t="s">
        <v>246</v>
      </c>
      <c r="C57" s="208">
        <v>0</v>
      </c>
      <c r="D57" s="208">
        <v>0</v>
      </c>
      <c r="E57" s="208">
        <v>0</v>
      </c>
      <c r="F57" s="208">
        <v>0.00127355417370698</v>
      </c>
      <c r="G57" s="208">
        <v>0</v>
      </c>
      <c r="H57" s="208">
        <v>1.64122493078975</v>
      </c>
      <c r="I57" s="208">
        <v>3.91336205364269</v>
      </c>
      <c r="J57" s="208">
        <v>0.481593659422815</v>
      </c>
      <c r="K57" s="208">
        <v>0</v>
      </c>
      <c r="L57" s="208">
        <v>0.407695099282765</v>
      </c>
      <c r="M57" s="208">
        <v>0.410573663792921</v>
      </c>
      <c r="N57" s="208">
        <v>0</v>
      </c>
      <c r="O57" s="208">
        <v>0.433512771822359</v>
      </c>
      <c r="P57" s="208">
        <v>0.61012856929674</v>
      </c>
      <c r="Q57" s="208">
        <v>0</v>
      </c>
      <c r="R57" s="208">
        <v>0.922641824860763</v>
      </c>
      <c r="S57" s="208">
        <v>0</v>
      </c>
      <c r="T57" s="208">
        <v>4.88890404074627</v>
      </c>
      <c r="U57" s="208">
        <v>13.2944866460989</v>
      </c>
      <c r="V57" s="208">
        <v>0.12759492134315</v>
      </c>
      <c r="W57" s="208">
        <v>1.1477520732866</v>
      </c>
      <c r="X57" s="208">
        <v>0.979511925010835</v>
      </c>
      <c r="Y57" s="208">
        <v>0.475114123145355</v>
      </c>
      <c r="Z57" s="208">
        <v>19.5157902637585</v>
      </c>
      <c r="AA57" s="208">
        <v>0.423431901080929</v>
      </c>
      <c r="AB57" s="208">
        <v>0.029569322275188</v>
      </c>
      <c r="AC57" s="208">
        <v>0.653030824045309</v>
      </c>
      <c r="AD57" s="208">
        <v>0.267362885811813</v>
      </c>
      <c r="AE57" s="208">
        <v>0.650236451927107</v>
      </c>
      <c r="AF57" s="208">
        <v>0.00908945969287862</v>
      </c>
      <c r="AG57" s="208">
        <v>0.134154891700899</v>
      </c>
      <c r="AH57" s="208">
        <v>0</v>
      </c>
      <c r="AI57" s="208">
        <v>0.136182316001716</v>
      </c>
      <c r="AJ57" s="208">
        <v>0.646193118762143</v>
      </c>
      <c r="AK57" s="208">
        <v>1.29456126923996</v>
      </c>
      <c r="AL57" s="208">
        <v>32.2100564650868</v>
      </c>
      <c r="AM57" s="208">
        <v>12.5113628977412</v>
      </c>
      <c r="AN57" s="208">
        <v>0.047217076294627</v>
      </c>
      <c r="AO57" s="208">
        <v>0</v>
      </c>
      <c r="AP57" s="208">
        <v>2.880083494002</v>
      </c>
      <c r="AQ57" s="208">
        <v>1.04564380962027</v>
      </c>
      <c r="AR57" s="208">
        <v>1.85293884375549</v>
      </c>
      <c r="AS57" s="208">
        <v>1.09752354330832</v>
      </c>
      <c r="AT57" s="208">
        <v>0.504874071377871</v>
      </c>
      <c r="AU57" s="208">
        <v>0.33895940270294</v>
      </c>
      <c r="AV57" s="208">
        <v>0</v>
      </c>
      <c r="AW57" s="208">
        <v>8.22212536229443</v>
      </c>
      <c r="AX57" s="208">
        <v>24.0405552413076</v>
      </c>
      <c r="AY57" s="208">
        <v>7.53442818289885</v>
      </c>
      <c r="AZ57" s="208">
        <v>20.6426776833821</v>
      </c>
      <c r="BA57" s="208">
        <v>27.153009457057</v>
      </c>
      <c r="BB57" s="208">
        <v>0</v>
      </c>
      <c r="BC57" s="209">
        <v>193.576428091842</v>
      </c>
      <c r="BD57" s="210">
        <v>0.192337809615893</v>
      </c>
      <c r="BE57" s="208">
        <v>270.462753304184</v>
      </c>
      <c r="BF57" s="208">
        <v>270.6550911138</v>
      </c>
      <c r="BG57" s="208">
        <v>0</v>
      </c>
      <c r="BH57" s="208">
        <v>0</v>
      </c>
      <c r="BI57" s="208">
        <v>1985.99614298822</v>
      </c>
      <c r="BJ57" s="208">
        <v>0</v>
      </c>
      <c r="BK57" s="208">
        <v>0</v>
      </c>
      <c r="BL57" s="211">
        <v>2256.65123410202</v>
      </c>
      <c r="BM57" s="213">
        <v>2450.22766219386</v>
      </c>
      <c r="BN57" s="212"/>
      <c r="BO57" s="89" t="s">
        <v>87</v>
      </c>
      <c r="BP57" s="90" t="s">
        <v>142</v>
      </c>
      <c r="BQ57" s="214">
        <v>0</v>
      </c>
      <c r="BR57" s="214">
        <v>0</v>
      </c>
      <c r="BS57" s="214">
        <v>0</v>
      </c>
      <c r="BT57" s="214">
        <v>0</v>
      </c>
      <c r="BU57" s="214">
        <v>0</v>
      </c>
      <c r="BV57" s="214">
        <v>0</v>
      </c>
      <c r="BW57" s="214">
        <v>0</v>
      </c>
      <c r="BX57" s="214">
        <v>0</v>
      </c>
      <c r="BY57" s="214">
        <v>0</v>
      </c>
      <c r="BZ57" s="214">
        <v>0</v>
      </c>
      <c r="CA57" s="214">
        <v>0</v>
      </c>
      <c r="CB57" s="214">
        <v>0</v>
      </c>
      <c r="CC57" s="214">
        <v>0</v>
      </c>
      <c r="CD57" s="214">
        <v>0</v>
      </c>
      <c r="CE57" s="214">
        <v>0</v>
      </c>
      <c r="CF57" s="214">
        <v>0</v>
      </c>
      <c r="CG57" s="214">
        <v>0</v>
      </c>
      <c r="CH57" s="214">
        <v>0</v>
      </c>
      <c r="CI57" s="214">
        <v>0</v>
      </c>
      <c r="CJ57" s="214">
        <v>0</v>
      </c>
      <c r="CK57" s="214">
        <v>0</v>
      </c>
      <c r="CL57" s="214">
        <v>0</v>
      </c>
      <c r="CM57" s="214">
        <v>0</v>
      </c>
      <c r="CN57" s="214">
        <v>0</v>
      </c>
      <c r="CO57" s="214">
        <v>0</v>
      </c>
      <c r="CP57" s="214">
        <v>0</v>
      </c>
      <c r="CQ57" s="214">
        <v>0</v>
      </c>
      <c r="CR57" s="214">
        <v>0</v>
      </c>
      <c r="CS57" s="214">
        <v>0</v>
      </c>
      <c r="CT57" s="214">
        <v>0</v>
      </c>
      <c r="CU57" s="214">
        <v>0</v>
      </c>
      <c r="CV57" s="214">
        <v>0</v>
      </c>
      <c r="CW57" s="214">
        <v>0</v>
      </c>
      <c r="CX57" s="214">
        <v>0</v>
      </c>
      <c r="CY57" s="214">
        <v>0</v>
      </c>
      <c r="CZ57" s="214">
        <v>0</v>
      </c>
      <c r="DA57" s="214">
        <v>0</v>
      </c>
      <c r="DB57" s="214">
        <v>0</v>
      </c>
      <c r="DC57" s="214">
        <v>0</v>
      </c>
      <c r="DD57" s="214">
        <v>0</v>
      </c>
      <c r="DE57" s="214">
        <v>0</v>
      </c>
      <c r="DF57" s="214">
        <v>0</v>
      </c>
      <c r="DG57" s="214">
        <v>0</v>
      </c>
      <c r="DH57" s="214">
        <v>0</v>
      </c>
      <c r="DI57" s="214">
        <v>0</v>
      </c>
      <c r="DJ57" s="214">
        <v>0</v>
      </c>
      <c r="DK57" s="214">
        <v>0</v>
      </c>
      <c r="DL57" s="214">
        <v>0</v>
      </c>
      <c r="DM57" s="214">
        <v>0</v>
      </c>
      <c r="DN57" s="214">
        <v>0</v>
      </c>
      <c r="DO57" s="214">
        <v>0</v>
      </c>
      <c r="DP57" s="214">
        <v>0</v>
      </c>
      <c r="DQ57" s="101">
        <f t="shared" si="0"/>
        <v>0</v>
      </c>
      <c r="DR57" s="218">
        <v>0</v>
      </c>
      <c r="DS57" s="214">
        <v>0</v>
      </c>
      <c r="DT57" s="85">
        <f t="shared" si="1"/>
        <v>0</v>
      </c>
      <c r="DU57" s="214">
        <v>0</v>
      </c>
      <c r="DV57" s="214">
        <v>0</v>
      </c>
      <c r="DW57" s="214">
        <v>0</v>
      </c>
      <c r="DX57" s="214">
        <v>0</v>
      </c>
      <c r="DY57" s="214">
        <v>0</v>
      </c>
      <c r="DZ57" s="117">
        <f t="shared" si="2"/>
        <v>0</v>
      </c>
      <c r="EA57" s="118">
        <f t="shared" si="3"/>
        <v>0</v>
      </c>
    </row>
    <row r="58" ht="15.75" spans="1:131">
      <c r="A58" s="86" t="s">
        <v>247</v>
      </c>
      <c r="B58" s="200" t="s">
        <v>248</v>
      </c>
      <c r="C58" s="208">
        <v>3.76527747120741</v>
      </c>
      <c r="D58" s="208">
        <v>14.9183916799818</v>
      </c>
      <c r="E58" s="208">
        <v>0.124857179590811</v>
      </c>
      <c r="F58" s="208">
        <v>0</v>
      </c>
      <c r="G58" s="208">
        <v>0</v>
      </c>
      <c r="H58" s="208">
        <v>0</v>
      </c>
      <c r="I58" s="208">
        <v>4.16719324767076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0.641705747838502</v>
      </c>
      <c r="U58" s="208">
        <v>1.53377234308203</v>
      </c>
      <c r="V58" s="208">
        <v>27.3203516676033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4.80255199120094</v>
      </c>
      <c r="AM58" s="208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0.294278287673823</v>
      </c>
      <c r="AX58" s="208">
        <v>0</v>
      </c>
      <c r="AY58" s="208">
        <v>35.1429604295496</v>
      </c>
      <c r="AZ58" s="208">
        <v>144.992659129879</v>
      </c>
      <c r="BA58" s="208">
        <v>3.35156153648043</v>
      </c>
      <c r="BB58" s="208">
        <v>0</v>
      </c>
      <c r="BC58" s="209">
        <v>241.055560711758</v>
      </c>
      <c r="BD58" s="210">
        <v>0.00717987502989944</v>
      </c>
      <c r="BE58" s="208">
        <v>415.455545469936</v>
      </c>
      <c r="BF58" s="208">
        <v>415.462725344966</v>
      </c>
      <c r="BG58" s="208">
        <v>107.634597852053</v>
      </c>
      <c r="BH58" s="208">
        <v>0</v>
      </c>
      <c r="BI58" s="208">
        <v>2478.76956719071</v>
      </c>
      <c r="BJ58" s="208">
        <v>0</v>
      </c>
      <c r="BK58" s="208">
        <v>0</v>
      </c>
      <c r="BL58" s="211">
        <v>3001.86689038773</v>
      </c>
      <c r="BM58" s="213">
        <v>3242.92245109949</v>
      </c>
      <c r="BN58" s="212"/>
      <c r="BO58" s="215" t="s">
        <v>90</v>
      </c>
      <c r="BP58" s="216"/>
      <c r="BQ58" s="217">
        <f t="shared" ref="BQ58:EA58" si="4">SUM(BQ6:BQ57)</f>
        <v>1048.79013552572</v>
      </c>
      <c r="BR58" s="217">
        <f t="shared" si="4"/>
        <v>808.741681450344</v>
      </c>
      <c r="BS58" s="217">
        <f t="shared" si="4"/>
        <v>48.6577096133082</v>
      </c>
      <c r="BT58" s="217">
        <f t="shared" si="4"/>
        <v>0.0927371562539382</v>
      </c>
      <c r="BU58" s="217">
        <f t="shared" si="4"/>
        <v>24.5236318717851</v>
      </c>
      <c r="BV58" s="217">
        <f t="shared" si="4"/>
        <v>1371.45147537644</v>
      </c>
      <c r="BW58" s="217">
        <f t="shared" si="4"/>
        <v>1662.81346493635</v>
      </c>
      <c r="BX58" s="217">
        <f t="shared" si="4"/>
        <v>268.718748933694</v>
      </c>
      <c r="BY58" s="217">
        <f t="shared" si="4"/>
        <v>435.660364624128</v>
      </c>
      <c r="BZ58" s="217">
        <f t="shared" si="4"/>
        <v>142.415437729036</v>
      </c>
      <c r="CA58" s="217">
        <f t="shared" si="4"/>
        <v>204.658524244508</v>
      </c>
      <c r="CB58" s="217">
        <f t="shared" si="4"/>
        <v>608.041225441554</v>
      </c>
      <c r="CC58" s="217">
        <f t="shared" si="4"/>
        <v>109.763746133205</v>
      </c>
      <c r="CD58" s="217">
        <f t="shared" si="4"/>
        <v>298.469388979585</v>
      </c>
      <c r="CE58" s="217">
        <f t="shared" si="4"/>
        <v>52.4177373294716</v>
      </c>
      <c r="CF58" s="217">
        <f t="shared" si="4"/>
        <v>177.338521969268</v>
      </c>
      <c r="CG58" s="217">
        <f t="shared" si="4"/>
        <v>8.52387761070116</v>
      </c>
      <c r="CH58" s="217">
        <f t="shared" si="4"/>
        <v>1084.60052854028</v>
      </c>
      <c r="CI58" s="217">
        <f t="shared" si="4"/>
        <v>199.447235955963</v>
      </c>
      <c r="CJ58" s="217">
        <f t="shared" si="4"/>
        <v>38.9002888093775</v>
      </c>
      <c r="CK58" s="217">
        <f t="shared" si="4"/>
        <v>408.314702154078</v>
      </c>
      <c r="CL58" s="217">
        <f t="shared" si="4"/>
        <v>237.871867237123</v>
      </c>
      <c r="CM58" s="217">
        <f t="shared" si="4"/>
        <v>164.158321391782</v>
      </c>
      <c r="CN58" s="217">
        <f t="shared" si="4"/>
        <v>498.68217413149</v>
      </c>
      <c r="CO58" s="217">
        <f t="shared" si="4"/>
        <v>223.610717607315</v>
      </c>
      <c r="CP58" s="217">
        <f t="shared" si="4"/>
        <v>187.947819287316</v>
      </c>
      <c r="CQ58" s="217">
        <f t="shared" si="4"/>
        <v>1185.51506524427</v>
      </c>
      <c r="CR58" s="217">
        <f t="shared" si="4"/>
        <v>1522.78915180768</v>
      </c>
      <c r="CS58" s="217">
        <f t="shared" si="4"/>
        <v>579.43396124379</v>
      </c>
      <c r="CT58" s="217">
        <f t="shared" si="4"/>
        <v>48.2171259392571</v>
      </c>
      <c r="CU58" s="217">
        <f t="shared" si="4"/>
        <v>778.658852226685</v>
      </c>
      <c r="CV58" s="217">
        <f t="shared" si="4"/>
        <v>117.950614344854</v>
      </c>
      <c r="CW58" s="217">
        <f t="shared" si="4"/>
        <v>121.926920679355</v>
      </c>
      <c r="CX58" s="217">
        <f t="shared" si="4"/>
        <v>50.0563665981473</v>
      </c>
      <c r="CY58" s="217">
        <f t="shared" si="4"/>
        <v>1584.62793978905</v>
      </c>
      <c r="CZ58" s="217">
        <f t="shared" si="4"/>
        <v>1381.10908882439</v>
      </c>
      <c r="DA58" s="217">
        <f t="shared" si="4"/>
        <v>1321.65307031677</v>
      </c>
      <c r="DB58" s="217">
        <f t="shared" si="4"/>
        <v>7.6693248585042</v>
      </c>
      <c r="DC58" s="217">
        <f t="shared" si="4"/>
        <v>60.5949540172559</v>
      </c>
      <c r="DD58" s="217">
        <f t="shared" si="4"/>
        <v>43.5680239084526</v>
      </c>
      <c r="DE58" s="217">
        <f t="shared" si="4"/>
        <v>22.4511414180808</v>
      </c>
      <c r="DF58" s="217">
        <f t="shared" si="4"/>
        <v>787.022738244927</v>
      </c>
      <c r="DG58" s="217">
        <f t="shared" si="4"/>
        <v>28.9027078163332</v>
      </c>
      <c r="DH58" s="217">
        <f t="shared" si="4"/>
        <v>135.990296729668</v>
      </c>
      <c r="DI58" s="217">
        <f t="shared" si="4"/>
        <v>120.280845291643</v>
      </c>
      <c r="DJ58" s="217">
        <f t="shared" si="4"/>
        <v>52.004757423307</v>
      </c>
      <c r="DK58" s="217">
        <f t="shared" si="4"/>
        <v>437.263653061715</v>
      </c>
      <c r="DL58" s="217">
        <f t="shared" si="4"/>
        <v>151.103692008425</v>
      </c>
      <c r="DM58" s="217">
        <f t="shared" si="4"/>
        <v>622.224558536541</v>
      </c>
      <c r="DN58" s="217">
        <f t="shared" si="4"/>
        <v>946.877551696435</v>
      </c>
      <c r="DO58" s="217">
        <f t="shared" si="4"/>
        <v>230.512941778684</v>
      </c>
      <c r="DP58" s="217">
        <f t="shared" si="4"/>
        <v>0</v>
      </c>
      <c r="DQ58" s="217">
        <f t="shared" si="4"/>
        <v>22653.0174078443</v>
      </c>
      <c r="DR58" s="217">
        <f t="shared" si="4"/>
        <v>250.940416887545</v>
      </c>
      <c r="DS58" s="217">
        <f t="shared" si="4"/>
        <v>22008.1656205157</v>
      </c>
      <c r="DT58" s="217">
        <f t="shared" si="4"/>
        <v>22259.1060374032</v>
      </c>
      <c r="DU58" s="217">
        <f t="shared" si="4"/>
        <v>109.906543134909</v>
      </c>
      <c r="DV58" s="217">
        <f t="shared" si="4"/>
        <v>0</v>
      </c>
      <c r="DW58" s="217">
        <f t="shared" si="4"/>
        <v>36004.8507689372</v>
      </c>
      <c r="DX58" s="217">
        <f t="shared" si="4"/>
        <v>4951.79928661296</v>
      </c>
      <c r="DY58" s="217">
        <f t="shared" si="4"/>
        <v>0</v>
      </c>
      <c r="DZ58" s="217">
        <f t="shared" si="4"/>
        <v>63325.6626360883</v>
      </c>
      <c r="EA58" s="217">
        <f t="shared" si="4"/>
        <v>85978.6800439326</v>
      </c>
    </row>
    <row r="59" spans="1:131">
      <c r="A59" s="86" t="s">
        <v>249</v>
      </c>
      <c r="B59" s="200" t="s">
        <v>250</v>
      </c>
      <c r="C59" s="208">
        <v>0</v>
      </c>
      <c r="D59" s="208">
        <v>0</v>
      </c>
      <c r="E59" s="208">
        <v>0</v>
      </c>
      <c r="F59" s="208">
        <v>0</v>
      </c>
      <c r="G59" s="208">
        <v>0.373592050924653</v>
      </c>
      <c r="H59" s="208">
        <v>0</v>
      </c>
      <c r="I59" s="208">
        <v>0</v>
      </c>
      <c r="J59" s="208">
        <v>0</v>
      </c>
      <c r="K59" s="208">
        <v>0</v>
      </c>
      <c r="L59" s="208">
        <v>0.138872371738687</v>
      </c>
      <c r="M59" s="208">
        <v>0</v>
      </c>
      <c r="N59" s="208">
        <v>24.3996213171256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</v>
      </c>
      <c r="V59" s="208">
        <v>0</v>
      </c>
      <c r="W59" s="208">
        <v>31.0520829795455</v>
      </c>
      <c r="X59" s="208">
        <v>0.682657372765112</v>
      </c>
      <c r="Y59" s="208">
        <v>2.00518501051734</v>
      </c>
      <c r="Z59" s="208">
        <v>0.179347052747237</v>
      </c>
      <c r="AA59" s="208">
        <v>0</v>
      </c>
      <c r="AB59" s="208">
        <v>0.397908310870861</v>
      </c>
      <c r="AC59" s="208">
        <v>41.4136724769051</v>
      </c>
      <c r="AD59" s="208">
        <v>47.0142497951894</v>
      </c>
      <c r="AE59" s="208">
        <v>21.1844171722135</v>
      </c>
      <c r="AF59" s="208">
        <v>0.238497368014792</v>
      </c>
      <c r="AG59" s="208">
        <v>1.23317058127171</v>
      </c>
      <c r="AH59" s="208">
        <v>2.86007452646936</v>
      </c>
      <c r="AI59" s="208">
        <v>0</v>
      </c>
      <c r="AJ59" s="208">
        <v>0</v>
      </c>
      <c r="AK59" s="208">
        <v>0.303069278401437</v>
      </c>
      <c r="AL59" s="208">
        <v>7.99770523462514</v>
      </c>
      <c r="AM59" s="208">
        <v>61.6993904883908</v>
      </c>
      <c r="AN59" s="208">
        <v>0</v>
      </c>
      <c r="AO59" s="208">
        <v>1.77610955867509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1.10574848172577</v>
      </c>
      <c r="AY59" s="208">
        <v>0.200181450211955</v>
      </c>
      <c r="AZ59" s="208">
        <v>0.14567639262541</v>
      </c>
      <c r="BA59" s="208">
        <v>0.396510630878596</v>
      </c>
      <c r="BB59" s="208">
        <v>0</v>
      </c>
      <c r="BC59" s="209">
        <v>246.797739901833</v>
      </c>
      <c r="BD59" s="210">
        <v>0</v>
      </c>
      <c r="BE59" s="208">
        <v>196.932447319625</v>
      </c>
      <c r="BF59" s="208">
        <v>196.932447319625</v>
      </c>
      <c r="BG59" s="208">
        <v>0</v>
      </c>
      <c r="BH59" s="208">
        <v>0</v>
      </c>
      <c r="BI59" s="208">
        <v>38.9769161540271</v>
      </c>
      <c r="BJ59" s="208">
        <v>0</v>
      </c>
      <c r="BK59" s="208">
        <v>0</v>
      </c>
      <c r="BL59" s="211">
        <v>235.909363473652</v>
      </c>
      <c r="BM59" s="213">
        <v>482.707103375485</v>
      </c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</row>
    <row r="60" spans="1:65">
      <c r="A60" s="86" t="s">
        <v>251</v>
      </c>
      <c r="B60" s="200" t="s">
        <v>252</v>
      </c>
      <c r="C60" s="208">
        <v>1.87280474463056</v>
      </c>
      <c r="D60" s="208">
        <v>1.30633003114627</v>
      </c>
      <c r="E60" s="208">
        <v>0.250446788468453</v>
      </c>
      <c r="F60" s="208">
        <v>0</v>
      </c>
      <c r="G60" s="208">
        <v>0.305159968149333</v>
      </c>
      <c r="H60" s="208">
        <v>23.3724770976843</v>
      </c>
      <c r="I60" s="208">
        <v>88.0824033027112</v>
      </c>
      <c r="J60" s="208">
        <v>20.7255440873668</v>
      </c>
      <c r="K60" s="208">
        <v>0</v>
      </c>
      <c r="L60" s="208">
        <v>0.235536324134623</v>
      </c>
      <c r="M60" s="208">
        <v>0.178762634746999</v>
      </c>
      <c r="N60" s="208">
        <v>9.25124701690358</v>
      </c>
      <c r="O60" s="208">
        <v>1.4656719527326</v>
      </c>
      <c r="P60" s="208">
        <v>2.80834064178256</v>
      </c>
      <c r="Q60" s="208">
        <v>3.21101186208089</v>
      </c>
      <c r="R60" s="208">
        <v>0.736148429461959</v>
      </c>
      <c r="S60" s="208">
        <v>0.0264316761368113</v>
      </c>
      <c r="T60" s="208">
        <v>21.8154657879977</v>
      </c>
      <c r="U60" s="208">
        <v>5.11132369278514</v>
      </c>
      <c r="V60" s="208">
        <v>0.66566472125236</v>
      </c>
      <c r="W60" s="208">
        <v>101.924955114867</v>
      </c>
      <c r="X60" s="208">
        <v>11.2427868611006</v>
      </c>
      <c r="Y60" s="208">
        <v>1.25337108769697</v>
      </c>
      <c r="Z60" s="208">
        <v>7.69857521344208</v>
      </c>
      <c r="AA60" s="208">
        <v>2.34764398205255</v>
      </c>
      <c r="AB60" s="208">
        <v>4.76236697554316</v>
      </c>
      <c r="AC60" s="208">
        <v>17.4947379344352</v>
      </c>
      <c r="AD60" s="208">
        <v>21.505074909173</v>
      </c>
      <c r="AE60" s="208">
        <v>20.2853619457958</v>
      </c>
      <c r="AF60" s="208">
        <v>0.130070113121963</v>
      </c>
      <c r="AG60" s="208">
        <v>34.6987649496469</v>
      </c>
      <c r="AH60" s="208">
        <v>2.12684588344802</v>
      </c>
      <c r="AI60" s="208">
        <v>1.21426830492564</v>
      </c>
      <c r="AJ60" s="208">
        <v>3.54002759592875</v>
      </c>
      <c r="AK60" s="208">
        <v>87.6934472102411</v>
      </c>
      <c r="AL60" s="208">
        <v>49.5712071341003</v>
      </c>
      <c r="AM60" s="208">
        <v>0.683857702845024</v>
      </c>
      <c r="AN60" s="208">
        <v>0</v>
      </c>
      <c r="AO60" s="208">
        <v>0.0556558407165112</v>
      </c>
      <c r="AP60" s="208">
        <v>0.79236390209812</v>
      </c>
      <c r="AQ60" s="208">
        <v>0.0223090441566882</v>
      </c>
      <c r="AR60" s="208">
        <v>2.59698921089621</v>
      </c>
      <c r="AS60" s="208">
        <v>0</v>
      </c>
      <c r="AT60" s="208">
        <v>0</v>
      </c>
      <c r="AU60" s="208">
        <v>0.154181658643511</v>
      </c>
      <c r="AV60" s="208">
        <v>0.500110130572229</v>
      </c>
      <c r="AW60" s="208">
        <v>0.94879254149658</v>
      </c>
      <c r="AX60" s="208">
        <v>1.34181980794163</v>
      </c>
      <c r="AY60" s="208">
        <v>5.58536611790764</v>
      </c>
      <c r="AZ60" s="208">
        <v>4.53271329346151</v>
      </c>
      <c r="BA60" s="208">
        <v>0.480788137835544</v>
      </c>
      <c r="BB60" s="208">
        <v>0</v>
      </c>
      <c r="BC60" s="209">
        <v>566.605223364262</v>
      </c>
      <c r="BD60" s="210">
        <v>0.111648221806738</v>
      </c>
      <c r="BE60" s="208">
        <v>275.921384804005</v>
      </c>
      <c r="BF60" s="208">
        <v>276.033033025812</v>
      </c>
      <c r="BG60" s="208">
        <v>0</v>
      </c>
      <c r="BH60" s="208">
        <v>0</v>
      </c>
      <c r="BI60" s="208">
        <v>39.2264733595135</v>
      </c>
      <c r="BJ60" s="208">
        <v>0</v>
      </c>
      <c r="BK60" s="208">
        <v>0</v>
      </c>
      <c r="BL60" s="211">
        <v>315.259506385325</v>
      </c>
      <c r="BM60" s="213">
        <v>881.864729749588</v>
      </c>
    </row>
    <row r="61" spans="1:65">
      <c r="A61" s="86" t="s">
        <v>253</v>
      </c>
      <c r="B61" s="200" t="s">
        <v>254</v>
      </c>
      <c r="C61" s="208">
        <v>0.691017692361688</v>
      </c>
      <c r="D61" s="208">
        <v>1.7190242053955</v>
      </c>
      <c r="E61" s="208">
        <v>0.251734809069732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60.6278342063482</v>
      </c>
      <c r="Y61" s="208">
        <v>0</v>
      </c>
      <c r="Z61" s="208">
        <v>0</v>
      </c>
      <c r="AA61" s="208">
        <v>0</v>
      </c>
      <c r="AB61" s="208">
        <v>0</v>
      </c>
      <c r="AC61" s="208">
        <v>0</v>
      </c>
      <c r="AD61" s="208">
        <v>0</v>
      </c>
      <c r="AE61" s="208">
        <v>0</v>
      </c>
      <c r="AF61" s="208">
        <v>0</v>
      </c>
      <c r="AG61" s="208">
        <v>0</v>
      </c>
      <c r="AH61" s="208">
        <v>0</v>
      </c>
      <c r="AI61" s="208">
        <v>3.75769599326498</v>
      </c>
      <c r="AJ61" s="208">
        <v>1.53231003130845</v>
      </c>
      <c r="AK61" s="208">
        <v>104.067695906744</v>
      </c>
      <c r="AL61" s="208">
        <v>0</v>
      </c>
      <c r="AM61" s="208">
        <v>0</v>
      </c>
      <c r="AN61" s="208">
        <v>0</v>
      </c>
      <c r="AO61" s="208">
        <v>0</v>
      </c>
      <c r="AP61" s="208">
        <v>0</v>
      </c>
      <c r="AQ61" s="208">
        <v>0</v>
      </c>
      <c r="AR61" s="208">
        <v>0</v>
      </c>
      <c r="AS61" s="208">
        <v>0</v>
      </c>
      <c r="AT61" s="208">
        <v>0</v>
      </c>
      <c r="AU61" s="208">
        <v>0</v>
      </c>
      <c r="AV61" s="208">
        <v>4.05676522607649</v>
      </c>
      <c r="AW61" s="208">
        <v>0</v>
      </c>
      <c r="AX61" s="208">
        <v>0</v>
      </c>
      <c r="AY61" s="208">
        <v>0.87889204544863</v>
      </c>
      <c r="AZ61" s="208">
        <v>0</v>
      </c>
      <c r="BA61" s="208">
        <v>0</v>
      </c>
      <c r="BB61" s="208">
        <v>0</v>
      </c>
      <c r="BC61" s="209">
        <v>177.582970116018</v>
      </c>
      <c r="BD61" s="210">
        <v>0</v>
      </c>
      <c r="BE61" s="208">
        <v>1.90915630861815</v>
      </c>
      <c r="BF61" s="208">
        <v>1.90915630861815</v>
      </c>
      <c r="BG61" s="208">
        <v>0</v>
      </c>
      <c r="BH61" s="208">
        <v>0</v>
      </c>
      <c r="BI61" s="208">
        <v>0</v>
      </c>
      <c r="BJ61" s="208">
        <v>0</v>
      </c>
      <c r="BK61" s="208">
        <v>0</v>
      </c>
      <c r="BL61" s="211">
        <v>1.90915630861815</v>
      </c>
      <c r="BM61" s="213">
        <v>179.492126424636</v>
      </c>
    </row>
    <row r="62" spans="1:65">
      <c r="A62" s="86" t="s">
        <v>255</v>
      </c>
      <c r="B62" s="200" t="s">
        <v>256</v>
      </c>
      <c r="C62" s="208">
        <v>3.33153100463402</v>
      </c>
      <c r="D62" s="208">
        <v>3.78763934837414</v>
      </c>
      <c r="E62" s="208">
        <v>0.328136211611357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8">
        <v>0</v>
      </c>
      <c r="X62" s="208">
        <v>0.213352368191913</v>
      </c>
      <c r="Y62" s="208">
        <v>0</v>
      </c>
      <c r="Z62" s="208">
        <v>0</v>
      </c>
      <c r="AA62" s="208">
        <v>0</v>
      </c>
      <c r="AB62" s="208">
        <v>0</v>
      </c>
      <c r="AC62" s="208">
        <v>0</v>
      </c>
      <c r="AD62" s="208">
        <v>0</v>
      </c>
      <c r="AE62" s="208">
        <v>0</v>
      </c>
      <c r="AF62" s="208">
        <v>0</v>
      </c>
      <c r="AG62" s="208">
        <v>0</v>
      </c>
      <c r="AH62" s="208">
        <v>0</v>
      </c>
      <c r="AI62" s="208">
        <v>11.5434267685198</v>
      </c>
      <c r="AJ62" s="208">
        <v>10.7762600241974</v>
      </c>
      <c r="AK62" s="208">
        <v>254.358340940699</v>
      </c>
      <c r="AL62" s="208">
        <v>0</v>
      </c>
      <c r="AM62" s="208">
        <v>0</v>
      </c>
      <c r="AN62" s="208">
        <v>0</v>
      </c>
      <c r="AO62" s="208">
        <v>0</v>
      </c>
      <c r="AP62" s="208">
        <v>0.166198250852735</v>
      </c>
      <c r="AQ62" s="208">
        <v>0</v>
      </c>
      <c r="AR62" s="208">
        <v>0</v>
      </c>
      <c r="AS62" s="208">
        <v>0</v>
      </c>
      <c r="AT62" s="208">
        <v>0</v>
      </c>
      <c r="AU62" s="208">
        <v>0</v>
      </c>
      <c r="AV62" s="208">
        <v>7.10703754974771</v>
      </c>
      <c r="AW62" s="208">
        <v>0</v>
      </c>
      <c r="AX62" s="208">
        <v>0</v>
      </c>
      <c r="AY62" s="208">
        <v>0.842225484198556</v>
      </c>
      <c r="AZ62" s="208">
        <v>0</v>
      </c>
      <c r="BA62" s="208">
        <v>3.25198805759989</v>
      </c>
      <c r="BB62" s="208">
        <v>0</v>
      </c>
      <c r="BC62" s="209">
        <v>295.706136008627</v>
      </c>
      <c r="BD62" s="210">
        <v>0.803675517725131</v>
      </c>
      <c r="BE62" s="208">
        <v>13.3194990204399</v>
      </c>
      <c r="BF62" s="208">
        <v>14.123174538165</v>
      </c>
      <c r="BG62" s="208">
        <v>0</v>
      </c>
      <c r="BH62" s="208">
        <v>0</v>
      </c>
      <c r="BI62" s="208">
        <v>0</v>
      </c>
      <c r="BJ62" s="208">
        <v>0</v>
      </c>
      <c r="BK62" s="208">
        <v>0</v>
      </c>
      <c r="BL62" s="211">
        <v>14.123174538165</v>
      </c>
      <c r="BM62" s="213">
        <v>309.829310546792</v>
      </c>
    </row>
    <row r="63" spans="1:65">
      <c r="A63" s="86" t="s">
        <v>257</v>
      </c>
      <c r="B63" s="200" t="s">
        <v>258</v>
      </c>
      <c r="C63" s="208">
        <v>70.4800658581022</v>
      </c>
      <c r="D63" s="208">
        <v>134.415236338826</v>
      </c>
      <c r="E63" s="208">
        <v>1.22755335109771</v>
      </c>
      <c r="F63" s="208">
        <v>0</v>
      </c>
      <c r="G63" s="208">
        <v>0.531381330162013</v>
      </c>
      <c r="H63" s="208">
        <v>0</v>
      </c>
      <c r="I63" s="208">
        <v>33.2828751315259</v>
      </c>
      <c r="J63" s="208">
        <v>46.3539763665013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4.75340116709697</v>
      </c>
      <c r="Q63" s="208">
        <v>0</v>
      </c>
      <c r="R63" s="208">
        <v>0</v>
      </c>
      <c r="S63" s="208">
        <v>0</v>
      </c>
      <c r="T63" s="208">
        <v>30.7290862392969</v>
      </c>
      <c r="U63" s="208">
        <v>5.75101254179309</v>
      </c>
      <c r="V63" s="208">
        <v>0.23682792904342</v>
      </c>
      <c r="W63" s="208">
        <v>24.9841893517305</v>
      </c>
      <c r="X63" s="208">
        <v>58.3355561461483</v>
      </c>
      <c r="Y63" s="208">
        <v>6.25591325189122</v>
      </c>
      <c r="Z63" s="208">
        <v>8.05354190308133</v>
      </c>
      <c r="AA63" s="208">
        <v>0</v>
      </c>
      <c r="AB63" s="208">
        <v>2.3137859183121</v>
      </c>
      <c r="AC63" s="208">
        <v>13.592877932791</v>
      </c>
      <c r="AD63" s="208">
        <v>52.2867488610972</v>
      </c>
      <c r="AE63" s="208">
        <v>2.26810482693625</v>
      </c>
      <c r="AF63" s="208">
        <v>0.200966450039439</v>
      </c>
      <c r="AG63" s="208">
        <v>27.5006052530537</v>
      </c>
      <c r="AH63" s="208">
        <v>1.49561357016559</v>
      </c>
      <c r="AI63" s="208">
        <v>0.667621038204144</v>
      </c>
      <c r="AJ63" s="208">
        <v>0.590210420558422</v>
      </c>
      <c r="AK63" s="208">
        <v>323.841847814957</v>
      </c>
      <c r="AL63" s="208">
        <v>2.98111253184178</v>
      </c>
      <c r="AM63" s="208">
        <v>0</v>
      </c>
      <c r="AN63" s="208">
        <v>0</v>
      </c>
      <c r="AO63" s="208">
        <v>0</v>
      </c>
      <c r="AP63" s="208">
        <v>0</v>
      </c>
      <c r="AQ63" s="208">
        <v>1.50839040949577</v>
      </c>
      <c r="AR63" s="208">
        <v>10.4385838661791</v>
      </c>
      <c r="AS63" s="208">
        <v>0</v>
      </c>
      <c r="AT63" s="208">
        <v>0</v>
      </c>
      <c r="AU63" s="208">
        <v>0</v>
      </c>
      <c r="AV63" s="208">
        <v>8.10313616350811</v>
      </c>
      <c r="AW63" s="208">
        <v>0.0404489783176844</v>
      </c>
      <c r="AX63" s="208">
        <v>0.251439009422318</v>
      </c>
      <c r="AY63" s="208">
        <v>6.5328325597185</v>
      </c>
      <c r="AZ63" s="208">
        <v>2.48867076123734</v>
      </c>
      <c r="BA63" s="208">
        <v>0.753626330163413</v>
      </c>
      <c r="BB63" s="208">
        <v>0</v>
      </c>
      <c r="BC63" s="209">
        <v>883.247239602296</v>
      </c>
      <c r="BD63" s="210">
        <v>0.124097568168874</v>
      </c>
      <c r="BE63" s="208">
        <v>174.768951788398</v>
      </c>
      <c r="BF63" s="208">
        <v>174.893049356567</v>
      </c>
      <c r="BG63" s="208">
        <v>0</v>
      </c>
      <c r="BH63" s="208">
        <v>0</v>
      </c>
      <c r="BI63" s="208">
        <v>119.280715683115</v>
      </c>
      <c r="BJ63" s="208">
        <v>0</v>
      </c>
      <c r="BK63" s="208">
        <v>0</v>
      </c>
      <c r="BL63" s="211">
        <v>294.173765039682</v>
      </c>
      <c r="BM63" s="213">
        <v>1177.42100464198</v>
      </c>
    </row>
    <row r="64" spans="1:65">
      <c r="A64" s="86" t="s">
        <v>259</v>
      </c>
      <c r="B64" s="200" t="s">
        <v>260</v>
      </c>
      <c r="C64" s="208">
        <v>2.4475581476345</v>
      </c>
      <c r="D64" s="208">
        <v>2.4541012017109</v>
      </c>
      <c r="E64" s="208">
        <v>0.175957224394266</v>
      </c>
      <c r="F64" s="208">
        <v>0.00120884734341249</v>
      </c>
      <c r="G64" s="208">
        <v>0.290334531437899</v>
      </c>
      <c r="H64" s="208">
        <v>2.32143525312615</v>
      </c>
      <c r="I64" s="208">
        <v>0.26601749575741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0.791559614837006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</v>
      </c>
      <c r="W64" s="208">
        <v>11.8859755471189</v>
      </c>
      <c r="X64" s="208">
        <v>2.60443495317713</v>
      </c>
      <c r="Y64" s="208">
        <v>28.5739178274414</v>
      </c>
      <c r="Z64" s="208">
        <v>179.6144225392</v>
      </c>
      <c r="AA64" s="208">
        <v>0.36720714141336</v>
      </c>
      <c r="AB64" s="208">
        <v>8.08528138707238</v>
      </c>
      <c r="AC64" s="208">
        <v>143.488006555103</v>
      </c>
      <c r="AD64" s="208">
        <v>48.2005132327277</v>
      </c>
      <c r="AE64" s="208">
        <v>57.6727080233822</v>
      </c>
      <c r="AF64" s="208">
        <v>0.758564397304217</v>
      </c>
      <c r="AG64" s="208">
        <v>20.7573953393987</v>
      </c>
      <c r="AH64" s="208">
        <v>2.46350185034647</v>
      </c>
      <c r="AI64" s="208">
        <v>0.565406571518657</v>
      </c>
      <c r="AJ64" s="208">
        <v>0.474167783339461</v>
      </c>
      <c r="AK64" s="208">
        <v>61.5059761434072</v>
      </c>
      <c r="AL64" s="208">
        <v>13.0616553113937</v>
      </c>
      <c r="AM64" s="208">
        <v>0.00941677155108777</v>
      </c>
      <c r="AN64" s="208">
        <v>0</v>
      </c>
      <c r="AO64" s="208">
        <v>0</v>
      </c>
      <c r="AP64" s="208">
        <v>0</v>
      </c>
      <c r="AQ64" s="208">
        <v>0</v>
      </c>
      <c r="AR64" s="208">
        <v>0</v>
      </c>
      <c r="AS64" s="208">
        <v>0</v>
      </c>
      <c r="AT64" s="208">
        <v>0.0289143321946315</v>
      </c>
      <c r="AU64" s="208">
        <v>0</v>
      </c>
      <c r="AV64" s="208">
        <v>0</v>
      </c>
      <c r="AW64" s="208">
        <v>0.141817195516399</v>
      </c>
      <c r="AX64" s="208">
        <v>0.865305618209608</v>
      </c>
      <c r="AY64" s="208">
        <v>0.902857844247405</v>
      </c>
      <c r="AZ64" s="208">
        <v>0</v>
      </c>
      <c r="BA64" s="208">
        <v>0</v>
      </c>
      <c r="BB64" s="208">
        <v>0</v>
      </c>
      <c r="BC64" s="209">
        <v>590.775618681305</v>
      </c>
      <c r="BD64" s="210">
        <v>0.125026821215334</v>
      </c>
      <c r="BE64" s="208">
        <v>186.647787845131</v>
      </c>
      <c r="BF64" s="208">
        <v>186.772814666346</v>
      </c>
      <c r="BG64" s="208">
        <v>0</v>
      </c>
      <c r="BH64" s="208">
        <v>0</v>
      </c>
      <c r="BI64" s="208">
        <v>6.00641179697614</v>
      </c>
      <c r="BJ64" s="208">
        <v>0</v>
      </c>
      <c r="BK64" s="208">
        <v>0</v>
      </c>
      <c r="BL64" s="211">
        <v>192.779226463322</v>
      </c>
      <c r="BM64" s="213">
        <v>783.554845144628</v>
      </c>
    </row>
    <row r="65" spans="1:65">
      <c r="A65" s="86" t="s">
        <v>261</v>
      </c>
      <c r="B65" s="200" t="s">
        <v>262</v>
      </c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8">
        <v>0</v>
      </c>
      <c r="X65" s="208">
        <v>0</v>
      </c>
      <c r="Y65" s="208">
        <v>0</v>
      </c>
      <c r="Z65" s="208">
        <v>0</v>
      </c>
      <c r="AA65" s="208">
        <v>0</v>
      </c>
      <c r="AB65" s="208">
        <v>0</v>
      </c>
      <c r="AC65" s="208">
        <v>0</v>
      </c>
      <c r="AD65" s="208">
        <v>0</v>
      </c>
      <c r="AE65" s="208">
        <v>0</v>
      </c>
      <c r="AF65" s="208">
        <v>0</v>
      </c>
      <c r="AG65" s="208">
        <v>0</v>
      </c>
      <c r="AH65" s="208">
        <v>0</v>
      </c>
      <c r="AI65" s="208">
        <v>0</v>
      </c>
      <c r="AJ65" s="208">
        <v>0</v>
      </c>
      <c r="AK65" s="208">
        <v>0</v>
      </c>
      <c r="AL65" s="208">
        <v>0</v>
      </c>
      <c r="AM65" s="208">
        <v>0</v>
      </c>
      <c r="AN65" s="208">
        <v>0</v>
      </c>
      <c r="AO65" s="208">
        <v>0</v>
      </c>
      <c r="AP65" s="208">
        <v>0</v>
      </c>
      <c r="AQ65" s="208">
        <v>0</v>
      </c>
      <c r="AR65" s="208">
        <v>0</v>
      </c>
      <c r="AS65" s="208">
        <v>0</v>
      </c>
      <c r="AT65" s="208">
        <v>0</v>
      </c>
      <c r="AU65" s="208">
        <v>0</v>
      </c>
      <c r="AV65" s="208">
        <v>0</v>
      </c>
      <c r="AW65" s="208">
        <v>0</v>
      </c>
      <c r="AX65" s="208">
        <v>0</v>
      </c>
      <c r="AY65" s="208">
        <v>0</v>
      </c>
      <c r="AZ65" s="208">
        <v>0</v>
      </c>
      <c r="BA65" s="208">
        <v>0</v>
      </c>
      <c r="BB65" s="208">
        <v>0</v>
      </c>
      <c r="BC65" s="209">
        <v>0</v>
      </c>
      <c r="BD65" s="210">
        <v>0</v>
      </c>
      <c r="BE65" s="208">
        <v>0.5</v>
      </c>
      <c r="BF65" s="208">
        <v>0.5</v>
      </c>
      <c r="BG65" s="208">
        <v>0</v>
      </c>
      <c r="BH65" s="208">
        <v>0</v>
      </c>
      <c r="BI65" s="208">
        <v>0</v>
      </c>
      <c r="BJ65" s="208">
        <v>0</v>
      </c>
      <c r="BK65" s="208">
        <v>0</v>
      </c>
      <c r="BL65" s="211">
        <v>0.5</v>
      </c>
      <c r="BM65" s="213">
        <v>0.5</v>
      </c>
    </row>
    <row r="66" spans="1:65">
      <c r="A66" s="86" t="s">
        <v>263</v>
      </c>
      <c r="B66" s="200" t="s">
        <v>264</v>
      </c>
      <c r="C66" s="208">
        <v>0</v>
      </c>
      <c r="D66" s="208">
        <v>0</v>
      </c>
      <c r="E66" s="208">
        <v>0</v>
      </c>
      <c r="F66" s="208">
        <v>0</v>
      </c>
      <c r="G66" s="208">
        <v>0</v>
      </c>
      <c r="H66" s="208">
        <v>10.6250396835</v>
      </c>
      <c r="I66" s="208">
        <v>9.96658762868933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2.88039548119983</v>
      </c>
      <c r="Q66" s="208">
        <v>3.21570071311039</v>
      </c>
      <c r="R66" s="208">
        <v>0</v>
      </c>
      <c r="S66" s="208">
        <v>0</v>
      </c>
      <c r="T66" s="208">
        <v>0.871543015772045</v>
      </c>
      <c r="U66" s="208">
        <v>2.6297430393977</v>
      </c>
      <c r="V66" s="208">
        <v>0.0380864556314185</v>
      </c>
      <c r="W66" s="208">
        <v>1.34900202753982</v>
      </c>
      <c r="X66" s="208">
        <v>1.18952796649961</v>
      </c>
      <c r="Y66" s="208">
        <v>91.4452053662977</v>
      </c>
      <c r="Z66" s="208">
        <v>68.3416870105135</v>
      </c>
      <c r="AA66" s="208">
        <v>0.935338243984029</v>
      </c>
      <c r="AB66" s="208">
        <v>58.4370177952575</v>
      </c>
      <c r="AC66" s="208">
        <v>27.5568021816608</v>
      </c>
      <c r="AD66" s="208">
        <v>16.4368169892737</v>
      </c>
      <c r="AE66" s="208">
        <v>58.9802991081126</v>
      </c>
      <c r="AF66" s="208">
        <v>1.11272581845975</v>
      </c>
      <c r="AG66" s="208">
        <v>88.3553596120489</v>
      </c>
      <c r="AH66" s="208">
        <v>2.37929955106013</v>
      </c>
      <c r="AI66" s="208">
        <v>0.0160257535125631</v>
      </c>
      <c r="AJ66" s="208">
        <v>1.9778558184809</v>
      </c>
      <c r="AK66" s="208">
        <v>32.5196489222886</v>
      </c>
      <c r="AL66" s="208">
        <v>0.435640065693256</v>
      </c>
      <c r="AM66" s="208">
        <v>0.0137412058956905</v>
      </c>
      <c r="AN66" s="208">
        <v>0</v>
      </c>
      <c r="AO66" s="208">
        <v>0</v>
      </c>
      <c r="AP66" s="208">
        <v>0</v>
      </c>
      <c r="AQ66" s="208">
        <v>0</v>
      </c>
      <c r="AR66" s="208">
        <v>0</v>
      </c>
      <c r="AS66" s="208">
        <v>0</v>
      </c>
      <c r="AT66" s="208">
        <v>0</v>
      </c>
      <c r="AU66" s="208">
        <v>0</v>
      </c>
      <c r="AV66" s="208">
        <v>0.314587842817247</v>
      </c>
      <c r="AW66" s="208">
        <v>0</v>
      </c>
      <c r="AX66" s="208">
        <v>0</v>
      </c>
      <c r="AY66" s="208">
        <v>0.262381187801591</v>
      </c>
      <c r="AZ66" s="208">
        <v>0</v>
      </c>
      <c r="BA66" s="208">
        <v>0</v>
      </c>
      <c r="BB66" s="208">
        <v>0</v>
      </c>
      <c r="BC66" s="209">
        <v>482.286058484499</v>
      </c>
      <c r="BD66" s="210">
        <v>0.17170871777481</v>
      </c>
      <c r="BE66" s="208">
        <v>322.750317398546</v>
      </c>
      <c r="BF66" s="208">
        <v>322.922026116321</v>
      </c>
      <c r="BG66" s="208">
        <v>0</v>
      </c>
      <c r="BH66" s="208">
        <v>0</v>
      </c>
      <c r="BI66" s="208">
        <v>0</v>
      </c>
      <c r="BJ66" s="208">
        <v>0</v>
      </c>
      <c r="BK66" s="208">
        <v>0</v>
      </c>
      <c r="BL66" s="211">
        <v>322.922026116321</v>
      </c>
      <c r="BM66" s="213">
        <v>805.208084600819</v>
      </c>
    </row>
    <row r="67" spans="1:65">
      <c r="A67" s="86" t="s">
        <v>265</v>
      </c>
      <c r="B67" s="200" t="s">
        <v>266</v>
      </c>
      <c r="C67" s="208">
        <v>0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8">
        <v>0</v>
      </c>
      <c r="X67" s="208">
        <v>0</v>
      </c>
      <c r="Y67" s="208">
        <v>2.9585599238137</v>
      </c>
      <c r="Z67" s="208">
        <v>0</v>
      </c>
      <c r="AA67" s="208">
        <v>0</v>
      </c>
      <c r="AB67" s="208">
        <v>7.06968073765853</v>
      </c>
      <c r="AC67" s="208">
        <v>54.8112490514696</v>
      </c>
      <c r="AD67" s="208">
        <v>0</v>
      </c>
      <c r="AE67" s="208">
        <v>25.7418746181923</v>
      </c>
      <c r="AF67" s="208">
        <v>0.00361911980881608</v>
      </c>
      <c r="AG67" s="208">
        <v>0</v>
      </c>
      <c r="AH67" s="208">
        <v>5.36806282150697</v>
      </c>
      <c r="AI67" s="208">
        <v>0</v>
      </c>
      <c r="AJ67" s="208">
        <v>0</v>
      </c>
      <c r="AK67" s="208">
        <v>1.75397473552103</v>
      </c>
      <c r="AL67" s="208">
        <v>9.56534459513278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9">
        <v>107.272365603104</v>
      </c>
      <c r="BD67" s="210">
        <v>0</v>
      </c>
      <c r="BE67" s="208">
        <v>3.29144229539193</v>
      </c>
      <c r="BF67" s="208">
        <v>3.29144229539193</v>
      </c>
      <c r="BG67" s="208">
        <v>0</v>
      </c>
      <c r="BH67" s="208">
        <v>0</v>
      </c>
      <c r="BI67" s="208">
        <v>0</v>
      </c>
      <c r="BJ67" s="208">
        <v>0</v>
      </c>
      <c r="BK67" s="208">
        <v>0</v>
      </c>
      <c r="BL67" s="211">
        <v>3.29144229539193</v>
      </c>
      <c r="BM67" s="213">
        <v>110.563807898496</v>
      </c>
    </row>
    <row r="68" spans="1:65">
      <c r="A68" s="86" t="s">
        <v>267</v>
      </c>
      <c r="B68" s="200" t="s">
        <v>268</v>
      </c>
      <c r="C68" s="208">
        <v>13.5770273588941</v>
      </c>
      <c r="D68" s="208">
        <v>14.5301642942631</v>
      </c>
      <c r="E68" s="208">
        <v>1.1026245427347</v>
      </c>
      <c r="F68" s="208">
        <v>0.000285746640082526</v>
      </c>
      <c r="G68" s="208">
        <v>0.692572757125261</v>
      </c>
      <c r="H68" s="208">
        <v>52.1360397232284</v>
      </c>
      <c r="I68" s="208">
        <v>49.425308647303</v>
      </c>
      <c r="J68" s="208">
        <v>69.7295634707555</v>
      </c>
      <c r="K68" s="208">
        <v>1.25789915779851</v>
      </c>
      <c r="L68" s="208">
        <v>0.402746937774155</v>
      </c>
      <c r="M68" s="208">
        <v>0.450596023835969</v>
      </c>
      <c r="N68" s="208">
        <v>2.83850473872923</v>
      </c>
      <c r="O68" s="208">
        <v>9.0908740333988</v>
      </c>
      <c r="P68" s="208">
        <v>1.01621655309401</v>
      </c>
      <c r="Q68" s="208">
        <v>0.0617698929936184</v>
      </c>
      <c r="R68" s="208">
        <v>5.64232740923303</v>
      </c>
      <c r="S68" s="208">
        <v>0.109926661059101</v>
      </c>
      <c r="T68" s="208">
        <v>20.5285393633458</v>
      </c>
      <c r="U68" s="208">
        <v>13.5761677558073</v>
      </c>
      <c r="V68" s="208">
        <v>0.492310502462472</v>
      </c>
      <c r="W68" s="208">
        <v>2.17950160419495</v>
      </c>
      <c r="X68" s="208">
        <v>2.17968366392711</v>
      </c>
      <c r="Y68" s="208">
        <v>8.0505357656272</v>
      </c>
      <c r="Z68" s="208">
        <v>143.422471184326</v>
      </c>
      <c r="AA68" s="208">
        <v>6.31785806488736</v>
      </c>
      <c r="AB68" s="208">
        <v>12.4490170355968</v>
      </c>
      <c r="AC68" s="208">
        <v>105.528037287177</v>
      </c>
      <c r="AD68" s="208">
        <v>67.6553300452971</v>
      </c>
      <c r="AE68" s="208">
        <v>25.8455685907929</v>
      </c>
      <c r="AF68" s="208">
        <v>1.62998992410528</v>
      </c>
      <c r="AG68" s="208">
        <v>40.7762426117748</v>
      </c>
      <c r="AH68" s="208">
        <v>14.3400273659804</v>
      </c>
      <c r="AI68" s="208">
        <v>12.7257247169599</v>
      </c>
      <c r="AJ68" s="208">
        <v>6.08996711280939</v>
      </c>
      <c r="AK68" s="208">
        <v>224.28859078353</v>
      </c>
      <c r="AL68" s="208">
        <v>15.4556757596275</v>
      </c>
      <c r="AM68" s="208">
        <v>0.976919276460063</v>
      </c>
      <c r="AN68" s="208">
        <v>0</v>
      </c>
      <c r="AO68" s="208">
        <v>0</v>
      </c>
      <c r="AP68" s="208">
        <v>0</v>
      </c>
      <c r="AQ68" s="208">
        <v>1.48943368121286</v>
      </c>
      <c r="AR68" s="208">
        <v>39.8168805652876</v>
      </c>
      <c r="AS68" s="208">
        <v>0.0680939450367691</v>
      </c>
      <c r="AT68" s="208">
        <v>0.0176244691484695</v>
      </c>
      <c r="AU68" s="208">
        <v>0</v>
      </c>
      <c r="AV68" s="208">
        <v>3.91901328515561</v>
      </c>
      <c r="AW68" s="208">
        <v>0.0432498763394763</v>
      </c>
      <c r="AX68" s="208">
        <v>2.51325723081308</v>
      </c>
      <c r="AY68" s="208">
        <v>9.20212407694788</v>
      </c>
      <c r="AZ68" s="208">
        <v>0</v>
      </c>
      <c r="BA68" s="208">
        <v>1.39526403233636</v>
      </c>
      <c r="BB68" s="208">
        <v>0</v>
      </c>
      <c r="BC68" s="209">
        <v>1005.03754752583</v>
      </c>
      <c r="BD68" s="210">
        <v>0.739102647526355</v>
      </c>
      <c r="BE68" s="208">
        <v>611.385497729265</v>
      </c>
      <c r="BF68" s="208">
        <v>612.124600376791</v>
      </c>
      <c r="BG68" s="208">
        <v>0</v>
      </c>
      <c r="BH68" s="208">
        <v>0</v>
      </c>
      <c r="BI68" s="208">
        <v>187.722451293294</v>
      </c>
      <c r="BJ68" s="208">
        <v>46.2236883338743</v>
      </c>
      <c r="BK68" s="208">
        <v>0</v>
      </c>
      <c r="BL68" s="211">
        <v>846.07074000396</v>
      </c>
      <c r="BM68" s="213">
        <v>1851.10828752979</v>
      </c>
    </row>
    <row r="69" spans="1:65">
      <c r="A69" s="86" t="s">
        <v>269</v>
      </c>
      <c r="B69" s="200" t="s">
        <v>270</v>
      </c>
      <c r="C69" s="208">
        <v>0</v>
      </c>
      <c r="D69" s="208">
        <v>0</v>
      </c>
      <c r="E69" s="208">
        <v>0</v>
      </c>
      <c r="F69" s="208">
        <v>0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8">
        <v>0</v>
      </c>
      <c r="X69" s="208">
        <v>0</v>
      </c>
      <c r="Y69" s="208">
        <v>0</v>
      </c>
      <c r="Z69" s="208">
        <v>0</v>
      </c>
      <c r="AA69" s="208">
        <v>13.8594878798574</v>
      </c>
      <c r="AB69" s="208">
        <v>0</v>
      </c>
      <c r="AC69" s="208">
        <v>1.10622399543676</v>
      </c>
      <c r="AD69" s="208">
        <v>0</v>
      </c>
      <c r="AE69" s="208">
        <v>0</v>
      </c>
      <c r="AF69" s="208">
        <v>0.000210512147557073</v>
      </c>
      <c r="AG69" s="208">
        <v>0</v>
      </c>
      <c r="AH69" s="208">
        <v>2.70933635393516</v>
      </c>
      <c r="AI69" s="208">
        <v>0.613002893314861</v>
      </c>
      <c r="AJ69" s="208">
        <v>0.456313234205793</v>
      </c>
      <c r="AK69" s="208">
        <v>0</v>
      </c>
      <c r="AL69" s="208">
        <v>10.0625071789388</v>
      </c>
      <c r="AM69" s="208">
        <v>0</v>
      </c>
      <c r="AN69" s="208">
        <v>0</v>
      </c>
      <c r="AO69" s="208">
        <v>0</v>
      </c>
      <c r="AP69" s="208">
        <v>1.39883534583062</v>
      </c>
      <c r="AQ69" s="208">
        <v>0</v>
      </c>
      <c r="AR69" s="208">
        <v>0</v>
      </c>
      <c r="AS69" s="208">
        <v>0.167661164991488</v>
      </c>
      <c r="AT69" s="208">
        <v>77.3720796391585</v>
      </c>
      <c r="AU69" s="208">
        <v>11.3214067490336</v>
      </c>
      <c r="AV69" s="208">
        <v>0</v>
      </c>
      <c r="AW69" s="208">
        <v>29.3935152257437</v>
      </c>
      <c r="AX69" s="208">
        <v>11.0753544549959</v>
      </c>
      <c r="AY69" s="208">
        <v>61.2248358029036</v>
      </c>
      <c r="AZ69" s="208">
        <v>17.7632793121252</v>
      </c>
      <c r="BA69" s="208">
        <v>42.5643638715694</v>
      </c>
      <c r="BB69" s="208">
        <v>0</v>
      </c>
      <c r="BC69" s="209">
        <v>281.088413614188</v>
      </c>
      <c r="BD69" s="210">
        <v>0</v>
      </c>
      <c r="BE69" s="208">
        <v>124.59465487345</v>
      </c>
      <c r="BF69" s="208">
        <v>124.59465487345</v>
      </c>
      <c r="BG69" s="208">
        <v>0</v>
      </c>
      <c r="BH69" s="208">
        <v>0</v>
      </c>
      <c r="BI69" s="208">
        <v>437.852155754474</v>
      </c>
      <c r="BJ69" s="208">
        <v>298.516501802613</v>
      </c>
      <c r="BK69" s="208">
        <v>0</v>
      </c>
      <c r="BL69" s="211">
        <v>860.963312430537</v>
      </c>
      <c r="BM69" s="213">
        <v>1142.05172604473</v>
      </c>
    </row>
    <row r="70" spans="1:65">
      <c r="A70" s="86" t="s">
        <v>271</v>
      </c>
      <c r="B70" s="200" t="s">
        <v>272</v>
      </c>
      <c r="C70" s="208">
        <v>0</v>
      </c>
      <c r="D70" s="208">
        <v>0</v>
      </c>
      <c r="E70" s="208">
        <v>0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3.26411981627176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8">
        <v>0</v>
      </c>
      <c r="X70" s="208">
        <v>0</v>
      </c>
      <c r="Y70" s="208">
        <v>0</v>
      </c>
      <c r="Z70" s="208">
        <v>0</v>
      </c>
      <c r="AA70" s="208">
        <v>80.5959691090061</v>
      </c>
      <c r="AB70" s="208">
        <v>3.35171494493654</v>
      </c>
      <c r="AC70" s="208">
        <v>7.54197946806253</v>
      </c>
      <c r="AD70" s="208">
        <v>0.831493626397464</v>
      </c>
      <c r="AE70" s="208">
        <v>7.98663263803067</v>
      </c>
      <c r="AF70" s="208">
        <v>3.26047328228895e-5</v>
      </c>
      <c r="AG70" s="208">
        <v>2.32083645746687</v>
      </c>
      <c r="AH70" s="208">
        <v>4.20371910059611</v>
      </c>
      <c r="AI70" s="208">
        <v>2.04609909850682</v>
      </c>
      <c r="AJ70" s="208">
        <v>0</v>
      </c>
      <c r="AK70" s="208">
        <v>0</v>
      </c>
      <c r="AL70" s="208">
        <v>1.77156408391082</v>
      </c>
      <c r="AM70" s="208">
        <v>0</v>
      </c>
      <c r="AN70" s="208">
        <v>0</v>
      </c>
      <c r="AO70" s="208">
        <v>0</v>
      </c>
      <c r="AP70" s="208">
        <v>7.4287394737116</v>
      </c>
      <c r="AQ70" s="208">
        <v>0</v>
      </c>
      <c r="AR70" s="208">
        <v>0</v>
      </c>
      <c r="AS70" s="208">
        <v>0</v>
      </c>
      <c r="AT70" s="208">
        <v>10.0091162619066</v>
      </c>
      <c r="AU70" s="208">
        <v>0</v>
      </c>
      <c r="AV70" s="208">
        <v>0</v>
      </c>
      <c r="AW70" s="208">
        <v>0.114593465477567</v>
      </c>
      <c r="AX70" s="208">
        <v>0</v>
      </c>
      <c r="AY70" s="208">
        <v>0.407849455605788</v>
      </c>
      <c r="AZ70" s="208">
        <v>0</v>
      </c>
      <c r="BA70" s="208">
        <v>4.0176793872549</v>
      </c>
      <c r="BB70" s="208">
        <v>0</v>
      </c>
      <c r="BC70" s="209">
        <v>135.892138991875</v>
      </c>
      <c r="BD70" s="210">
        <v>0</v>
      </c>
      <c r="BE70" s="208">
        <v>74.3740447949366</v>
      </c>
      <c r="BF70" s="208">
        <v>74.3740447949366</v>
      </c>
      <c r="BG70" s="208">
        <v>0</v>
      </c>
      <c r="BH70" s="208">
        <v>0</v>
      </c>
      <c r="BI70" s="208">
        <v>0</v>
      </c>
      <c r="BJ70" s="208">
        <v>0</v>
      </c>
      <c r="BK70" s="208">
        <v>0</v>
      </c>
      <c r="BL70" s="211">
        <v>74.3740447949366</v>
      </c>
      <c r="BM70" s="213">
        <v>210.266183786812</v>
      </c>
    </row>
    <row r="71" spans="1:65">
      <c r="A71" s="86" t="s">
        <v>273</v>
      </c>
      <c r="B71" s="200" t="s">
        <v>274</v>
      </c>
      <c r="C71" s="208">
        <v>0</v>
      </c>
      <c r="D71" s="208">
        <v>0</v>
      </c>
      <c r="E71" s="208">
        <v>0</v>
      </c>
      <c r="F71" s="208">
        <v>0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8">
        <v>0</v>
      </c>
      <c r="X71" s="208">
        <v>0</v>
      </c>
      <c r="Y71" s="208">
        <v>0</v>
      </c>
      <c r="Z71" s="208">
        <v>0</v>
      </c>
      <c r="AA71" s="208">
        <v>76.9469020484184</v>
      </c>
      <c r="AB71" s="208">
        <v>0.287912159527375</v>
      </c>
      <c r="AC71" s="208">
        <v>0</v>
      </c>
      <c r="AD71" s="208">
        <v>5.39214594662505</v>
      </c>
      <c r="AE71" s="208">
        <v>0</v>
      </c>
      <c r="AF71" s="208">
        <v>0.00530213605682517</v>
      </c>
      <c r="AG71" s="208">
        <v>2.00399852276108</v>
      </c>
      <c r="AH71" s="208">
        <v>0</v>
      </c>
      <c r="AI71" s="208">
        <v>0</v>
      </c>
      <c r="AJ71" s="208">
        <v>0</v>
      </c>
      <c r="AK71" s="208">
        <v>0.459917553686632</v>
      </c>
      <c r="AL71" s="208">
        <v>1.18532818843838</v>
      </c>
      <c r="AM71" s="208">
        <v>0</v>
      </c>
      <c r="AN71" s="208">
        <v>0</v>
      </c>
      <c r="AO71" s="208">
        <v>0.304776598933483</v>
      </c>
      <c r="AP71" s="208">
        <v>2.43718060093086</v>
      </c>
      <c r="AQ71" s="208">
        <v>0</v>
      </c>
      <c r="AR71" s="208">
        <v>0</v>
      </c>
      <c r="AS71" s="208">
        <v>7.5460902056919</v>
      </c>
      <c r="AT71" s="208">
        <v>1.00446348301104</v>
      </c>
      <c r="AU71" s="208">
        <v>3.18954280082323</v>
      </c>
      <c r="AV71" s="208">
        <v>0</v>
      </c>
      <c r="AW71" s="208">
        <v>5.28519052926985</v>
      </c>
      <c r="AX71" s="208">
        <v>25.8337997043487</v>
      </c>
      <c r="AY71" s="208">
        <v>0.275954894406071</v>
      </c>
      <c r="AZ71" s="208">
        <v>0</v>
      </c>
      <c r="BA71" s="208">
        <v>22.1091495864804</v>
      </c>
      <c r="BB71" s="208">
        <v>0</v>
      </c>
      <c r="BC71" s="209">
        <v>154.267654959409</v>
      </c>
      <c r="BD71" s="210">
        <v>0</v>
      </c>
      <c r="BE71" s="208">
        <v>244.137366744207</v>
      </c>
      <c r="BF71" s="208">
        <v>244.137366744207</v>
      </c>
      <c r="BG71" s="208">
        <v>0</v>
      </c>
      <c r="BH71" s="208">
        <v>0</v>
      </c>
      <c r="BI71" s="208">
        <v>1340.23881617112</v>
      </c>
      <c r="BJ71" s="208">
        <v>144.004377223071</v>
      </c>
      <c r="BK71" s="208">
        <v>0</v>
      </c>
      <c r="BL71" s="211">
        <v>1728.3805601384</v>
      </c>
      <c r="BM71" s="213">
        <v>1882.64821509781</v>
      </c>
    </row>
    <row r="72" spans="1:65">
      <c r="A72" s="86" t="s">
        <v>275</v>
      </c>
      <c r="B72" s="200" t="s">
        <v>276</v>
      </c>
      <c r="C72" s="208">
        <v>0</v>
      </c>
      <c r="D72" s="208">
        <v>0</v>
      </c>
      <c r="E72" s="208">
        <v>0</v>
      </c>
      <c r="F72" s="208">
        <v>0</v>
      </c>
      <c r="G72" s="208">
        <v>0</v>
      </c>
      <c r="H72" s="208">
        <v>0.987155776127065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1.44109305565273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8">
        <v>0</v>
      </c>
      <c r="X72" s="208">
        <v>0</v>
      </c>
      <c r="Y72" s="208">
        <v>0</v>
      </c>
      <c r="Z72" s="208">
        <v>0</v>
      </c>
      <c r="AA72" s="208">
        <v>18.6474912160722</v>
      </c>
      <c r="AB72" s="208">
        <v>0.192804543214762</v>
      </c>
      <c r="AC72" s="208">
        <v>22.1433859829987</v>
      </c>
      <c r="AD72" s="208">
        <v>4.64089660826144</v>
      </c>
      <c r="AE72" s="208">
        <v>0</v>
      </c>
      <c r="AF72" s="208">
        <v>0.0249338033812554</v>
      </c>
      <c r="AG72" s="208">
        <v>0.52768276778188</v>
      </c>
      <c r="AH72" s="208">
        <v>2.53381469791224</v>
      </c>
      <c r="AI72" s="208">
        <v>0.082149557297763</v>
      </c>
      <c r="AJ72" s="208">
        <v>0.0271605334712113</v>
      </c>
      <c r="AK72" s="208">
        <v>7.90094584443575</v>
      </c>
      <c r="AL72" s="208">
        <v>1.96133721006151</v>
      </c>
      <c r="AM72" s="208">
        <v>0</v>
      </c>
      <c r="AN72" s="208">
        <v>0</v>
      </c>
      <c r="AO72" s="208">
        <v>0</v>
      </c>
      <c r="AP72" s="208">
        <v>0.21873987242781</v>
      </c>
      <c r="AQ72" s="208">
        <v>0</v>
      </c>
      <c r="AR72" s="208">
        <v>0</v>
      </c>
      <c r="AS72" s="208">
        <v>0</v>
      </c>
      <c r="AT72" s="208">
        <v>0.230773150362562</v>
      </c>
      <c r="AU72" s="208">
        <v>0</v>
      </c>
      <c r="AV72" s="208">
        <v>0</v>
      </c>
      <c r="AW72" s="208">
        <v>17.9410316267031</v>
      </c>
      <c r="AX72" s="208">
        <v>0</v>
      </c>
      <c r="AY72" s="208">
        <v>21.2289043164816</v>
      </c>
      <c r="AZ72" s="208">
        <v>24.2649552659013</v>
      </c>
      <c r="BA72" s="208">
        <v>0.672700589134603</v>
      </c>
      <c r="BB72" s="208">
        <v>0</v>
      </c>
      <c r="BC72" s="209">
        <v>125.667956417679</v>
      </c>
      <c r="BD72" s="210">
        <v>0</v>
      </c>
      <c r="BE72" s="208">
        <v>175.96852306835</v>
      </c>
      <c r="BF72" s="208">
        <v>175.96852306835</v>
      </c>
      <c r="BG72" s="208">
        <v>0</v>
      </c>
      <c r="BH72" s="208">
        <v>0</v>
      </c>
      <c r="BI72" s="208">
        <v>48.7372252695931</v>
      </c>
      <c r="BJ72" s="208">
        <v>292.400271641676</v>
      </c>
      <c r="BK72" s="208">
        <v>0</v>
      </c>
      <c r="BL72" s="211">
        <v>517.106019979619</v>
      </c>
      <c r="BM72" s="213">
        <v>642.773976397299</v>
      </c>
    </row>
    <row r="73" spans="1:65">
      <c r="A73" s="86" t="s">
        <v>277</v>
      </c>
      <c r="B73" s="200" t="s">
        <v>278</v>
      </c>
      <c r="C73" s="208">
        <v>0.623823419204496</v>
      </c>
      <c r="D73" s="208">
        <v>2.03654287693094</v>
      </c>
      <c r="E73" s="208">
        <v>0.225220291467251</v>
      </c>
      <c r="F73" s="208">
        <v>0</v>
      </c>
      <c r="G73" s="208">
        <v>0.221528287146675</v>
      </c>
      <c r="H73" s="208">
        <v>0.827123432779617</v>
      </c>
      <c r="I73" s="208">
        <v>1.77747378309137</v>
      </c>
      <c r="J73" s="208">
        <v>0.207022799699442</v>
      </c>
      <c r="K73" s="208">
        <v>0</v>
      </c>
      <c r="L73" s="208">
        <v>0.174548885078242</v>
      </c>
      <c r="M73" s="208">
        <v>0</v>
      </c>
      <c r="N73" s="208">
        <v>0</v>
      </c>
      <c r="O73" s="208">
        <v>0.252386852423196</v>
      </c>
      <c r="P73" s="208">
        <v>0.372607608014596</v>
      </c>
      <c r="Q73" s="208">
        <v>0</v>
      </c>
      <c r="R73" s="208">
        <v>0</v>
      </c>
      <c r="S73" s="208">
        <v>0</v>
      </c>
      <c r="T73" s="208">
        <v>3.49144429439107</v>
      </c>
      <c r="U73" s="208">
        <v>0.116727020486906</v>
      </c>
      <c r="V73" s="208">
        <v>0.0220728862544667</v>
      </c>
      <c r="W73" s="208">
        <v>1.02794604784364</v>
      </c>
      <c r="X73" s="208">
        <v>1.79822346153906</v>
      </c>
      <c r="Y73" s="208">
        <v>0.365433127945759</v>
      </c>
      <c r="Z73" s="208">
        <v>0.444758732123536</v>
      </c>
      <c r="AA73" s="208">
        <v>15.649119961782</v>
      </c>
      <c r="AB73" s="208">
        <v>77.8489417266044</v>
      </c>
      <c r="AC73" s="208">
        <v>140.194500905258</v>
      </c>
      <c r="AD73" s="208">
        <v>29.935640013739</v>
      </c>
      <c r="AE73" s="208">
        <v>16.9603684915924</v>
      </c>
      <c r="AF73" s="208">
        <v>0.431972982550717</v>
      </c>
      <c r="AG73" s="208">
        <v>16.4121219069336</v>
      </c>
      <c r="AH73" s="208">
        <v>19.1804868244105</v>
      </c>
      <c r="AI73" s="208">
        <v>55.0497072135182</v>
      </c>
      <c r="AJ73" s="208">
        <v>2.47231011820331</v>
      </c>
      <c r="AK73" s="208">
        <v>112.757043725865</v>
      </c>
      <c r="AL73" s="208">
        <v>13.9325420133159</v>
      </c>
      <c r="AM73" s="208">
        <v>31.7444887972572</v>
      </c>
      <c r="AN73" s="208">
        <v>0.0738518965743732</v>
      </c>
      <c r="AO73" s="208">
        <v>0</v>
      </c>
      <c r="AP73" s="208">
        <v>0.797810688867278</v>
      </c>
      <c r="AQ73" s="208">
        <v>0.134373239852053</v>
      </c>
      <c r="AR73" s="208">
        <v>0.184752529269736</v>
      </c>
      <c r="AS73" s="208">
        <v>4.81208313407311</v>
      </c>
      <c r="AT73" s="208">
        <v>0.246952346064926</v>
      </c>
      <c r="AU73" s="208">
        <v>0.508718744813006</v>
      </c>
      <c r="AV73" s="208">
        <v>3.10081624795556</v>
      </c>
      <c r="AW73" s="208">
        <v>4.33439276879736</v>
      </c>
      <c r="AX73" s="208">
        <v>1.8656994272407</v>
      </c>
      <c r="AY73" s="208">
        <v>2.20118912754426</v>
      </c>
      <c r="AZ73" s="208">
        <v>0</v>
      </c>
      <c r="BA73" s="208">
        <v>5.99207508176783</v>
      </c>
      <c r="BB73" s="208">
        <v>0</v>
      </c>
      <c r="BC73" s="209">
        <v>570.806843720271</v>
      </c>
      <c r="BD73" s="210">
        <v>0.886940562884439</v>
      </c>
      <c r="BE73" s="208">
        <v>254.268780407217</v>
      </c>
      <c r="BF73" s="208">
        <v>255.155720970101</v>
      </c>
      <c r="BG73" s="208">
        <v>0</v>
      </c>
      <c r="BH73" s="208">
        <v>0</v>
      </c>
      <c r="BI73" s="208">
        <v>71.3702697183172</v>
      </c>
      <c r="BJ73" s="208">
        <v>118.419932235613</v>
      </c>
      <c r="BK73" s="208">
        <v>0</v>
      </c>
      <c r="BL73" s="211">
        <v>444.945922924032</v>
      </c>
      <c r="BM73" s="213">
        <v>1015.7527666443</v>
      </c>
    </row>
    <row r="74" spans="1:65">
      <c r="A74" s="86" t="s">
        <v>279</v>
      </c>
      <c r="B74" s="200" t="s">
        <v>280</v>
      </c>
      <c r="C74" s="208">
        <v>0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0.0659298107485149</v>
      </c>
      <c r="V74" s="208">
        <v>0</v>
      </c>
      <c r="W74" s="208">
        <v>0</v>
      </c>
      <c r="X74" s="208">
        <v>0</v>
      </c>
      <c r="Y74" s="208">
        <v>0</v>
      </c>
      <c r="Z74" s="208">
        <v>0</v>
      </c>
      <c r="AA74" s="208">
        <v>0</v>
      </c>
      <c r="AB74" s="208">
        <v>2.05998920734536</v>
      </c>
      <c r="AC74" s="208">
        <v>0.614157574770338</v>
      </c>
      <c r="AD74" s="208">
        <v>0.385953759911318</v>
      </c>
      <c r="AE74" s="208">
        <v>0</v>
      </c>
      <c r="AF74" s="208">
        <v>0.00447823154324736</v>
      </c>
      <c r="AG74" s="208">
        <v>0</v>
      </c>
      <c r="AH74" s="208">
        <v>0</v>
      </c>
      <c r="AI74" s="208">
        <v>0</v>
      </c>
      <c r="AJ74" s="208">
        <v>0</v>
      </c>
      <c r="AK74" s="208">
        <v>0</v>
      </c>
      <c r="AL74" s="208">
        <v>0</v>
      </c>
      <c r="AM74" s="208">
        <v>0</v>
      </c>
      <c r="AN74" s="208">
        <v>0</v>
      </c>
      <c r="AO74" s="208">
        <v>0</v>
      </c>
      <c r="AP74" s="208">
        <v>0</v>
      </c>
      <c r="AQ74" s="208">
        <v>0.0486205728542638</v>
      </c>
      <c r="AR74" s="208">
        <v>0</v>
      </c>
      <c r="AS74" s="208">
        <v>0</v>
      </c>
      <c r="AT74" s="208">
        <v>0</v>
      </c>
      <c r="AU74" s="208">
        <v>0</v>
      </c>
      <c r="AV74" s="208">
        <v>0</v>
      </c>
      <c r="AW74" s="208">
        <v>0</v>
      </c>
      <c r="AX74" s="208">
        <v>0</v>
      </c>
      <c r="AY74" s="208">
        <v>0</v>
      </c>
      <c r="AZ74" s="208">
        <v>0</v>
      </c>
      <c r="BA74" s="208">
        <v>17.9362129140606</v>
      </c>
      <c r="BB74" s="208">
        <v>0</v>
      </c>
      <c r="BC74" s="209">
        <v>21.1153420712336</v>
      </c>
      <c r="BD74" s="210">
        <v>0</v>
      </c>
      <c r="BE74" s="208">
        <v>159.525774302479</v>
      </c>
      <c r="BF74" s="208">
        <v>159.525774302479</v>
      </c>
      <c r="BG74" s="208">
        <v>0</v>
      </c>
      <c r="BH74" s="208">
        <v>0</v>
      </c>
      <c r="BI74" s="208">
        <v>1064.50886052216</v>
      </c>
      <c r="BJ74" s="208">
        <v>27.2389332710052</v>
      </c>
      <c r="BK74" s="208">
        <v>0</v>
      </c>
      <c r="BL74" s="211">
        <v>1251.27356809564</v>
      </c>
      <c r="BM74" s="213">
        <v>1272.38891016688</v>
      </c>
    </row>
    <row r="75" spans="1:65">
      <c r="A75" s="86" t="s">
        <v>281</v>
      </c>
      <c r="B75" s="200" t="s">
        <v>282</v>
      </c>
      <c r="C75" s="208">
        <v>0</v>
      </c>
      <c r="D75" s="208">
        <v>0</v>
      </c>
      <c r="E75" s="208">
        <v>0</v>
      </c>
      <c r="F75" s="208">
        <v>0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8">
        <v>0</v>
      </c>
      <c r="X75" s="208">
        <v>0</v>
      </c>
      <c r="Y75" s="208">
        <v>0</v>
      </c>
      <c r="Z75" s="208">
        <v>0</v>
      </c>
      <c r="AA75" s="208">
        <v>0</v>
      </c>
      <c r="AB75" s="208">
        <v>0</v>
      </c>
      <c r="AC75" s="208">
        <v>45.4519133613129</v>
      </c>
      <c r="AD75" s="208">
        <v>0</v>
      </c>
      <c r="AE75" s="208">
        <v>0</v>
      </c>
      <c r="AF75" s="208">
        <v>0</v>
      </c>
      <c r="AG75" s="208">
        <v>0</v>
      </c>
      <c r="AH75" s="208">
        <v>1.09366027403897</v>
      </c>
      <c r="AI75" s="208">
        <v>0</v>
      </c>
      <c r="AJ75" s="208">
        <v>0</v>
      </c>
      <c r="AK75" s="208">
        <v>0</v>
      </c>
      <c r="AL75" s="208">
        <v>0</v>
      </c>
      <c r="AM75" s="208">
        <v>0</v>
      </c>
      <c r="AN75" s="208">
        <v>0</v>
      </c>
      <c r="AO75" s="208">
        <v>0</v>
      </c>
      <c r="AP75" s="208">
        <v>0</v>
      </c>
      <c r="AQ75" s="208">
        <v>0</v>
      </c>
      <c r="AR75" s="208">
        <v>0</v>
      </c>
      <c r="AS75" s="208">
        <v>0</v>
      </c>
      <c r="AT75" s="208">
        <v>0</v>
      </c>
      <c r="AU75" s="208">
        <v>0</v>
      </c>
      <c r="AV75" s="208">
        <v>0</v>
      </c>
      <c r="AW75" s="208">
        <v>0</v>
      </c>
      <c r="AX75" s="208">
        <v>0</v>
      </c>
      <c r="AY75" s="208">
        <v>0</v>
      </c>
      <c r="AZ75" s="208">
        <v>0</v>
      </c>
      <c r="BA75" s="208">
        <v>0</v>
      </c>
      <c r="BB75" s="208">
        <v>0</v>
      </c>
      <c r="BC75" s="209">
        <v>46.5455736353519</v>
      </c>
      <c r="BD75" s="210">
        <v>0</v>
      </c>
      <c r="BE75" s="208">
        <v>209.608140102843</v>
      </c>
      <c r="BF75" s="208">
        <v>209.608140102843</v>
      </c>
      <c r="BG75" s="208">
        <v>0</v>
      </c>
      <c r="BH75" s="208">
        <v>0</v>
      </c>
      <c r="BI75" s="208">
        <v>2.80911746651191</v>
      </c>
      <c r="BJ75" s="208">
        <v>300.052794498707</v>
      </c>
      <c r="BK75" s="208">
        <v>0</v>
      </c>
      <c r="BL75" s="211">
        <v>512.470052068062</v>
      </c>
      <c r="BM75" s="213">
        <v>559.015625703414</v>
      </c>
    </row>
    <row r="76" spans="1:65">
      <c r="A76" s="86" t="s">
        <v>283</v>
      </c>
      <c r="B76" s="200" t="s">
        <v>284</v>
      </c>
      <c r="C76" s="208">
        <v>0</v>
      </c>
      <c r="D76" s="208">
        <v>0</v>
      </c>
      <c r="E76" s="208">
        <v>0</v>
      </c>
      <c r="F76" s="208">
        <v>0.00302088815617598</v>
      </c>
      <c r="G76" s="208">
        <v>0.757994394101143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0.0119140859556736</v>
      </c>
      <c r="Z76" s="208">
        <v>0</v>
      </c>
      <c r="AA76" s="208">
        <v>0</v>
      </c>
      <c r="AB76" s="208">
        <v>0</v>
      </c>
      <c r="AC76" s="208">
        <v>9.51811586289593</v>
      </c>
      <c r="AD76" s="208">
        <v>0</v>
      </c>
      <c r="AE76" s="208">
        <v>0</v>
      </c>
      <c r="AF76" s="208">
        <v>0</v>
      </c>
      <c r="AG76" s="208">
        <v>0</v>
      </c>
      <c r="AH76" s="208">
        <v>1.57138790719637</v>
      </c>
      <c r="AI76" s="208">
        <v>0</v>
      </c>
      <c r="AJ76" s="208">
        <v>0</v>
      </c>
      <c r="AK76" s="208">
        <v>0</v>
      </c>
      <c r="AL76" s="208">
        <v>0</v>
      </c>
      <c r="AM76" s="208">
        <v>0</v>
      </c>
      <c r="AN76" s="208">
        <v>0</v>
      </c>
      <c r="AO76" s="208">
        <v>0</v>
      </c>
      <c r="AP76" s="208">
        <v>0</v>
      </c>
      <c r="AQ76" s="208">
        <v>0</v>
      </c>
      <c r="AR76" s="208">
        <v>0</v>
      </c>
      <c r="AS76" s="208">
        <v>0</v>
      </c>
      <c r="AT76" s="208">
        <v>0</v>
      </c>
      <c r="AU76" s="208">
        <v>0</v>
      </c>
      <c r="AV76" s="208">
        <v>0</v>
      </c>
      <c r="AW76" s="208">
        <v>0</v>
      </c>
      <c r="AX76" s="208">
        <v>0</v>
      </c>
      <c r="AY76" s="208">
        <v>0</v>
      </c>
      <c r="AZ76" s="208">
        <v>0</v>
      </c>
      <c r="BA76" s="208">
        <v>0</v>
      </c>
      <c r="BB76" s="208">
        <v>0</v>
      </c>
      <c r="BC76" s="209">
        <v>11.8624331383053</v>
      </c>
      <c r="BD76" s="210">
        <v>0.399797850664386</v>
      </c>
      <c r="BE76" s="208">
        <v>241.822587764846</v>
      </c>
      <c r="BF76" s="208">
        <v>242.22238561551</v>
      </c>
      <c r="BG76" s="208">
        <v>0</v>
      </c>
      <c r="BH76" s="208">
        <v>0</v>
      </c>
      <c r="BI76" s="208">
        <v>0</v>
      </c>
      <c r="BJ76" s="208">
        <v>31.9328908475822</v>
      </c>
      <c r="BK76" s="208">
        <v>0</v>
      </c>
      <c r="BL76" s="211">
        <v>274.155276463093</v>
      </c>
      <c r="BM76" s="213">
        <v>286.017709601398</v>
      </c>
    </row>
    <row r="77" spans="1:65">
      <c r="A77" s="86" t="s">
        <v>285</v>
      </c>
      <c r="B77" s="200" t="s">
        <v>286</v>
      </c>
      <c r="C77" s="208">
        <v>0</v>
      </c>
      <c r="D77" s="208">
        <v>0.547392892453831</v>
      </c>
      <c r="E77" s="208">
        <v>0</v>
      </c>
      <c r="F77" s="208">
        <v>0.0160258206474163</v>
      </c>
      <c r="G77" s="208">
        <v>1.22574408572192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3.06772733286334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8">
        <v>1.39560690775413</v>
      </c>
      <c r="X77" s="208">
        <v>0</v>
      </c>
      <c r="Y77" s="208">
        <v>0.102515439917439</v>
      </c>
      <c r="Z77" s="208">
        <v>0.570480972775052</v>
      </c>
      <c r="AA77" s="208">
        <v>0.574240150901789</v>
      </c>
      <c r="AB77" s="208">
        <v>1.26229861780351</v>
      </c>
      <c r="AC77" s="208">
        <v>506.767894699921</v>
      </c>
      <c r="AD77" s="208">
        <v>9.13914007468174</v>
      </c>
      <c r="AE77" s="208">
        <v>0.065376754866342</v>
      </c>
      <c r="AF77" s="208">
        <v>0.98833720138525</v>
      </c>
      <c r="AG77" s="208">
        <v>0</v>
      </c>
      <c r="AH77" s="208">
        <v>45.9769324310865</v>
      </c>
      <c r="AI77" s="208">
        <v>0.0226403543650176</v>
      </c>
      <c r="AJ77" s="208">
        <v>0.973177773242321</v>
      </c>
      <c r="AK77" s="208">
        <v>25.7789096918862</v>
      </c>
      <c r="AL77" s="208">
        <v>8.20745491209136</v>
      </c>
      <c r="AM77" s="208">
        <v>0.0385228379424232</v>
      </c>
      <c r="AN77" s="208">
        <v>1.40813137685217</v>
      </c>
      <c r="AO77" s="208">
        <v>0</v>
      </c>
      <c r="AP77" s="208">
        <v>4.21774508871966</v>
      </c>
      <c r="AQ77" s="208">
        <v>0.0426663607532115</v>
      </c>
      <c r="AR77" s="208">
        <v>0</v>
      </c>
      <c r="AS77" s="208">
        <v>0.249953125018315</v>
      </c>
      <c r="AT77" s="208">
        <v>0</v>
      </c>
      <c r="AU77" s="208">
        <v>0.056777414009246</v>
      </c>
      <c r="AV77" s="208">
        <v>0</v>
      </c>
      <c r="AW77" s="208">
        <v>0</v>
      </c>
      <c r="AX77" s="208">
        <v>3.30713020400942</v>
      </c>
      <c r="AY77" s="208">
        <v>1.18702180527741</v>
      </c>
      <c r="AZ77" s="208">
        <v>0</v>
      </c>
      <c r="BA77" s="208">
        <v>0</v>
      </c>
      <c r="BB77" s="208">
        <v>0</v>
      </c>
      <c r="BC77" s="209">
        <v>617.189844326946</v>
      </c>
      <c r="BD77" s="210">
        <v>1.75289526690253</v>
      </c>
      <c r="BE77" s="208">
        <v>950.167389658445</v>
      </c>
      <c r="BF77" s="208">
        <v>951.920284925348</v>
      </c>
      <c r="BG77" s="208">
        <v>0</v>
      </c>
      <c r="BH77" s="208">
        <v>0</v>
      </c>
      <c r="BI77" s="208">
        <v>46.5474253999046</v>
      </c>
      <c r="BJ77" s="208">
        <v>605.162179039844</v>
      </c>
      <c r="BK77" s="208">
        <v>0</v>
      </c>
      <c r="BL77" s="211">
        <v>1603.6298893651</v>
      </c>
      <c r="BM77" s="213">
        <v>2220.81973369204</v>
      </c>
    </row>
    <row r="78" spans="1:65">
      <c r="A78" s="86" t="s">
        <v>287</v>
      </c>
      <c r="B78" s="200" t="s">
        <v>288</v>
      </c>
      <c r="C78" s="208">
        <v>0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8">
        <v>0</v>
      </c>
      <c r="AB78" s="208">
        <v>0</v>
      </c>
      <c r="AC78" s="208">
        <v>0</v>
      </c>
      <c r="AD78" s="208">
        <v>0</v>
      </c>
      <c r="AE78" s="208">
        <v>0</v>
      </c>
      <c r="AF78" s="208">
        <v>0</v>
      </c>
      <c r="AG78" s="208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0</v>
      </c>
      <c r="AM78" s="208">
        <v>0</v>
      </c>
      <c r="AN78" s="208">
        <v>0</v>
      </c>
      <c r="AO78" s="208">
        <v>0</v>
      </c>
      <c r="AP78" s="208">
        <v>0</v>
      </c>
      <c r="AQ78" s="208">
        <v>0</v>
      </c>
      <c r="AR78" s="208">
        <v>0</v>
      </c>
      <c r="AS78" s="208">
        <v>0</v>
      </c>
      <c r="AT78" s="208">
        <v>0</v>
      </c>
      <c r="AU78" s="208">
        <v>0</v>
      </c>
      <c r="AV78" s="208">
        <v>0</v>
      </c>
      <c r="AW78" s="208">
        <v>0</v>
      </c>
      <c r="AX78" s="208">
        <v>0</v>
      </c>
      <c r="AY78" s="208">
        <v>0</v>
      </c>
      <c r="AZ78" s="208">
        <v>0</v>
      </c>
      <c r="BA78" s="208">
        <v>0</v>
      </c>
      <c r="BB78" s="208">
        <v>0</v>
      </c>
      <c r="BC78" s="209">
        <v>0</v>
      </c>
      <c r="BD78" s="210">
        <v>0</v>
      </c>
      <c r="BE78" s="208">
        <v>2874.98299887695</v>
      </c>
      <c r="BF78" s="208">
        <v>2874.98299887695</v>
      </c>
      <c r="BG78" s="208">
        <v>0</v>
      </c>
      <c r="BH78" s="208">
        <v>0</v>
      </c>
      <c r="BI78" s="208">
        <v>2207.28847746043</v>
      </c>
      <c r="BJ78" s="208">
        <v>699.503151037606</v>
      </c>
      <c r="BK78" s="208">
        <v>0</v>
      </c>
      <c r="BL78" s="211">
        <v>5781.77462737499</v>
      </c>
      <c r="BM78" s="213">
        <v>5781.77462737499</v>
      </c>
    </row>
    <row r="79" spans="1:65">
      <c r="A79" s="86" t="s">
        <v>289</v>
      </c>
      <c r="B79" s="200" t="s">
        <v>290</v>
      </c>
      <c r="C79" s="208">
        <v>0</v>
      </c>
      <c r="D79" s="208">
        <v>0</v>
      </c>
      <c r="E79" s="208">
        <v>0</v>
      </c>
      <c r="F79" s="208">
        <v>0</v>
      </c>
      <c r="G79" s="208">
        <v>0</v>
      </c>
      <c r="H79" s="208">
        <v>0</v>
      </c>
      <c r="I79" s="208">
        <v>0.00202338206656726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0.0442287021146716</v>
      </c>
      <c r="V79" s="208">
        <v>0</v>
      </c>
      <c r="W79" s="208">
        <v>0</v>
      </c>
      <c r="X79" s="208">
        <v>0</v>
      </c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208">
        <v>8.72228057396514</v>
      </c>
      <c r="AE79" s="208">
        <v>0.0747591770320371</v>
      </c>
      <c r="AF79" s="208">
        <v>0</v>
      </c>
      <c r="AG79" s="208">
        <v>0</v>
      </c>
      <c r="AH79" s="208">
        <v>0</v>
      </c>
      <c r="AI79" s="208">
        <v>0</v>
      </c>
      <c r="AJ79" s="208">
        <v>0</v>
      </c>
      <c r="AK79" s="208">
        <v>0</v>
      </c>
      <c r="AL79" s="208">
        <v>0.209461831128536</v>
      </c>
      <c r="AM79" s="208">
        <v>0.399018130145864</v>
      </c>
      <c r="AN79" s="208">
        <v>0</v>
      </c>
      <c r="AO79" s="208">
        <v>0</v>
      </c>
      <c r="AP79" s="208">
        <v>0</v>
      </c>
      <c r="AQ79" s="208">
        <v>0</v>
      </c>
      <c r="AR79" s="208">
        <v>0</v>
      </c>
      <c r="AS79" s="208">
        <v>0</v>
      </c>
      <c r="AT79" s="208">
        <v>0</v>
      </c>
      <c r="AU79" s="208">
        <v>0</v>
      </c>
      <c r="AV79" s="208">
        <v>0</v>
      </c>
      <c r="AW79" s="208">
        <v>0</v>
      </c>
      <c r="AX79" s="208">
        <v>0</v>
      </c>
      <c r="AY79" s="208">
        <v>0</v>
      </c>
      <c r="AZ79" s="208">
        <v>0</v>
      </c>
      <c r="BA79" s="208">
        <v>0</v>
      </c>
      <c r="BB79" s="208">
        <v>0</v>
      </c>
      <c r="BC79" s="209">
        <v>9.45177179645282</v>
      </c>
      <c r="BD79" s="210">
        <v>1.51205097057425</v>
      </c>
      <c r="BE79" s="208">
        <v>762.055800660965</v>
      </c>
      <c r="BF79" s="208">
        <v>763.567851631539</v>
      </c>
      <c r="BG79" s="208">
        <v>0</v>
      </c>
      <c r="BH79" s="208">
        <v>0</v>
      </c>
      <c r="BI79" s="208">
        <v>0.534294423500273</v>
      </c>
      <c r="BJ79" s="208">
        <v>1415.35762191961</v>
      </c>
      <c r="BK79" s="208">
        <v>0</v>
      </c>
      <c r="BL79" s="211">
        <v>2179.45976797465</v>
      </c>
      <c r="BM79" s="213">
        <v>2188.9115397711</v>
      </c>
    </row>
    <row r="80" spans="1:65">
      <c r="A80" s="86" t="s">
        <v>291</v>
      </c>
      <c r="B80" s="200" t="s">
        <v>292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1176.17230200632</v>
      </c>
      <c r="AE80" s="208">
        <v>271.770510454467</v>
      </c>
      <c r="AF80" s="208">
        <v>0.06918887366282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442.847996583322</v>
      </c>
      <c r="AM80" s="208">
        <v>369.31627188638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0.522507604318725</v>
      </c>
      <c r="AX80" s="208">
        <v>2.53743781451996</v>
      </c>
      <c r="AY80" s="208">
        <v>20.9767745963802</v>
      </c>
      <c r="AZ80" s="208">
        <v>0</v>
      </c>
      <c r="BA80" s="208">
        <v>0</v>
      </c>
      <c r="BB80" s="208">
        <v>0</v>
      </c>
      <c r="BC80" s="209">
        <v>2284.21298981937</v>
      </c>
      <c r="BD80" s="210">
        <v>0.721151562147201</v>
      </c>
      <c r="BE80" s="208">
        <v>1394.04741478473</v>
      </c>
      <c r="BF80" s="208">
        <v>1394.76856634688</v>
      </c>
      <c r="BG80" s="208">
        <v>0</v>
      </c>
      <c r="BH80" s="208">
        <v>0</v>
      </c>
      <c r="BI80" s="208">
        <v>0</v>
      </c>
      <c r="BJ80" s="208">
        <v>0</v>
      </c>
      <c r="BK80" s="208">
        <v>0</v>
      </c>
      <c r="BL80" s="211">
        <v>1394.76856634688</v>
      </c>
      <c r="BM80" s="213">
        <v>3678.98155616625</v>
      </c>
    </row>
    <row r="81" spans="1:65">
      <c r="A81" s="86" t="s">
        <v>293</v>
      </c>
      <c r="B81" s="200" t="s">
        <v>294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41.2277203989806</v>
      </c>
      <c r="AG81" s="208">
        <v>0</v>
      </c>
      <c r="AH81" s="208">
        <v>2.70704291554793</v>
      </c>
      <c r="AI81" s="208">
        <v>0</v>
      </c>
      <c r="AJ81" s="208">
        <v>0</v>
      </c>
      <c r="AK81" s="208">
        <v>0</v>
      </c>
      <c r="AL81" s="208">
        <v>6.97404729932524</v>
      </c>
      <c r="AM81" s="208">
        <v>0.772790639111056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0.795641202615509</v>
      </c>
      <c r="AZ81" s="208">
        <v>0</v>
      </c>
      <c r="BA81" s="208">
        <v>7.20400133971519</v>
      </c>
      <c r="BB81" s="208">
        <v>0</v>
      </c>
      <c r="BC81" s="209">
        <v>59.6812437952955</v>
      </c>
      <c r="BD81" s="210">
        <v>0</v>
      </c>
      <c r="BE81" s="208">
        <v>216.077215554673</v>
      </c>
      <c r="BF81" s="208">
        <v>216.077215554673</v>
      </c>
      <c r="BG81" s="208">
        <v>0</v>
      </c>
      <c r="BH81" s="208">
        <v>0</v>
      </c>
      <c r="BI81" s="208">
        <v>628.195426405937</v>
      </c>
      <c r="BJ81" s="208">
        <v>181.614212112857</v>
      </c>
      <c r="BK81" s="208">
        <v>0</v>
      </c>
      <c r="BL81" s="211">
        <v>1025.88685407347</v>
      </c>
      <c r="BM81" s="213">
        <v>1085.56809786876</v>
      </c>
    </row>
    <row r="82" spans="1:65">
      <c r="A82" s="86" t="s">
        <v>295</v>
      </c>
      <c r="B82" s="200" t="s">
        <v>296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4.23080667462543</v>
      </c>
      <c r="AF82" s="208">
        <v>0</v>
      </c>
      <c r="AG82" s="208">
        <v>159.134541071504</v>
      </c>
      <c r="AH82" s="208">
        <v>0</v>
      </c>
      <c r="AI82" s="208">
        <v>0</v>
      </c>
      <c r="AJ82" s="208">
        <v>0</v>
      </c>
      <c r="AK82" s="208">
        <v>0</v>
      </c>
      <c r="AL82" s="208">
        <v>4.72747780051779</v>
      </c>
      <c r="AM82" s="208">
        <v>0</v>
      </c>
      <c r="AN82" s="208">
        <v>0</v>
      </c>
      <c r="AO82" s="208">
        <v>0</v>
      </c>
      <c r="AP82" s="208">
        <v>1.33095579497527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4.38457710069929</v>
      </c>
      <c r="AZ82" s="208">
        <v>0.538854728781521</v>
      </c>
      <c r="BA82" s="208">
        <v>0</v>
      </c>
      <c r="BB82" s="208">
        <v>0</v>
      </c>
      <c r="BC82" s="209">
        <v>174.347213171103</v>
      </c>
      <c r="BD82" s="210">
        <v>11.6792915552202</v>
      </c>
      <c r="BE82" s="208">
        <v>910.89958457538</v>
      </c>
      <c r="BF82" s="208">
        <v>922.5788761306</v>
      </c>
      <c r="BG82" s="208">
        <v>0</v>
      </c>
      <c r="BH82" s="208">
        <v>0</v>
      </c>
      <c r="BI82" s="208">
        <v>1266.06673735557</v>
      </c>
      <c r="BJ82" s="208">
        <v>384.388402067892</v>
      </c>
      <c r="BK82" s="208">
        <v>0</v>
      </c>
      <c r="BL82" s="211">
        <v>2573.03401555406</v>
      </c>
      <c r="BM82" s="213">
        <v>2747.38122872517</v>
      </c>
    </row>
    <row r="83" spans="1:65">
      <c r="A83" s="86" t="s">
        <v>297</v>
      </c>
      <c r="B83" s="200" t="s">
        <v>298</v>
      </c>
      <c r="C83" s="208">
        <v>0</v>
      </c>
      <c r="D83" s="208">
        <v>0</v>
      </c>
      <c r="E83" s="208">
        <v>0.0276984848138648</v>
      </c>
      <c r="F83" s="208">
        <v>0.00164314321689748</v>
      </c>
      <c r="G83" s="208">
        <v>0</v>
      </c>
      <c r="H83" s="208">
        <v>0.310462708731777</v>
      </c>
      <c r="I83" s="208">
        <v>0.658118008012369</v>
      </c>
      <c r="J83" s="208">
        <v>0.146931250568005</v>
      </c>
      <c r="K83" s="208">
        <v>0</v>
      </c>
      <c r="L83" s="208">
        <v>0.0819036437666413</v>
      </c>
      <c r="M83" s="208">
        <v>15.3016036066834</v>
      </c>
      <c r="N83" s="208">
        <v>26.9515161498953</v>
      </c>
      <c r="O83" s="208">
        <v>0.211547444469178</v>
      </c>
      <c r="P83" s="208">
        <v>0</v>
      </c>
      <c r="Q83" s="208">
        <v>0</v>
      </c>
      <c r="R83" s="208">
        <v>0.115624302405971</v>
      </c>
      <c r="S83" s="208">
        <v>0.00440694604830032</v>
      </c>
      <c r="T83" s="208">
        <v>6.26109046918894</v>
      </c>
      <c r="U83" s="208">
        <v>0.218265973487509</v>
      </c>
      <c r="V83" s="208">
        <v>0.380177671220773</v>
      </c>
      <c r="W83" s="208">
        <v>0.0505430961574998</v>
      </c>
      <c r="X83" s="208">
        <v>2.3669429864584</v>
      </c>
      <c r="Y83" s="208">
        <v>0.0695744336624857</v>
      </c>
      <c r="Z83" s="208">
        <v>0.075029857517793</v>
      </c>
      <c r="AA83" s="208">
        <v>0.737465239451773</v>
      </c>
      <c r="AB83" s="208">
        <v>0.00485752473963852</v>
      </c>
      <c r="AC83" s="208">
        <v>25.3706445472779</v>
      </c>
      <c r="AD83" s="208">
        <v>8.18575767888553</v>
      </c>
      <c r="AE83" s="208">
        <v>0.618191807909041</v>
      </c>
      <c r="AF83" s="208">
        <v>0.00318438591894195</v>
      </c>
      <c r="AG83" s="208">
        <v>29.5167084703005</v>
      </c>
      <c r="AH83" s="208">
        <v>0.833884579870239</v>
      </c>
      <c r="AI83" s="208">
        <v>0.652971041768452</v>
      </c>
      <c r="AJ83" s="208">
        <v>0.553149674312626</v>
      </c>
      <c r="AK83" s="208">
        <v>6.16713576651391</v>
      </c>
      <c r="AL83" s="208">
        <v>8.65877381642346</v>
      </c>
      <c r="AM83" s="208">
        <v>3.50177485849109</v>
      </c>
      <c r="AN83" s="208">
        <v>0.812623652351593</v>
      </c>
      <c r="AO83" s="208">
        <v>0</v>
      </c>
      <c r="AP83" s="208">
        <v>3.99359269835645</v>
      </c>
      <c r="AQ83" s="208">
        <v>0.0599230718251017</v>
      </c>
      <c r="AR83" s="208">
        <v>0.16273425671928</v>
      </c>
      <c r="AS83" s="208">
        <v>0.0268962393731291</v>
      </c>
      <c r="AT83" s="208">
        <v>1.59967351564269</v>
      </c>
      <c r="AU83" s="208">
        <v>2.92077979350915</v>
      </c>
      <c r="AV83" s="208">
        <v>1.60575002567489</v>
      </c>
      <c r="AW83" s="208">
        <v>11.5604885582936</v>
      </c>
      <c r="AX83" s="208">
        <v>9.16373582442219</v>
      </c>
      <c r="AY83" s="208">
        <v>91.3971502953914</v>
      </c>
      <c r="AZ83" s="208">
        <v>571.991230129848</v>
      </c>
      <c r="BA83" s="208">
        <v>4.89004217639678</v>
      </c>
      <c r="BB83" s="208">
        <v>0</v>
      </c>
      <c r="BC83" s="209">
        <v>838.222199805972</v>
      </c>
      <c r="BD83" s="210">
        <v>0.507879898988667</v>
      </c>
      <c r="BE83" s="208">
        <v>774.496550962755</v>
      </c>
      <c r="BF83" s="208">
        <v>775.004430861744</v>
      </c>
      <c r="BG83" s="208">
        <v>0</v>
      </c>
      <c r="BH83" s="208">
        <v>0</v>
      </c>
      <c r="BI83" s="208">
        <v>1430.72073689038</v>
      </c>
      <c r="BJ83" s="208">
        <v>330.704758946903</v>
      </c>
      <c r="BK83" s="208">
        <v>0</v>
      </c>
      <c r="BL83" s="211">
        <v>2536.42992669903</v>
      </c>
      <c r="BM83" s="213">
        <v>3374.652126505</v>
      </c>
    </row>
    <row r="84" spans="1:65">
      <c r="A84" s="86" t="s">
        <v>299</v>
      </c>
      <c r="B84" s="200" t="s">
        <v>122</v>
      </c>
      <c r="C84" s="208">
        <v>0</v>
      </c>
      <c r="D84" s="208">
        <v>0</v>
      </c>
      <c r="E84" s="208">
        <v>0</v>
      </c>
      <c r="F84" s="208">
        <v>0</v>
      </c>
      <c r="G84" s="208">
        <v>0</v>
      </c>
      <c r="H84" s="208">
        <v>0</v>
      </c>
      <c r="I84" s="208">
        <v>0</v>
      </c>
      <c r="J84" s="208">
        <v>0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</v>
      </c>
      <c r="R84" s="208">
        <v>0</v>
      </c>
      <c r="S84" s="208">
        <v>0</v>
      </c>
      <c r="T84" s="208">
        <v>0</v>
      </c>
      <c r="U84" s="208">
        <v>0</v>
      </c>
      <c r="V84" s="208">
        <v>0</v>
      </c>
      <c r="W84" s="208">
        <v>0</v>
      </c>
      <c r="X84" s="208">
        <v>0</v>
      </c>
      <c r="Y84" s="208">
        <v>0</v>
      </c>
      <c r="Z84" s="208">
        <v>0</v>
      </c>
      <c r="AA84" s="208">
        <v>0</v>
      </c>
      <c r="AB84" s="208">
        <v>0</v>
      </c>
      <c r="AC84" s="208">
        <v>0</v>
      </c>
      <c r="AD84" s="208">
        <v>0</v>
      </c>
      <c r="AE84" s="208">
        <v>0</v>
      </c>
      <c r="AF84" s="208">
        <v>0</v>
      </c>
      <c r="AG84" s="208">
        <v>0</v>
      </c>
      <c r="AH84" s="208">
        <v>0</v>
      </c>
      <c r="AI84" s="208">
        <v>0</v>
      </c>
      <c r="AJ84" s="208">
        <v>0</v>
      </c>
      <c r="AK84" s="208">
        <v>0</v>
      </c>
      <c r="AL84" s="208">
        <v>0</v>
      </c>
      <c r="AM84" s="208">
        <v>0</v>
      </c>
      <c r="AN84" s="208">
        <v>0</v>
      </c>
      <c r="AO84" s="208">
        <v>0</v>
      </c>
      <c r="AP84" s="208">
        <v>0</v>
      </c>
      <c r="AQ84" s="208">
        <v>0</v>
      </c>
      <c r="AR84" s="208">
        <v>0</v>
      </c>
      <c r="AS84" s="208">
        <v>0</v>
      </c>
      <c r="AT84" s="208">
        <v>0</v>
      </c>
      <c r="AU84" s="208">
        <v>0</v>
      </c>
      <c r="AV84" s="208">
        <v>0</v>
      </c>
      <c r="AW84" s="208">
        <v>0</v>
      </c>
      <c r="AX84" s="208">
        <v>0</v>
      </c>
      <c r="AY84" s="208">
        <v>0</v>
      </c>
      <c r="AZ84" s="208">
        <v>0</v>
      </c>
      <c r="BA84" s="208">
        <v>0</v>
      </c>
      <c r="BB84" s="208">
        <v>0</v>
      </c>
      <c r="BC84" s="209">
        <v>0</v>
      </c>
      <c r="BD84" s="210">
        <v>0</v>
      </c>
      <c r="BE84" s="208">
        <v>0</v>
      </c>
      <c r="BF84" s="208">
        <v>0</v>
      </c>
      <c r="BG84" s="208">
        <v>0</v>
      </c>
      <c r="BH84" s="208">
        <v>0</v>
      </c>
      <c r="BI84" s="208">
        <v>0</v>
      </c>
      <c r="BJ84" s="208">
        <v>0</v>
      </c>
      <c r="BK84" s="208">
        <v>0</v>
      </c>
      <c r="BL84" s="211">
        <v>0</v>
      </c>
      <c r="BM84" s="213">
        <v>0</v>
      </c>
    </row>
    <row r="85" spans="1:65">
      <c r="A85" s="86" t="s">
        <v>300</v>
      </c>
      <c r="B85" s="200" t="s">
        <v>301</v>
      </c>
      <c r="C85" s="208">
        <v>0</v>
      </c>
      <c r="D85" s="208">
        <v>0</v>
      </c>
      <c r="E85" s="208">
        <v>0</v>
      </c>
      <c r="F85" s="208">
        <v>0</v>
      </c>
      <c r="G85" s="208">
        <v>0.34992431134622</v>
      </c>
      <c r="H85" s="208">
        <v>1.71595934661601</v>
      </c>
      <c r="I85" s="208">
        <v>5.47252964028913</v>
      </c>
      <c r="J85" s="208">
        <v>0.637798729138998</v>
      </c>
      <c r="K85" s="208">
        <v>0</v>
      </c>
      <c r="L85" s="208">
        <v>0.251919550537115</v>
      </c>
      <c r="M85" s="208">
        <v>0.0997189670794377</v>
      </c>
      <c r="N85" s="208">
        <v>0.860791779016927</v>
      </c>
      <c r="O85" s="208">
        <v>0.233159808507402</v>
      </c>
      <c r="P85" s="208">
        <v>1.03829930338038</v>
      </c>
      <c r="Q85" s="208">
        <v>0.0824416180350411</v>
      </c>
      <c r="R85" s="208">
        <v>0</v>
      </c>
      <c r="S85" s="208">
        <v>0</v>
      </c>
      <c r="T85" s="208">
        <v>4.78300951959091</v>
      </c>
      <c r="U85" s="208">
        <v>0.265846104728864</v>
      </c>
      <c r="V85" s="208">
        <v>0.0760144141325333</v>
      </c>
      <c r="W85" s="208">
        <v>0.453002411932271</v>
      </c>
      <c r="X85" s="208">
        <v>2.36240837480003</v>
      </c>
      <c r="Y85" s="208">
        <v>0.483494094700343</v>
      </c>
      <c r="Z85" s="208">
        <v>1.24360323926401</v>
      </c>
      <c r="AA85" s="208">
        <v>0</v>
      </c>
      <c r="AB85" s="208">
        <v>0.102369987903921</v>
      </c>
      <c r="AC85" s="208">
        <v>0.629156669600914</v>
      </c>
      <c r="AD85" s="208">
        <v>0.562203798681949</v>
      </c>
      <c r="AE85" s="208">
        <v>0.588085945659244</v>
      </c>
      <c r="AF85" s="208">
        <v>0.0214839440834493</v>
      </c>
      <c r="AG85" s="208">
        <v>0.218867892361841</v>
      </c>
      <c r="AH85" s="208">
        <v>0</v>
      </c>
      <c r="AI85" s="208">
        <v>25.384943306079</v>
      </c>
      <c r="AJ85" s="208">
        <v>0</v>
      </c>
      <c r="AK85" s="208">
        <v>0.0734986762899506</v>
      </c>
      <c r="AL85" s="208">
        <v>0.613451707989593</v>
      </c>
      <c r="AM85" s="208">
        <v>0.702054197437326</v>
      </c>
      <c r="AN85" s="208">
        <v>0</v>
      </c>
      <c r="AO85" s="208">
        <v>0</v>
      </c>
      <c r="AP85" s="208">
        <v>0</v>
      </c>
      <c r="AQ85" s="208">
        <v>0.890398418155741</v>
      </c>
      <c r="AR85" s="208">
        <v>4.65845383816258</v>
      </c>
      <c r="AS85" s="208">
        <v>0</v>
      </c>
      <c r="AT85" s="208">
        <v>0.0448454138985986</v>
      </c>
      <c r="AU85" s="208">
        <v>0.133547305078501</v>
      </c>
      <c r="AV85" s="208">
        <v>0</v>
      </c>
      <c r="AW85" s="208">
        <v>0</v>
      </c>
      <c r="AX85" s="208">
        <v>0.439539287366885</v>
      </c>
      <c r="AY85" s="208">
        <v>1.39426604412979</v>
      </c>
      <c r="AZ85" s="208">
        <v>2.27580828015345</v>
      </c>
      <c r="BA85" s="208">
        <v>2.11700873734041</v>
      </c>
      <c r="BB85" s="208">
        <v>0</v>
      </c>
      <c r="BC85" s="209">
        <v>61.2599046634688</v>
      </c>
      <c r="BD85" s="210">
        <v>0</v>
      </c>
      <c r="BE85" s="208">
        <v>23.050450352136</v>
      </c>
      <c r="BF85" s="208">
        <v>23.050450352136</v>
      </c>
      <c r="BG85" s="208">
        <v>0</v>
      </c>
      <c r="BH85" s="208">
        <v>0</v>
      </c>
      <c r="BI85" s="208">
        <v>41.153109614804</v>
      </c>
      <c r="BJ85" s="208">
        <v>0</v>
      </c>
      <c r="BK85" s="208">
        <v>0</v>
      </c>
      <c r="BL85" s="211">
        <v>64.20355996694</v>
      </c>
      <c r="BM85" s="213">
        <v>125.463464630409</v>
      </c>
    </row>
    <row r="86" spans="1:65">
      <c r="A86" s="86" t="s">
        <v>302</v>
      </c>
      <c r="B86" s="200" t="s">
        <v>303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1.52243277714133</v>
      </c>
      <c r="Q86" s="208">
        <v>0</v>
      </c>
      <c r="R86" s="208">
        <v>0</v>
      </c>
      <c r="S86" s="208">
        <v>0</v>
      </c>
      <c r="T86" s="208">
        <v>0</v>
      </c>
      <c r="U86" s="208">
        <v>0</v>
      </c>
      <c r="V86" s="208">
        <v>0</v>
      </c>
      <c r="W86" s="208">
        <v>4.71251006171536</v>
      </c>
      <c r="X86" s="208">
        <v>1.87681688216218</v>
      </c>
      <c r="Y86" s="208">
        <v>1.74865353885424</v>
      </c>
      <c r="Z86" s="208">
        <v>0</v>
      </c>
      <c r="AA86" s="208">
        <v>0</v>
      </c>
      <c r="AB86" s="208">
        <v>0</v>
      </c>
      <c r="AC86" s="208">
        <v>0</v>
      </c>
      <c r="AD86" s="208">
        <v>0</v>
      </c>
      <c r="AE86" s="208">
        <v>1.71767100160594</v>
      </c>
      <c r="AF86" s="208">
        <v>0.198285204198726</v>
      </c>
      <c r="AG86" s="208">
        <v>0</v>
      </c>
      <c r="AH86" s="208">
        <v>0</v>
      </c>
      <c r="AI86" s="208">
        <v>0</v>
      </c>
      <c r="AJ86" s="208">
        <v>0</v>
      </c>
      <c r="AK86" s="208">
        <v>0.0992853209468659</v>
      </c>
      <c r="AL86" s="208">
        <v>0</v>
      </c>
      <c r="AM86" s="208">
        <v>0</v>
      </c>
      <c r="AN86" s="208">
        <v>0</v>
      </c>
      <c r="AO86" s="208">
        <v>0</v>
      </c>
      <c r="AP86" s="208">
        <v>0</v>
      </c>
      <c r="AQ86" s="208">
        <v>0</v>
      </c>
      <c r="AR86" s="208">
        <v>0</v>
      </c>
      <c r="AS86" s="208">
        <v>0</v>
      </c>
      <c r="AT86" s="208">
        <v>0</v>
      </c>
      <c r="AU86" s="208">
        <v>0</v>
      </c>
      <c r="AV86" s="208">
        <v>0</v>
      </c>
      <c r="AW86" s="208">
        <v>0.112161933714397</v>
      </c>
      <c r="AX86" s="208">
        <v>0</v>
      </c>
      <c r="AY86" s="208">
        <v>0</v>
      </c>
      <c r="AZ86" s="208">
        <v>0</v>
      </c>
      <c r="BA86" s="208">
        <v>0</v>
      </c>
      <c r="BB86" s="208">
        <v>0</v>
      </c>
      <c r="BC86" s="209">
        <v>11.987816720339</v>
      </c>
      <c r="BD86" s="210">
        <v>0</v>
      </c>
      <c r="BE86" s="208">
        <v>0.0121832796609649</v>
      </c>
      <c r="BF86" s="208">
        <v>0.0121832796609649</v>
      </c>
      <c r="BG86" s="208">
        <v>0</v>
      </c>
      <c r="BH86" s="208">
        <v>0</v>
      </c>
      <c r="BI86" s="208">
        <v>0</v>
      </c>
      <c r="BJ86" s="208">
        <v>0</v>
      </c>
      <c r="BK86" s="208">
        <v>0</v>
      </c>
      <c r="BL86" s="211">
        <v>0.0121832796609649</v>
      </c>
      <c r="BM86" s="213">
        <v>12</v>
      </c>
    </row>
    <row r="87" spans="1:65">
      <c r="A87" s="86" t="s">
        <v>304</v>
      </c>
      <c r="B87" s="200" t="s">
        <v>305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  <c r="R87" s="208">
        <v>0</v>
      </c>
      <c r="S87" s="208">
        <v>0</v>
      </c>
      <c r="T87" s="208">
        <v>0</v>
      </c>
      <c r="U87" s="208">
        <v>0</v>
      </c>
      <c r="V87" s="208">
        <v>0</v>
      </c>
      <c r="W87" s="208">
        <v>0</v>
      </c>
      <c r="X87" s="208">
        <v>0</v>
      </c>
      <c r="Y87" s="208">
        <v>0</v>
      </c>
      <c r="Z87" s="208">
        <v>0</v>
      </c>
      <c r="AA87" s="208">
        <v>0</v>
      </c>
      <c r="AB87" s="208">
        <v>0</v>
      </c>
      <c r="AC87" s="208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0</v>
      </c>
      <c r="AM87" s="208">
        <v>0</v>
      </c>
      <c r="AN87" s="208">
        <v>0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9">
        <v>0</v>
      </c>
      <c r="BD87" s="210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0</v>
      </c>
      <c r="BK87" s="208">
        <v>0</v>
      </c>
      <c r="BL87" s="211">
        <v>0</v>
      </c>
      <c r="BM87" s="213">
        <v>0</v>
      </c>
    </row>
    <row r="88" spans="1:65">
      <c r="A88" s="86" t="s">
        <v>306</v>
      </c>
      <c r="B88" s="200" t="s">
        <v>307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8">
        <v>0</v>
      </c>
      <c r="X88" s="208">
        <v>0</v>
      </c>
      <c r="Y88" s="208">
        <v>0</v>
      </c>
      <c r="Z88" s="208">
        <v>0</v>
      </c>
      <c r="AA88" s="208">
        <v>0</v>
      </c>
      <c r="AB88" s="208">
        <v>0</v>
      </c>
      <c r="AC88" s="208">
        <v>0</v>
      </c>
      <c r="AD88" s="208">
        <v>0</v>
      </c>
      <c r="AE88" s="208">
        <v>0</v>
      </c>
      <c r="AF88" s="208">
        <v>0</v>
      </c>
      <c r="AG88" s="208">
        <v>0</v>
      </c>
      <c r="AH88" s="208">
        <v>0</v>
      </c>
      <c r="AI88" s="208">
        <v>0</v>
      </c>
      <c r="AJ88" s="208">
        <v>0</v>
      </c>
      <c r="AK88" s="208">
        <v>0</v>
      </c>
      <c r="AL88" s="208">
        <v>0</v>
      </c>
      <c r="AM88" s="208">
        <v>0</v>
      </c>
      <c r="AN88" s="208">
        <v>0</v>
      </c>
      <c r="AO88" s="208">
        <v>0</v>
      </c>
      <c r="AP88" s="208">
        <v>0</v>
      </c>
      <c r="AQ88" s="208">
        <v>0</v>
      </c>
      <c r="AR88" s="208">
        <v>0</v>
      </c>
      <c r="AS88" s="208">
        <v>0</v>
      </c>
      <c r="AT88" s="208">
        <v>0</v>
      </c>
      <c r="AU88" s="208">
        <v>0</v>
      </c>
      <c r="AV88" s="208">
        <v>0</v>
      </c>
      <c r="AW88" s="208">
        <v>0</v>
      </c>
      <c r="AX88" s="208">
        <v>0</v>
      </c>
      <c r="AY88" s="208">
        <v>0</v>
      </c>
      <c r="AZ88" s="208">
        <v>0</v>
      </c>
      <c r="BA88" s="208">
        <v>0</v>
      </c>
      <c r="BB88" s="208">
        <v>0</v>
      </c>
      <c r="BC88" s="209">
        <v>0</v>
      </c>
      <c r="BD88" s="210">
        <v>0</v>
      </c>
      <c r="BE88" s="208">
        <v>0</v>
      </c>
      <c r="BF88" s="208">
        <v>0</v>
      </c>
      <c r="BG88" s="208">
        <v>0</v>
      </c>
      <c r="BH88" s="208">
        <v>0</v>
      </c>
      <c r="BI88" s="208">
        <v>0</v>
      </c>
      <c r="BJ88" s="208">
        <v>0</v>
      </c>
      <c r="BK88" s="208">
        <v>0</v>
      </c>
      <c r="BL88" s="211">
        <v>0</v>
      </c>
      <c r="BM88" s="213">
        <v>0</v>
      </c>
    </row>
    <row r="89" spans="1:65">
      <c r="A89" s="86" t="s">
        <v>308</v>
      </c>
      <c r="B89" s="200" t="s">
        <v>309</v>
      </c>
      <c r="C89" s="208">
        <v>0</v>
      </c>
      <c r="D89" s="208">
        <v>0</v>
      </c>
      <c r="E89" s="208">
        <v>0</v>
      </c>
      <c r="F89" s="208">
        <v>0</v>
      </c>
      <c r="G89" s="208">
        <v>0</v>
      </c>
      <c r="H89" s="208">
        <v>0</v>
      </c>
      <c r="I89" s="208">
        <v>0</v>
      </c>
      <c r="J89" s="208">
        <v>0</v>
      </c>
      <c r="K89" s="208">
        <v>0</v>
      </c>
      <c r="L89" s="208">
        <v>0</v>
      </c>
      <c r="M89" s="208">
        <v>0</v>
      </c>
      <c r="N89" s="208">
        <v>0</v>
      </c>
      <c r="O89" s="208">
        <v>0</v>
      </c>
      <c r="P89" s="208">
        <v>0</v>
      </c>
      <c r="Q89" s="208">
        <v>0</v>
      </c>
      <c r="R89" s="208">
        <v>0</v>
      </c>
      <c r="S89" s="208">
        <v>0</v>
      </c>
      <c r="T89" s="208">
        <v>0</v>
      </c>
      <c r="U89" s="208">
        <v>0</v>
      </c>
      <c r="V89" s="208">
        <v>0</v>
      </c>
      <c r="W89" s="208">
        <v>0</v>
      </c>
      <c r="X89" s="208">
        <v>0</v>
      </c>
      <c r="Y89" s="208">
        <v>0</v>
      </c>
      <c r="Z89" s="208">
        <v>0</v>
      </c>
      <c r="AA89" s="208">
        <v>0</v>
      </c>
      <c r="AB89" s="208">
        <v>0</v>
      </c>
      <c r="AC89" s="208">
        <v>0</v>
      </c>
      <c r="AD89" s="208">
        <v>0</v>
      </c>
      <c r="AE89" s="208">
        <v>0</v>
      </c>
      <c r="AF89" s="208">
        <v>0</v>
      </c>
      <c r="AG89" s="208">
        <v>0</v>
      </c>
      <c r="AH89" s="208">
        <v>0</v>
      </c>
      <c r="AI89" s="208">
        <v>0</v>
      </c>
      <c r="AJ89" s="208">
        <v>0</v>
      </c>
      <c r="AK89" s="208">
        <v>0</v>
      </c>
      <c r="AL89" s="208">
        <v>0</v>
      </c>
      <c r="AM89" s="208">
        <v>0</v>
      </c>
      <c r="AN89" s="208">
        <v>0</v>
      </c>
      <c r="AO89" s="208">
        <v>0</v>
      </c>
      <c r="AP89" s="208">
        <v>0</v>
      </c>
      <c r="AQ89" s="208">
        <v>0</v>
      </c>
      <c r="AR89" s="208">
        <v>0</v>
      </c>
      <c r="AS89" s="208">
        <v>0</v>
      </c>
      <c r="AT89" s="208">
        <v>0</v>
      </c>
      <c r="AU89" s="208">
        <v>0</v>
      </c>
      <c r="AV89" s="208">
        <v>0</v>
      </c>
      <c r="AW89" s="208">
        <v>0</v>
      </c>
      <c r="AX89" s="208">
        <v>0</v>
      </c>
      <c r="AY89" s="208">
        <v>0</v>
      </c>
      <c r="AZ89" s="208">
        <v>0</v>
      </c>
      <c r="BA89" s="208">
        <v>0</v>
      </c>
      <c r="BB89" s="208">
        <v>0</v>
      </c>
      <c r="BC89" s="209">
        <v>0</v>
      </c>
      <c r="BD89" s="210">
        <v>0</v>
      </c>
      <c r="BE89" s="208">
        <v>0</v>
      </c>
      <c r="BF89" s="208">
        <v>0</v>
      </c>
      <c r="BG89" s="208">
        <v>0</v>
      </c>
      <c r="BH89" s="208">
        <v>0</v>
      </c>
      <c r="BI89" s="208">
        <v>0</v>
      </c>
      <c r="BJ89" s="208">
        <v>0</v>
      </c>
      <c r="BK89" s="208">
        <v>0</v>
      </c>
      <c r="BL89" s="211">
        <v>0</v>
      </c>
      <c r="BM89" s="213">
        <v>0</v>
      </c>
    </row>
    <row r="90" spans="1:65">
      <c r="A90" s="86" t="s">
        <v>310</v>
      </c>
      <c r="B90" s="200" t="s">
        <v>311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  <c r="R90" s="208">
        <v>0</v>
      </c>
      <c r="S90" s="208">
        <v>0</v>
      </c>
      <c r="T90" s="208">
        <v>0</v>
      </c>
      <c r="U90" s="208">
        <v>0</v>
      </c>
      <c r="V90" s="208">
        <v>0</v>
      </c>
      <c r="W90" s="208">
        <v>0</v>
      </c>
      <c r="X90" s="208">
        <v>0</v>
      </c>
      <c r="Y90" s="208">
        <v>0</v>
      </c>
      <c r="Z90" s="208">
        <v>0</v>
      </c>
      <c r="AA90" s="208">
        <v>0</v>
      </c>
      <c r="AB90" s="208">
        <v>0</v>
      </c>
      <c r="AC90" s="208">
        <v>0</v>
      </c>
      <c r="AD90" s="208">
        <v>0</v>
      </c>
      <c r="AE90" s="208">
        <v>0</v>
      </c>
      <c r="AF90" s="208">
        <v>0</v>
      </c>
      <c r="AG90" s="208">
        <v>0</v>
      </c>
      <c r="AH90" s="208">
        <v>0</v>
      </c>
      <c r="AI90" s="208">
        <v>0</v>
      </c>
      <c r="AJ90" s="208">
        <v>0</v>
      </c>
      <c r="AK90" s="208">
        <v>0</v>
      </c>
      <c r="AL90" s="208">
        <v>0</v>
      </c>
      <c r="AM90" s="208">
        <v>0</v>
      </c>
      <c r="AN90" s="208">
        <v>0</v>
      </c>
      <c r="AO90" s="208">
        <v>0</v>
      </c>
      <c r="AP90" s="208">
        <v>0</v>
      </c>
      <c r="AQ90" s="208">
        <v>0</v>
      </c>
      <c r="AR90" s="208">
        <v>0</v>
      </c>
      <c r="AS90" s="208">
        <v>0</v>
      </c>
      <c r="AT90" s="208">
        <v>0</v>
      </c>
      <c r="AU90" s="208">
        <v>0</v>
      </c>
      <c r="AV90" s="208">
        <v>0</v>
      </c>
      <c r="AW90" s="208">
        <v>0</v>
      </c>
      <c r="AX90" s="208">
        <v>0</v>
      </c>
      <c r="AY90" s="208">
        <v>0</v>
      </c>
      <c r="AZ90" s="208">
        <v>0</v>
      </c>
      <c r="BA90" s="208">
        <v>0</v>
      </c>
      <c r="BB90" s="208">
        <v>0</v>
      </c>
      <c r="BC90" s="209">
        <v>0</v>
      </c>
      <c r="BD90" s="210">
        <v>0</v>
      </c>
      <c r="BE90" s="208">
        <v>0</v>
      </c>
      <c r="BF90" s="208">
        <v>0</v>
      </c>
      <c r="BG90" s="208">
        <v>0</v>
      </c>
      <c r="BH90" s="208">
        <v>0</v>
      </c>
      <c r="BI90" s="208">
        <v>0</v>
      </c>
      <c r="BJ90" s="208">
        <v>0</v>
      </c>
      <c r="BK90" s="208">
        <v>0</v>
      </c>
      <c r="BL90" s="211">
        <v>0</v>
      </c>
      <c r="BM90" s="213">
        <v>0</v>
      </c>
    </row>
    <row r="91" spans="1:65">
      <c r="A91" s="86" t="s">
        <v>312</v>
      </c>
      <c r="B91" s="200" t="s">
        <v>313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  <c r="R91" s="208">
        <v>0</v>
      </c>
      <c r="S91" s="208">
        <v>0</v>
      </c>
      <c r="T91" s="208">
        <v>0</v>
      </c>
      <c r="U91" s="208">
        <v>0</v>
      </c>
      <c r="V91" s="208">
        <v>0</v>
      </c>
      <c r="W91" s="208">
        <v>0</v>
      </c>
      <c r="X91" s="208">
        <v>0</v>
      </c>
      <c r="Y91" s="208">
        <v>0</v>
      </c>
      <c r="Z91" s="208">
        <v>0</v>
      </c>
      <c r="AA91" s="208">
        <v>0</v>
      </c>
      <c r="AB91" s="208">
        <v>0</v>
      </c>
      <c r="AC91" s="208">
        <v>0</v>
      </c>
      <c r="AD91" s="208">
        <v>0</v>
      </c>
      <c r="AE91" s="208">
        <v>0</v>
      </c>
      <c r="AF91" s="208">
        <v>0</v>
      </c>
      <c r="AG91" s="208">
        <v>0</v>
      </c>
      <c r="AH91" s="208">
        <v>0</v>
      </c>
      <c r="AI91" s="208">
        <v>0</v>
      </c>
      <c r="AJ91" s="208">
        <v>0</v>
      </c>
      <c r="AK91" s="208">
        <v>0</v>
      </c>
      <c r="AL91" s="208">
        <v>0</v>
      </c>
      <c r="AM91" s="208">
        <v>0</v>
      </c>
      <c r="AN91" s="208">
        <v>0</v>
      </c>
      <c r="AO91" s="208">
        <v>0</v>
      </c>
      <c r="AP91" s="208">
        <v>0</v>
      </c>
      <c r="AQ91" s="208">
        <v>0</v>
      </c>
      <c r="AR91" s="208">
        <v>0</v>
      </c>
      <c r="AS91" s="208">
        <v>0</v>
      </c>
      <c r="AT91" s="208">
        <v>0</v>
      </c>
      <c r="AU91" s="208">
        <v>0</v>
      </c>
      <c r="AV91" s="208">
        <v>0</v>
      </c>
      <c r="AW91" s="208">
        <v>0</v>
      </c>
      <c r="AX91" s="208">
        <v>0</v>
      </c>
      <c r="AY91" s="208">
        <v>0</v>
      </c>
      <c r="AZ91" s="208">
        <v>0</v>
      </c>
      <c r="BA91" s="208">
        <v>0</v>
      </c>
      <c r="BB91" s="208">
        <v>0</v>
      </c>
      <c r="BC91" s="209">
        <v>0</v>
      </c>
      <c r="BD91" s="210">
        <v>0</v>
      </c>
      <c r="BE91" s="208">
        <v>0</v>
      </c>
      <c r="BF91" s="208">
        <v>0</v>
      </c>
      <c r="BG91" s="208">
        <v>0</v>
      </c>
      <c r="BH91" s="208">
        <v>0</v>
      </c>
      <c r="BI91" s="208">
        <v>0</v>
      </c>
      <c r="BJ91" s="208">
        <v>0</v>
      </c>
      <c r="BK91" s="208">
        <v>0</v>
      </c>
      <c r="BL91" s="211">
        <v>0</v>
      </c>
      <c r="BM91" s="213">
        <v>0</v>
      </c>
    </row>
    <row r="92" spans="1:65">
      <c r="A92" s="86" t="s">
        <v>314</v>
      </c>
      <c r="B92" s="200" t="s">
        <v>315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  <c r="R92" s="208">
        <v>0</v>
      </c>
      <c r="S92" s="208">
        <v>0</v>
      </c>
      <c r="T92" s="208">
        <v>0</v>
      </c>
      <c r="U92" s="208">
        <v>0</v>
      </c>
      <c r="V92" s="208">
        <v>0</v>
      </c>
      <c r="W92" s="208">
        <v>0</v>
      </c>
      <c r="X92" s="208">
        <v>0</v>
      </c>
      <c r="Y92" s="208">
        <v>0</v>
      </c>
      <c r="Z92" s="208">
        <v>0</v>
      </c>
      <c r="AA92" s="208">
        <v>0</v>
      </c>
      <c r="AB92" s="208">
        <v>0</v>
      </c>
      <c r="AC92" s="208">
        <v>0</v>
      </c>
      <c r="AD92" s="208">
        <v>0</v>
      </c>
      <c r="AE92" s="208">
        <v>0</v>
      </c>
      <c r="AF92" s="208">
        <v>0</v>
      </c>
      <c r="AG92" s="208">
        <v>0</v>
      </c>
      <c r="AH92" s="208">
        <v>0</v>
      </c>
      <c r="AI92" s="208">
        <v>0</v>
      </c>
      <c r="AJ92" s="208">
        <v>0</v>
      </c>
      <c r="AK92" s="208">
        <v>0</v>
      </c>
      <c r="AL92" s="208">
        <v>0</v>
      </c>
      <c r="AM92" s="208">
        <v>0</v>
      </c>
      <c r="AN92" s="208">
        <v>0</v>
      </c>
      <c r="AO92" s="208">
        <v>0</v>
      </c>
      <c r="AP92" s="208">
        <v>0</v>
      </c>
      <c r="AQ92" s="208">
        <v>0</v>
      </c>
      <c r="AR92" s="208">
        <v>0</v>
      </c>
      <c r="AS92" s="208">
        <v>0</v>
      </c>
      <c r="AT92" s="208">
        <v>0</v>
      </c>
      <c r="AU92" s="208">
        <v>0</v>
      </c>
      <c r="AV92" s="208">
        <v>0</v>
      </c>
      <c r="AW92" s="208">
        <v>0</v>
      </c>
      <c r="AX92" s="208">
        <v>0</v>
      </c>
      <c r="AY92" s="208">
        <v>0</v>
      </c>
      <c r="AZ92" s="208">
        <v>0</v>
      </c>
      <c r="BA92" s="208">
        <v>0</v>
      </c>
      <c r="BB92" s="208">
        <v>0</v>
      </c>
      <c r="BC92" s="209">
        <v>0</v>
      </c>
      <c r="BD92" s="210">
        <v>0</v>
      </c>
      <c r="BE92" s="208">
        <v>0</v>
      </c>
      <c r="BF92" s="208">
        <v>0</v>
      </c>
      <c r="BG92" s="208">
        <v>0</v>
      </c>
      <c r="BH92" s="208">
        <v>0</v>
      </c>
      <c r="BI92" s="208">
        <v>0</v>
      </c>
      <c r="BJ92" s="208">
        <v>0</v>
      </c>
      <c r="BK92" s="208">
        <v>0</v>
      </c>
      <c r="BL92" s="211">
        <v>0</v>
      </c>
      <c r="BM92" s="213">
        <v>0</v>
      </c>
    </row>
    <row r="93" spans="1:65">
      <c r="A93" s="86" t="s">
        <v>316</v>
      </c>
      <c r="B93" s="200" t="s">
        <v>129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0</v>
      </c>
      <c r="O93" s="208">
        <v>0</v>
      </c>
      <c r="P93" s="208">
        <v>0</v>
      </c>
      <c r="Q93" s="208">
        <v>0</v>
      </c>
      <c r="R93" s="208">
        <v>0</v>
      </c>
      <c r="S93" s="208">
        <v>0</v>
      </c>
      <c r="T93" s="208">
        <v>0</v>
      </c>
      <c r="U93" s="208">
        <v>0</v>
      </c>
      <c r="V93" s="208">
        <v>0</v>
      </c>
      <c r="W93" s="208">
        <v>0</v>
      </c>
      <c r="X93" s="208">
        <v>0</v>
      </c>
      <c r="Y93" s="208">
        <v>0</v>
      </c>
      <c r="Z93" s="208">
        <v>0</v>
      </c>
      <c r="AA93" s="208">
        <v>0</v>
      </c>
      <c r="AB93" s="208">
        <v>0</v>
      </c>
      <c r="AC93" s="208">
        <v>0</v>
      </c>
      <c r="AD93" s="208">
        <v>0</v>
      </c>
      <c r="AE93" s="208">
        <v>0</v>
      </c>
      <c r="AF93" s="208">
        <v>0</v>
      </c>
      <c r="AG93" s="208">
        <v>0</v>
      </c>
      <c r="AH93" s="208">
        <v>0</v>
      </c>
      <c r="AI93" s="208">
        <v>0</v>
      </c>
      <c r="AJ93" s="208">
        <v>0</v>
      </c>
      <c r="AK93" s="208">
        <v>0</v>
      </c>
      <c r="AL93" s="208">
        <v>0</v>
      </c>
      <c r="AM93" s="208">
        <v>0</v>
      </c>
      <c r="AN93" s="208">
        <v>0</v>
      </c>
      <c r="AO93" s="208">
        <v>0</v>
      </c>
      <c r="AP93" s="208">
        <v>0</v>
      </c>
      <c r="AQ93" s="208">
        <v>0</v>
      </c>
      <c r="AR93" s="208">
        <v>0</v>
      </c>
      <c r="AS93" s="208">
        <v>0</v>
      </c>
      <c r="AT93" s="208">
        <v>0</v>
      </c>
      <c r="AU93" s="208">
        <v>0</v>
      </c>
      <c r="AV93" s="208">
        <v>0</v>
      </c>
      <c r="AW93" s="208">
        <v>0</v>
      </c>
      <c r="AX93" s="208">
        <v>0</v>
      </c>
      <c r="AY93" s="208">
        <v>0</v>
      </c>
      <c r="AZ93" s="208">
        <v>0</v>
      </c>
      <c r="BA93" s="208">
        <v>0</v>
      </c>
      <c r="BB93" s="208">
        <v>0</v>
      </c>
      <c r="BC93" s="209">
        <v>0</v>
      </c>
      <c r="BD93" s="210">
        <v>0</v>
      </c>
      <c r="BE93" s="208">
        <v>0</v>
      </c>
      <c r="BF93" s="208">
        <v>0</v>
      </c>
      <c r="BG93" s="208">
        <v>0</v>
      </c>
      <c r="BH93" s="208">
        <v>0</v>
      </c>
      <c r="BI93" s="208">
        <v>0</v>
      </c>
      <c r="BJ93" s="208">
        <v>0</v>
      </c>
      <c r="BK93" s="208">
        <v>0</v>
      </c>
      <c r="BL93" s="211">
        <v>0</v>
      </c>
      <c r="BM93" s="213">
        <v>0</v>
      </c>
    </row>
    <row r="94" spans="1:65">
      <c r="A94" s="86" t="s">
        <v>317</v>
      </c>
      <c r="B94" s="200" t="s">
        <v>318</v>
      </c>
      <c r="C94" s="208">
        <v>0</v>
      </c>
      <c r="D94" s="208">
        <v>0</v>
      </c>
      <c r="E94" s="208">
        <v>0</v>
      </c>
      <c r="F94" s="208">
        <v>0</v>
      </c>
      <c r="G94" s="208">
        <v>0</v>
      </c>
      <c r="H94" s="208">
        <v>0</v>
      </c>
      <c r="I94" s="208">
        <v>0</v>
      </c>
      <c r="J94" s="208">
        <v>0</v>
      </c>
      <c r="K94" s="208">
        <v>0</v>
      </c>
      <c r="L94" s="208">
        <v>0</v>
      </c>
      <c r="M94" s="208">
        <v>0</v>
      </c>
      <c r="N94" s="208">
        <v>0</v>
      </c>
      <c r="O94" s="208">
        <v>0</v>
      </c>
      <c r="P94" s="208">
        <v>0</v>
      </c>
      <c r="Q94" s="208">
        <v>0</v>
      </c>
      <c r="R94" s="208">
        <v>0</v>
      </c>
      <c r="S94" s="208">
        <v>0</v>
      </c>
      <c r="T94" s="208">
        <v>0</v>
      </c>
      <c r="U94" s="208">
        <v>0</v>
      </c>
      <c r="V94" s="208">
        <v>0</v>
      </c>
      <c r="W94" s="208">
        <v>0</v>
      </c>
      <c r="X94" s="208">
        <v>0</v>
      </c>
      <c r="Y94" s="208">
        <v>0</v>
      </c>
      <c r="Z94" s="208">
        <v>0</v>
      </c>
      <c r="AA94" s="208">
        <v>0</v>
      </c>
      <c r="AB94" s="208">
        <v>0</v>
      </c>
      <c r="AC94" s="208">
        <v>0</v>
      </c>
      <c r="AD94" s="208">
        <v>0</v>
      </c>
      <c r="AE94" s="208">
        <v>0</v>
      </c>
      <c r="AF94" s="208">
        <v>0</v>
      </c>
      <c r="AG94" s="208">
        <v>0</v>
      </c>
      <c r="AH94" s="208">
        <v>0</v>
      </c>
      <c r="AI94" s="208">
        <v>0</v>
      </c>
      <c r="AJ94" s="208">
        <v>0</v>
      </c>
      <c r="AK94" s="208">
        <v>0</v>
      </c>
      <c r="AL94" s="208">
        <v>0</v>
      </c>
      <c r="AM94" s="208">
        <v>0</v>
      </c>
      <c r="AN94" s="208">
        <v>0</v>
      </c>
      <c r="AO94" s="208">
        <v>0</v>
      </c>
      <c r="AP94" s="208">
        <v>0</v>
      </c>
      <c r="AQ94" s="208">
        <v>0</v>
      </c>
      <c r="AR94" s="208">
        <v>0</v>
      </c>
      <c r="AS94" s="208">
        <v>0</v>
      </c>
      <c r="AT94" s="208">
        <v>0</v>
      </c>
      <c r="AU94" s="208">
        <v>0</v>
      </c>
      <c r="AV94" s="208">
        <v>0</v>
      </c>
      <c r="AW94" s="208">
        <v>0</v>
      </c>
      <c r="AX94" s="208">
        <v>0</v>
      </c>
      <c r="AY94" s="208">
        <v>0</v>
      </c>
      <c r="AZ94" s="208">
        <v>0</v>
      </c>
      <c r="BA94" s="208">
        <v>0</v>
      </c>
      <c r="BB94" s="208">
        <v>0</v>
      </c>
      <c r="BC94" s="209">
        <v>0</v>
      </c>
      <c r="BD94" s="210">
        <v>0</v>
      </c>
      <c r="BE94" s="208">
        <v>0</v>
      </c>
      <c r="BF94" s="208">
        <v>0</v>
      </c>
      <c r="BG94" s="208">
        <v>0</v>
      </c>
      <c r="BH94" s="208">
        <v>0</v>
      </c>
      <c r="BI94" s="208">
        <v>0</v>
      </c>
      <c r="BJ94" s="208">
        <v>0</v>
      </c>
      <c r="BK94" s="208">
        <v>0</v>
      </c>
      <c r="BL94" s="211">
        <v>0</v>
      </c>
      <c r="BM94" s="213">
        <v>0</v>
      </c>
    </row>
    <row r="95" spans="1:65">
      <c r="A95" s="86" t="s">
        <v>319</v>
      </c>
      <c r="B95" s="200" t="s">
        <v>320</v>
      </c>
      <c r="C95" s="208">
        <v>0</v>
      </c>
      <c r="D95" s="208">
        <v>0</v>
      </c>
      <c r="E95" s="208">
        <v>0</v>
      </c>
      <c r="F95" s="208">
        <v>0</v>
      </c>
      <c r="G95" s="208">
        <v>0</v>
      </c>
      <c r="H95" s="208">
        <v>0</v>
      </c>
      <c r="I95" s="208">
        <v>0</v>
      </c>
      <c r="J95" s="208">
        <v>0</v>
      </c>
      <c r="K95" s="208">
        <v>0</v>
      </c>
      <c r="L95" s="208">
        <v>0</v>
      </c>
      <c r="M95" s="208">
        <v>0</v>
      </c>
      <c r="N95" s="208">
        <v>0</v>
      </c>
      <c r="O95" s="208">
        <v>0</v>
      </c>
      <c r="P95" s="208">
        <v>0</v>
      </c>
      <c r="Q95" s="208">
        <v>0</v>
      </c>
      <c r="R95" s="208">
        <v>0</v>
      </c>
      <c r="S95" s="208">
        <v>0</v>
      </c>
      <c r="T95" s="208">
        <v>0</v>
      </c>
      <c r="U95" s="208">
        <v>0</v>
      </c>
      <c r="V95" s="208">
        <v>0</v>
      </c>
      <c r="W95" s="208">
        <v>0</v>
      </c>
      <c r="X95" s="208">
        <v>0</v>
      </c>
      <c r="Y95" s="208">
        <v>0</v>
      </c>
      <c r="Z95" s="208">
        <v>0</v>
      </c>
      <c r="AA95" s="208">
        <v>0</v>
      </c>
      <c r="AB95" s="208">
        <v>0</v>
      </c>
      <c r="AC95" s="208">
        <v>0</v>
      </c>
      <c r="AD95" s="208">
        <v>0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0</v>
      </c>
      <c r="AK95" s="208">
        <v>0</v>
      </c>
      <c r="AL95" s="208">
        <v>0</v>
      </c>
      <c r="AM95" s="208">
        <v>0</v>
      </c>
      <c r="AN95" s="208">
        <v>0</v>
      </c>
      <c r="AO95" s="208">
        <v>0</v>
      </c>
      <c r="AP95" s="208">
        <v>0</v>
      </c>
      <c r="AQ95" s="208">
        <v>0</v>
      </c>
      <c r="AR95" s="208">
        <v>0</v>
      </c>
      <c r="AS95" s="208">
        <v>0</v>
      </c>
      <c r="AT95" s="208">
        <v>0</v>
      </c>
      <c r="AU95" s="208">
        <v>0</v>
      </c>
      <c r="AV95" s="208">
        <v>0</v>
      </c>
      <c r="AW95" s="208">
        <v>0</v>
      </c>
      <c r="AX95" s="208">
        <v>0</v>
      </c>
      <c r="AY95" s="208">
        <v>0</v>
      </c>
      <c r="AZ95" s="208">
        <v>0</v>
      </c>
      <c r="BA95" s="208">
        <v>0</v>
      </c>
      <c r="BB95" s="208">
        <v>0</v>
      </c>
      <c r="BC95" s="209">
        <v>0</v>
      </c>
      <c r="BD95" s="210">
        <v>0</v>
      </c>
      <c r="BE95" s="208">
        <v>0</v>
      </c>
      <c r="BF95" s="208">
        <v>0</v>
      </c>
      <c r="BG95" s="208">
        <v>0</v>
      </c>
      <c r="BH95" s="208">
        <v>0</v>
      </c>
      <c r="BI95" s="208">
        <v>0</v>
      </c>
      <c r="BJ95" s="208">
        <v>0</v>
      </c>
      <c r="BK95" s="208">
        <v>0</v>
      </c>
      <c r="BL95" s="211">
        <v>0</v>
      </c>
      <c r="BM95" s="213">
        <v>0</v>
      </c>
    </row>
    <row r="96" spans="1:65">
      <c r="A96" s="86" t="s">
        <v>321</v>
      </c>
      <c r="B96" s="200" t="s">
        <v>322</v>
      </c>
      <c r="C96" s="208">
        <v>0</v>
      </c>
      <c r="D96" s="208">
        <v>0</v>
      </c>
      <c r="E96" s="208">
        <v>0</v>
      </c>
      <c r="F96" s="208">
        <v>0</v>
      </c>
      <c r="G96" s="208">
        <v>0</v>
      </c>
      <c r="H96" s="208">
        <v>0</v>
      </c>
      <c r="I96" s="208">
        <v>0</v>
      </c>
      <c r="J96" s="208">
        <v>0</v>
      </c>
      <c r="K96" s="208">
        <v>0</v>
      </c>
      <c r="L96" s="208">
        <v>0</v>
      </c>
      <c r="M96" s="208">
        <v>0</v>
      </c>
      <c r="N96" s="208">
        <v>0</v>
      </c>
      <c r="O96" s="208">
        <v>0</v>
      </c>
      <c r="P96" s="208">
        <v>0</v>
      </c>
      <c r="Q96" s="208">
        <v>0</v>
      </c>
      <c r="R96" s="208">
        <v>0</v>
      </c>
      <c r="S96" s="208">
        <v>0</v>
      </c>
      <c r="T96" s="208">
        <v>0</v>
      </c>
      <c r="U96" s="208">
        <v>0</v>
      </c>
      <c r="V96" s="208">
        <v>0</v>
      </c>
      <c r="W96" s="208">
        <v>0</v>
      </c>
      <c r="X96" s="208">
        <v>0</v>
      </c>
      <c r="Y96" s="208">
        <v>0</v>
      </c>
      <c r="Z96" s="208">
        <v>0</v>
      </c>
      <c r="AA96" s="208">
        <v>0</v>
      </c>
      <c r="AB96" s="208">
        <v>0</v>
      </c>
      <c r="AC96" s="208">
        <v>0</v>
      </c>
      <c r="AD96" s="208">
        <v>0</v>
      </c>
      <c r="AE96" s="208">
        <v>0</v>
      </c>
      <c r="AF96" s="208">
        <v>0</v>
      </c>
      <c r="AG96" s="208">
        <v>0</v>
      </c>
      <c r="AH96" s="208">
        <v>0</v>
      </c>
      <c r="AI96" s="208">
        <v>0</v>
      </c>
      <c r="AJ96" s="208">
        <v>0</v>
      </c>
      <c r="AK96" s="208">
        <v>0</v>
      </c>
      <c r="AL96" s="208">
        <v>0</v>
      </c>
      <c r="AM96" s="208">
        <v>0</v>
      </c>
      <c r="AN96" s="208">
        <v>0</v>
      </c>
      <c r="AO96" s="208">
        <v>0</v>
      </c>
      <c r="AP96" s="208">
        <v>0</v>
      </c>
      <c r="AQ96" s="208">
        <v>0</v>
      </c>
      <c r="AR96" s="208">
        <v>0</v>
      </c>
      <c r="AS96" s="208">
        <v>0</v>
      </c>
      <c r="AT96" s="208">
        <v>0</v>
      </c>
      <c r="AU96" s="208">
        <v>0</v>
      </c>
      <c r="AV96" s="208">
        <v>0</v>
      </c>
      <c r="AW96" s="208">
        <v>0</v>
      </c>
      <c r="AX96" s="208">
        <v>0</v>
      </c>
      <c r="AY96" s="208">
        <v>0</v>
      </c>
      <c r="AZ96" s="208">
        <v>0</v>
      </c>
      <c r="BA96" s="208">
        <v>0</v>
      </c>
      <c r="BB96" s="208">
        <v>0</v>
      </c>
      <c r="BC96" s="209">
        <v>0</v>
      </c>
      <c r="BD96" s="210">
        <v>0</v>
      </c>
      <c r="BE96" s="208">
        <v>0</v>
      </c>
      <c r="BF96" s="208">
        <v>0</v>
      </c>
      <c r="BG96" s="208">
        <v>0</v>
      </c>
      <c r="BH96" s="208">
        <v>0</v>
      </c>
      <c r="BI96" s="208">
        <v>0</v>
      </c>
      <c r="BJ96" s="208">
        <v>0</v>
      </c>
      <c r="BK96" s="208">
        <v>0</v>
      </c>
      <c r="BL96" s="211">
        <v>0</v>
      </c>
      <c r="BM96" s="213">
        <v>0</v>
      </c>
    </row>
    <row r="97" spans="1:65">
      <c r="A97" s="86" t="s">
        <v>323</v>
      </c>
      <c r="B97" s="200" t="s">
        <v>324</v>
      </c>
      <c r="C97" s="208">
        <v>0</v>
      </c>
      <c r="D97" s="208">
        <v>0</v>
      </c>
      <c r="E97" s="208">
        <v>0</v>
      </c>
      <c r="F97" s="208">
        <v>0</v>
      </c>
      <c r="G97" s="208">
        <v>0</v>
      </c>
      <c r="H97" s="208">
        <v>0</v>
      </c>
      <c r="I97" s="208">
        <v>0</v>
      </c>
      <c r="J97" s="208">
        <v>0</v>
      </c>
      <c r="K97" s="208">
        <v>0</v>
      </c>
      <c r="L97" s="208">
        <v>0</v>
      </c>
      <c r="M97" s="208">
        <v>0</v>
      </c>
      <c r="N97" s="208">
        <v>0</v>
      </c>
      <c r="O97" s="208">
        <v>0</v>
      </c>
      <c r="P97" s="208">
        <v>0</v>
      </c>
      <c r="Q97" s="208">
        <v>0</v>
      </c>
      <c r="R97" s="208">
        <v>0</v>
      </c>
      <c r="S97" s="208">
        <v>0</v>
      </c>
      <c r="T97" s="208">
        <v>0</v>
      </c>
      <c r="U97" s="208">
        <v>0</v>
      </c>
      <c r="V97" s="208">
        <v>0</v>
      </c>
      <c r="W97" s="208">
        <v>0</v>
      </c>
      <c r="X97" s="208">
        <v>0</v>
      </c>
      <c r="Y97" s="208">
        <v>0</v>
      </c>
      <c r="Z97" s="208">
        <v>0</v>
      </c>
      <c r="AA97" s="208">
        <v>0</v>
      </c>
      <c r="AB97" s="208">
        <v>0</v>
      </c>
      <c r="AC97" s="208">
        <v>0</v>
      </c>
      <c r="AD97" s="208">
        <v>0</v>
      </c>
      <c r="AE97" s="208">
        <v>0</v>
      </c>
      <c r="AF97" s="208">
        <v>0</v>
      </c>
      <c r="AG97" s="208">
        <v>0</v>
      </c>
      <c r="AH97" s="208">
        <v>0</v>
      </c>
      <c r="AI97" s="208">
        <v>0</v>
      </c>
      <c r="AJ97" s="208">
        <v>0</v>
      </c>
      <c r="AK97" s="208">
        <v>0</v>
      </c>
      <c r="AL97" s="208">
        <v>0</v>
      </c>
      <c r="AM97" s="208">
        <v>0</v>
      </c>
      <c r="AN97" s="208">
        <v>0</v>
      </c>
      <c r="AO97" s="208">
        <v>0</v>
      </c>
      <c r="AP97" s="208">
        <v>0</v>
      </c>
      <c r="AQ97" s="208">
        <v>0</v>
      </c>
      <c r="AR97" s="208">
        <v>0</v>
      </c>
      <c r="AS97" s="208">
        <v>0</v>
      </c>
      <c r="AT97" s="208">
        <v>0</v>
      </c>
      <c r="AU97" s="208">
        <v>0</v>
      </c>
      <c r="AV97" s="208">
        <v>0</v>
      </c>
      <c r="AW97" s="208">
        <v>0</v>
      </c>
      <c r="AX97" s="208">
        <v>0</v>
      </c>
      <c r="AY97" s="208">
        <v>0</v>
      </c>
      <c r="AZ97" s="208">
        <v>0</v>
      </c>
      <c r="BA97" s="208">
        <v>0</v>
      </c>
      <c r="BB97" s="208">
        <v>0</v>
      </c>
      <c r="BC97" s="209">
        <v>0</v>
      </c>
      <c r="BD97" s="210">
        <v>0</v>
      </c>
      <c r="BE97" s="208">
        <v>0</v>
      </c>
      <c r="BF97" s="208">
        <v>0</v>
      </c>
      <c r="BG97" s="208">
        <v>0</v>
      </c>
      <c r="BH97" s="208">
        <v>0</v>
      </c>
      <c r="BI97" s="208">
        <v>0</v>
      </c>
      <c r="BJ97" s="208">
        <v>0</v>
      </c>
      <c r="BK97" s="208">
        <v>0</v>
      </c>
      <c r="BL97" s="211">
        <v>0</v>
      </c>
      <c r="BM97" s="213">
        <v>0</v>
      </c>
    </row>
    <row r="98" spans="1:65">
      <c r="A98" s="86" t="s">
        <v>325</v>
      </c>
      <c r="B98" s="200" t="s">
        <v>326</v>
      </c>
      <c r="C98" s="208">
        <v>0</v>
      </c>
      <c r="D98" s="208">
        <v>0</v>
      </c>
      <c r="E98" s="208">
        <v>0</v>
      </c>
      <c r="F98" s="208">
        <v>0</v>
      </c>
      <c r="G98" s="208">
        <v>0</v>
      </c>
      <c r="H98" s="208">
        <v>0</v>
      </c>
      <c r="I98" s="208">
        <v>0</v>
      </c>
      <c r="J98" s="208">
        <v>0</v>
      </c>
      <c r="K98" s="208">
        <v>0</v>
      </c>
      <c r="L98" s="208">
        <v>0</v>
      </c>
      <c r="M98" s="208">
        <v>0</v>
      </c>
      <c r="N98" s="208">
        <v>0</v>
      </c>
      <c r="O98" s="208">
        <v>0</v>
      </c>
      <c r="P98" s="208">
        <v>0</v>
      </c>
      <c r="Q98" s="208">
        <v>0</v>
      </c>
      <c r="R98" s="208">
        <v>0</v>
      </c>
      <c r="S98" s="208">
        <v>0</v>
      </c>
      <c r="T98" s="208">
        <v>0</v>
      </c>
      <c r="U98" s="208">
        <v>0</v>
      </c>
      <c r="V98" s="208">
        <v>0</v>
      </c>
      <c r="W98" s="208">
        <v>0</v>
      </c>
      <c r="X98" s="208">
        <v>0</v>
      </c>
      <c r="Y98" s="208">
        <v>0</v>
      </c>
      <c r="Z98" s="208">
        <v>0</v>
      </c>
      <c r="AA98" s="208">
        <v>0</v>
      </c>
      <c r="AB98" s="208">
        <v>0</v>
      </c>
      <c r="AC98" s="208">
        <v>0</v>
      </c>
      <c r="AD98" s="208">
        <v>0</v>
      </c>
      <c r="AE98" s="208">
        <v>0</v>
      </c>
      <c r="AF98" s="208">
        <v>0</v>
      </c>
      <c r="AG98" s="208">
        <v>0</v>
      </c>
      <c r="AH98" s="208">
        <v>0</v>
      </c>
      <c r="AI98" s="208">
        <v>0</v>
      </c>
      <c r="AJ98" s="208">
        <v>0</v>
      </c>
      <c r="AK98" s="208">
        <v>0</v>
      </c>
      <c r="AL98" s="208">
        <v>0</v>
      </c>
      <c r="AM98" s="208">
        <v>0</v>
      </c>
      <c r="AN98" s="208">
        <v>0</v>
      </c>
      <c r="AO98" s="208">
        <v>0</v>
      </c>
      <c r="AP98" s="208">
        <v>0</v>
      </c>
      <c r="AQ98" s="208">
        <v>0</v>
      </c>
      <c r="AR98" s="208">
        <v>0</v>
      </c>
      <c r="AS98" s="208">
        <v>0</v>
      </c>
      <c r="AT98" s="208">
        <v>0</v>
      </c>
      <c r="AU98" s="208">
        <v>0</v>
      </c>
      <c r="AV98" s="208">
        <v>0</v>
      </c>
      <c r="AW98" s="208">
        <v>0</v>
      </c>
      <c r="AX98" s="208">
        <v>0</v>
      </c>
      <c r="AY98" s="208">
        <v>0</v>
      </c>
      <c r="AZ98" s="208">
        <v>0</v>
      </c>
      <c r="BA98" s="208">
        <v>0</v>
      </c>
      <c r="BB98" s="208">
        <v>0</v>
      </c>
      <c r="BC98" s="209">
        <v>0</v>
      </c>
      <c r="BD98" s="210">
        <v>0</v>
      </c>
      <c r="BE98" s="208">
        <v>0</v>
      </c>
      <c r="BF98" s="208">
        <v>0</v>
      </c>
      <c r="BG98" s="208">
        <v>0</v>
      </c>
      <c r="BH98" s="208">
        <v>0</v>
      </c>
      <c r="BI98" s="208">
        <v>0</v>
      </c>
      <c r="BJ98" s="208">
        <v>0</v>
      </c>
      <c r="BK98" s="208">
        <v>0</v>
      </c>
      <c r="BL98" s="211">
        <v>0</v>
      </c>
      <c r="BM98" s="213">
        <v>0</v>
      </c>
    </row>
    <row r="99" spans="1:65">
      <c r="A99" s="86" t="s">
        <v>327</v>
      </c>
      <c r="B99" s="200" t="s">
        <v>328</v>
      </c>
      <c r="C99" s="208">
        <v>0</v>
      </c>
      <c r="D99" s="208">
        <v>0</v>
      </c>
      <c r="E99" s="208">
        <v>0</v>
      </c>
      <c r="F99" s="208">
        <v>0</v>
      </c>
      <c r="G99" s="208">
        <v>0</v>
      </c>
      <c r="H99" s="208">
        <v>0</v>
      </c>
      <c r="I99" s="208">
        <v>0</v>
      </c>
      <c r="J99" s="208">
        <v>0</v>
      </c>
      <c r="K99" s="208">
        <v>0</v>
      </c>
      <c r="L99" s="208">
        <v>0</v>
      </c>
      <c r="M99" s="208">
        <v>0</v>
      </c>
      <c r="N99" s="208">
        <v>0</v>
      </c>
      <c r="O99" s="208">
        <v>0</v>
      </c>
      <c r="P99" s="208">
        <v>0</v>
      </c>
      <c r="Q99" s="208">
        <v>0</v>
      </c>
      <c r="R99" s="208">
        <v>0</v>
      </c>
      <c r="S99" s="208">
        <v>0</v>
      </c>
      <c r="T99" s="208">
        <v>26.6546887446858</v>
      </c>
      <c r="U99" s="208">
        <v>0</v>
      </c>
      <c r="V99" s="208">
        <v>0</v>
      </c>
      <c r="W99" s="208">
        <v>0</v>
      </c>
      <c r="X99" s="208">
        <v>0</v>
      </c>
      <c r="Y99" s="208">
        <v>0</v>
      </c>
      <c r="Z99" s="208">
        <v>0</v>
      </c>
      <c r="AA99" s="208">
        <v>0</v>
      </c>
      <c r="AB99" s="208">
        <v>0</v>
      </c>
      <c r="AC99" s="208">
        <v>0</v>
      </c>
      <c r="AD99" s="208">
        <v>0</v>
      </c>
      <c r="AE99" s="208">
        <v>0.108571748986198</v>
      </c>
      <c r="AF99" s="208">
        <v>0</v>
      </c>
      <c r="AG99" s="208">
        <v>0</v>
      </c>
      <c r="AH99" s="208">
        <v>0.167895930097709</v>
      </c>
      <c r="AI99" s="208">
        <v>1.85586982859703</v>
      </c>
      <c r="AJ99" s="208">
        <v>0.115496679450444</v>
      </c>
      <c r="AK99" s="208">
        <v>0</v>
      </c>
      <c r="AL99" s="208">
        <v>5.37438323972946</v>
      </c>
      <c r="AM99" s="208">
        <v>0</v>
      </c>
      <c r="AN99" s="208">
        <v>0</v>
      </c>
      <c r="AO99" s="208">
        <v>0</v>
      </c>
      <c r="AP99" s="208">
        <v>0</v>
      </c>
      <c r="AQ99" s="208">
        <v>1.14511491215297</v>
      </c>
      <c r="AR99" s="208">
        <v>0</v>
      </c>
      <c r="AS99" s="208">
        <v>1.76619817099076</v>
      </c>
      <c r="AT99" s="208">
        <v>0.280088667322874</v>
      </c>
      <c r="AU99" s="208">
        <v>36.9340123926071</v>
      </c>
      <c r="AV99" s="208">
        <v>0.921894535426135</v>
      </c>
      <c r="AW99" s="208">
        <v>110.347980365679</v>
      </c>
      <c r="AX99" s="208">
        <v>0.467807674127453</v>
      </c>
      <c r="AY99" s="208">
        <v>129.929816612405</v>
      </c>
      <c r="AZ99" s="208">
        <v>76.0138889579619</v>
      </c>
      <c r="BA99" s="208">
        <v>4.14778240425301</v>
      </c>
      <c r="BB99" s="208">
        <v>0</v>
      </c>
      <c r="BC99" s="209">
        <v>396.231490864473</v>
      </c>
      <c r="BD99" s="210">
        <v>0</v>
      </c>
      <c r="BE99" s="208">
        <v>170.536727450163</v>
      </c>
      <c r="BF99" s="208">
        <v>170.536727450163</v>
      </c>
      <c r="BG99" s="208">
        <v>0</v>
      </c>
      <c r="BH99" s="208">
        <v>0</v>
      </c>
      <c r="BI99" s="208">
        <v>287.525184024496</v>
      </c>
      <c r="BJ99" s="208">
        <v>0</v>
      </c>
      <c r="BK99" s="208">
        <v>0</v>
      </c>
      <c r="BL99" s="211">
        <v>458.061911474659</v>
      </c>
      <c r="BM99" s="213">
        <v>854.293402339132</v>
      </c>
    </row>
    <row r="100" spans="1:65">
      <c r="A100" s="86" t="s">
        <v>329</v>
      </c>
      <c r="B100" s="200" t="s">
        <v>330</v>
      </c>
      <c r="C100" s="208">
        <v>0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8">
        <v>0</v>
      </c>
      <c r="L100" s="208">
        <v>0</v>
      </c>
      <c r="M100" s="208">
        <v>0</v>
      </c>
      <c r="N100" s="208">
        <v>0</v>
      </c>
      <c r="O100" s="208">
        <v>0</v>
      </c>
      <c r="P100" s="208">
        <v>0</v>
      </c>
      <c r="Q100" s="208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8">
        <v>0</v>
      </c>
      <c r="X100" s="208">
        <v>0</v>
      </c>
      <c r="Y100" s="208">
        <v>0</v>
      </c>
      <c r="Z100" s="208">
        <v>0</v>
      </c>
      <c r="AA100" s="208">
        <v>0</v>
      </c>
      <c r="AB100" s="208">
        <v>0</v>
      </c>
      <c r="AC100" s="208">
        <v>0</v>
      </c>
      <c r="AD100" s="208">
        <v>0</v>
      </c>
      <c r="AE100" s="208">
        <v>0</v>
      </c>
      <c r="AF100" s="208">
        <v>0</v>
      </c>
      <c r="AG100" s="208">
        <v>0</v>
      </c>
      <c r="AH100" s="208">
        <v>0</v>
      </c>
      <c r="AI100" s="208">
        <v>0</v>
      </c>
      <c r="AJ100" s="208">
        <v>0</v>
      </c>
      <c r="AK100" s="208">
        <v>0</v>
      </c>
      <c r="AL100" s="208">
        <v>0</v>
      </c>
      <c r="AM100" s="208">
        <v>0</v>
      </c>
      <c r="AN100" s="208">
        <v>0</v>
      </c>
      <c r="AO100" s="208">
        <v>0</v>
      </c>
      <c r="AP100" s="208">
        <v>0</v>
      </c>
      <c r="AQ100" s="208">
        <v>0</v>
      </c>
      <c r="AR100" s="208">
        <v>0</v>
      </c>
      <c r="AS100" s="208">
        <v>0</v>
      </c>
      <c r="AT100" s="208">
        <v>0</v>
      </c>
      <c r="AU100" s="208">
        <v>0</v>
      </c>
      <c r="AV100" s="208">
        <v>0</v>
      </c>
      <c r="AW100" s="208">
        <v>0</v>
      </c>
      <c r="AX100" s="208">
        <v>0</v>
      </c>
      <c r="AY100" s="208">
        <v>0</v>
      </c>
      <c r="AZ100" s="208">
        <v>0</v>
      </c>
      <c r="BA100" s="208">
        <v>0</v>
      </c>
      <c r="BB100" s="208">
        <v>0</v>
      </c>
      <c r="BC100" s="209">
        <v>0</v>
      </c>
      <c r="BD100" s="210">
        <v>0</v>
      </c>
      <c r="BE100" s="208">
        <v>0</v>
      </c>
      <c r="BF100" s="208">
        <v>0</v>
      </c>
      <c r="BG100" s="208">
        <v>0</v>
      </c>
      <c r="BH100" s="208">
        <v>0</v>
      </c>
      <c r="BI100" s="208">
        <v>0</v>
      </c>
      <c r="BJ100" s="208">
        <v>0</v>
      </c>
      <c r="BK100" s="208">
        <v>0</v>
      </c>
      <c r="BL100" s="211">
        <v>0</v>
      </c>
      <c r="BM100" s="213">
        <v>0</v>
      </c>
    </row>
    <row r="101" spans="1:65">
      <c r="A101" s="86" t="s">
        <v>331</v>
      </c>
      <c r="B101" s="200" t="s">
        <v>332</v>
      </c>
      <c r="C101" s="208">
        <v>0</v>
      </c>
      <c r="D101" s="208">
        <v>0</v>
      </c>
      <c r="E101" s="208">
        <v>0</v>
      </c>
      <c r="F101" s="208">
        <v>0</v>
      </c>
      <c r="G101" s="208">
        <v>0</v>
      </c>
      <c r="H101" s="208">
        <v>0</v>
      </c>
      <c r="I101" s="208">
        <v>0</v>
      </c>
      <c r="J101" s="208">
        <v>0</v>
      </c>
      <c r="K101" s="208">
        <v>0</v>
      </c>
      <c r="L101" s="208">
        <v>0</v>
      </c>
      <c r="M101" s="208">
        <v>0</v>
      </c>
      <c r="N101" s="208">
        <v>0</v>
      </c>
      <c r="O101" s="208">
        <v>0</v>
      </c>
      <c r="P101" s="208">
        <v>0</v>
      </c>
      <c r="Q101" s="208">
        <v>0</v>
      </c>
      <c r="R101" s="208">
        <v>0</v>
      </c>
      <c r="S101" s="208">
        <v>0</v>
      </c>
      <c r="T101" s="208">
        <v>0</v>
      </c>
      <c r="U101" s="208">
        <v>0</v>
      </c>
      <c r="V101" s="208">
        <v>0</v>
      </c>
      <c r="W101" s="208">
        <v>0</v>
      </c>
      <c r="X101" s="208">
        <v>0</v>
      </c>
      <c r="Y101" s="208">
        <v>0</v>
      </c>
      <c r="Z101" s="208">
        <v>0</v>
      </c>
      <c r="AA101" s="208">
        <v>0</v>
      </c>
      <c r="AB101" s="208">
        <v>0</v>
      </c>
      <c r="AC101" s="208">
        <v>0</v>
      </c>
      <c r="AD101" s="208">
        <v>0</v>
      </c>
      <c r="AE101" s="208">
        <v>0</v>
      </c>
      <c r="AF101" s="208">
        <v>0</v>
      </c>
      <c r="AG101" s="208">
        <v>0</v>
      </c>
      <c r="AH101" s="208">
        <v>0</v>
      </c>
      <c r="AI101" s="208">
        <v>0</v>
      </c>
      <c r="AJ101" s="208">
        <v>0</v>
      </c>
      <c r="AK101" s="208">
        <v>0</v>
      </c>
      <c r="AL101" s="208">
        <v>0</v>
      </c>
      <c r="AM101" s="208">
        <v>0</v>
      </c>
      <c r="AN101" s="208">
        <v>0</v>
      </c>
      <c r="AO101" s="208">
        <v>0</v>
      </c>
      <c r="AP101" s="208">
        <v>0</v>
      </c>
      <c r="AQ101" s="208">
        <v>0</v>
      </c>
      <c r="AR101" s="208">
        <v>0</v>
      </c>
      <c r="AS101" s="208">
        <v>0</v>
      </c>
      <c r="AT101" s="208">
        <v>0</v>
      </c>
      <c r="AU101" s="208">
        <v>0</v>
      </c>
      <c r="AV101" s="208">
        <v>0</v>
      </c>
      <c r="AW101" s="208">
        <v>0</v>
      </c>
      <c r="AX101" s="208">
        <v>0</v>
      </c>
      <c r="AY101" s="208">
        <v>0</v>
      </c>
      <c r="AZ101" s="208">
        <v>0</v>
      </c>
      <c r="BA101" s="208">
        <v>0</v>
      </c>
      <c r="BB101" s="208">
        <v>0</v>
      </c>
      <c r="BC101" s="209">
        <v>0</v>
      </c>
      <c r="BD101" s="210">
        <v>0</v>
      </c>
      <c r="BE101" s="208">
        <v>0</v>
      </c>
      <c r="BF101" s="208">
        <v>0</v>
      </c>
      <c r="BG101" s="208">
        <v>0</v>
      </c>
      <c r="BH101" s="208">
        <v>0</v>
      </c>
      <c r="BI101" s="208">
        <v>18.3808849403041</v>
      </c>
      <c r="BJ101" s="208">
        <v>0</v>
      </c>
      <c r="BK101" s="208">
        <v>0</v>
      </c>
      <c r="BL101" s="211">
        <v>18.3808849403041</v>
      </c>
      <c r="BM101" s="213">
        <v>18.3808849403041</v>
      </c>
    </row>
    <row r="102" spans="1:65">
      <c r="A102" s="86" t="s">
        <v>333</v>
      </c>
      <c r="B102" s="200" t="s">
        <v>135</v>
      </c>
      <c r="C102" s="208">
        <v>0</v>
      </c>
      <c r="D102" s="208">
        <v>0</v>
      </c>
      <c r="E102" s="208">
        <v>0</v>
      </c>
      <c r="F102" s="208">
        <v>0</v>
      </c>
      <c r="G102" s="208">
        <v>0</v>
      </c>
      <c r="H102" s="208">
        <v>0</v>
      </c>
      <c r="I102" s="208">
        <v>0</v>
      </c>
      <c r="J102" s="208">
        <v>0</v>
      </c>
      <c r="K102" s="208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Y102" s="208">
        <v>0</v>
      </c>
      <c r="Z102" s="208">
        <v>0</v>
      </c>
      <c r="AA102" s="208">
        <v>0</v>
      </c>
      <c r="AB102" s="208">
        <v>0</v>
      </c>
      <c r="AC102" s="208">
        <v>0</v>
      </c>
      <c r="AD102" s="208">
        <v>0</v>
      </c>
      <c r="AE102" s="208">
        <v>0</v>
      </c>
      <c r="AF102" s="208">
        <v>0</v>
      </c>
      <c r="AG102" s="208">
        <v>0</v>
      </c>
      <c r="AH102" s="208">
        <v>0</v>
      </c>
      <c r="AI102" s="208">
        <v>0</v>
      </c>
      <c r="AJ102" s="208">
        <v>0</v>
      </c>
      <c r="AK102" s="208">
        <v>0</v>
      </c>
      <c r="AL102" s="208">
        <v>0</v>
      </c>
      <c r="AM102" s="208">
        <v>0</v>
      </c>
      <c r="AN102" s="208">
        <v>0</v>
      </c>
      <c r="AO102" s="208">
        <v>0</v>
      </c>
      <c r="AP102" s="208">
        <v>0</v>
      </c>
      <c r="AQ102" s="208">
        <v>0</v>
      </c>
      <c r="AR102" s="208">
        <v>0</v>
      </c>
      <c r="AS102" s="208">
        <v>0</v>
      </c>
      <c r="AT102" s="208">
        <v>0</v>
      </c>
      <c r="AU102" s="208">
        <v>0</v>
      </c>
      <c r="AV102" s="208">
        <v>0</v>
      </c>
      <c r="AW102" s="208">
        <v>0</v>
      </c>
      <c r="AX102" s="208">
        <v>0</v>
      </c>
      <c r="AY102" s="208">
        <v>0</v>
      </c>
      <c r="AZ102" s="208">
        <v>0</v>
      </c>
      <c r="BA102" s="208">
        <v>0</v>
      </c>
      <c r="BB102" s="208">
        <v>0</v>
      </c>
      <c r="BC102" s="209">
        <v>0</v>
      </c>
      <c r="BD102" s="210">
        <v>0</v>
      </c>
      <c r="BE102" s="208">
        <v>0</v>
      </c>
      <c r="BF102" s="208">
        <v>0</v>
      </c>
      <c r="BG102" s="208">
        <v>0</v>
      </c>
      <c r="BH102" s="208">
        <v>0</v>
      </c>
      <c r="BI102" s="208">
        <v>0</v>
      </c>
      <c r="BJ102" s="208">
        <v>0</v>
      </c>
      <c r="BK102" s="208">
        <v>0</v>
      </c>
      <c r="BL102" s="211">
        <v>0</v>
      </c>
      <c r="BM102" s="213">
        <v>0</v>
      </c>
    </row>
    <row r="103" spans="1:65">
      <c r="A103" s="86" t="s">
        <v>334</v>
      </c>
      <c r="B103" s="200" t="s">
        <v>335</v>
      </c>
      <c r="C103" s="208">
        <v>0</v>
      </c>
      <c r="D103" s="208">
        <v>0</v>
      </c>
      <c r="E103" s="208">
        <v>0</v>
      </c>
      <c r="F103" s="208">
        <v>0</v>
      </c>
      <c r="G103" s="208">
        <v>0</v>
      </c>
      <c r="H103" s="208">
        <v>0</v>
      </c>
      <c r="I103" s="208">
        <v>0</v>
      </c>
      <c r="J103" s="208">
        <v>0</v>
      </c>
      <c r="K103" s="208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Y103" s="208">
        <v>0</v>
      </c>
      <c r="Z103" s="208">
        <v>0</v>
      </c>
      <c r="AA103" s="208">
        <v>0</v>
      </c>
      <c r="AB103" s="208">
        <v>0</v>
      </c>
      <c r="AC103" s="208">
        <v>0</v>
      </c>
      <c r="AD103" s="208">
        <v>0</v>
      </c>
      <c r="AE103" s="208">
        <v>0</v>
      </c>
      <c r="AF103" s="208">
        <v>0</v>
      </c>
      <c r="AG103" s="208">
        <v>0</v>
      </c>
      <c r="AH103" s="208">
        <v>0</v>
      </c>
      <c r="AI103" s="208">
        <v>0</v>
      </c>
      <c r="AJ103" s="208">
        <v>0</v>
      </c>
      <c r="AK103" s="208">
        <v>0</v>
      </c>
      <c r="AL103" s="208">
        <v>0</v>
      </c>
      <c r="AM103" s="208">
        <v>0</v>
      </c>
      <c r="AN103" s="208">
        <v>0</v>
      </c>
      <c r="AO103" s="208">
        <v>0</v>
      </c>
      <c r="AP103" s="208">
        <v>0</v>
      </c>
      <c r="AQ103" s="208">
        <v>0</v>
      </c>
      <c r="AR103" s="208">
        <v>0</v>
      </c>
      <c r="AS103" s="208">
        <v>0</v>
      </c>
      <c r="AT103" s="208">
        <v>0</v>
      </c>
      <c r="AU103" s="208">
        <v>0</v>
      </c>
      <c r="AV103" s="208">
        <v>0</v>
      </c>
      <c r="AW103" s="208">
        <v>0</v>
      </c>
      <c r="AX103" s="208">
        <v>0</v>
      </c>
      <c r="AY103" s="208">
        <v>0</v>
      </c>
      <c r="AZ103" s="208">
        <v>0</v>
      </c>
      <c r="BA103" s="208">
        <v>0</v>
      </c>
      <c r="BB103" s="208">
        <v>0</v>
      </c>
      <c r="BC103" s="209">
        <v>0</v>
      </c>
      <c r="BD103" s="210">
        <v>0</v>
      </c>
      <c r="BE103" s="208">
        <v>0</v>
      </c>
      <c r="BF103" s="208">
        <v>0</v>
      </c>
      <c r="BG103" s="208">
        <v>0</v>
      </c>
      <c r="BH103" s="208">
        <v>0</v>
      </c>
      <c r="BI103" s="208">
        <v>0</v>
      </c>
      <c r="BJ103" s="208">
        <v>0</v>
      </c>
      <c r="BK103" s="208">
        <v>0</v>
      </c>
      <c r="BL103" s="211">
        <v>0</v>
      </c>
      <c r="BM103" s="213">
        <v>0</v>
      </c>
    </row>
    <row r="104" spans="1:65">
      <c r="A104" s="86" t="s">
        <v>336</v>
      </c>
      <c r="B104" s="200" t="s">
        <v>337</v>
      </c>
      <c r="C104" s="208">
        <v>0</v>
      </c>
      <c r="D104" s="208">
        <v>0</v>
      </c>
      <c r="E104" s="208">
        <v>0</v>
      </c>
      <c r="F104" s="208">
        <v>0</v>
      </c>
      <c r="G104" s="208">
        <v>0</v>
      </c>
      <c r="H104" s="208">
        <v>0</v>
      </c>
      <c r="I104" s="208">
        <v>0</v>
      </c>
      <c r="J104" s="208">
        <v>0</v>
      </c>
      <c r="K104" s="208">
        <v>0</v>
      </c>
      <c r="L104" s="208">
        <v>0</v>
      </c>
      <c r="M104" s="208">
        <v>0</v>
      </c>
      <c r="N104" s="208">
        <v>0</v>
      </c>
      <c r="O104" s="208">
        <v>0</v>
      </c>
      <c r="P104" s="208">
        <v>0</v>
      </c>
      <c r="Q104" s="208">
        <v>0</v>
      </c>
      <c r="R104" s="208">
        <v>0</v>
      </c>
      <c r="S104" s="208">
        <v>0</v>
      </c>
      <c r="T104" s="208">
        <v>0</v>
      </c>
      <c r="U104" s="208">
        <v>0</v>
      </c>
      <c r="V104" s="208">
        <v>0</v>
      </c>
      <c r="W104" s="208">
        <v>0</v>
      </c>
      <c r="X104" s="208">
        <v>0</v>
      </c>
      <c r="Y104" s="208">
        <v>0</v>
      </c>
      <c r="Z104" s="208">
        <v>0</v>
      </c>
      <c r="AA104" s="208">
        <v>0</v>
      </c>
      <c r="AB104" s="208">
        <v>0</v>
      </c>
      <c r="AC104" s="208">
        <v>0</v>
      </c>
      <c r="AD104" s="208">
        <v>0</v>
      </c>
      <c r="AE104" s="208">
        <v>0</v>
      </c>
      <c r="AF104" s="208">
        <v>0</v>
      </c>
      <c r="AG104" s="208">
        <v>0</v>
      </c>
      <c r="AH104" s="208">
        <v>0</v>
      </c>
      <c r="AI104" s="208">
        <v>0</v>
      </c>
      <c r="AJ104" s="208">
        <v>0</v>
      </c>
      <c r="AK104" s="208">
        <v>0</v>
      </c>
      <c r="AL104" s="208">
        <v>0</v>
      </c>
      <c r="AM104" s="208">
        <v>0</v>
      </c>
      <c r="AN104" s="208">
        <v>0</v>
      </c>
      <c r="AO104" s="208">
        <v>0</v>
      </c>
      <c r="AP104" s="208">
        <v>0</v>
      </c>
      <c r="AQ104" s="208">
        <v>0</v>
      </c>
      <c r="AR104" s="208">
        <v>0</v>
      </c>
      <c r="AS104" s="208">
        <v>0</v>
      </c>
      <c r="AT104" s="208">
        <v>0</v>
      </c>
      <c r="AU104" s="208">
        <v>0</v>
      </c>
      <c r="AV104" s="208">
        <v>0</v>
      </c>
      <c r="AW104" s="208">
        <v>0</v>
      </c>
      <c r="AX104" s="208">
        <v>0</v>
      </c>
      <c r="AY104" s="208">
        <v>0</v>
      </c>
      <c r="AZ104" s="208">
        <v>0</v>
      </c>
      <c r="BA104" s="208">
        <v>0</v>
      </c>
      <c r="BB104" s="208">
        <v>0</v>
      </c>
      <c r="BC104" s="209">
        <v>0</v>
      </c>
      <c r="BD104" s="210">
        <v>0</v>
      </c>
      <c r="BE104" s="208">
        <v>0</v>
      </c>
      <c r="BF104" s="208">
        <v>0</v>
      </c>
      <c r="BG104" s="208">
        <v>0</v>
      </c>
      <c r="BH104" s="208">
        <v>0</v>
      </c>
      <c r="BI104" s="208">
        <v>0</v>
      </c>
      <c r="BJ104" s="208">
        <v>0</v>
      </c>
      <c r="BK104" s="208">
        <v>0</v>
      </c>
      <c r="BL104" s="211">
        <v>0</v>
      </c>
      <c r="BM104" s="213">
        <v>0</v>
      </c>
    </row>
    <row r="105" spans="1:65">
      <c r="A105" s="86" t="s">
        <v>338</v>
      </c>
      <c r="B105" s="200" t="s">
        <v>339</v>
      </c>
      <c r="C105" s="208">
        <v>0</v>
      </c>
      <c r="D105" s="208">
        <v>0</v>
      </c>
      <c r="E105" s="208">
        <v>0</v>
      </c>
      <c r="F105" s="208">
        <v>0</v>
      </c>
      <c r="G105" s="208">
        <v>0</v>
      </c>
      <c r="H105" s="208">
        <v>0</v>
      </c>
      <c r="I105" s="208">
        <v>0</v>
      </c>
      <c r="J105" s="208">
        <v>0</v>
      </c>
      <c r="K105" s="208">
        <v>0</v>
      </c>
      <c r="L105" s="208">
        <v>0</v>
      </c>
      <c r="M105" s="208">
        <v>0</v>
      </c>
      <c r="N105" s="208">
        <v>0</v>
      </c>
      <c r="O105" s="208">
        <v>0</v>
      </c>
      <c r="P105" s="208">
        <v>0</v>
      </c>
      <c r="Q105" s="208">
        <v>0</v>
      </c>
      <c r="R105" s="208">
        <v>0</v>
      </c>
      <c r="S105" s="208">
        <v>0</v>
      </c>
      <c r="T105" s="208">
        <v>0</v>
      </c>
      <c r="U105" s="208">
        <v>0</v>
      </c>
      <c r="V105" s="208">
        <v>0</v>
      </c>
      <c r="W105" s="208">
        <v>0</v>
      </c>
      <c r="X105" s="208">
        <v>0</v>
      </c>
      <c r="Y105" s="208">
        <v>0</v>
      </c>
      <c r="Z105" s="208">
        <v>0</v>
      </c>
      <c r="AA105" s="208">
        <v>0</v>
      </c>
      <c r="AB105" s="208">
        <v>0</v>
      </c>
      <c r="AC105" s="208">
        <v>0</v>
      </c>
      <c r="AD105" s="208">
        <v>0</v>
      </c>
      <c r="AE105" s="208">
        <v>0</v>
      </c>
      <c r="AF105" s="208">
        <v>0</v>
      </c>
      <c r="AG105" s="208">
        <v>0</v>
      </c>
      <c r="AH105" s="208">
        <v>0</v>
      </c>
      <c r="AI105" s="208">
        <v>0</v>
      </c>
      <c r="AJ105" s="208">
        <v>0</v>
      </c>
      <c r="AK105" s="208">
        <v>0</v>
      </c>
      <c r="AL105" s="208">
        <v>0</v>
      </c>
      <c r="AM105" s="208">
        <v>0</v>
      </c>
      <c r="AN105" s="208">
        <v>0</v>
      </c>
      <c r="AO105" s="208">
        <v>0</v>
      </c>
      <c r="AP105" s="208">
        <v>0</v>
      </c>
      <c r="AQ105" s="208">
        <v>0</v>
      </c>
      <c r="AR105" s="208">
        <v>0</v>
      </c>
      <c r="AS105" s="208">
        <v>0</v>
      </c>
      <c r="AT105" s="208">
        <v>0</v>
      </c>
      <c r="AU105" s="208">
        <v>0</v>
      </c>
      <c r="AV105" s="208">
        <v>0</v>
      </c>
      <c r="AW105" s="208">
        <v>0</v>
      </c>
      <c r="AX105" s="208">
        <v>0</v>
      </c>
      <c r="AY105" s="208">
        <v>0</v>
      </c>
      <c r="AZ105" s="208">
        <v>0</v>
      </c>
      <c r="BA105" s="208">
        <v>0</v>
      </c>
      <c r="BB105" s="208">
        <v>0</v>
      </c>
      <c r="BC105" s="209">
        <v>0</v>
      </c>
      <c r="BD105" s="210">
        <v>0</v>
      </c>
      <c r="BE105" s="208">
        <v>0</v>
      </c>
      <c r="BF105" s="208">
        <v>0</v>
      </c>
      <c r="BG105" s="208">
        <v>0</v>
      </c>
      <c r="BH105" s="208">
        <v>0</v>
      </c>
      <c r="BI105" s="208">
        <v>0</v>
      </c>
      <c r="BJ105" s="208">
        <v>0</v>
      </c>
      <c r="BK105" s="208">
        <v>0</v>
      </c>
      <c r="BL105" s="211">
        <v>0</v>
      </c>
      <c r="BM105" s="213">
        <v>0</v>
      </c>
    </row>
    <row r="106" spans="1:65">
      <c r="A106" s="86" t="s">
        <v>340</v>
      </c>
      <c r="B106" s="200" t="s">
        <v>341</v>
      </c>
      <c r="C106" s="208">
        <v>0</v>
      </c>
      <c r="D106" s="208">
        <v>0</v>
      </c>
      <c r="E106" s="208">
        <v>0</v>
      </c>
      <c r="F106" s="208">
        <v>0</v>
      </c>
      <c r="G106" s="208">
        <v>0</v>
      </c>
      <c r="H106" s="208">
        <v>0</v>
      </c>
      <c r="I106" s="208">
        <v>0</v>
      </c>
      <c r="J106" s="208">
        <v>0</v>
      </c>
      <c r="K106" s="208">
        <v>0</v>
      </c>
      <c r="L106" s="208">
        <v>0</v>
      </c>
      <c r="M106" s="208">
        <v>0</v>
      </c>
      <c r="N106" s="208">
        <v>0</v>
      </c>
      <c r="O106" s="208">
        <v>0</v>
      </c>
      <c r="P106" s="208">
        <v>0</v>
      </c>
      <c r="Q106" s="208">
        <v>0</v>
      </c>
      <c r="R106" s="208">
        <v>0</v>
      </c>
      <c r="S106" s="208">
        <v>0</v>
      </c>
      <c r="T106" s="208">
        <v>0</v>
      </c>
      <c r="U106" s="208">
        <v>0</v>
      </c>
      <c r="V106" s="208">
        <v>0</v>
      </c>
      <c r="W106" s="208">
        <v>0</v>
      </c>
      <c r="X106" s="208">
        <v>0</v>
      </c>
      <c r="Y106" s="208">
        <v>0</v>
      </c>
      <c r="Z106" s="208">
        <v>0</v>
      </c>
      <c r="AA106" s="208">
        <v>0</v>
      </c>
      <c r="AB106" s="208">
        <v>0</v>
      </c>
      <c r="AC106" s="208">
        <v>0</v>
      </c>
      <c r="AD106" s="208">
        <v>0</v>
      </c>
      <c r="AE106" s="208">
        <v>0</v>
      </c>
      <c r="AF106" s="208">
        <v>0</v>
      </c>
      <c r="AG106" s="208">
        <v>0</v>
      </c>
      <c r="AH106" s="208">
        <v>0</v>
      </c>
      <c r="AI106" s="208">
        <v>0</v>
      </c>
      <c r="AJ106" s="208">
        <v>0</v>
      </c>
      <c r="AK106" s="208">
        <v>0</v>
      </c>
      <c r="AL106" s="208">
        <v>0</v>
      </c>
      <c r="AM106" s="208">
        <v>0</v>
      </c>
      <c r="AN106" s="208">
        <v>0</v>
      </c>
      <c r="AO106" s="208">
        <v>0</v>
      </c>
      <c r="AP106" s="208">
        <v>0</v>
      </c>
      <c r="AQ106" s="208">
        <v>0</v>
      </c>
      <c r="AR106" s="208">
        <v>0</v>
      </c>
      <c r="AS106" s="208">
        <v>0</v>
      </c>
      <c r="AT106" s="208">
        <v>0</v>
      </c>
      <c r="AU106" s="208">
        <v>0</v>
      </c>
      <c r="AV106" s="208">
        <v>0</v>
      </c>
      <c r="AW106" s="208">
        <v>0</v>
      </c>
      <c r="AX106" s="208">
        <v>0</v>
      </c>
      <c r="AY106" s="208">
        <v>0</v>
      </c>
      <c r="AZ106" s="208">
        <v>0</v>
      </c>
      <c r="BA106" s="208">
        <v>0</v>
      </c>
      <c r="BB106" s="208">
        <v>0</v>
      </c>
      <c r="BC106" s="209">
        <v>0</v>
      </c>
      <c r="BD106" s="210">
        <v>0</v>
      </c>
      <c r="BE106" s="208">
        <v>0</v>
      </c>
      <c r="BF106" s="208">
        <v>0</v>
      </c>
      <c r="BG106" s="208">
        <v>0</v>
      </c>
      <c r="BH106" s="208">
        <v>0</v>
      </c>
      <c r="BI106" s="208">
        <v>0</v>
      </c>
      <c r="BJ106" s="208">
        <v>0</v>
      </c>
      <c r="BK106" s="208">
        <v>0</v>
      </c>
      <c r="BL106" s="211">
        <v>0</v>
      </c>
      <c r="BM106" s="213">
        <v>0</v>
      </c>
    </row>
    <row r="107" spans="1:65">
      <c r="A107" s="86" t="s">
        <v>342</v>
      </c>
      <c r="B107" s="200" t="s">
        <v>343</v>
      </c>
      <c r="C107" s="208">
        <v>0</v>
      </c>
      <c r="D107" s="208">
        <v>0</v>
      </c>
      <c r="E107" s="208">
        <v>0</v>
      </c>
      <c r="F107" s="208">
        <v>0</v>
      </c>
      <c r="G107" s="208">
        <v>0</v>
      </c>
      <c r="H107" s="208">
        <v>0</v>
      </c>
      <c r="I107" s="208">
        <v>0</v>
      </c>
      <c r="J107" s="208">
        <v>0</v>
      </c>
      <c r="K107" s="208">
        <v>0</v>
      </c>
      <c r="L107" s="208">
        <v>0</v>
      </c>
      <c r="M107" s="208">
        <v>0</v>
      </c>
      <c r="N107" s="208">
        <v>0</v>
      </c>
      <c r="O107" s="208">
        <v>0</v>
      </c>
      <c r="P107" s="208">
        <v>0</v>
      </c>
      <c r="Q107" s="208">
        <v>0</v>
      </c>
      <c r="R107" s="208">
        <v>0</v>
      </c>
      <c r="S107" s="208">
        <v>0</v>
      </c>
      <c r="T107" s="208">
        <v>0</v>
      </c>
      <c r="U107" s="208">
        <v>0</v>
      </c>
      <c r="V107" s="208">
        <v>0</v>
      </c>
      <c r="W107" s="208">
        <v>0</v>
      </c>
      <c r="X107" s="208">
        <v>0</v>
      </c>
      <c r="Y107" s="208">
        <v>0</v>
      </c>
      <c r="Z107" s="208">
        <v>0</v>
      </c>
      <c r="AA107" s="208">
        <v>0</v>
      </c>
      <c r="AB107" s="208">
        <v>0</v>
      </c>
      <c r="AC107" s="208">
        <v>0</v>
      </c>
      <c r="AD107" s="208">
        <v>0</v>
      </c>
      <c r="AE107" s="208">
        <v>0</v>
      </c>
      <c r="AF107" s="208">
        <v>0</v>
      </c>
      <c r="AG107" s="208">
        <v>0</v>
      </c>
      <c r="AH107" s="208">
        <v>0</v>
      </c>
      <c r="AI107" s="208">
        <v>0</v>
      </c>
      <c r="AJ107" s="208">
        <v>0</v>
      </c>
      <c r="AK107" s="208">
        <v>0</v>
      </c>
      <c r="AL107" s="208">
        <v>0</v>
      </c>
      <c r="AM107" s="208">
        <v>0</v>
      </c>
      <c r="AN107" s="208">
        <v>0</v>
      </c>
      <c r="AO107" s="208">
        <v>0</v>
      </c>
      <c r="AP107" s="208">
        <v>0</v>
      </c>
      <c r="AQ107" s="208">
        <v>0</v>
      </c>
      <c r="AR107" s="208">
        <v>0</v>
      </c>
      <c r="AS107" s="208">
        <v>0</v>
      </c>
      <c r="AT107" s="208">
        <v>0</v>
      </c>
      <c r="AU107" s="208">
        <v>0</v>
      </c>
      <c r="AV107" s="208">
        <v>0</v>
      </c>
      <c r="AW107" s="208">
        <v>0</v>
      </c>
      <c r="AX107" s="208">
        <v>0</v>
      </c>
      <c r="AY107" s="208">
        <v>0</v>
      </c>
      <c r="AZ107" s="208">
        <v>0</v>
      </c>
      <c r="BA107" s="208">
        <v>0</v>
      </c>
      <c r="BB107" s="208">
        <v>0</v>
      </c>
      <c r="BC107" s="209">
        <v>0</v>
      </c>
      <c r="BD107" s="210">
        <v>0</v>
      </c>
      <c r="BE107" s="208">
        <v>0</v>
      </c>
      <c r="BF107" s="208">
        <v>0</v>
      </c>
      <c r="BG107" s="208">
        <v>0</v>
      </c>
      <c r="BH107" s="208">
        <v>0</v>
      </c>
      <c r="BI107" s="208">
        <v>0</v>
      </c>
      <c r="BJ107" s="208">
        <v>0</v>
      </c>
      <c r="BK107" s="208">
        <v>0</v>
      </c>
      <c r="BL107" s="211">
        <v>0</v>
      </c>
      <c r="BM107" s="213">
        <v>0</v>
      </c>
    </row>
    <row r="108" spans="1:65">
      <c r="A108" s="86" t="s">
        <v>344</v>
      </c>
      <c r="B108" s="200" t="s">
        <v>345</v>
      </c>
      <c r="C108" s="208">
        <v>0</v>
      </c>
      <c r="D108" s="208">
        <v>0</v>
      </c>
      <c r="E108" s="208">
        <v>0</v>
      </c>
      <c r="F108" s="208">
        <v>0</v>
      </c>
      <c r="G108" s="208">
        <v>0</v>
      </c>
      <c r="H108" s="208">
        <v>0</v>
      </c>
      <c r="I108" s="208">
        <v>0</v>
      </c>
      <c r="J108" s="208">
        <v>0</v>
      </c>
      <c r="K108" s="208">
        <v>0</v>
      </c>
      <c r="L108" s="208">
        <v>0</v>
      </c>
      <c r="M108" s="208">
        <v>0</v>
      </c>
      <c r="N108" s="208">
        <v>0</v>
      </c>
      <c r="O108" s="208">
        <v>0</v>
      </c>
      <c r="P108" s="208">
        <v>0</v>
      </c>
      <c r="Q108" s="208">
        <v>0</v>
      </c>
      <c r="R108" s="208">
        <v>0</v>
      </c>
      <c r="S108" s="208">
        <v>0</v>
      </c>
      <c r="T108" s="208">
        <v>0</v>
      </c>
      <c r="U108" s="208">
        <v>0</v>
      </c>
      <c r="V108" s="208">
        <v>0</v>
      </c>
      <c r="W108" s="208">
        <v>0</v>
      </c>
      <c r="X108" s="208">
        <v>0</v>
      </c>
      <c r="Y108" s="208">
        <v>0</v>
      </c>
      <c r="Z108" s="208">
        <v>0</v>
      </c>
      <c r="AA108" s="208">
        <v>0</v>
      </c>
      <c r="AB108" s="208">
        <v>0</v>
      </c>
      <c r="AC108" s="208">
        <v>0</v>
      </c>
      <c r="AD108" s="208">
        <v>0</v>
      </c>
      <c r="AE108" s="208">
        <v>0</v>
      </c>
      <c r="AF108" s="208">
        <v>0</v>
      </c>
      <c r="AG108" s="208">
        <v>0</v>
      </c>
      <c r="AH108" s="208">
        <v>0</v>
      </c>
      <c r="AI108" s="208">
        <v>0</v>
      </c>
      <c r="AJ108" s="208">
        <v>0</v>
      </c>
      <c r="AK108" s="208">
        <v>0</v>
      </c>
      <c r="AL108" s="208">
        <v>0</v>
      </c>
      <c r="AM108" s="208">
        <v>0</v>
      </c>
      <c r="AN108" s="208">
        <v>0</v>
      </c>
      <c r="AO108" s="208">
        <v>0</v>
      </c>
      <c r="AP108" s="208">
        <v>0</v>
      </c>
      <c r="AQ108" s="208">
        <v>0</v>
      </c>
      <c r="AR108" s="208">
        <v>0</v>
      </c>
      <c r="AS108" s="208">
        <v>0</v>
      </c>
      <c r="AT108" s="208">
        <v>0</v>
      </c>
      <c r="AU108" s="208">
        <v>0</v>
      </c>
      <c r="AV108" s="208">
        <v>0</v>
      </c>
      <c r="AW108" s="208">
        <v>0</v>
      </c>
      <c r="AX108" s="208">
        <v>0</v>
      </c>
      <c r="AY108" s="208">
        <v>0</v>
      </c>
      <c r="AZ108" s="208">
        <v>0</v>
      </c>
      <c r="BA108" s="208">
        <v>0</v>
      </c>
      <c r="BB108" s="208">
        <v>0</v>
      </c>
      <c r="BC108" s="209">
        <v>0</v>
      </c>
      <c r="BD108" s="210">
        <v>0</v>
      </c>
      <c r="BE108" s="208">
        <v>0</v>
      </c>
      <c r="BF108" s="208">
        <v>0</v>
      </c>
      <c r="BG108" s="208">
        <v>0</v>
      </c>
      <c r="BH108" s="208">
        <v>0</v>
      </c>
      <c r="BI108" s="208">
        <v>0</v>
      </c>
      <c r="BJ108" s="208">
        <v>0</v>
      </c>
      <c r="BK108" s="208">
        <v>0</v>
      </c>
      <c r="BL108" s="211">
        <v>0</v>
      </c>
      <c r="BM108" s="213">
        <v>0</v>
      </c>
    </row>
    <row r="109" spans="1:65">
      <c r="A109" s="86" t="s">
        <v>346</v>
      </c>
      <c r="B109" s="200" t="s">
        <v>347</v>
      </c>
      <c r="C109" s="208">
        <v>0</v>
      </c>
      <c r="D109" s="208">
        <v>0</v>
      </c>
      <c r="E109" s="208">
        <v>0</v>
      </c>
      <c r="F109" s="208">
        <v>0</v>
      </c>
      <c r="G109" s="208">
        <v>0</v>
      </c>
      <c r="H109" s="208">
        <v>0</v>
      </c>
      <c r="I109" s="208">
        <v>0</v>
      </c>
      <c r="J109" s="208">
        <v>0</v>
      </c>
      <c r="K109" s="208">
        <v>0</v>
      </c>
      <c r="L109" s="208">
        <v>0</v>
      </c>
      <c r="M109" s="208">
        <v>0</v>
      </c>
      <c r="N109" s="208">
        <v>0</v>
      </c>
      <c r="O109" s="208">
        <v>0</v>
      </c>
      <c r="P109" s="208">
        <v>0</v>
      </c>
      <c r="Q109" s="208">
        <v>0</v>
      </c>
      <c r="R109" s="208">
        <v>0</v>
      </c>
      <c r="S109" s="208">
        <v>0</v>
      </c>
      <c r="T109" s="208">
        <v>0</v>
      </c>
      <c r="U109" s="208">
        <v>0</v>
      </c>
      <c r="V109" s="208">
        <v>0</v>
      </c>
      <c r="W109" s="208">
        <v>0</v>
      </c>
      <c r="X109" s="208">
        <v>0</v>
      </c>
      <c r="Y109" s="208">
        <v>0</v>
      </c>
      <c r="Z109" s="208">
        <v>0</v>
      </c>
      <c r="AA109" s="208">
        <v>0</v>
      </c>
      <c r="AB109" s="208">
        <v>0</v>
      </c>
      <c r="AC109" s="208">
        <v>0</v>
      </c>
      <c r="AD109" s="208">
        <v>0</v>
      </c>
      <c r="AE109" s="208">
        <v>0</v>
      </c>
      <c r="AF109" s="208">
        <v>0</v>
      </c>
      <c r="AG109" s="208">
        <v>0</v>
      </c>
      <c r="AH109" s="208">
        <v>0</v>
      </c>
      <c r="AI109" s="208">
        <v>0</v>
      </c>
      <c r="AJ109" s="208">
        <v>0</v>
      </c>
      <c r="AK109" s="208">
        <v>0</v>
      </c>
      <c r="AL109" s="208">
        <v>0</v>
      </c>
      <c r="AM109" s="208">
        <v>0</v>
      </c>
      <c r="AN109" s="208">
        <v>0</v>
      </c>
      <c r="AO109" s="208">
        <v>0</v>
      </c>
      <c r="AP109" s="208">
        <v>0</v>
      </c>
      <c r="AQ109" s="208">
        <v>0</v>
      </c>
      <c r="AR109" s="208">
        <v>0</v>
      </c>
      <c r="AS109" s="208">
        <v>0</v>
      </c>
      <c r="AT109" s="208">
        <v>0</v>
      </c>
      <c r="AU109" s="208">
        <v>0</v>
      </c>
      <c r="AV109" s="208">
        <v>0</v>
      </c>
      <c r="AW109" s="208">
        <v>0</v>
      </c>
      <c r="AX109" s="208">
        <v>0</v>
      </c>
      <c r="AY109" s="208">
        <v>0</v>
      </c>
      <c r="AZ109" s="208">
        <v>0</v>
      </c>
      <c r="BA109" s="208">
        <v>0</v>
      </c>
      <c r="BB109" s="208">
        <v>0</v>
      </c>
      <c r="BC109" s="209">
        <v>0</v>
      </c>
      <c r="BD109" s="210">
        <v>0</v>
      </c>
      <c r="BE109" s="208">
        <v>0</v>
      </c>
      <c r="BF109" s="208">
        <v>0</v>
      </c>
      <c r="BG109" s="208">
        <v>0</v>
      </c>
      <c r="BH109" s="208">
        <v>0</v>
      </c>
      <c r="BI109" s="208">
        <v>0</v>
      </c>
      <c r="BJ109" s="208">
        <v>0</v>
      </c>
      <c r="BK109" s="208">
        <v>0</v>
      </c>
      <c r="BL109" s="211">
        <v>0</v>
      </c>
      <c r="BM109" s="213">
        <v>0</v>
      </c>
    </row>
    <row r="110" spans="1:65">
      <c r="A110" s="86" t="s">
        <v>348</v>
      </c>
      <c r="B110" s="200" t="s">
        <v>349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  <c r="R110" s="208">
        <v>0</v>
      </c>
      <c r="S110" s="208">
        <v>0</v>
      </c>
      <c r="T110" s="208">
        <v>0</v>
      </c>
      <c r="U110" s="208">
        <v>0</v>
      </c>
      <c r="V110" s="208">
        <v>0</v>
      </c>
      <c r="W110" s="208">
        <v>0</v>
      </c>
      <c r="X110" s="208">
        <v>0</v>
      </c>
      <c r="Y110" s="208">
        <v>0</v>
      </c>
      <c r="Z110" s="208">
        <v>0</v>
      </c>
      <c r="AA110" s="208">
        <v>0</v>
      </c>
      <c r="AB110" s="208">
        <v>0</v>
      </c>
      <c r="AC110" s="208">
        <v>0</v>
      </c>
      <c r="AD110" s="208">
        <v>0</v>
      </c>
      <c r="AE110" s="208">
        <v>0</v>
      </c>
      <c r="AF110" s="208">
        <v>0</v>
      </c>
      <c r="AG110" s="208">
        <v>0</v>
      </c>
      <c r="AH110" s="208">
        <v>0</v>
      </c>
      <c r="AI110" s="208">
        <v>0</v>
      </c>
      <c r="AJ110" s="208">
        <v>0</v>
      </c>
      <c r="AK110" s="208">
        <v>0</v>
      </c>
      <c r="AL110" s="208">
        <v>0</v>
      </c>
      <c r="AM110" s="208">
        <v>0</v>
      </c>
      <c r="AN110" s="208">
        <v>0</v>
      </c>
      <c r="AO110" s="208">
        <v>0</v>
      </c>
      <c r="AP110" s="208">
        <v>0</v>
      </c>
      <c r="AQ110" s="208">
        <v>0</v>
      </c>
      <c r="AR110" s="208">
        <v>0</v>
      </c>
      <c r="AS110" s="208">
        <v>0</v>
      </c>
      <c r="AT110" s="208">
        <v>0</v>
      </c>
      <c r="AU110" s="208">
        <v>0</v>
      </c>
      <c r="AV110" s="208">
        <v>0</v>
      </c>
      <c r="AW110" s="208">
        <v>0</v>
      </c>
      <c r="AX110" s="208">
        <v>0</v>
      </c>
      <c r="AY110" s="208">
        <v>0</v>
      </c>
      <c r="AZ110" s="208">
        <v>0</v>
      </c>
      <c r="BA110" s="208">
        <v>0</v>
      </c>
      <c r="BB110" s="208">
        <v>0</v>
      </c>
      <c r="BC110" s="209">
        <v>0</v>
      </c>
      <c r="BD110" s="210">
        <v>0</v>
      </c>
      <c r="BE110" s="208">
        <v>0</v>
      </c>
      <c r="BF110" s="208">
        <v>0</v>
      </c>
      <c r="BG110" s="208">
        <v>0</v>
      </c>
      <c r="BH110" s="208">
        <v>0</v>
      </c>
      <c r="BI110" s="208">
        <v>0</v>
      </c>
      <c r="BJ110" s="208">
        <v>0</v>
      </c>
      <c r="BK110" s="208">
        <v>0</v>
      </c>
      <c r="BL110" s="211">
        <v>0</v>
      </c>
      <c r="BM110" s="213">
        <v>0</v>
      </c>
    </row>
    <row r="111" spans="1:65">
      <c r="A111" s="86" t="s">
        <v>350</v>
      </c>
      <c r="B111" s="200" t="s">
        <v>351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  <c r="R111" s="208">
        <v>0</v>
      </c>
      <c r="S111" s="208">
        <v>0</v>
      </c>
      <c r="T111" s="208">
        <v>0</v>
      </c>
      <c r="U111" s="208">
        <v>0</v>
      </c>
      <c r="V111" s="208">
        <v>0</v>
      </c>
      <c r="W111" s="208">
        <v>0</v>
      </c>
      <c r="X111" s="208">
        <v>0</v>
      </c>
      <c r="Y111" s="208">
        <v>0</v>
      </c>
      <c r="Z111" s="208">
        <v>0</v>
      </c>
      <c r="AA111" s="208">
        <v>0</v>
      </c>
      <c r="AB111" s="208">
        <v>0</v>
      </c>
      <c r="AC111" s="208">
        <v>0</v>
      </c>
      <c r="AD111" s="208">
        <v>0</v>
      </c>
      <c r="AE111" s="208">
        <v>0</v>
      </c>
      <c r="AF111" s="208">
        <v>0</v>
      </c>
      <c r="AG111" s="208">
        <v>0</v>
      </c>
      <c r="AH111" s="208">
        <v>0</v>
      </c>
      <c r="AI111" s="208">
        <v>0</v>
      </c>
      <c r="AJ111" s="208">
        <v>0</v>
      </c>
      <c r="AK111" s="208">
        <v>0</v>
      </c>
      <c r="AL111" s="208">
        <v>0</v>
      </c>
      <c r="AM111" s="208">
        <v>0</v>
      </c>
      <c r="AN111" s="208">
        <v>0</v>
      </c>
      <c r="AO111" s="208">
        <v>0</v>
      </c>
      <c r="AP111" s="208">
        <v>0</v>
      </c>
      <c r="AQ111" s="208">
        <v>0</v>
      </c>
      <c r="AR111" s="208">
        <v>0</v>
      </c>
      <c r="AS111" s="208">
        <v>0</v>
      </c>
      <c r="AT111" s="208">
        <v>0</v>
      </c>
      <c r="AU111" s="208">
        <v>0</v>
      </c>
      <c r="AV111" s="208">
        <v>0</v>
      </c>
      <c r="AW111" s="208">
        <v>0</v>
      </c>
      <c r="AX111" s="208">
        <v>0</v>
      </c>
      <c r="AY111" s="208">
        <v>0</v>
      </c>
      <c r="AZ111" s="208">
        <v>0</v>
      </c>
      <c r="BA111" s="208">
        <v>0</v>
      </c>
      <c r="BB111" s="208">
        <v>0</v>
      </c>
      <c r="BC111" s="209">
        <v>0</v>
      </c>
      <c r="BD111" s="210">
        <v>0</v>
      </c>
      <c r="BE111" s="208">
        <v>0</v>
      </c>
      <c r="BF111" s="208">
        <v>0</v>
      </c>
      <c r="BG111" s="208">
        <v>0</v>
      </c>
      <c r="BH111" s="208">
        <v>0</v>
      </c>
      <c r="BI111" s="208">
        <v>0</v>
      </c>
      <c r="BJ111" s="208">
        <v>0</v>
      </c>
      <c r="BK111" s="208">
        <v>0</v>
      </c>
      <c r="BL111" s="211">
        <v>0</v>
      </c>
      <c r="BM111" s="213">
        <v>0</v>
      </c>
    </row>
    <row r="112" spans="1:65">
      <c r="A112" s="86" t="s">
        <v>352</v>
      </c>
      <c r="B112" s="200" t="s">
        <v>353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Y112" s="208">
        <v>0</v>
      </c>
      <c r="Z112" s="208">
        <v>0</v>
      </c>
      <c r="AA112" s="208">
        <v>0</v>
      </c>
      <c r="AB112" s="208">
        <v>0</v>
      </c>
      <c r="AC112" s="208">
        <v>0</v>
      </c>
      <c r="AD112" s="208">
        <v>0</v>
      </c>
      <c r="AE112" s="208">
        <v>0</v>
      </c>
      <c r="AF112" s="208">
        <v>0</v>
      </c>
      <c r="AG112" s="208">
        <v>0</v>
      </c>
      <c r="AH112" s="208">
        <v>0</v>
      </c>
      <c r="AI112" s="208">
        <v>0</v>
      </c>
      <c r="AJ112" s="208">
        <v>0</v>
      </c>
      <c r="AK112" s="208">
        <v>0</v>
      </c>
      <c r="AL112" s="208">
        <v>0</v>
      </c>
      <c r="AM112" s="208">
        <v>0</v>
      </c>
      <c r="AN112" s="208">
        <v>0</v>
      </c>
      <c r="AO112" s="208">
        <v>0</v>
      </c>
      <c r="AP112" s="208">
        <v>0</v>
      </c>
      <c r="AQ112" s="208">
        <v>0</v>
      </c>
      <c r="AR112" s="208">
        <v>0</v>
      </c>
      <c r="AS112" s="208">
        <v>0</v>
      </c>
      <c r="AT112" s="208">
        <v>0</v>
      </c>
      <c r="AU112" s="208">
        <v>0</v>
      </c>
      <c r="AV112" s="208">
        <v>0</v>
      </c>
      <c r="AW112" s="208">
        <v>0</v>
      </c>
      <c r="AX112" s="208">
        <v>0</v>
      </c>
      <c r="AY112" s="208">
        <v>0</v>
      </c>
      <c r="AZ112" s="208">
        <v>0</v>
      </c>
      <c r="BA112" s="208">
        <v>0</v>
      </c>
      <c r="BB112" s="208">
        <v>0</v>
      </c>
      <c r="BC112" s="209">
        <v>0</v>
      </c>
      <c r="BD112" s="210">
        <v>0</v>
      </c>
      <c r="BE112" s="208">
        <v>0</v>
      </c>
      <c r="BF112" s="208">
        <v>0</v>
      </c>
      <c r="BG112" s="208">
        <v>0</v>
      </c>
      <c r="BH112" s="208">
        <v>0</v>
      </c>
      <c r="BI112" s="208">
        <v>0</v>
      </c>
      <c r="BJ112" s="208">
        <v>0</v>
      </c>
      <c r="BK112" s="208">
        <v>0</v>
      </c>
      <c r="BL112" s="211">
        <v>0</v>
      </c>
      <c r="BM112" s="213">
        <v>0</v>
      </c>
    </row>
    <row r="113" spans="1:65">
      <c r="A113" s="86" t="s">
        <v>354</v>
      </c>
      <c r="B113" s="200" t="s">
        <v>355</v>
      </c>
      <c r="C113" s="208">
        <v>0</v>
      </c>
      <c r="D113" s="208">
        <v>0</v>
      </c>
      <c r="E113" s="208">
        <v>0</v>
      </c>
      <c r="F113" s="208">
        <v>0</v>
      </c>
      <c r="G113" s="208">
        <v>0</v>
      </c>
      <c r="H113" s="208">
        <v>0</v>
      </c>
      <c r="I113" s="208">
        <v>0</v>
      </c>
      <c r="J113" s="208">
        <v>0</v>
      </c>
      <c r="K113" s="208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Y113" s="208">
        <v>0</v>
      </c>
      <c r="Z113" s="208">
        <v>0</v>
      </c>
      <c r="AA113" s="208">
        <v>0</v>
      </c>
      <c r="AB113" s="208">
        <v>0</v>
      </c>
      <c r="AC113" s="208">
        <v>0</v>
      </c>
      <c r="AD113" s="208">
        <v>0</v>
      </c>
      <c r="AE113" s="208">
        <v>0</v>
      </c>
      <c r="AF113" s="208">
        <v>0</v>
      </c>
      <c r="AG113" s="208">
        <v>0</v>
      </c>
      <c r="AH113" s="208">
        <v>0</v>
      </c>
      <c r="AI113" s="208">
        <v>0</v>
      </c>
      <c r="AJ113" s="208">
        <v>0</v>
      </c>
      <c r="AK113" s="208">
        <v>0</v>
      </c>
      <c r="AL113" s="208">
        <v>0</v>
      </c>
      <c r="AM113" s="208">
        <v>0</v>
      </c>
      <c r="AN113" s="208">
        <v>0</v>
      </c>
      <c r="AO113" s="208">
        <v>0</v>
      </c>
      <c r="AP113" s="208">
        <v>0</v>
      </c>
      <c r="AQ113" s="208">
        <v>0</v>
      </c>
      <c r="AR113" s="208">
        <v>0</v>
      </c>
      <c r="AS113" s="208">
        <v>0</v>
      </c>
      <c r="AT113" s="208">
        <v>0</v>
      </c>
      <c r="AU113" s="208">
        <v>0</v>
      </c>
      <c r="AV113" s="208">
        <v>0</v>
      </c>
      <c r="AW113" s="208">
        <v>0</v>
      </c>
      <c r="AX113" s="208">
        <v>0</v>
      </c>
      <c r="AY113" s="208">
        <v>0</v>
      </c>
      <c r="AZ113" s="208">
        <v>0</v>
      </c>
      <c r="BA113" s="208">
        <v>0</v>
      </c>
      <c r="BB113" s="208">
        <v>0</v>
      </c>
      <c r="BC113" s="209">
        <v>0</v>
      </c>
      <c r="BD113" s="210">
        <v>0</v>
      </c>
      <c r="BE113" s="208">
        <v>0</v>
      </c>
      <c r="BF113" s="208">
        <v>0</v>
      </c>
      <c r="BG113" s="208">
        <v>0</v>
      </c>
      <c r="BH113" s="208">
        <v>0</v>
      </c>
      <c r="BI113" s="208">
        <v>0</v>
      </c>
      <c r="BJ113" s="208">
        <v>0</v>
      </c>
      <c r="BK113" s="208">
        <v>0</v>
      </c>
      <c r="BL113" s="211">
        <v>0</v>
      </c>
      <c r="BM113" s="213">
        <v>0</v>
      </c>
    </row>
    <row r="114" spans="1:65">
      <c r="A114" s="86" t="s">
        <v>356</v>
      </c>
      <c r="B114" s="200" t="s">
        <v>357</v>
      </c>
      <c r="C114" s="208">
        <v>0</v>
      </c>
      <c r="D114" s="208">
        <v>0</v>
      </c>
      <c r="E114" s="208">
        <v>0</v>
      </c>
      <c r="F114" s="208">
        <v>0</v>
      </c>
      <c r="G114" s="208">
        <v>0</v>
      </c>
      <c r="H114" s="208">
        <v>0</v>
      </c>
      <c r="I114" s="208">
        <v>0</v>
      </c>
      <c r="J114" s="208">
        <v>0</v>
      </c>
      <c r="K114" s="208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Y114" s="208">
        <v>0</v>
      </c>
      <c r="Z114" s="208">
        <v>0</v>
      </c>
      <c r="AA114" s="208">
        <v>0</v>
      </c>
      <c r="AB114" s="208">
        <v>0</v>
      </c>
      <c r="AC114" s="208">
        <v>0</v>
      </c>
      <c r="AD114" s="208">
        <v>0</v>
      </c>
      <c r="AE114" s="208">
        <v>0</v>
      </c>
      <c r="AF114" s="208">
        <v>0</v>
      </c>
      <c r="AG114" s="208">
        <v>0</v>
      </c>
      <c r="AH114" s="208">
        <v>0</v>
      </c>
      <c r="AI114" s="208">
        <v>0</v>
      </c>
      <c r="AJ114" s="208">
        <v>0</v>
      </c>
      <c r="AK114" s="208">
        <v>0</v>
      </c>
      <c r="AL114" s="208">
        <v>0</v>
      </c>
      <c r="AM114" s="208">
        <v>0</v>
      </c>
      <c r="AN114" s="208">
        <v>0</v>
      </c>
      <c r="AO114" s="208">
        <v>0</v>
      </c>
      <c r="AP114" s="208">
        <v>0</v>
      </c>
      <c r="AQ114" s="208">
        <v>0</v>
      </c>
      <c r="AR114" s="208">
        <v>0</v>
      </c>
      <c r="AS114" s="208">
        <v>0</v>
      </c>
      <c r="AT114" s="208">
        <v>0</v>
      </c>
      <c r="AU114" s="208">
        <v>0</v>
      </c>
      <c r="AV114" s="208">
        <v>0</v>
      </c>
      <c r="AW114" s="208">
        <v>0</v>
      </c>
      <c r="AX114" s="208">
        <v>0</v>
      </c>
      <c r="AY114" s="208">
        <v>0</v>
      </c>
      <c r="AZ114" s="208">
        <v>0</v>
      </c>
      <c r="BA114" s="208">
        <v>0</v>
      </c>
      <c r="BB114" s="208">
        <v>0</v>
      </c>
      <c r="BC114" s="209">
        <v>0</v>
      </c>
      <c r="BD114" s="210">
        <v>0</v>
      </c>
      <c r="BE114" s="208">
        <v>0</v>
      </c>
      <c r="BF114" s="208">
        <v>0</v>
      </c>
      <c r="BG114" s="208">
        <v>0</v>
      </c>
      <c r="BH114" s="208">
        <v>0</v>
      </c>
      <c r="BI114" s="208">
        <v>0</v>
      </c>
      <c r="BJ114" s="208">
        <v>0</v>
      </c>
      <c r="BK114" s="208">
        <v>0</v>
      </c>
      <c r="BL114" s="211">
        <v>0</v>
      </c>
      <c r="BM114" s="213">
        <v>0</v>
      </c>
    </row>
    <row r="115" spans="1:65">
      <c r="A115" s="86" t="s">
        <v>358</v>
      </c>
      <c r="B115" s="200" t="s">
        <v>359</v>
      </c>
      <c r="C115" s="208">
        <v>0</v>
      </c>
      <c r="D115" s="208">
        <v>0</v>
      </c>
      <c r="E115" s="208">
        <v>0</v>
      </c>
      <c r="F115" s="208">
        <v>0</v>
      </c>
      <c r="G115" s="208">
        <v>0</v>
      </c>
      <c r="H115" s="208">
        <v>0</v>
      </c>
      <c r="I115" s="208">
        <v>0</v>
      </c>
      <c r="J115" s="208">
        <v>0</v>
      </c>
      <c r="K115" s="208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Y115" s="208">
        <v>0</v>
      </c>
      <c r="Z115" s="208">
        <v>0</v>
      </c>
      <c r="AA115" s="208">
        <v>0</v>
      </c>
      <c r="AB115" s="208">
        <v>0</v>
      </c>
      <c r="AC115" s="208">
        <v>0</v>
      </c>
      <c r="AD115" s="208">
        <v>0</v>
      </c>
      <c r="AE115" s="208">
        <v>0</v>
      </c>
      <c r="AF115" s="208">
        <v>0</v>
      </c>
      <c r="AG115" s="208">
        <v>0</v>
      </c>
      <c r="AH115" s="208">
        <v>0</v>
      </c>
      <c r="AI115" s="208">
        <v>0</v>
      </c>
      <c r="AJ115" s="208">
        <v>0</v>
      </c>
      <c r="AK115" s="208">
        <v>0</v>
      </c>
      <c r="AL115" s="208">
        <v>0</v>
      </c>
      <c r="AM115" s="208">
        <v>0</v>
      </c>
      <c r="AN115" s="208">
        <v>0</v>
      </c>
      <c r="AO115" s="208">
        <v>0</v>
      </c>
      <c r="AP115" s="208">
        <v>0</v>
      </c>
      <c r="AQ115" s="208">
        <v>0</v>
      </c>
      <c r="AR115" s="208">
        <v>0</v>
      </c>
      <c r="AS115" s="208">
        <v>0</v>
      </c>
      <c r="AT115" s="208">
        <v>0</v>
      </c>
      <c r="AU115" s="208">
        <v>0</v>
      </c>
      <c r="AV115" s="208">
        <v>0</v>
      </c>
      <c r="AW115" s="208">
        <v>0</v>
      </c>
      <c r="AX115" s="208">
        <v>0</v>
      </c>
      <c r="AY115" s="208">
        <v>0</v>
      </c>
      <c r="AZ115" s="208">
        <v>0</v>
      </c>
      <c r="BA115" s="208">
        <v>0</v>
      </c>
      <c r="BB115" s="208">
        <v>0</v>
      </c>
      <c r="BC115" s="209">
        <v>0</v>
      </c>
      <c r="BD115" s="210">
        <v>0</v>
      </c>
      <c r="BE115" s="208">
        <v>0</v>
      </c>
      <c r="BF115" s="208">
        <v>0</v>
      </c>
      <c r="BG115" s="208">
        <v>0</v>
      </c>
      <c r="BH115" s="208">
        <v>0</v>
      </c>
      <c r="BI115" s="208">
        <v>0</v>
      </c>
      <c r="BJ115" s="208">
        <v>0</v>
      </c>
      <c r="BK115" s="208">
        <v>0</v>
      </c>
      <c r="BL115" s="211">
        <v>0</v>
      </c>
      <c r="BM115" s="213">
        <v>0</v>
      </c>
    </row>
    <row r="116" spans="1:65">
      <c r="A116" s="86" t="s">
        <v>360</v>
      </c>
      <c r="B116" s="200" t="s">
        <v>361</v>
      </c>
      <c r="C116" s="208">
        <v>0</v>
      </c>
      <c r="D116" s="208">
        <v>0</v>
      </c>
      <c r="E116" s="208">
        <v>0</v>
      </c>
      <c r="F116" s="208">
        <v>0</v>
      </c>
      <c r="G116" s="208">
        <v>0</v>
      </c>
      <c r="H116" s="208">
        <v>0</v>
      </c>
      <c r="I116" s="208">
        <v>0</v>
      </c>
      <c r="J116" s="208">
        <v>0</v>
      </c>
      <c r="K116" s="208">
        <v>0</v>
      </c>
      <c r="L116" s="208">
        <v>0</v>
      </c>
      <c r="M116" s="208">
        <v>0</v>
      </c>
      <c r="N116" s="208">
        <v>0</v>
      </c>
      <c r="O116" s="208">
        <v>0</v>
      </c>
      <c r="P116" s="208">
        <v>0</v>
      </c>
      <c r="Q116" s="208">
        <v>0</v>
      </c>
      <c r="R116" s="208">
        <v>0</v>
      </c>
      <c r="S116" s="208">
        <v>0</v>
      </c>
      <c r="T116" s="208">
        <v>0</v>
      </c>
      <c r="U116" s="208">
        <v>0</v>
      </c>
      <c r="V116" s="208">
        <v>0</v>
      </c>
      <c r="W116" s="208">
        <v>0</v>
      </c>
      <c r="X116" s="208">
        <v>0</v>
      </c>
      <c r="Y116" s="208">
        <v>0</v>
      </c>
      <c r="Z116" s="208">
        <v>0</v>
      </c>
      <c r="AA116" s="208">
        <v>0</v>
      </c>
      <c r="AB116" s="208">
        <v>0</v>
      </c>
      <c r="AC116" s="208">
        <v>0</v>
      </c>
      <c r="AD116" s="208">
        <v>0</v>
      </c>
      <c r="AE116" s="208">
        <v>0</v>
      </c>
      <c r="AF116" s="208">
        <v>0</v>
      </c>
      <c r="AG116" s="208">
        <v>0</v>
      </c>
      <c r="AH116" s="208">
        <v>0</v>
      </c>
      <c r="AI116" s="208">
        <v>0</v>
      </c>
      <c r="AJ116" s="208">
        <v>0</v>
      </c>
      <c r="AK116" s="208">
        <v>0</v>
      </c>
      <c r="AL116" s="208">
        <v>0</v>
      </c>
      <c r="AM116" s="208">
        <v>0</v>
      </c>
      <c r="AN116" s="208">
        <v>0</v>
      </c>
      <c r="AO116" s="208">
        <v>0</v>
      </c>
      <c r="AP116" s="208">
        <v>0</v>
      </c>
      <c r="AQ116" s="208">
        <v>0</v>
      </c>
      <c r="AR116" s="208">
        <v>0</v>
      </c>
      <c r="AS116" s="208">
        <v>0</v>
      </c>
      <c r="AT116" s="208">
        <v>0</v>
      </c>
      <c r="AU116" s="208">
        <v>0</v>
      </c>
      <c r="AV116" s="208">
        <v>0</v>
      </c>
      <c r="AW116" s="208">
        <v>0</v>
      </c>
      <c r="AX116" s="208">
        <v>0</v>
      </c>
      <c r="AY116" s="208">
        <v>0</v>
      </c>
      <c r="AZ116" s="208">
        <v>0</v>
      </c>
      <c r="BA116" s="208">
        <v>0</v>
      </c>
      <c r="BB116" s="208">
        <v>0</v>
      </c>
      <c r="BC116" s="209">
        <v>0</v>
      </c>
      <c r="BD116" s="210">
        <v>0</v>
      </c>
      <c r="BE116" s="208">
        <v>0</v>
      </c>
      <c r="BF116" s="208">
        <v>0</v>
      </c>
      <c r="BG116" s="208">
        <v>0</v>
      </c>
      <c r="BH116" s="208">
        <v>0</v>
      </c>
      <c r="BI116" s="208">
        <v>0</v>
      </c>
      <c r="BJ116" s="208">
        <v>0</v>
      </c>
      <c r="BK116" s="208">
        <v>0</v>
      </c>
      <c r="BL116" s="211">
        <v>0</v>
      </c>
      <c r="BM116" s="213">
        <v>0</v>
      </c>
    </row>
    <row r="117" spans="1:65">
      <c r="A117" s="86" t="s">
        <v>362</v>
      </c>
      <c r="B117" s="200" t="s">
        <v>363</v>
      </c>
      <c r="C117" s="208">
        <v>0</v>
      </c>
      <c r="D117" s="208">
        <v>0</v>
      </c>
      <c r="E117" s="208">
        <v>0</v>
      </c>
      <c r="F117" s="208">
        <v>0</v>
      </c>
      <c r="G117" s="208">
        <v>0</v>
      </c>
      <c r="H117" s="208">
        <v>0</v>
      </c>
      <c r="I117" s="208">
        <v>0</v>
      </c>
      <c r="J117" s="208">
        <v>0</v>
      </c>
      <c r="K117" s="208">
        <v>0</v>
      </c>
      <c r="L117" s="208">
        <v>0</v>
      </c>
      <c r="M117" s="208">
        <v>0</v>
      </c>
      <c r="N117" s="208">
        <v>0</v>
      </c>
      <c r="O117" s="208">
        <v>0</v>
      </c>
      <c r="P117" s="208">
        <v>0</v>
      </c>
      <c r="Q117" s="208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8">
        <v>0</v>
      </c>
      <c r="X117" s="208">
        <v>0</v>
      </c>
      <c r="Y117" s="208">
        <v>0</v>
      </c>
      <c r="Z117" s="208">
        <v>0</v>
      </c>
      <c r="AA117" s="208">
        <v>0</v>
      </c>
      <c r="AB117" s="208">
        <v>0</v>
      </c>
      <c r="AC117" s="208">
        <v>0</v>
      </c>
      <c r="AD117" s="208">
        <v>0</v>
      </c>
      <c r="AE117" s="208">
        <v>0</v>
      </c>
      <c r="AF117" s="208">
        <v>0</v>
      </c>
      <c r="AG117" s="208">
        <v>0</v>
      </c>
      <c r="AH117" s="208">
        <v>0</v>
      </c>
      <c r="AI117" s="208">
        <v>0</v>
      </c>
      <c r="AJ117" s="208">
        <v>0</v>
      </c>
      <c r="AK117" s="208">
        <v>0</v>
      </c>
      <c r="AL117" s="208">
        <v>0</v>
      </c>
      <c r="AM117" s="208">
        <v>0</v>
      </c>
      <c r="AN117" s="208">
        <v>0</v>
      </c>
      <c r="AO117" s="208">
        <v>0</v>
      </c>
      <c r="AP117" s="208">
        <v>0</v>
      </c>
      <c r="AQ117" s="208">
        <v>0</v>
      </c>
      <c r="AR117" s="208">
        <v>0</v>
      </c>
      <c r="AS117" s="208">
        <v>0</v>
      </c>
      <c r="AT117" s="208">
        <v>0</v>
      </c>
      <c r="AU117" s="208">
        <v>0</v>
      </c>
      <c r="AV117" s="208">
        <v>0</v>
      </c>
      <c r="AW117" s="208">
        <v>0</v>
      </c>
      <c r="AX117" s="208">
        <v>0</v>
      </c>
      <c r="AY117" s="208">
        <v>0</v>
      </c>
      <c r="AZ117" s="208">
        <v>0</v>
      </c>
      <c r="BA117" s="208">
        <v>0</v>
      </c>
      <c r="BB117" s="208">
        <v>0</v>
      </c>
      <c r="BC117" s="209">
        <v>0</v>
      </c>
      <c r="BD117" s="210">
        <v>0</v>
      </c>
      <c r="BE117" s="208">
        <v>0</v>
      </c>
      <c r="BF117" s="208">
        <v>0</v>
      </c>
      <c r="BG117" s="208">
        <v>0</v>
      </c>
      <c r="BH117" s="208">
        <v>0</v>
      </c>
      <c r="BI117" s="208">
        <v>0</v>
      </c>
      <c r="BJ117" s="208">
        <v>0</v>
      </c>
      <c r="BK117" s="208">
        <v>0</v>
      </c>
      <c r="BL117" s="211">
        <v>0</v>
      </c>
      <c r="BM117" s="213">
        <v>0</v>
      </c>
    </row>
    <row r="118" spans="1:65">
      <c r="A118" s="86" t="s">
        <v>364</v>
      </c>
      <c r="B118" s="200" t="s">
        <v>365</v>
      </c>
      <c r="C118" s="208">
        <v>0</v>
      </c>
      <c r="D118" s="208">
        <v>0</v>
      </c>
      <c r="E118" s="208">
        <v>0</v>
      </c>
      <c r="F118" s="208">
        <v>0</v>
      </c>
      <c r="G118" s="208">
        <v>0</v>
      </c>
      <c r="H118" s="208">
        <v>0</v>
      </c>
      <c r="I118" s="208">
        <v>0</v>
      </c>
      <c r="J118" s="208">
        <v>0</v>
      </c>
      <c r="K118" s="208">
        <v>0</v>
      </c>
      <c r="L118" s="208">
        <v>0</v>
      </c>
      <c r="M118" s="208">
        <v>0</v>
      </c>
      <c r="N118" s="208">
        <v>0</v>
      </c>
      <c r="O118" s="208">
        <v>0</v>
      </c>
      <c r="P118" s="208">
        <v>0</v>
      </c>
      <c r="Q118" s="208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8">
        <v>0</v>
      </c>
      <c r="X118" s="208">
        <v>0</v>
      </c>
      <c r="Y118" s="208">
        <v>0</v>
      </c>
      <c r="Z118" s="208">
        <v>0</v>
      </c>
      <c r="AA118" s="208">
        <v>0</v>
      </c>
      <c r="AB118" s="208">
        <v>0</v>
      </c>
      <c r="AC118" s="208">
        <v>0</v>
      </c>
      <c r="AD118" s="208">
        <v>0</v>
      </c>
      <c r="AE118" s="208">
        <v>0</v>
      </c>
      <c r="AF118" s="208">
        <v>0</v>
      </c>
      <c r="AG118" s="208">
        <v>0</v>
      </c>
      <c r="AH118" s="208">
        <v>0</v>
      </c>
      <c r="AI118" s="208">
        <v>0</v>
      </c>
      <c r="AJ118" s="208">
        <v>0</v>
      </c>
      <c r="AK118" s="208">
        <v>0</v>
      </c>
      <c r="AL118" s="208">
        <v>0</v>
      </c>
      <c r="AM118" s="208">
        <v>0</v>
      </c>
      <c r="AN118" s="208">
        <v>0</v>
      </c>
      <c r="AO118" s="208">
        <v>0</v>
      </c>
      <c r="AP118" s="208">
        <v>0</v>
      </c>
      <c r="AQ118" s="208">
        <v>0</v>
      </c>
      <c r="AR118" s="208">
        <v>0</v>
      </c>
      <c r="AS118" s="208">
        <v>0</v>
      </c>
      <c r="AT118" s="208">
        <v>0</v>
      </c>
      <c r="AU118" s="208">
        <v>0</v>
      </c>
      <c r="AV118" s="208">
        <v>0</v>
      </c>
      <c r="AW118" s="208">
        <v>0</v>
      </c>
      <c r="AX118" s="208">
        <v>0</v>
      </c>
      <c r="AY118" s="208">
        <v>0</v>
      </c>
      <c r="AZ118" s="208">
        <v>0</v>
      </c>
      <c r="BA118" s="208">
        <v>0</v>
      </c>
      <c r="BB118" s="208">
        <v>0</v>
      </c>
      <c r="BC118" s="209">
        <v>0</v>
      </c>
      <c r="BD118" s="210">
        <v>0</v>
      </c>
      <c r="BE118" s="208">
        <v>0</v>
      </c>
      <c r="BF118" s="208">
        <v>0</v>
      </c>
      <c r="BG118" s="208">
        <v>0</v>
      </c>
      <c r="BH118" s="208">
        <v>0</v>
      </c>
      <c r="BI118" s="208">
        <v>0</v>
      </c>
      <c r="BJ118" s="208">
        <v>0</v>
      </c>
      <c r="BK118" s="208">
        <v>0</v>
      </c>
      <c r="BL118" s="211">
        <v>0</v>
      </c>
      <c r="BM118" s="213">
        <v>0</v>
      </c>
    </row>
    <row r="119" spans="1:65">
      <c r="A119" s="86" t="s">
        <v>366</v>
      </c>
      <c r="B119" s="200" t="s">
        <v>367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8">
        <v>0</v>
      </c>
      <c r="X119" s="208">
        <v>0</v>
      </c>
      <c r="Y119" s="208">
        <v>0</v>
      </c>
      <c r="Z119" s="208">
        <v>0</v>
      </c>
      <c r="AA119" s="208">
        <v>0</v>
      </c>
      <c r="AB119" s="208">
        <v>0</v>
      </c>
      <c r="AC119" s="208">
        <v>0</v>
      </c>
      <c r="AD119" s="208">
        <v>0</v>
      </c>
      <c r="AE119" s="208">
        <v>0</v>
      </c>
      <c r="AF119" s="208">
        <v>0</v>
      </c>
      <c r="AG119" s="208">
        <v>0</v>
      </c>
      <c r="AH119" s="208">
        <v>0</v>
      </c>
      <c r="AI119" s="208">
        <v>0</v>
      </c>
      <c r="AJ119" s="208">
        <v>0</v>
      </c>
      <c r="AK119" s="208">
        <v>0</v>
      </c>
      <c r="AL119" s="208">
        <v>0</v>
      </c>
      <c r="AM119" s="208">
        <v>0</v>
      </c>
      <c r="AN119" s="208">
        <v>0</v>
      </c>
      <c r="AO119" s="208">
        <v>0</v>
      </c>
      <c r="AP119" s="208">
        <v>0</v>
      </c>
      <c r="AQ119" s="208">
        <v>0</v>
      </c>
      <c r="AR119" s="208">
        <v>0</v>
      </c>
      <c r="AS119" s="208">
        <v>0</v>
      </c>
      <c r="AT119" s="208">
        <v>0</v>
      </c>
      <c r="AU119" s="208">
        <v>0</v>
      </c>
      <c r="AV119" s="208">
        <v>0</v>
      </c>
      <c r="AW119" s="208">
        <v>0</v>
      </c>
      <c r="AX119" s="208">
        <v>0</v>
      </c>
      <c r="AY119" s="208">
        <v>0</v>
      </c>
      <c r="AZ119" s="208">
        <v>0</v>
      </c>
      <c r="BA119" s="208">
        <v>0</v>
      </c>
      <c r="BB119" s="208">
        <v>0</v>
      </c>
      <c r="BC119" s="209">
        <v>0</v>
      </c>
      <c r="BD119" s="210">
        <v>0</v>
      </c>
      <c r="BE119" s="208">
        <v>0</v>
      </c>
      <c r="BF119" s="208">
        <v>0</v>
      </c>
      <c r="BG119" s="208">
        <v>0</v>
      </c>
      <c r="BH119" s="208">
        <v>0</v>
      </c>
      <c r="BI119" s="208">
        <v>0</v>
      </c>
      <c r="BJ119" s="208">
        <v>0</v>
      </c>
      <c r="BK119" s="208">
        <v>0</v>
      </c>
      <c r="BL119" s="211">
        <v>0</v>
      </c>
      <c r="BM119" s="213">
        <v>0</v>
      </c>
    </row>
    <row r="120" spans="1:65">
      <c r="A120" s="86" t="s">
        <v>368</v>
      </c>
      <c r="B120" s="200" t="s">
        <v>369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  <c r="R120" s="208">
        <v>0</v>
      </c>
      <c r="S120" s="208">
        <v>0</v>
      </c>
      <c r="T120" s="208">
        <v>0</v>
      </c>
      <c r="U120" s="208">
        <v>0</v>
      </c>
      <c r="V120" s="208">
        <v>0</v>
      </c>
      <c r="W120" s="208">
        <v>0</v>
      </c>
      <c r="X120" s="208">
        <v>0</v>
      </c>
      <c r="Y120" s="208">
        <v>0</v>
      </c>
      <c r="Z120" s="208">
        <v>0</v>
      </c>
      <c r="AA120" s="208">
        <v>0</v>
      </c>
      <c r="AB120" s="208">
        <v>0</v>
      </c>
      <c r="AC120" s="208">
        <v>0</v>
      </c>
      <c r="AD120" s="208">
        <v>0</v>
      </c>
      <c r="AE120" s="208">
        <v>0</v>
      </c>
      <c r="AF120" s="208">
        <v>0</v>
      </c>
      <c r="AG120" s="208">
        <v>0</v>
      </c>
      <c r="AH120" s="208">
        <v>0</v>
      </c>
      <c r="AI120" s="208">
        <v>0</v>
      </c>
      <c r="AJ120" s="208">
        <v>0</v>
      </c>
      <c r="AK120" s="208">
        <v>0</v>
      </c>
      <c r="AL120" s="208">
        <v>0</v>
      </c>
      <c r="AM120" s="208">
        <v>0</v>
      </c>
      <c r="AN120" s="208">
        <v>0</v>
      </c>
      <c r="AO120" s="208">
        <v>0</v>
      </c>
      <c r="AP120" s="208">
        <v>0</v>
      </c>
      <c r="AQ120" s="208">
        <v>0</v>
      </c>
      <c r="AR120" s="208">
        <v>0</v>
      </c>
      <c r="AS120" s="208">
        <v>0</v>
      </c>
      <c r="AT120" s="208">
        <v>0</v>
      </c>
      <c r="AU120" s="208">
        <v>0</v>
      </c>
      <c r="AV120" s="208">
        <v>0</v>
      </c>
      <c r="AW120" s="208">
        <v>0</v>
      </c>
      <c r="AX120" s="208">
        <v>0</v>
      </c>
      <c r="AY120" s="208">
        <v>0</v>
      </c>
      <c r="AZ120" s="208">
        <v>0</v>
      </c>
      <c r="BA120" s="208">
        <v>0</v>
      </c>
      <c r="BB120" s="208">
        <v>0</v>
      </c>
      <c r="BC120" s="209">
        <v>0</v>
      </c>
      <c r="BD120" s="210">
        <v>0</v>
      </c>
      <c r="BE120" s="208">
        <v>0</v>
      </c>
      <c r="BF120" s="208">
        <v>0</v>
      </c>
      <c r="BG120" s="208">
        <v>0</v>
      </c>
      <c r="BH120" s="208">
        <v>0</v>
      </c>
      <c r="BI120" s="208">
        <v>0</v>
      </c>
      <c r="BJ120" s="208">
        <v>0</v>
      </c>
      <c r="BK120" s="208">
        <v>0</v>
      </c>
      <c r="BL120" s="211">
        <v>0</v>
      </c>
      <c r="BM120" s="213">
        <v>0</v>
      </c>
    </row>
    <row r="121" spans="1:65">
      <c r="A121" s="86" t="s">
        <v>370</v>
      </c>
      <c r="B121" s="200" t="s">
        <v>371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  <c r="R121" s="208">
        <v>0</v>
      </c>
      <c r="S121" s="208">
        <v>0</v>
      </c>
      <c r="T121" s="208">
        <v>0</v>
      </c>
      <c r="U121" s="208">
        <v>0</v>
      </c>
      <c r="V121" s="208">
        <v>0</v>
      </c>
      <c r="W121" s="208">
        <v>0</v>
      </c>
      <c r="X121" s="208">
        <v>0</v>
      </c>
      <c r="Y121" s="208">
        <v>0</v>
      </c>
      <c r="Z121" s="208">
        <v>0</v>
      </c>
      <c r="AA121" s="208">
        <v>0</v>
      </c>
      <c r="AB121" s="208">
        <v>0</v>
      </c>
      <c r="AC121" s="208">
        <v>0</v>
      </c>
      <c r="AD121" s="208">
        <v>0</v>
      </c>
      <c r="AE121" s="208">
        <v>0</v>
      </c>
      <c r="AF121" s="208">
        <v>0</v>
      </c>
      <c r="AG121" s="208">
        <v>0</v>
      </c>
      <c r="AH121" s="208">
        <v>0</v>
      </c>
      <c r="AI121" s="208">
        <v>0</v>
      </c>
      <c r="AJ121" s="208">
        <v>0</v>
      </c>
      <c r="AK121" s="208">
        <v>0</v>
      </c>
      <c r="AL121" s="208">
        <v>0</v>
      </c>
      <c r="AM121" s="208">
        <v>0</v>
      </c>
      <c r="AN121" s="208">
        <v>0</v>
      </c>
      <c r="AO121" s="208">
        <v>0</v>
      </c>
      <c r="AP121" s="208">
        <v>0</v>
      </c>
      <c r="AQ121" s="208">
        <v>0</v>
      </c>
      <c r="AR121" s="208">
        <v>0</v>
      </c>
      <c r="AS121" s="208">
        <v>0</v>
      </c>
      <c r="AT121" s="208">
        <v>0</v>
      </c>
      <c r="AU121" s="208">
        <v>0</v>
      </c>
      <c r="AV121" s="208">
        <v>0</v>
      </c>
      <c r="AW121" s="208">
        <v>0</v>
      </c>
      <c r="AX121" s="208">
        <v>0</v>
      </c>
      <c r="AY121" s="208">
        <v>0</v>
      </c>
      <c r="AZ121" s="208">
        <v>0</v>
      </c>
      <c r="BA121" s="208">
        <v>0</v>
      </c>
      <c r="BB121" s="208">
        <v>0</v>
      </c>
      <c r="BC121" s="209">
        <v>0</v>
      </c>
      <c r="BD121" s="210">
        <v>0</v>
      </c>
      <c r="BE121" s="208">
        <v>0</v>
      </c>
      <c r="BF121" s="208">
        <v>0</v>
      </c>
      <c r="BG121" s="208">
        <v>0</v>
      </c>
      <c r="BH121" s="208">
        <v>0</v>
      </c>
      <c r="BI121" s="208">
        <v>0</v>
      </c>
      <c r="BJ121" s="208">
        <v>0</v>
      </c>
      <c r="BK121" s="208">
        <v>0</v>
      </c>
      <c r="BL121" s="211">
        <v>0</v>
      </c>
      <c r="BM121" s="213">
        <v>0</v>
      </c>
    </row>
    <row r="122" spans="1:65">
      <c r="A122" s="126" t="s">
        <v>372</v>
      </c>
      <c r="B122" s="219" t="s">
        <v>142</v>
      </c>
      <c r="C122" s="220">
        <v>0</v>
      </c>
      <c r="D122" s="220">
        <v>0</v>
      </c>
      <c r="E122" s="220">
        <v>0</v>
      </c>
      <c r="F122" s="220">
        <v>0</v>
      </c>
      <c r="G122" s="220">
        <v>0</v>
      </c>
      <c r="H122" s="220">
        <v>0</v>
      </c>
      <c r="I122" s="220">
        <v>0</v>
      </c>
      <c r="J122" s="220">
        <v>0</v>
      </c>
      <c r="K122" s="220">
        <v>0</v>
      </c>
      <c r="L122" s="220">
        <v>0</v>
      </c>
      <c r="M122" s="220">
        <v>0</v>
      </c>
      <c r="N122" s="220">
        <v>0</v>
      </c>
      <c r="O122" s="220">
        <v>0</v>
      </c>
      <c r="P122" s="220">
        <v>0</v>
      </c>
      <c r="Q122" s="220">
        <v>0</v>
      </c>
      <c r="R122" s="220">
        <v>0</v>
      </c>
      <c r="S122" s="220">
        <v>0</v>
      </c>
      <c r="T122" s="220"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v>0</v>
      </c>
      <c r="Z122" s="220">
        <v>0</v>
      </c>
      <c r="AA122" s="220">
        <v>0</v>
      </c>
      <c r="AB122" s="220">
        <v>0</v>
      </c>
      <c r="AC122" s="220">
        <v>0</v>
      </c>
      <c r="AD122" s="220">
        <v>0</v>
      </c>
      <c r="AE122" s="220">
        <v>0</v>
      </c>
      <c r="AF122" s="220">
        <v>0</v>
      </c>
      <c r="AG122" s="220">
        <v>0</v>
      </c>
      <c r="AH122" s="220">
        <v>0</v>
      </c>
      <c r="AI122" s="220">
        <v>0</v>
      </c>
      <c r="AJ122" s="220">
        <v>0</v>
      </c>
      <c r="AK122" s="220">
        <v>0</v>
      </c>
      <c r="AL122" s="220">
        <v>0</v>
      </c>
      <c r="AM122" s="220">
        <v>0</v>
      </c>
      <c r="AN122" s="220">
        <v>0</v>
      </c>
      <c r="AO122" s="220">
        <v>0</v>
      </c>
      <c r="AP122" s="220">
        <v>0</v>
      </c>
      <c r="AQ122" s="220">
        <v>0</v>
      </c>
      <c r="AR122" s="220">
        <v>0</v>
      </c>
      <c r="AS122" s="220">
        <v>0</v>
      </c>
      <c r="AT122" s="220">
        <v>0</v>
      </c>
      <c r="AU122" s="220">
        <v>0</v>
      </c>
      <c r="AV122" s="220">
        <v>0</v>
      </c>
      <c r="AW122" s="220">
        <v>0</v>
      </c>
      <c r="AX122" s="220">
        <v>0</v>
      </c>
      <c r="AY122" s="220">
        <v>0</v>
      </c>
      <c r="AZ122" s="220">
        <v>0</v>
      </c>
      <c r="BA122" s="220">
        <v>0</v>
      </c>
      <c r="BB122" s="220">
        <v>0</v>
      </c>
      <c r="BC122" s="224">
        <v>0</v>
      </c>
      <c r="BD122" s="225">
        <v>0</v>
      </c>
      <c r="BE122" s="220">
        <v>0</v>
      </c>
      <c r="BF122" s="220">
        <v>0</v>
      </c>
      <c r="BG122" s="220">
        <v>0</v>
      </c>
      <c r="BH122" s="220">
        <v>0</v>
      </c>
      <c r="BI122" s="220">
        <v>0</v>
      </c>
      <c r="BJ122" s="220">
        <v>0</v>
      </c>
      <c r="BK122" s="220">
        <v>0</v>
      </c>
      <c r="BL122" s="228">
        <v>0</v>
      </c>
      <c r="BM122" s="231">
        <v>0</v>
      </c>
    </row>
    <row r="123" ht="15.75" customHeight="1" spans="1:65">
      <c r="A123" s="221" t="s">
        <v>90</v>
      </c>
      <c r="B123" s="222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3"/>
      <c r="BB123" s="223"/>
      <c r="BC123" s="226"/>
      <c r="BD123" s="227"/>
      <c r="BE123" s="229"/>
      <c r="BF123" s="223"/>
      <c r="BG123" s="229"/>
      <c r="BH123" s="223"/>
      <c r="BI123" s="229"/>
      <c r="BJ123" s="223"/>
      <c r="BK123" s="229"/>
      <c r="BL123" s="230"/>
      <c r="BM123" s="232"/>
    </row>
    <row r="124" spans="3:65">
      <c r="C124">
        <v>1048.79013552572</v>
      </c>
      <c r="D124">
        <v>808.741681450344</v>
      </c>
      <c r="E124">
        <v>48.6577096133082</v>
      </c>
      <c r="F124">
        <v>0.0927371562539382</v>
      </c>
      <c r="G124">
        <v>24.5236318717851</v>
      </c>
      <c r="H124">
        <v>1371.45147537644</v>
      </c>
      <c r="I124">
        <v>1662.81346493635</v>
      </c>
      <c r="J124">
        <v>268.718748933694</v>
      </c>
      <c r="K124">
        <v>435.660364624128</v>
      </c>
      <c r="L124">
        <v>142.415437729036</v>
      </c>
      <c r="M124">
        <v>204.658524244508</v>
      </c>
      <c r="N124">
        <v>608.041225441554</v>
      </c>
      <c r="O124">
        <v>109.763746133205</v>
      </c>
      <c r="P124">
        <v>298.469388979585</v>
      </c>
      <c r="Q124">
        <v>52.4177373294716</v>
      </c>
      <c r="R124">
        <v>177.338521969268</v>
      </c>
      <c r="S124">
        <v>8.52387761070116</v>
      </c>
      <c r="T124">
        <v>1084.60052854028</v>
      </c>
      <c r="U124">
        <v>199.447235955963</v>
      </c>
      <c r="V124">
        <v>38.9002888093775</v>
      </c>
      <c r="W124">
        <v>408.314702154078</v>
      </c>
      <c r="X124">
        <v>241.970365941483</v>
      </c>
      <c r="Y124">
        <v>509.546396069735</v>
      </c>
      <c r="Z124">
        <v>498.68217413149</v>
      </c>
      <c r="AA124">
        <v>223.610717607315</v>
      </c>
      <c r="AB124">
        <v>187.947819287316</v>
      </c>
      <c r="AC124">
        <v>1185.51506524427</v>
      </c>
      <c r="AD124">
        <v>1522.78915180768</v>
      </c>
      <c r="AE124">
        <v>579.43396124379</v>
      </c>
      <c r="AF124">
        <v>48.2171259392571</v>
      </c>
      <c r="AG124">
        <v>778.658852226685</v>
      </c>
      <c r="AH124">
        <v>117.950614344854</v>
      </c>
      <c r="AI124">
        <v>121.926920679355</v>
      </c>
      <c r="AJ124">
        <v>50.0563665981473</v>
      </c>
      <c r="AK124">
        <v>1584.62793978905</v>
      </c>
      <c r="AL124">
        <v>1381.10908882439</v>
      </c>
      <c r="AM124">
        <v>1321.65307031677</v>
      </c>
      <c r="AN124">
        <v>7.6693248585042</v>
      </c>
      <c r="AO124">
        <v>60.5949540172559</v>
      </c>
      <c r="AP124">
        <v>43.5680239084526</v>
      </c>
      <c r="AQ124">
        <v>22.4511414180808</v>
      </c>
      <c r="AR124">
        <v>787.022738244927</v>
      </c>
      <c r="AS124">
        <v>28.9027078163332</v>
      </c>
      <c r="AT124">
        <v>135.990296729668</v>
      </c>
      <c r="AU124">
        <v>120.280845291643</v>
      </c>
      <c r="AV124">
        <v>52.004757423307</v>
      </c>
      <c r="AW124">
        <v>437.349517859876</v>
      </c>
      <c r="AX124">
        <v>151.103692008425</v>
      </c>
      <c r="AY124">
        <v>622.224558536541</v>
      </c>
      <c r="AZ124">
        <v>946.877551696435</v>
      </c>
      <c r="BA124">
        <v>230.512941778684</v>
      </c>
      <c r="BB124">
        <v>0</v>
      </c>
      <c r="BC124">
        <v>23002.5898460248</v>
      </c>
      <c r="BD124">
        <v>250.940416887545</v>
      </c>
      <c r="BE124">
        <v>22039.0998233209</v>
      </c>
      <c r="BF124">
        <v>22290.0402402084</v>
      </c>
      <c r="BG124">
        <v>109.906543134909</v>
      </c>
      <c r="BH124">
        <v>0</v>
      </c>
      <c r="BI124">
        <v>36004.8507689372</v>
      </c>
      <c r="BJ124">
        <v>4951.79928661296</v>
      </c>
      <c r="BK124">
        <v>0</v>
      </c>
      <c r="BL124">
        <v>63356.5968388934</v>
      </c>
      <c r="BM124">
        <v>86359.1866849182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7'!A1" display="Tabela 7 - Destino da margem de comércio sobre produtos locais e importado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4"/>
  <sheetViews>
    <sheetView showGridLines="0" zoomScale="85" zoomScaleNormal="85" workbookViewId="0">
      <pane xSplit="2" ySplit="5" topLeftCell="CV54" activePane="bottomRight" state="frozen"/>
      <selection/>
      <selection pane="topRight"/>
      <selection pane="bottomLeft"/>
      <selection pane="bottomRight" activeCell="DQ6" sqref="DQ6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62" t="s">
        <v>12</v>
      </c>
    </row>
    <row r="2" ht="24" customHeight="1" spans="1:121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</row>
    <row r="3" ht="21.75" customHeight="1" spans="1:131">
      <c r="A3" s="66" t="s">
        <v>20</v>
      </c>
      <c r="B3" s="67" t="s">
        <v>21</v>
      </c>
      <c r="C3" s="68" t="s">
        <v>387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103" t="s">
        <v>374</v>
      </c>
      <c r="BE3" s="104"/>
      <c r="BF3" s="104"/>
      <c r="BG3" s="104"/>
      <c r="BH3" s="104"/>
      <c r="BI3" s="104"/>
      <c r="BJ3" s="104"/>
      <c r="BK3" s="104"/>
      <c r="BL3" s="112"/>
      <c r="BM3" s="113" t="s">
        <v>375</v>
      </c>
      <c r="BN3" s="212"/>
      <c r="BO3" s="67" t="s">
        <v>20</v>
      </c>
      <c r="BP3" s="67" t="s">
        <v>25</v>
      </c>
      <c r="BQ3" s="79" t="s">
        <v>373</v>
      </c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103" t="s">
        <v>374</v>
      </c>
      <c r="DS3" s="104"/>
      <c r="DT3" s="104"/>
      <c r="DU3" s="104"/>
      <c r="DV3" s="104"/>
      <c r="DW3" s="104"/>
      <c r="DX3" s="104"/>
      <c r="DY3" s="104"/>
      <c r="DZ3" s="112"/>
      <c r="EA3" s="113" t="s">
        <v>375</v>
      </c>
    </row>
    <row r="4" ht="21.75" customHeight="1" spans="1:131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72" t="s">
        <v>87</v>
      </c>
      <c r="BC4" s="99" t="s">
        <v>90</v>
      </c>
      <c r="BD4" s="105" t="s">
        <v>376</v>
      </c>
      <c r="BE4" s="106"/>
      <c r="BF4" s="106"/>
      <c r="BG4" s="72" t="s">
        <v>377</v>
      </c>
      <c r="BH4" s="72" t="s">
        <v>378</v>
      </c>
      <c r="BI4" s="72" t="s">
        <v>379</v>
      </c>
      <c r="BJ4" s="72" t="s">
        <v>380</v>
      </c>
      <c r="BK4" s="72" t="s">
        <v>381</v>
      </c>
      <c r="BL4" s="114" t="s">
        <v>382</v>
      </c>
      <c r="BM4" s="115"/>
      <c r="BN4" s="212"/>
      <c r="BO4" s="81"/>
      <c r="BP4" s="81"/>
      <c r="BQ4" s="72" t="s">
        <v>36</v>
      </c>
      <c r="BR4" s="72" t="s">
        <v>37</v>
      </c>
      <c r="BS4" s="72" t="s">
        <v>38</v>
      </c>
      <c r="BT4" s="72" t="s">
        <v>39</v>
      </c>
      <c r="BU4" s="72" t="s">
        <v>40</v>
      </c>
      <c r="BV4" s="72" t="s">
        <v>41</v>
      </c>
      <c r="BW4" s="72" t="s">
        <v>42</v>
      </c>
      <c r="BX4" s="72" t="s">
        <v>43</v>
      </c>
      <c r="BY4" s="72" t="s">
        <v>44</v>
      </c>
      <c r="BZ4" s="72" t="s">
        <v>45</v>
      </c>
      <c r="CA4" s="72" t="s">
        <v>46</v>
      </c>
      <c r="CB4" s="72" t="s">
        <v>47</v>
      </c>
      <c r="CC4" s="72" t="s">
        <v>48</v>
      </c>
      <c r="CD4" s="72" t="s">
        <v>49</v>
      </c>
      <c r="CE4" s="72" t="s">
        <v>50</v>
      </c>
      <c r="CF4" s="72" t="s">
        <v>51</v>
      </c>
      <c r="CG4" s="72" t="s">
        <v>52</v>
      </c>
      <c r="CH4" s="72" t="s">
        <v>53</v>
      </c>
      <c r="CI4" s="72" t="s">
        <v>54</v>
      </c>
      <c r="CJ4" s="72" t="s">
        <v>55</v>
      </c>
      <c r="CK4" s="72" t="s">
        <v>56</v>
      </c>
      <c r="CL4" s="72" t="s">
        <v>57</v>
      </c>
      <c r="CM4" s="72" t="s">
        <v>58</v>
      </c>
      <c r="CN4" s="72" t="s">
        <v>59</v>
      </c>
      <c r="CO4" s="72" t="s">
        <v>60</v>
      </c>
      <c r="CP4" s="72" t="s">
        <v>61</v>
      </c>
      <c r="CQ4" s="72" t="s">
        <v>62</v>
      </c>
      <c r="CR4" s="72" t="s">
        <v>63</v>
      </c>
      <c r="CS4" s="72" t="s">
        <v>64</v>
      </c>
      <c r="CT4" s="72" t="s">
        <v>65</v>
      </c>
      <c r="CU4" s="72" t="s">
        <v>66</v>
      </c>
      <c r="CV4" s="72" t="s">
        <v>67</v>
      </c>
      <c r="CW4" s="72" t="s">
        <v>68</v>
      </c>
      <c r="CX4" s="72" t="s">
        <v>69</v>
      </c>
      <c r="CY4" s="72" t="s">
        <v>70</v>
      </c>
      <c r="CZ4" s="72" t="s">
        <v>71</v>
      </c>
      <c r="DA4" s="72" t="s">
        <v>72</v>
      </c>
      <c r="DB4" s="72" t="s">
        <v>73</v>
      </c>
      <c r="DC4" s="72" t="s">
        <v>74</v>
      </c>
      <c r="DD4" s="72" t="s">
        <v>75</v>
      </c>
      <c r="DE4" s="72" t="s">
        <v>76</v>
      </c>
      <c r="DF4" s="72" t="s">
        <v>77</v>
      </c>
      <c r="DG4" s="72" t="s">
        <v>78</v>
      </c>
      <c r="DH4" s="72" t="s">
        <v>79</v>
      </c>
      <c r="DI4" s="72" t="s">
        <v>80</v>
      </c>
      <c r="DJ4" s="72" t="s">
        <v>81</v>
      </c>
      <c r="DK4" s="72" t="s">
        <v>82</v>
      </c>
      <c r="DL4" s="72" t="s">
        <v>83</v>
      </c>
      <c r="DM4" s="72" t="s">
        <v>84</v>
      </c>
      <c r="DN4" s="72" t="s">
        <v>85</v>
      </c>
      <c r="DO4" s="72" t="s">
        <v>86</v>
      </c>
      <c r="DP4" s="72" t="s">
        <v>87</v>
      </c>
      <c r="DQ4" s="99" t="s">
        <v>90</v>
      </c>
      <c r="DR4" s="105" t="s">
        <v>376</v>
      </c>
      <c r="DS4" s="106"/>
      <c r="DT4" s="106"/>
      <c r="DU4" s="72" t="s">
        <v>377</v>
      </c>
      <c r="DV4" s="72" t="s">
        <v>378</v>
      </c>
      <c r="DW4" s="72" t="s">
        <v>379</v>
      </c>
      <c r="DX4" s="72" t="s">
        <v>380</v>
      </c>
      <c r="DY4" s="72" t="s">
        <v>381</v>
      </c>
      <c r="DZ4" s="114" t="s">
        <v>382</v>
      </c>
      <c r="EA4" s="115"/>
    </row>
    <row r="5" ht="136" customHeight="1" spans="1:131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72" t="s">
        <v>142</v>
      </c>
      <c r="BC5" s="100"/>
      <c r="BD5" s="107" t="s">
        <v>383</v>
      </c>
      <c r="BE5" s="72" t="s">
        <v>384</v>
      </c>
      <c r="BF5" s="72" t="s">
        <v>385</v>
      </c>
      <c r="BG5" s="72"/>
      <c r="BH5" s="72"/>
      <c r="BI5" s="72"/>
      <c r="BJ5" s="72"/>
      <c r="BK5" s="72"/>
      <c r="BL5" s="114"/>
      <c r="BM5" s="116"/>
      <c r="BN5" s="212"/>
      <c r="BO5" s="82"/>
      <c r="BP5" s="82"/>
      <c r="BQ5" s="72" t="s">
        <v>91</v>
      </c>
      <c r="BR5" s="72" t="s">
        <v>92</v>
      </c>
      <c r="BS5" s="72" t="s">
        <v>93</v>
      </c>
      <c r="BT5" s="72" t="s">
        <v>94</v>
      </c>
      <c r="BU5" s="72" t="s">
        <v>95</v>
      </c>
      <c r="BV5" s="72" t="s">
        <v>96</v>
      </c>
      <c r="BW5" s="72" t="s">
        <v>97</v>
      </c>
      <c r="BX5" s="72" t="s">
        <v>98</v>
      </c>
      <c r="BY5" s="72" t="s">
        <v>99</v>
      </c>
      <c r="BZ5" s="72" t="s">
        <v>100</v>
      </c>
      <c r="CA5" s="72" t="s">
        <v>101</v>
      </c>
      <c r="CB5" s="72" t="s">
        <v>102</v>
      </c>
      <c r="CC5" s="72" t="s">
        <v>103</v>
      </c>
      <c r="CD5" s="72" t="s">
        <v>104</v>
      </c>
      <c r="CE5" s="72" t="s">
        <v>105</v>
      </c>
      <c r="CF5" s="72" t="s">
        <v>106</v>
      </c>
      <c r="CG5" s="72" t="s">
        <v>107</v>
      </c>
      <c r="CH5" s="72" t="s">
        <v>108</v>
      </c>
      <c r="CI5" s="72" t="s">
        <v>109</v>
      </c>
      <c r="CJ5" s="72" t="s">
        <v>110</v>
      </c>
      <c r="CK5" s="72" t="s">
        <v>111</v>
      </c>
      <c r="CL5" s="72" t="s">
        <v>112</v>
      </c>
      <c r="CM5" s="72" t="s">
        <v>113</v>
      </c>
      <c r="CN5" s="72" t="s">
        <v>114</v>
      </c>
      <c r="CO5" s="72" t="s">
        <v>115</v>
      </c>
      <c r="CP5" s="72" t="s">
        <v>116</v>
      </c>
      <c r="CQ5" s="72" t="s">
        <v>117</v>
      </c>
      <c r="CR5" s="72" t="s">
        <v>118</v>
      </c>
      <c r="CS5" s="72" t="s">
        <v>119</v>
      </c>
      <c r="CT5" s="72" t="s">
        <v>120</v>
      </c>
      <c r="CU5" s="72" t="s">
        <v>121</v>
      </c>
      <c r="CV5" s="72" t="s">
        <v>122</v>
      </c>
      <c r="CW5" s="72" t="s">
        <v>123</v>
      </c>
      <c r="CX5" s="72" t="s">
        <v>124</v>
      </c>
      <c r="CY5" s="72" t="s">
        <v>125</v>
      </c>
      <c r="CZ5" s="72" t="s">
        <v>126</v>
      </c>
      <c r="DA5" s="72" t="s">
        <v>127</v>
      </c>
      <c r="DB5" s="72" t="s">
        <v>128</v>
      </c>
      <c r="DC5" s="72" t="s">
        <v>129</v>
      </c>
      <c r="DD5" s="72" t="s">
        <v>130</v>
      </c>
      <c r="DE5" s="72" t="s">
        <v>131</v>
      </c>
      <c r="DF5" s="72" t="s">
        <v>132</v>
      </c>
      <c r="DG5" s="72" t="s">
        <v>133</v>
      </c>
      <c r="DH5" s="72" t="s">
        <v>134</v>
      </c>
      <c r="DI5" s="72" t="s">
        <v>135</v>
      </c>
      <c r="DJ5" s="72" t="s">
        <v>136</v>
      </c>
      <c r="DK5" s="72" t="s">
        <v>137</v>
      </c>
      <c r="DL5" s="72" t="s">
        <v>138</v>
      </c>
      <c r="DM5" s="72" t="s">
        <v>139</v>
      </c>
      <c r="DN5" s="72" t="s">
        <v>140</v>
      </c>
      <c r="DO5" s="72" t="s">
        <v>141</v>
      </c>
      <c r="DP5" s="72" t="s">
        <v>142</v>
      </c>
      <c r="DQ5" s="100"/>
      <c r="DR5" s="107" t="s">
        <v>383</v>
      </c>
      <c r="DS5" s="72" t="s">
        <v>384</v>
      </c>
      <c r="DT5" s="72" t="s">
        <v>385</v>
      </c>
      <c r="DU5" s="72"/>
      <c r="DV5" s="72"/>
      <c r="DW5" s="72"/>
      <c r="DX5" s="72"/>
      <c r="DY5" s="72"/>
      <c r="DZ5" s="114"/>
      <c r="EA5" s="116"/>
    </row>
    <row r="6" ht="15.75" customHeight="1" spans="1:131">
      <c r="A6" s="83" t="s">
        <v>143</v>
      </c>
      <c r="B6" s="198" t="s">
        <v>144</v>
      </c>
      <c r="C6" s="85">
        <v>1.07130611186496</v>
      </c>
      <c r="D6" s="85">
        <v>0.306108189887153</v>
      </c>
      <c r="E6" s="85">
        <v>0</v>
      </c>
      <c r="F6" s="85">
        <v>0</v>
      </c>
      <c r="G6" s="85">
        <v>0</v>
      </c>
      <c r="H6" s="85">
        <v>0.151892703356046</v>
      </c>
      <c r="I6" s="85">
        <v>71.0062749035881</v>
      </c>
      <c r="J6" s="85">
        <v>0.905587412501223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1.94212990335579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0.234373713233538</v>
      </c>
      <c r="AZ6" s="85">
        <v>0</v>
      </c>
      <c r="BA6" s="85">
        <v>0</v>
      </c>
      <c r="BB6" s="85">
        <v>0</v>
      </c>
      <c r="BC6" s="101">
        <v>75.6176729377868</v>
      </c>
      <c r="BD6" s="108">
        <v>0</v>
      </c>
      <c r="BE6" s="85">
        <v>22.4813826976063</v>
      </c>
      <c r="BF6" s="85">
        <v>22.4813826976063</v>
      </c>
      <c r="BG6" s="85">
        <v>0</v>
      </c>
      <c r="BH6" s="85">
        <v>0</v>
      </c>
      <c r="BI6" s="85">
        <v>0</v>
      </c>
      <c r="BJ6" s="85">
        <v>0</v>
      </c>
      <c r="BK6" s="85">
        <v>0</v>
      </c>
      <c r="BL6" s="117">
        <v>22.4813826976063</v>
      </c>
      <c r="BM6" s="118">
        <v>98.0990556353931</v>
      </c>
      <c r="BN6" s="212"/>
      <c r="BO6" s="83" t="s">
        <v>36</v>
      </c>
      <c r="BP6" s="84" t="s">
        <v>91</v>
      </c>
      <c r="BQ6" s="85" cm="1">
        <f t="array" ref="BQ6:DP57">MMULT('12'!C6:DO57,C6:BB122)</f>
        <v>35.101206713817</v>
      </c>
      <c r="BR6" s="85">
        <v>39.2360052799778</v>
      </c>
      <c r="BS6" s="85">
        <v>0.465474228960777</v>
      </c>
      <c r="BT6" s="85">
        <v>0</v>
      </c>
      <c r="BU6" s="85">
        <v>0.0059635189370199</v>
      </c>
      <c r="BV6" s="85">
        <v>24.4005077734218</v>
      </c>
      <c r="BW6" s="85">
        <v>486.417431963311</v>
      </c>
      <c r="BX6" s="85">
        <v>23.3040380111745</v>
      </c>
      <c r="BY6" s="85">
        <v>44.625864764987</v>
      </c>
      <c r="BZ6" s="85">
        <v>19.2545242009874</v>
      </c>
      <c r="CA6" s="85">
        <v>3.73123419457707e-7</v>
      </c>
      <c r="CB6" s="85">
        <v>0.11608395739226</v>
      </c>
      <c r="CC6" s="85">
        <v>0.24612484013148</v>
      </c>
      <c r="CD6" s="85">
        <v>0.411264145974312</v>
      </c>
      <c r="CE6" s="85">
        <v>0</v>
      </c>
      <c r="CF6" s="85">
        <v>0.000442543944814634</v>
      </c>
      <c r="CG6" s="85">
        <v>2.22887372298172</v>
      </c>
      <c r="CH6" s="85">
        <v>0.457225736292071</v>
      </c>
      <c r="CI6" s="85">
        <v>0.139206477585685</v>
      </c>
      <c r="CJ6" s="85">
        <v>5.20533134940171e-7</v>
      </c>
      <c r="CK6" s="85">
        <v>0.0772073898452259</v>
      </c>
      <c r="CL6" s="85">
        <v>0.350066156249003</v>
      </c>
      <c r="CM6" s="85">
        <v>0.0346451076039147</v>
      </c>
      <c r="CN6" s="85">
        <v>0.00116855676430799</v>
      </c>
      <c r="CO6" s="85">
        <v>0</v>
      </c>
      <c r="CP6" s="85">
        <v>0.000378504510148756</v>
      </c>
      <c r="CQ6" s="85">
        <v>5.62041368888667e-5</v>
      </c>
      <c r="CR6" s="85">
        <v>2.79744889256568e-5</v>
      </c>
      <c r="CS6" s="85">
        <v>0.00177276652787812</v>
      </c>
      <c r="CT6" s="85">
        <v>2.17922142047717e-6</v>
      </c>
      <c r="CU6" s="85">
        <v>0.0048272639358875</v>
      </c>
      <c r="CV6" s="85">
        <v>1.58078698506746e-8</v>
      </c>
      <c r="CW6" s="85">
        <v>2.04770682468012e-5</v>
      </c>
      <c r="CX6" s="85">
        <v>0.135337908166848</v>
      </c>
      <c r="CY6" s="85">
        <v>0.514810971713857</v>
      </c>
      <c r="CZ6" s="85">
        <v>39.8414544537448</v>
      </c>
      <c r="DA6" s="85">
        <v>0.00127391417299969</v>
      </c>
      <c r="DB6" s="85">
        <v>7.25855260238998e-8</v>
      </c>
      <c r="DC6" s="85">
        <v>0.000419539091239175</v>
      </c>
      <c r="DD6" s="85">
        <v>5.13403117590056e-6</v>
      </c>
      <c r="DE6" s="85">
        <v>1.28090113753234</v>
      </c>
      <c r="DF6" s="85">
        <v>41.7597784251783</v>
      </c>
      <c r="DG6" s="85">
        <v>4.71950541805327e-5</v>
      </c>
      <c r="DH6" s="85">
        <v>1.96957585585419e-6</v>
      </c>
      <c r="DI6" s="85">
        <v>0.0016691992487332</v>
      </c>
      <c r="DJ6" s="85">
        <v>0.0110141566317411</v>
      </c>
      <c r="DK6" s="85">
        <v>6.04415835786564e-5</v>
      </c>
      <c r="DL6" s="85">
        <v>0.136870586924569</v>
      </c>
      <c r="DM6" s="85">
        <v>11.3982846329633</v>
      </c>
      <c r="DN6" s="85">
        <v>3.46653001158301</v>
      </c>
      <c r="DO6" s="85">
        <v>1.64212517944372</v>
      </c>
      <c r="DP6" s="85">
        <v>0</v>
      </c>
      <c r="DQ6" s="101">
        <f t="shared" ref="DQ6:DQ57" si="0">SUM(BQ6:DP6)</f>
        <v>777.070996298919</v>
      </c>
      <c r="DR6" s="108" cm="1">
        <f t="array" ref="DR6:DR57">MMULT('12'!C6:DO57,BD6:BD122)</f>
        <v>0</v>
      </c>
      <c r="DS6" s="85" cm="1">
        <f t="array" ref="DS6:DS57">MMULT('12'!C6:DO57,BE6:BE122)</f>
        <v>200.075468034845</v>
      </c>
      <c r="DT6" s="85">
        <f t="shared" ref="DT6:DT57" si="1">SUM(DR6:DS6)</f>
        <v>200.075468034845</v>
      </c>
      <c r="DU6" s="85" cm="1">
        <f t="array" ref="DU6:DU57">MMULT('12'!C6:DO57,BG6:BG122)</f>
        <v>0</v>
      </c>
      <c r="DV6" s="85" cm="1">
        <f t="array" ref="DV6:DV57">MMULT('12'!C6:DO57,BH6:BH122)</f>
        <v>0</v>
      </c>
      <c r="DW6" s="85" cm="1">
        <f t="array" ref="DW6:DW57">MMULT('12'!C6:DO57,BI6:BI122)</f>
        <v>27.77257402641</v>
      </c>
      <c r="DX6" s="85" cm="1">
        <f t="array" ref="DX6:DX57">MMULT('12'!C6:DO57,BJ6:BJ122)</f>
        <v>0.789015583913343</v>
      </c>
      <c r="DY6" s="85" cm="1">
        <f t="array" ref="DY6:DY57">MMULT('12'!C6:DO57,BK6:BK122)</f>
        <v>0</v>
      </c>
      <c r="DZ6" s="117">
        <f t="shared" ref="DZ6:DZ57" si="2">SUM(DT6,DU6:DY6)</f>
        <v>228.637057645168</v>
      </c>
      <c r="EA6" s="118">
        <f t="shared" ref="EA6:EA57" si="3">SUM(DZ6,DQ6)</f>
        <v>1005.70805394409</v>
      </c>
    </row>
    <row r="7" spans="1:131">
      <c r="A7" s="86" t="s">
        <v>145</v>
      </c>
      <c r="B7" s="200" t="s">
        <v>146</v>
      </c>
      <c r="C7" s="208">
        <v>3.90108507956398</v>
      </c>
      <c r="D7" s="208">
        <v>33.0736066264804</v>
      </c>
      <c r="E7" s="208">
        <v>0.03619152796579</v>
      </c>
      <c r="F7" s="208">
        <v>0</v>
      </c>
      <c r="G7" s="208">
        <v>0</v>
      </c>
      <c r="H7" s="208">
        <v>6.39015990063813</v>
      </c>
      <c r="I7" s="208">
        <v>117.469990935267</v>
      </c>
      <c r="J7" s="208">
        <v>0</v>
      </c>
      <c r="K7" s="208">
        <v>0</v>
      </c>
      <c r="L7" s="208">
        <v>0</v>
      </c>
      <c r="M7" s="208">
        <v>0</v>
      </c>
      <c r="N7" s="208">
        <v>0</v>
      </c>
      <c r="O7" s="208">
        <v>0</v>
      </c>
      <c r="P7" s="208">
        <v>0</v>
      </c>
      <c r="Q7" s="208">
        <v>0</v>
      </c>
      <c r="R7" s="208">
        <v>0</v>
      </c>
      <c r="S7" s="208">
        <v>0</v>
      </c>
      <c r="T7" s="208">
        <v>0</v>
      </c>
      <c r="U7" s="208">
        <v>0</v>
      </c>
      <c r="V7" s="208">
        <v>0</v>
      </c>
      <c r="W7" s="208">
        <v>0</v>
      </c>
      <c r="X7" s="208">
        <v>0</v>
      </c>
      <c r="Y7" s="208">
        <v>0</v>
      </c>
      <c r="Z7" s="208">
        <v>0</v>
      </c>
      <c r="AA7" s="208">
        <v>0</v>
      </c>
      <c r="AB7" s="208">
        <v>0</v>
      </c>
      <c r="AC7" s="208">
        <v>0</v>
      </c>
      <c r="AD7" s="208">
        <v>0</v>
      </c>
      <c r="AE7" s="208">
        <v>0</v>
      </c>
      <c r="AF7" s="208">
        <v>0</v>
      </c>
      <c r="AG7" s="208">
        <v>0</v>
      </c>
      <c r="AH7" s="208">
        <v>0</v>
      </c>
      <c r="AI7" s="208">
        <v>0</v>
      </c>
      <c r="AJ7" s="208">
        <v>0</v>
      </c>
      <c r="AK7" s="208">
        <v>0</v>
      </c>
      <c r="AL7" s="208">
        <v>5.43328368715305</v>
      </c>
      <c r="AM7" s="208">
        <v>0</v>
      </c>
      <c r="AN7" s="208">
        <v>0</v>
      </c>
      <c r="AO7" s="208">
        <v>0</v>
      </c>
      <c r="AP7" s="208">
        <v>0</v>
      </c>
      <c r="AQ7" s="208">
        <v>0</v>
      </c>
      <c r="AR7" s="208">
        <v>1.05191413653204</v>
      </c>
      <c r="AS7" s="208">
        <v>0</v>
      </c>
      <c r="AT7" s="208">
        <v>0</v>
      </c>
      <c r="AU7" s="208">
        <v>0</v>
      </c>
      <c r="AV7" s="208">
        <v>0</v>
      </c>
      <c r="AW7" s="208">
        <v>0</v>
      </c>
      <c r="AX7" s="208">
        <v>0</v>
      </c>
      <c r="AY7" s="208">
        <v>0.900932616791835</v>
      </c>
      <c r="AZ7" s="208">
        <v>0</v>
      </c>
      <c r="BA7" s="208">
        <v>0</v>
      </c>
      <c r="BB7" s="208">
        <v>0</v>
      </c>
      <c r="BC7" s="209">
        <v>168.257164510392</v>
      </c>
      <c r="BD7" s="210">
        <v>0</v>
      </c>
      <c r="BE7" s="208">
        <v>14.8264188502267</v>
      </c>
      <c r="BF7" s="208">
        <v>14.8264188502267</v>
      </c>
      <c r="BG7" s="208">
        <v>0</v>
      </c>
      <c r="BH7" s="208">
        <v>0</v>
      </c>
      <c r="BI7" s="208">
        <v>0.616498758042599</v>
      </c>
      <c r="BJ7" s="208">
        <v>0</v>
      </c>
      <c r="BK7" s="208">
        <v>0</v>
      </c>
      <c r="BL7" s="211">
        <v>15.4429176082693</v>
      </c>
      <c r="BM7" s="213">
        <v>183.700082118662</v>
      </c>
      <c r="BN7" s="212"/>
      <c r="BO7" s="86" t="s">
        <v>37</v>
      </c>
      <c r="BP7" s="87" t="s">
        <v>92</v>
      </c>
      <c r="BQ7" s="208">
        <v>3.92558224193151</v>
      </c>
      <c r="BR7" s="208">
        <v>13.3924513097838</v>
      </c>
      <c r="BS7" s="208">
        <v>0.166487846769201</v>
      </c>
      <c r="BT7" s="208">
        <v>0</v>
      </c>
      <c r="BU7" s="208">
        <v>0.0178023647072769</v>
      </c>
      <c r="BV7" s="208">
        <v>72.0596118875596</v>
      </c>
      <c r="BW7" s="208">
        <v>36.8322689809597</v>
      </c>
      <c r="BX7" s="208">
        <v>2.02060830899959</v>
      </c>
      <c r="BY7" s="208">
        <v>3.05420250442317</v>
      </c>
      <c r="BZ7" s="208">
        <v>1.31805143554914</v>
      </c>
      <c r="CA7" s="208">
        <v>0</v>
      </c>
      <c r="CB7" s="208">
        <v>0.201207154526589</v>
      </c>
      <c r="CC7" s="208">
        <v>0.128884017990771</v>
      </c>
      <c r="CD7" s="208">
        <v>0.198557619324686</v>
      </c>
      <c r="CE7" s="208">
        <v>0</v>
      </c>
      <c r="CF7" s="208">
        <v>0</v>
      </c>
      <c r="CG7" s="208">
        <v>0.193494837388592</v>
      </c>
      <c r="CH7" s="208">
        <v>1.21033026363336</v>
      </c>
      <c r="CI7" s="208">
        <v>0.149526756471053</v>
      </c>
      <c r="CJ7" s="208">
        <v>0</v>
      </c>
      <c r="CK7" s="208">
        <v>0.0371232145080818</v>
      </c>
      <c r="CL7" s="208">
        <v>1.03845437128022</v>
      </c>
      <c r="CM7" s="208">
        <v>0.0347162271618973</v>
      </c>
      <c r="CN7" s="208">
        <v>0.00276234915801736</v>
      </c>
      <c r="CO7" s="208">
        <v>0</v>
      </c>
      <c r="CP7" s="208">
        <v>0.00113817155487221</v>
      </c>
      <c r="CQ7" s="208">
        <v>0.00137257042269765</v>
      </c>
      <c r="CR7" s="208">
        <v>0.000683074992102162</v>
      </c>
      <c r="CS7" s="208">
        <v>0.00544084861198359</v>
      </c>
      <c r="CT7" s="208">
        <v>5.31951197779133e-5</v>
      </c>
      <c r="CU7" s="208">
        <v>0.047378009177381</v>
      </c>
      <c r="CV7" s="208">
        <v>0</v>
      </c>
      <c r="CW7" s="208">
        <v>0.000500073833972319</v>
      </c>
      <c r="CX7" s="208">
        <v>0.0682752745151139</v>
      </c>
      <c r="CY7" s="208">
        <v>1.41766497634307</v>
      </c>
      <c r="CZ7" s="208">
        <v>2.86920673007774</v>
      </c>
      <c r="DA7" s="208">
        <v>0.000442657297261916</v>
      </c>
      <c r="DB7" s="208">
        <v>0</v>
      </c>
      <c r="DC7" s="208">
        <v>0.000210400906573196</v>
      </c>
      <c r="DD7" s="208">
        <v>0.000100347196789182</v>
      </c>
      <c r="DE7" s="208">
        <v>0.269396061188709</v>
      </c>
      <c r="DF7" s="208">
        <v>5.53786895025147</v>
      </c>
      <c r="DG7" s="208">
        <v>5.45328236498998e-5</v>
      </c>
      <c r="DH7" s="208">
        <v>4.58726524465237e-5</v>
      </c>
      <c r="DI7" s="208">
        <v>0.000834400270351908</v>
      </c>
      <c r="DJ7" s="208">
        <v>0.0334740673415655</v>
      </c>
      <c r="DK7" s="208">
        <v>6.39783478409782e-5</v>
      </c>
      <c r="DL7" s="208">
        <v>0.00941428602202495</v>
      </c>
      <c r="DM7" s="208">
        <v>1.12726988598496</v>
      </c>
      <c r="DN7" s="208">
        <v>0.29119586872242</v>
      </c>
      <c r="DO7" s="208">
        <v>0.151212000830284</v>
      </c>
      <c r="DP7" s="208">
        <v>0</v>
      </c>
      <c r="DQ7" s="101">
        <f t="shared" si="0"/>
        <v>147.815419926611</v>
      </c>
      <c r="DR7" s="210">
        <v>0</v>
      </c>
      <c r="DS7" s="208">
        <v>14.7545764523847</v>
      </c>
      <c r="DT7" s="85">
        <f t="shared" si="1"/>
        <v>14.7545764523847</v>
      </c>
      <c r="DU7" s="208">
        <v>0</v>
      </c>
      <c r="DV7" s="208">
        <v>0</v>
      </c>
      <c r="DW7" s="208">
        <v>8.86128075313792</v>
      </c>
      <c r="DX7" s="208">
        <v>1.22597176926283</v>
      </c>
      <c r="DY7" s="208">
        <v>0</v>
      </c>
      <c r="DZ7" s="117">
        <f t="shared" si="2"/>
        <v>24.8418289747854</v>
      </c>
      <c r="EA7" s="118">
        <f t="shared" si="3"/>
        <v>172.657248901397</v>
      </c>
    </row>
    <row r="8" spans="1:131">
      <c r="A8" s="86" t="s">
        <v>147</v>
      </c>
      <c r="B8" s="200" t="s">
        <v>148</v>
      </c>
      <c r="C8" s="208">
        <v>4.46510859437768</v>
      </c>
      <c r="D8" s="208">
        <v>1.28591999094937</v>
      </c>
      <c r="E8" s="208">
        <v>0.00172039732123474</v>
      </c>
      <c r="F8" s="208">
        <v>0</v>
      </c>
      <c r="G8" s="208">
        <v>0</v>
      </c>
      <c r="H8" s="208">
        <v>0.980468269633709</v>
      </c>
      <c r="I8" s="208">
        <v>126.975798662704</v>
      </c>
      <c r="J8" s="208">
        <v>0</v>
      </c>
      <c r="K8" s="208">
        <v>0</v>
      </c>
      <c r="L8" s="208">
        <v>0</v>
      </c>
      <c r="M8" s="208">
        <v>0</v>
      </c>
      <c r="N8" s="208">
        <v>0</v>
      </c>
      <c r="O8" s="208">
        <v>0</v>
      </c>
      <c r="P8" s="208">
        <v>0</v>
      </c>
      <c r="Q8" s="208">
        <v>0</v>
      </c>
      <c r="R8" s="208">
        <v>0</v>
      </c>
      <c r="S8" s="208">
        <v>2.2267070988857</v>
      </c>
      <c r="T8" s="208">
        <v>0</v>
      </c>
      <c r="U8" s="208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8">
        <v>0</v>
      </c>
      <c r="AB8" s="208">
        <v>0</v>
      </c>
      <c r="AC8" s="208">
        <v>0</v>
      </c>
      <c r="AD8" s="208">
        <v>0</v>
      </c>
      <c r="AE8" s="208">
        <v>0</v>
      </c>
      <c r="AF8" s="208">
        <v>0</v>
      </c>
      <c r="AG8" s="208">
        <v>0</v>
      </c>
      <c r="AH8" s="208">
        <v>0</v>
      </c>
      <c r="AI8" s="208">
        <v>0</v>
      </c>
      <c r="AJ8" s="208">
        <v>0</v>
      </c>
      <c r="AK8" s="208">
        <v>0</v>
      </c>
      <c r="AL8" s="208">
        <v>21.544832256739</v>
      </c>
      <c r="AM8" s="208">
        <v>0</v>
      </c>
      <c r="AN8" s="208">
        <v>0</v>
      </c>
      <c r="AO8" s="208">
        <v>0</v>
      </c>
      <c r="AP8" s="208">
        <v>0</v>
      </c>
      <c r="AQ8" s="208">
        <v>0</v>
      </c>
      <c r="AR8" s="208">
        <v>0</v>
      </c>
      <c r="AS8" s="208">
        <v>0</v>
      </c>
      <c r="AT8" s="208">
        <v>0</v>
      </c>
      <c r="AU8" s="208">
        <v>0</v>
      </c>
      <c r="AV8" s="208">
        <v>0</v>
      </c>
      <c r="AW8" s="208">
        <v>0</v>
      </c>
      <c r="AX8" s="208">
        <v>0</v>
      </c>
      <c r="AY8" s="208">
        <v>0</v>
      </c>
      <c r="AZ8" s="208">
        <v>0</v>
      </c>
      <c r="BA8" s="208">
        <v>0</v>
      </c>
      <c r="BB8" s="208">
        <v>0</v>
      </c>
      <c r="BC8" s="209">
        <v>157.480555270611</v>
      </c>
      <c r="BD8" s="210">
        <v>0</v>
      </c>
      <c r="BE8" s="208">
        <v>82.2162831609231</v>
      </c>
      <c r="BF8" s="208">
        <v>82.2162831609231</v>
      </c>
      <c r="BG8" s="208">
        <v>0</v>
      </c>
      <c r="BH8" s="208">
        <v>0</v>
      </c>
      <c r="BI8" s="208">
        <v>0</v>
      </c>
      <c r="BJ8" s="208">
        <v>0</v>
      </c>
      <c r="BK8" s="208">
        <v>0</v>
      </c>
      <c r="BL8" s="211">
        <v>82.2162831609231</v>
      </c>
      <c r="BM8" s="213">
        <v>239.696838431534</v>
      </c>
      <c r="BN8" s="212"/>
      <c r="BO8" s="86" t="s">
        <v>38</v>
      </c>
      <c r="BP8" s="87" t="s">
        <v>93</v>
      </c>
      <c r="BQ8" s="208">
        <v>3.84850325312524</v>
      </c>
      <c r="BR8" s="208">
        <v>5.67592025753101</v>
      </c>
      <c r="BS8" s="208">
        <v>5.57797968443065</v>
      </c>
      <c r="BT8" s="208">
        <v>0</v>
      </c>
      <c r="BU8" s="208">
        <v>0.001498995342819</v>
      </c>
      <c r="BV8" s="208">
        <v>3.74775366999341</v>
      </c>
      <c r="BW8" s="208">
        <v>2.06589168805064</v>
      </c>
      <c r="BX8" s="208">
        <v>0.194030735403174</v>
      </c>
      <c r="BY8" s="208">
        <v>0.346536451726366</v>
      </c>
      <c r="BZ8" s="208">
        <v>0.170522872191236</v>
      </c>
      <c r="CA8" s="208">
        <v>0</v>
      </c>
      <c r="CB8" s="208">
        <v>0.00459971523546566</v>
      </c>
      <c r="CC8" s="208">
        <v>4.87544169345912</v>
      </c>
      <c r="CD8" s="208">
        <v>8.13627131786993</v>
      </c>
      <c r="CE8" s="208">
        <v>0</v>
      </c>
      <c r="CF8" s="208">
        <v>0</v>
      </c>
      <c r="CG8" s="208">
        <v>0.00518900038112231</v>
      </c>
      <c r="CH8" s="208">
        <v>1.39189406610818</v>
      </c>
      <c r="CI8" s="208">
        <v>0.00847818533856395</v>
      </c>
      <c r="CJ8" s="208">
        <v>0</v>
      </c>
      <c r="CK8" s="208">
        <v>1.53209278023468</v>
      </c>
      <c r="CL8" s="208">
        <v>0.1987785084203</v>
      </c>
      <c r="CM8" s="208">
        <v>0.547453385441801</v>
      </c>
      <c r="CN8" s="208">
        <v>5.29769588353824e-5</v>
      </c>
      <c r="CO8" s="208">
        <v>0</v>
      </c>
      <c r="CP8" s="208">
        <v>9.58396238556453e-5</v>
      </c>
      <c r="CQ8" s="208">
        <v>1.3800214261877e-5</v>
      </c>
      <c r="CR8" s="208">
        <v>6.86783067160426e-6</v>
      </c>
      <c r="CS8" s="208">
        <v>0.000448816773214082</v>
      </c>
      <c r="CT8" s="208">
        <v>5.34838896774859e-7</v>
      </c>
      <c r="CU8" s="208">
        <v>0.00121047852125055</v>
      </c>
      <c r="CV8" s="208">
        <v>0</v>
      </c>
      <c r="CW8" s="208">
        <v>5.02788486583647e-6</v>
      </c>
      <c r="CX8" s="208">
        <v>0.00597983677745973</v>
      </c>
      <c r="CY8" s="208">
        <v>1.26044838582609</v>
      </c>
      <c r="CZ8" s="208">
        <v>0.453138843791816</v>
      </c>
      <c r="DA8" s="208">
        <v>1.88758338896211e-5</v>
      </c>
      <c r="DB8" s="208">
        <v>0</v>
      </c>
      <c r="DC8" s="208">
        <v>9.75231855648756e-6</v>
      </c>
      <c r="DD8" s="208">
        <v>1.00891931908873e-6</v>
      </c>
      <c r="DE8" s="208">
        <v>0.0360624124094729</v>
      </c>
      <c r="DF8" s="208">
        <v>1.00293235789254</v>
      </c>
      <c r="DG8" s="208">
        <v>7.69233400203105e-6</v>
      </c>
      <c r="DH8" s="208">
        <v>4.61216723057779e-7</v>
      </c>
      <c r="DI8" s="208">
        <v>3.87628221370199e-5</v>
      </c>
      <c r="DJ8" s="208">
        <v>0.00278840122419572</v>
      </c>
      <c r="DK8" s="208">
        <v>8.46256054320422e-6</v>
      </c>
      <c r="DL8" s="208">
        <v>0.00106309105951714</v>
      </c>
      <c r="DM8" s="208">
        <v>0.327196968580699</v>
      </c>
      <c r="DN8" s="208">
        <v>0.0284762806801955</v>
      </c>
      <c r="DO8" s="208">
        <v>0.0128762518074072</v>
      </c>
      <c r="DP8" s="208">
        <v>0</v>
      </c>
      <c r="DQ8" s="101">
        <f t="shared" si="0"/>
        <v>41.4617184489841</v>
      </c>
      <c r="DR8" s="210">
        <v>0</v>
      </c>
      <c r="DS8" s="208">
        <v>5.24386323641883</v>
      </c>
      <c r="DT8" s="85">
        <f t="shared" si="1"/>
        <v>5.24386323641883</v>
      </c>
      <c r="DU8" s="208">
        <v>0</v>
      </c>
      <c r="DV8" s="208">
        <v>0</v>
      </c>
      <c r="DW8" s="208">
        <v>7.96721055147388</v>
      </c>
      <c r="DX8" s="208">
        <v>0.00967115218282139</v>
      </c>
      <c r="DY8" s="208">
        <v>0</v>
      </c>
      <c r="DZ8" s="117">
        <f t="shared" si="2"/>
        <v>13.2207449400755</v>
      </c>
      <c r="EA8" s="118">
        <f t="shared" si="3"/>
        <v>54.6824633890596</v>
      </c>
    </row>
    <row r="9" spans="1:131">
      <c r="A9" s="86" t="s">
        <v>149</v>
      </c>
      <c r="B9" s="200" t="s">
        <v>150</v>
      </c>
      <c r="C9" s="208">
        <v>27.870496061515</v>
      </c>
      <c r="D9" s="208">
        <v>7.88537801541073</v>
      </c>
      <c r="E9" s="208">
        <v>0.151618801820907</v>
      </c>
      <c r="F9" s="208">
        <v>0</v>
      </c>
      <c r="G9" s="208">
        <v>0</v>
      </c>
      <c r="H9" s="208">
        <v>0.299536876192089</v>
      </c>
      <c r="I9" s="208">
        <v>120.226353798856</v>
      </c>
      <c r="J9" s="208">
        <v>21.7843366877481</v>
      </c>
      <c r="K9" s="208">
        <v>48.2165859698069</v>
      </c>
      <c r="L9" s="208">
        <v>20.8030610389024</v>
      </c>
      <c r="M9" s="208">
        <v>0</v>
      </c>
      <c r="N9" s="208">
        <v>0</v>
      </c>
      <c r="O9" s="208">
        <v>0</v>
      </c>
      <c r="P9" s="208">
        <v>0</v>
      </c>
      <c r="Q9" s="208">
        <v>0</v>
      </c>
      <c r="R9" s="208">
        <v>0</v>
      </c>
      <c r="S9" s="208">
        <v>0.114407145614409</v>
      </c>
      <c r="T9" s="208">
        <v>0</v>
      </c>
      <c r="U9" s="208">
        <v>0</v>
      </c>
      <c r="V9" s="208">
        <v>0</v>
      </c>
      <c r="W9" s="208">
        <v>0</v>
      </c>
      <c r="X9" s="208">
        <v>0</v>
      </c>
      <c r="Y9" s="208">
        <v>0</v>
      </c>
      <c r="Z9" s="208">
        <v>0</v>
      </c>
      <c r="AA9" s="208">
        <v>0</v>
      </c>
      <c r="AB9" s="208">
        <v>0</v>
      </c>
      <c r="AC9" s="208">
        <v>0</v>
      </c>
      <c r="AD9" s="208">
        <v>0</v>
      </c>
      <c r="AE9" s="208">
        <v>0</v>
      </c>
      <c r="AF9" s="208">
        <v>0</v>
      </c>
      <c r="AG9" s="208">
        <v>0</v>
      </c>
      <c r="AH9" s="208">
        <v>0</v>
      </c>
      <c r="AI9" s="208">
        <v>0</v>
      </c>
      <c r="AJ9" s="208">
        <v>0.124531759456977</v>
      </c>
      <c r="AK9" s="208">
        <v>0</v>
      </c>
      <c r="AL9" s="208">
        <v>12.7730628422252</v>
      </c>
      <c r="AM9" s="208">
        <v>0</v>
      </c>
      <c r="AN9" s="208">
        <v>0</v>
      </c>
      <c r="AO9" s="208">
        <v>0</v>
      </c>
      <c r="AP9" s="208">
        <v>0</v>
      </c>
      <c r="AQ9" s="208">
        <v>0.912464865484991</v>
      </c>
      <c r="AR9" s="208">
        <v>36.3376778332438</v>
      </c>
      <c r="AS9" s="208">
        <v>0</v>
      </c>
      <c r="AT9" s="208">
        <v>0</v>
      </c>
      <c r="AU9" s="208">
        <v>0</v>
      </c>
      <c r="AV9" s="208">
        <v>0</v>
      </c>
      <c r="AW9" s="208">
        <v>0</v>
      </c>
      <c r="AX9" s="208">
        <v>0.147875809982017</v>
      </c>
      <c r="AY9" s="208">
        <v>9.30831506217532</v>
      </c>
      <c r="AZ9" s="208">
        <v>3.46890355480049</v>
      </c>
      <c r="BA9" s="208">
        <v>1.71283508849599</v>
      </c>
      <c r="BB9" s="208">
        <v>0</v>
      </c>
      <c r="BC9" s="209">
        <v>312.137441211731</v>
      </c>
      <c r="BD9" s="210">
        <v>0</v>
      </c>
      <c r="BE9" s="208">
        <v>32.5993656548949</v>
      </c>
      <c r="BF9" s="208">
        <v>32.5993656548949</v>
      </c>
      <c r="BG9" s="208">
        <v>0</v>
      </c>
      <c r="BH9" s="208">
        <v>0</v>
      </c>
      <c r="BI9" s="208">
        <v>14.0753261656056</v>
      </c>
      <c r="BJ9" s="208">
        <v>0</v>
      </c>
      <c r="BK9" s="208">
        <v>0</v>
      </c>
      <c r="BL9" s="211">
        <v>46.6746918205005</v>
      </c>
      <c r="BM9" s="213">
        <v>358.812133032232</v>
      </c>
      <c r="BN9" s="212"/>
      <c r="BO9" s="86" t="s">
        <v>39</v>
      </c>
      <c r="BP9" s="87" t="s">
        <v>94</v>
      </c>
      <c r="BQ9" s="208">
        <v>0</v>
      </c>
      <c r="BR9" s="208">
        <v>0</v>
      </c>
      <c r="BS9" s="208">
        <v>0</v>
      </c>
      <c r="BT9" s="208">
        <v>3.3931442415183e-5</v>
      </c>
      <c r="BU9" s="208">
        <v>0</v>
      </c>
      <c r="BV9" s="208">
        <v>0</v>
      </c>
      <c r="BW9" s="208">
        <v>0</v>
      </c>
      <c r="BX9" s="208">
        <v>0</v>
      </c>
      <c r="BY9" s="208">
        <v>0</v>
      </c>
      <c r="BZ9" s="208">
        <v>0</v>
      </c>
      <c r="CA9" s="208">
        <v>0</v>
      </c>
      <c r="CB9" s="208">
        <v>0</v>
      </c>
      <c r="CC9" s="208">
        <v>0</v>
      </c>
      <c r="CD9" s="208">
        <v>0</v>
      </c>
      <c r="CE9" s="208">
        <v>0</v>
      </c>
      <c r="CF9" s="208">
        <v>67.6726628161865</v>
      </c>
      <c r="CG9" s="208">
        <v>0</v>
      </c>
      <c r="CH9" s="208">
        <v>0</v>
      </c>
      <c r="CI9" s="208">
        <v>0</v>
      </c>
      <c r="CJ9" s="208">
        <v>0</v>
      </c>
      <c r="CK9" s="208">
        <v>0</v>
      </c>
      <c r="CL9" s="208">
        <v>0</v>
      </c>
      <c r="CM9" s="208">
        <v>0</v>
      </c>
      <c r="CN9" s="208">
        <v>0</v>
      </c>
      <c r="CO9" s="208">
        <v>0</v>
      </c>
      <c r="CP9" s="208">
        <v>0</v>
      </c>
      <c r="CQ9" s="208">
        <v>0</v>
      </c>
      <c r="CR9" s="208">
        <v>0</v>
      </c>
      <c r="CS9" s="208">
        <v>0</v>
      </c>
      <c r="CT9" s="208">
        <v>0</v>
      </c>
      <c r="CU9" s="208">
        <v>0</v>
      </c>
      <c r="CV9" s="208">
        <v>0</v>
      </c>
      <c r="CW9" s="208">
        <v>0</v>
      </c>
      <c r="CX9" s="208">
        <v>0</v>
      </c>
      <c r="CY9" s="208">
        <v>0</v>
      </c>
      <c r="CZ9" s="208">
        <v>0</v>
      </c>
      <c r="DA9" s="208">
        <v>0</v>
      </c>
      <c r="DB9" s="208">
        <v>0</v>
      </c>
      <c r="DC9" s="208">
        <v>0</v>
      </c>
      <c r="DD9" s="208">
        <v>0</v>
      </c>
      <c r="DE9" s="208">
        <v>0</v>
      </c>
      <c r="DF9" s="208">
        <v>0</v>
      </c>
      <c r="DG9" s="208">
        <v>0</v>
      </c>
      <c r="DH9" s="208">
        <v>0</v>
      </c>
      <c r="DI9" s="208">
        <v>0</v>
      </c>
      <c r="DJ9" s="208">
        <v>0</v>
      </c>
      <c r="DK9" s="208">
        <v>0</v>
      </c>
      <c r="DL9" s="208">
        <v>0</v>
      </c>
      <c r="DM9" s="208">
        <v>0</v>
      </c>
      <c r="DN9" s="208">
        <v>0</v>
      </c>
      <c r="DO9" s="208">
        <v>0</v>
      </c>
      <c r="DP9" s="208">
        <v>0</v>
      </c>
      <c r="DQ9" s="101">
        <f t="shared" si="0"/>
        <v>67.6726967476289</v>
      </c>
      <c r="DR9" s="210">
        <v>0</v>
      </c>
      <c r="DS9" s="208">
        <v>0.0540534063435447</v>
      </c>
      <c r="DT9" s="85">
        <f t="shared" si="1"/>
        <v>0.0540534063435447</v>
      </c>
      <c r="DU9" s="208">
        <v>0</v>
      </c>
      <c r="DV9" s="208">
        <v>0</v>
      </c>
      <c r="DW9" s="208">
        <v>0</v>
      </c>
      <c r="DX9" s="208">
        <v>0</v>
      </c>
      <c r="DY9" s="208">
        <v>0</v>
      </c>
      <c r="DZ9" s="117">
        <f t="shared" si="2"/>
        <v>0.0540534063435447</v>
      </c>
      <c r="EA9" s="118">
        <f t="shared" si="3"/>
        <v>67.7267501539725</v>
      </c>
    </row>
    <row r="10" spans="1:131">
      <c r="A10" s="86" t="s">
        <v>151</v>
      </c>
      <c r="B10" s="200" t="s">
        <v>152</v>
      </c>
      <c r="C10" s="208">
        <v>0.31956769560117</v>
      </c>
      <c r="D10" s="208">
        <v>0.169488366520469</v>
      </c>
      <c r="E10" s="208">
        <v>0</v>
      </c>
      <c r="F10" s="208">
        <v>0</v>
      </c>
      <c r="G10" s="208">
        <v>0</v>
      </c>
      <c r="H10" s="208">
        <v>0</v>
      </c>
      <c r="I10" s="208">
        <v>83.0434910065703</v>
      </c>
      <c r="J10" s="208">
        <v>1.5983081024355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1.13987070004724</v>
      </c>
      <c r="AM10" s="208">
        <v>0</v>
      </c>
      <c r="AN10" s="208">
        <v>0</v>
      </c>
      <c r="AO10" s="208">
        <v>0</v>
      </c>
      <c r="AP10" s="208">
        <v>0</v>
      </c>
      <c r="AQ10" s="208">
        <v>0.431689102007442</v>
      </c>
      <c r="AR10" s="208">
        <v>6.17359382096361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1.54755808916447</v>
      </c>
      <c r="AZ10" s="208">
        <v>0.204280113534854</v>
      </c>
      <c r="BA10" s="208">
        <v>0.0453431638197297</v>
      </c>
      <c r="BB10" s="208">
        <v>0</v>
      </c>
      <c r="BC10" s="209">
        <v>94.6731901606648</v>
      </c>
      <c r="BD10" s="210">
        <v>0</v>
      </c>
      <c r="BE10" s="208">
        <v>57.7952484995486</v>
      </c>
      <c r="BF10" s="208">
        <v>57.7952484995486</v>
      </c>
      <c r="BG10" s="208">
        <v>0</v>
      </c>
      <c r="BH10" s="208">
        <v>0</v>
      </c>
      <c r="BI10" s="208">
        <v>10.0570744053564</v>
      </c>
      <c r="BJ10" s="208">
        <v>0.507437047343295</v>
      </c>
      <c r="BK10" s="208">
        <v>0</v>
      </c>
      <c r="BL10" s="211">
        <v>68.3597599522483</v>
      </c>
      <c r="BM10" s="213">
        <v>163.032950112913</v>
      </c>
      <c r="BN10" s="212"/>
      <c r="BO10" s="86" t="s">
        <v>40</v>
      </c>
      <c r="BP10" s="87" t="s">
        <v>95</v>
      </c>
      <c r="BQ10" s="208">
        <v>0.391668960564159</v>
      </c>
      <c r="BR10" s="208">
        <v>0.986280628110432</v>
      </c>
      <c r="BS10" s="208">
        <v>0</v>
      </c>
      <c r="BT10" s="208">
        <v>0</v>
      </c>
      <c r="BU10" s="208">
        <v>0.580655744293498</v>
      </c>
      <c r="BV10" s="208">
        <v>0.406499957668806</v>
      </c>
      <c r="BW10" s="208">
        <v>1.12771572489032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0.925840841015406</v>
      </c>
      <c r="CG10" s="208">
        <v>0.0841068983697519</v>
      </c>
      <c r="CH10" s="208">
        <v>44.4603116682075</v>
      </c>
      <c r="CI10" s="208">
        <v>0.204939125788741</v>
      </c>
      <c r="CJ10" s="208">
        <v>0</v>
      </c>
      <c r="CK10" s="208">
        <v>0</v>
      </c>
      <c r="CL10" s="208">
        <v>33.8081655805093</v>
      </c>
      <c r="CM10" s="208">
        <v>72.832491372773</v>
      </c>
      <c r="CN10" s="208">
        <v>0</v>
      </c>
      <c r="CO10" s="208">
        <v>0</v>
      </c>
      <c r="CP10" s="208">
        <v>0.0371512909670674</v>
      </c>
      <c r="CQ10" s="208">
        <v>0</v>
      </c>
      <c r="CR10" s="208">
        <v>0</v>
      </c>
      <c r="CS10" s="208">
        <v>1.32382729386364</v>
      </c>
      <c r="CT10" s="208">
        <v>0</v>
      </c>
      <c r="CU10" s="208">
        <v>0.323163515412085</v>
      </c>
      <c r="CV10" s="208">
        <v>0</v>
      </c>
      <c r="CW10" s="208">
        <v>0.00817699874223343</v>
      </c>
      <c r="CX10" s="208">
        <v>1.97114283656077</v>
      </c>
      <c r="CY10" s="208">
        <v>44.7968068023365</v>
      </c>
      <c r="CZ10" s="208">
        <v>0.350902213096796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1.07931515882086</v>
      </c>
      <c r="DK10" s="208">
        <v>0.107009153907915</v>
      </c>
      <c r="DL10" s="208">
        <v>0</v>
      </c>
      <c r="DM10" s="208">
        <v>0.505544446563303</v>
      </c>
      <c r="DN10" s="208">
        <v>0</v>
      </c>
      <c r="DO10" s="208">
        <v>0</v>
      </c>
      <c r="DP10" s="208">
        <v>0</v>
      </c>
      <c r="DQ10" s="101">
        <f t="shared" si="0"/>
        <v>206.311716212462</v>
      </c>
      <c r="DR10" s="210">
        <v>0</v>
      </c>
      <c r="DS10" s="208">
        <v>8.98918118820028</v>
      </c>
      <c r="DT10" s="85">
        <f t="shared" si="1"/>
        <v>8.98918118820028</v>
      </c>
      <c r="DU10" s="208">
        <v>0</v>
      </c>
      <c r="DV10" s="208">
        <v>0</v>
      </c>
      <c r="DW10" s="208">
        <v>0</v>
      </c>
      <c r="DX10" s="208">
        <v>0</v>
      </c>
      <c r="DY10" s="208">
        <v>0</v>
      </c>
      <c r="DZ10" s="117">
        <f t="shared" si="2"/>
        <v>8.98918118820028</v>
      </c>
      <c r="EA10" s="118">
        <f t="shared" si="3"/>
        <v>215.300897400662</v>
      </c>
    </row>
    <row r="11" spans="1:131">
      <c r="A11" s="86" t="s">
        <v>153</v>
      </c>
      <c r="B11" s="200" t="s">
        <v>154</v>
      </c>
      <c r="C11" s="208">
        <v>0.224431051418328</v>
      </c>
      <c r="D11" s="208">
        <v>0.0592099481091449</v>
      </c>
      <c r="E11" s="208">
        <v>0</v>
      </c>
      <c r="F11" s="208">
        <v>0</v>
      </c>
      <c r="G11" s="208">
        <v>0</v>
      </c>
      <c r="H11" s="208">
        <v>8.3655459013021</v>
      </c>
      <c r="I11" s="208">
        <v>0</v>
      </c>
      <c r="J11" s="208">
        <v>0</v>
      </c>
      <c r="K11" s="208">
        <v>0</v>
      </c>
      <c r="L11" s="208">
        <v>0</v>
      </c>
      <c r="M11" s="208">
        <v>0</v>
      </c>
      <c r="N11" s="208">
        <v>0</v>
      </c>
      <c r="O11" s="208">
        <v>0</v>
      </c>
      <c r="P11" s="208">
        <v>0</v>
      </c>
      <c r="Q11" s="208">
        <v>0</v>
      </c>
      <c r="R11" s="208">
        <v>0</v>
      </c>
      <c r="S11" s="208">
        <v>0</v>
      </c>
      <c r="T11" s="208">
        <v>0</v>
      </c>
      <c r="U11" s="208">
        <v>0</v>
      </c>
      <c r="V11" s="208">
        <v>0</v>
      </c>
      <c r="W11" s="208">
        <v>0</v>
      </c>
      <c r="X11" s="208">
        <v>0</v>
      </c>
      <c r="Y11" s="208">
        <v>0</v>
      </c>
      <c r="Z11" s="208">
        <v>0</v>
      </c>
      <c r="AA11" s="208">
        <v>0</v>
      </c>
      <c r="AB11" s="208">
        <v>0</v>
      </c>
      <c r="AC11" s="208">
        <v>0</v>
      </c>
      <c r="AD11" s="208">
        <v>0</v>
      </c>
      <c r="AE11" s="208">
        <v>0</v>
      </c>
      <c r="AF11" s="208">
        <v>0</v>
      </c>
      <c r="AG11" s="208">
        <v>0</v>
      </c>
      <c r="AH11" s="208">
        <v>0</v>
      </c>
      <c r="AI11" s="208">
        <v>0</v>
      </c>
      <c r="AJ11" s="208">
        <v>0</v>
      </c>
      <c r="AK11" s="208">
        <v>0</v>
      </c>
      <c r="AL11" s="208">
        <v>0</v>
      </c>
      <c r="AM11" s="208">
        <v>0</v>
      </c>
      <c r="AN11" s="208">
        <v>0</v>
      </c>
      <c r="AO11" s="208">
        <v>0</v>
      </c>
      <c r="AP11" s="208">
        <v>0</v>
      </c>
      <c r="AQ11" s="208">
        <v>0</v>
      </c>
      <c r="AR11" s="208">
        <v>0</v>
      </c>
      <c r="AS11" s="208">
        <v>0</v>
      </c>
      <c r="AT11" s="208">
        <v>0</v>
      </c>
      <c r="AU11" s="208">
        <v>0</v>
      </c>
      <c r="AV11" s="208">
        <v>0</v>
      </c>
      <c r="AW11" s="208">
        <v>0</v>
      </c>
      <c r="AX11" s="208">
        <v>0</v>
      </c>
      <c r="AY11" s="208">
        <v>0</v>
      </c>
      <c r="AZ11" s="208">
        <v>0</v>
      </c>
      <c r="BA11" s="208">
        <v>0</v>
      </c>
      <c r="BB11" s="208">
        <v>0</v>
      </c>
      <c r="BC11" s="209">
        <v>8.64918690082957</v>
      </c>
      <c r="BD11" s="210">
        <v>0</v>
      </c>
      <c r="BE11" s="208">
        <v>0.30476294422946</v>
      </c>
      <c r="BF11" s="208">
        <v>0.30476294422946</v>
      </c>
      <c r="BG11" s="208">
        <v>0</v>
      </c>
      <c r="BH11" s="208">
        <v>0</v>
      </c>
      <c r="BI11" s="208">
        <v>0</v>
      </c>
      <c r="BJ11" s="208">
        <v>1.51925894163774</v>
      </c>
      <c r="BK11" s="208">
        <v>0</v>
      </c>
      <c r="BL11" s="211">
        <v>1.8240218858672</v>
      </c>
      <c r="BM11" s="213">
        <v>10.4732087866968</v>
      </c>
      <c r="BN11" s="212"/>
      <c r="BO11" s="86" t="s">
        <v>41</v>
      </c>
      <c r="BP11" s="87" t="s">
        <v>96</v>
      </c>
      <c r="BQ11" s="208">
        <v>0</v>
      </c>
      <c r="BR11" s="208">
        <v>3.16080546139457</v>
      </c>
      <c r="BS11" s="208">
        <v>0</v>
      </c>
      <c r="BT11" s="208">
        <v>0</v>
      </c>
      <c r="BU11" s="208">
        <v>0</v>
      </c>
      <c r="BV11" s="208">
        <v>70.4297100553651</v>
      </c>
      <c r="BW11" s="208">
        <v>4.74281339557905</v>
      </c>
      <c r="BX11" s="208">
        <v>0</v>
      </c>
      <c r="BY11" s="208">
        <v>0</v>
      </c>
      <c r="BZ11" s="208">
        <v>0</v>
      </c>
      <c r="CA11" s="208">
        <v>0</v>
      </c>
      <c r="CB11" s="208">
        <v>21.1363675023294</v>
      </c>
      <c r="CC11" s="208">
        <v>0</v>
      </c>
      <c r="CD11" s="208">
        <v>0</v>
      </c>
      <c r="CE11" s="208">
        <v>0</v>
      </c>
      <c r="CF11" s="208">
        <v>0</v>
      </c>
      <c r="CG11" s="208">
        <v>0.356768867541376</v>
      </c>
      <c r="CH11" s="208">
        <v>0</v>
      </c>
      <c r="CI11" s="208">
        <v>1.4505080367142</v>
      </c>
      <c r="CJ11" s="208">
        <v>0</v>
      </c>
      <c r="CK11" s="208">
        <v>0</v>
      </c>
      <c r="CL11" s="208">
        <v>0</v>
      </c>
      <c r="CM11" s="208">
        <v>0</v>
      </c>
      <c r="CN11" s="208">
        <v>0.206739760433596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1.01354981137014</v>
      </c>
      <c r="DA11" s="208">
        <v>0</v>
      </c>
      <c r="DB11" s="208">
        <v>0</v>
      </c>
      <c r="DC11" s="208">
        <v>0</v>
      </c>
      <c r="DD11" s="208">
        <v>0</v>
      </c>
      <c r="DE11" s="208">
        <v>0.782500420622667</v>
      </c>
      <c r="DF11" s="208">
        <v>48.5916415103778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13.1406400295007</v>
      </c>
      <c r="DN11" s="208">
        <v>3.88547018245312</v>
      </c>
      <c r="DO11" s="208">
        <v>0.419990942895897</v>
      </c>
      <c r="DP11" s="208">
        <v>0</v>
      </c>
      <c r="DQ11" s="101">
        <f t="shared" si="0"/>
        <v>169.317505976578</v>
      </c>
      <c r="DR11" s="210">
        <v>0.0365939583620802</v>
      </c>
      <c r="DS11" s="208">
        <v>117.612615345497</v>
      </c>
      <c r="DT11" s="85">
        <f t="shared" si="1"/>
        <v>117.649209303859</v>
      </c>
      <c r="DU11" s="208">
        <v>0</v>
      </c>
      <c r="DV11" s="208">
        <v>0</v>
      </c>
      <c r="DW11" s="208">
        <v>34.4611643254439</v>
      </c>
      <c r="DX11" s="208">
        <v>0</v>
      </c>
      <c r="DY11" s="208">
        <v>0</v>
      </c>
      <c r="DZ11" s="117">
        <f t="shared" si="2"/>
        <v>152.110373629303</v>
      </c>
      <c r="EA11" s="118">
        <f t="shared" si="3"/>
        <v>321.427879605881</v>
      </c>
    </row>
    <row r="12" spans="1:131">
      <c r="A12" s="86" t="s">
        <v>155</v>
      </c>
      <c r="B12" s="200" t="s">
        <v>156</v>
      </c>
      <c r="C12" s="208">
        <v>0.174613745284997</v>
      </c>
      <c r="D12" s="208">
        <v>0.721968686233674</v>
      </c>
      <c r="E12" s="208">
        <v>0.00921663032743989</v>
      </c>
      <c r="F12" s="208">
        <v>0</v>
      </c>
      <c r="G12" s="208">
        <v>0</v>
      </c>
      <c r="H12" s="208">
        <v>78.6510945497182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0.22227537546637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0.0428733737705635</v>
      </c>
      <c r="BB12" s="208">
        <v>0</v>
      </c>
      <c r="BC12" s="209">
        <v>79.8220423608012</v>
      </c>
      <c r="BD12" s="210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4.80148463570875</v>
      </c>
      <c r="BJ12" s="208">
        <v>0</v>
      </c>
      <c r="BK12" s="208">
        <v>0</v>
      </c>
      <c r="BL12" s="211">
        <v>4.80148463570875</v>
      </c>
      <c r="BM12" s="213">
        <v>84.62352699651</v>
      </c>
      <c r="BN12" s="212"/>
      <c r="BO12" s="86" t="s">
        <v>42</v>
      </c>
      <c r="BP12" s="87" t="s">
        <v>97</v>
      </c>
      <c r="BQ12" s="208">
        <v>6.46402090829092</v>
      </c>
      <c r="BR12" s="208">
        <v>56.0392359760058</v>
      </c>
      <c r="BS12" s="208">
        <v>0.819900939145545</v>
      </c>
      <c r="BT12" s="208">
        <v>0</v>
      </c>
      <c r="BU12" s="208">
        <v>0.040529958073278</v>
      </c>
      <c r="BV12" s="208">
        <v>89.967926930738</v>
      </c>
      <c r="BW12" s="208">
        <v>147.901104967131</v>
      </c>
      <c r="BX12" s="208">
        <v>20.3814293974403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1.02673266542294</v>
      </c>
      <c r="CE12" s="208">
        <v>0</v>
      </c>
      <c r="CF12" s="208">
        <v>0</v>
      </c>
      <c r="CG12" s="208">
        <v>2.91006566695957</v>
      </c>
      <c r="CH12" s="208">
        <v>0</v>
      </c>
      <c r="CI12" s="208">
        <v>4.16981178139414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5.61991885613326</v>
      </c>
      <c r="DA12" s="208">
        <v>0.0855454842834463</v>
      </c>
      <c r="DB12" s="208">
        <v>0</v>
      </c>
      <c r="DC12" s="208">
        <v>0.12751652986013</v>
      </c>
      <c r="DD12" s="208">
        <v>0</v>
      </c>
      <c r="DE12" s="208">
        <v>0.556060396153748</v>
      </c>
      <c r="DF12" s="208">
        <v>52.1885177809166</v>
      </c>
      <c r="DG12" s="208">
        <v>0.0229334853889365</v>
      </c>
      <c r="DH12" s="208">
        <v>0</v>
      </c>
      <c r="DI12" s="208">
        <v>0.465700580748801</v>
      </c>
      <c r="DJ12" s="208">
        <v>0.0506018490888556</v>
      </c>
      <c r="DK12" s="208">
        <v>0.139727269224259</v>
      </c>
      <c r="DL12" s="208">
        <v>0</v>
      </c>
      <c r="DM12" s="208">
        <v>15.879857106727</v>
      </c>
      <c r="DN12" s="208">
        <v>4.48178061048938</v>
      </c>
      <c r="DO12" s="208">
        <v>1.44902644834992</v>
      </c>
      <c r="DP12" s="208">
        <v>0</v>
      </c>
      <c r="DQ12" s="101">
        <f t="shared" si="0"/>
        <v>410.787945587966</v>
      </c>
      <c r="DR12" s="210">
        <v>0</v>
      </c>
      <c r="DS12" s="208">
        <v>182.385409325982</v>
      </c>
      <c r="DT12" s="85">
        <f t="shared" si="1"/>
        <v>182.385409325982</v>
      </c>
      <c r="DU12" s="208">
        <v>0</v>
      </c>
      <c r="DV12" s="208">
        <v>0</v>
      </c>
      <c r="DW12" s="208">
        <v>87.4893472337863</v>
      </c>
      <c r="DX12" s="208">
        <v>0</v>
      </c>
      <c r="DY12" s="208">
        <v>0</v>
      </c>
      <c r="DZ12" s="117">
        <f t="shared" si="2"/>
        <v>269.874756559769</v>
      </c>
      <c r="EA12" s="118">
        <f t="shared" si="3"/>
        <v>680.662702147735</v>
      </c>
    </row>
    <row r="13" spans="1:131">
      <c r="A13" s="86" t="s">
        <v>157</v>
      </c>
      <c r="B13" s="200" t="s">
        <v>158</v>
      </c>
      <c r="C13" s="208">
        <v>0.160986773097178</v>
      </c>
      <c r="D13" s="208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9">
        <v>0.160986773097178</v>
      </c>
      <c r="BD13" s="210">
        <v>0</v>
      </c>
      <c r="BE13" s="208">
        <v>0.0484774026367574</v>
      </c>
      <c r="BF13" s="208">
        <v>0.0484774026367574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11">
        <v>0.0484774026367574</v>
      </c>
      <c r="BM13" s="213">
        <v>0.209464175733935</v>
      </c>
      <c r="BN13" s="212"/>
      <c r="BO13" s="86" t="s">
        <v>43</v>
      </c>
      <c r="BP13" s="87" t="s">
        <v>98</v>
      </c>
      <c r="BQ13" s="208">
        <v>0</v>
      </c>
      <c r="BR13" s="208">
        <v>0</v>
      </c>
      <c r="BS13" s="208">
        <v>0</v>
      </c>
      <c r="BT13" s="208">
        <v>4.03876806577086e-7</v>
      </c>
      <c r="BU13" s="208">
        <v>3.07485767312121e-5</v>
      </c>
      <c r="BV13" s="208">
        <v>2.44428200985999</v>
      </c>
      <c r="BW13" s="208">
        <v>0</v>
      </c>
      <c r="BX13" s="208">
        <v>30.4296052029919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7.99353847231878e-5</v>
      </c>
      <c r="CL13" s="208">
        <v>0</v>
      </c>
      <c r="CM13" s="208">
        <v>0</v>
      </c>
      <c r="CN13" s="208">
        <v>0</v>
      </c>
      <c r="CO13" s="208">
        <v>0</v>
      </c>
      <c r="CP13" s="208">
        <v>3.22418747069687e-5</v>
      </c>
      <c r="CQ13" s="208">
        <v>0.0180845619360056</v>
      </c>
      <c r="CR13" s="208">
        <v>0.000621929511415677</v>
      </c>
      <c r="CS13" s="208">
        <v>0</v>
      </c>
      <c r="CT13" s="208">
        <v>2.01954395043216e-5</v>
      </c>
      <c r="CU13" s="208">
        <v>0</v>
      </c>
      <c r="CV13" s="208">
        <v>0.00127978058379915</v>
      </c>
      <c r="CW13" s="208">
        <v>0</v>
      </c>
      <c r="CX13" s="208">
        <v>1.19443180611906e-5</v>
      </c>
      <c r="CY13" s="208">
        <v>0.000910314571537308</v>
      </c>
      <c r="CZ13" s="208">
        <v>0.00014748038793166</v>
      </c>
      <c r="DA13" s="208">
        <v>0</v>
      </c>
      <c r="DB13" s="208">
        <v>2.07392764193885e-5</v>
      </c>
      <c r="DC13" s="208">
        <v>0.0596195892112643</v>
      </c>
      <c r="DD13" s="208">
        <v>7.10521739698548e-5</v>
      </c>
      <c r="DE13" s="208">
        <v>0.590043276589276</v>
      </c>
      <c r="DF13" s="208">
        <v>41.8306953705916</v>
      </c>
      <c r="DG13" s="208">
        <v>9.04195153947148e-6</v>
      </c>
      <c r="DH13" s="208">
        <v>0</v>
      </c>
      <c r="DI13" s="208">
        <v>0.236971702584619</v>
      </c>
      <c r="DJ13" s="208">
        <v>0</v>
      </c>
      <c r="DK13" s="208">
        <v>0</v>
      </c>
      <c r="DL13" s="208">
        <v>0.000115895510677342</v>
      </c>
      <c r="DM13" s="208">
        <v>0.711120605125358</v>
      </c>
      <c r="DN13" s="208">
        <v>0.997887134315225</v>
      </c>
      <c r="DO13" s="208">
        <v>0.0447523137484387</v>
      </c>
      <c r="DP13" s="208">
        <v>0</v>
      </c>
      <c r="DQ13" s="101">
        <f t="shared" si="0"/>
        <v>77.3664134703915</v>
      </c>
      <c r="DR13" s="210">
        <v>0</v>
      </c>
      <c r="DS13" s="208">
        <v>52.8540813357254</v>
      </c>
      <c r="DT13" s="85">
        <f t="shared" si="1"/>
        <v>52.8540813357254</v>
      </c>
      <c r="DU13" s="208">
        <v>0</v>
      </c>
      <c r="DV13" s="208">
        <v>0</v>
      </c>
      <c r="DW13" s="208">
        <v>59.6254896377155</v>
      </c>
      <c r="DX13" s="208">
        <v>0.0211506104216935</v>
      </c>
      <c r="DY13" s="208">
        <v>0</v>
      </c>
      <c r="DZ13" s="117">
        <f t="shared" si="2"/>
        <v>112.500721583863</v>
      </c>
      <c r="EA13" s="118">
        <f t="shared" si="3"/>
        <v>189.867135054254</v>
      </c>
    </row>
    <row r="14" spans="1:131">
      <c r="A14" s="86" t="s">
        <v>159</v>
      </c>
      <c r="B14" s="200" t="s">
        <v>160</v>
      </c>
      <c r="C14" s="208">
        <v>0.891321050405051</v>
      </c>
      <c r="D14" s="208">
        <v>8.82314793923243</v>
      </c>
      <c r="E14" s="208">
        <v>0</v>
      </c>
      <c r="F14" s="208">
        <v>0</v>
      </c>
      <c r="G14" s="208">
        <v>0</v>
      </c>
      <c r="H14" s="208">
        <v>0</v>
      </c>
      <c r="I14" s="208">
        <v>2.90186947811944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0.194162064058485</v>
      </c>
      <c r="AR14" s="208">
        <v>1.748160208928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0.124909614194707</v>
      </c>
      <c r="AZ14" s="208">
        <v>0</v>
      </c>
      <c r="BA14" s="208">
        <v>0</v>
      </c>
      <c r="BB14" s="208">
        <v>0</v>
      </c>
      <c r="BC14" s="209">
        <v>14.6835703549381</v>
      </c>
      <c r="BD14" s="210">
        <v>0</v>
      </c>
      <c r="BE14" s="208">
        <v>1.46726348685249</v>
      </c>
      <c r="BF14" s="208">
        <v>1.46726348685249</v>
      </c>
      <c r="BG14" s="208">
        <v>0</v>
      </c>
      <c r="BH14" s="208">
        <v>0</v>
      </c>
      <c r="BI14" s="208">
        <v>0.536478825012941</v>
      </c>
      <c r="BJ14" s="208">
        <v>0</v>
      </c>
      <c r="BK14" s="208">
        <v>0</v>
      </c>
      <c r="BL14" s="211">
        <v>2.00374231186543</v>
      </c>
      <c r="BM14" s="213">
        <v>16.6873126668035</v>
      </c>
      <c r="BN14" s="212"/>
      <c r="BO14" s="86" t="s">
        <v>44</v>
      </c>
      <c r="BP14" s="87" t="s">
        <v>99</v>
      </c>
      <c r="BQ14" s="208">
        <v>0</v>
      </c>
      <c r="BR14" s="208">
        <v>0</v>
      </c>
      <c r="BS14" s="208">
        <v>0</v>
      </c>
      <c r="BT14" s="208">
        <v>2.09654719330095e-7</v>
      </c>
      <c r="BU14" s="208">
        <v>1.59617589309421e-5</v>
      </c>
      <c r="BV14" s="208">
        <v>0</v>
      </c>
      <c r="BW14" s="208">
        <v>0</v>
      </c>
      <c r="BX14" s="208">
        <v>0</v>
      </c>
      <c r="BY14" s="208">
        <v>1.46891529496516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4.14949072978878e-5</v>
      </c>
      <c r="CL14" s="208">
        <v>0</v>
      </c>
      <c r="CM14" s="208">
        <v>0</v>
      </c>
      <c r="CN14" s="208">
        <v>0</v>
      </c>
      <c r="CO14" s="208">
        <v>0</v>
      </c>
      <c r="CP14" s="208">
        <v>1.67369382997125e-5</v>
      </c>
      <c r="CQ14" s="208">
        <v>0.00938779770255839</v>
      </c>
      <c r="CR14" s="208">
        <v>0.000322847103462155</v>
      </c>
      <c r="CS14" s="208">
        <v>0</v>
      </c>
      <c r="CT14" s="208">
        <v>1.04835661074742e-5</v>
      </c>
      <c r="CU14" s="208">
        <v>0</v>
      </c>
      <c r="CV14" s="208">
        <v>0.000664341291035003</v>
      </c>
      <c r="CW14" s="208">
        <v>0</v>
      </c>
      <c r="CX14" s="208">
        <v>6.20036261039996e-6</v>
      </c>
      <c r="CY14" s="208">
        <v>0.000472549408358569</v>
      </c>
      <c r="CZ14" s="208">
        <v>7.65578979406046e-5</v>
      </c>
      <c r="DA14" s="208">
        <v>0</v>
      </c>
      <c r="DB14" s="208">
        <v>1.07658749054367e-5</v>
      </c>
      <c r="DC14" s="208">
        <v>0</v>
      </c>
      <c r="DD14" s="208">
        <v>3.68835826887222e-5</v>
      </c>
      <c r="DE14" s="208">
        <v>0</v>
      </c>
      <c r="DF14" s="208">
        <v>0</v>
      </c>
      <c r="DG14" s="208">
        <v>4.6937278430778e-6</v>
      </c>
      <c r="DH14" s="208">
        <v>0</v>
      </c>
      <c r="DI14" s="208">
        <v>0</v>
      </c>
      <c r="DJ14" s="208">
        <v>0</v>
      </c>
      <c r="DK14" s="208">
        <v>0</v>
      </c>
      <c r="DL14" s="208">
        <v>6.01620107096655e-5</v>
      </c>
      <c r="DM14" s="208">
        <v>1.52293146517589e-5</v>
      </c>
      <c r="DN14" s="208">
        <v>0</v>
      </c>
      <c r="DO14" s="208">
        <v>0</v>
      </c>
      <c r="DP14" s="208">
        <v>0</v>
      </c>
      <c r="DQ14" s="101">
        <f t="shared" si="0"/>
        <v>1.48005821006728</v>
      </c>
      <c r="DR14" s="210">
        <v>0</v>
      </c>
      <c r="DS14" s="208">
        <v>0.839896039202749</v>
      </c>
      <c r="DT14" s="85">
        <f t="shared" si="1"/>
        <v>0.839896039202749</v>
      </c>
      <c r="DU14" s="208">
        <v>0</v>
      </c>
      <c r="DV14" s="208">
        <v>0</v>
      </c>
      <c r="DW14" s="208">
        <v>0.289837550970734</v>
      </c>
      <c r="DX14" s="208">
        <v>0.0109794006969647</v>
      </c>
      <c r="DY14" s="208">
        <v>0</v>
      </c>
      <c r="DZ14" s="117">
        <f t="shared" si="2"/>
        <v>1.14071299087045</v>
      </c>
      <c r="EA14" s="118">
        <f t="shared" si="3"/>
        <v>2.62077120093773</v>
      </c>
    </row>
    <row r="15" spans="1:131">
      <c r="A15" s="86" t="s">
        <v>161</v>
      </c>
      <c r="B15" s="200" t="s">
        <v>162</v>
      </c>
      <c r="C15" s="208">
        <v>3.89808537775018</v>
      </c>
      <c r="D15" s="208">
        <v>5.907954431209</v>
      </c>
      <c r="E15" s="208">
        <v>5.83552981985869</v>
      </c>
      <c r="F15" s="208">
        <v>0</v>
      </c>
      <c r="G15" s="208">
        <v>0</v>
      </c>
      <c r="H15" s="208">
        <v>0.683270906651232</v>
      </c>
      <c r="I15" s="208">
        <v>0.420048377993826</v>
      </c>
      <c r="J15" s="208">
        <v>0</v>
      </c>
      <c r="K15" s="208">
        <v>0</v>
      </c>
      <c r="L15" s="208">
        <v>0.0226067545955278</v>
      </c>
      <c r="M15" s="208">
        <v>0</v>
      </c>
      <c r="N15" s="208">
        <v>0</v>
      </c>
      <c r="O15" s="208">
        <v>5.23914938000689</v>
      </c>
      <c r="P15" s="208">
        <v>8.74338982315724</v>
      </c>
      <c r="Q15" s="208">
        <v>0</v>
      </c>
      <c r="R15" s="208">
        <v>0</v>
      </c>
      <c r="S15" s="208">
        <v>0</v>
      </c>
      <c r="T15" s="208">
        <v>1.38907553393322</v>
      </c>
      <c r="U15" s="208">
        <v>0</v>
      </c>
      <c r="V15" s="208">
        <v>0</v>
      </c>
      <c r="W15" s="208">
        <v>1.64642332762661</v>
      </c>
      <c r="X15" s="208">
        <v>0.119888450607839</v>
      </c>
      <c r="Y15" s="208">
        <v>0.586361365154304</v>
      </c>
      <c r="Z15" s="208">
        <v>0</v>
      </c>
      <c r="AA15" s="208">
        <v>0</v>
      </c>
      <c r="AB15" s="208">
        <v>0</v>
      </c>
      <c r="AC15" s="208">
        <v>0</v>
      </c>
      <c r="AD15" s="208">
        <v>0</v>
      </c>
      <c r="AE15" s="208">
        <v>0</v>
      </c>
      <c r="AF15" s="208">
        <v>0</v>
      </c>
      <c r="AG15" s="208">
        <v>0</v>
      </c>
      <c r="AH15" s="208">
        <v>0</v>
      </c>
      <c r="AI15" s="208">
        <v>0</v>
      </c>
      <c r="AJ15" s="208">
        <v>0</v>
      </c>
      <c r="AK15" s="208">
        <v>1.23013183617639</v>
      </c>
      <c r="AL15" s="208">
        <v>0.347585852232789</v>
      </c>
      <c r="AM15" s="208">
        <v>0</v>
      </c>
      <c r="AN15" s="208">
        <v>0</v>
      </c>
      <c r="AO15" s="208">
        <v>0</v>
      </c>
      <c r="AP15" s="208">
        <v>0</v>
      </c>
      <c r="AQ15" s="208">
        <v>0</v>
      </c>
      <c r="AR15" s="208">
        <v>0</v>
      </c>
      <c r="AS15" s="208">
        <v>0</v>
      </c>
      <c r="AT15" s="208">
        <v>0</v>
      </c>
      <c r="AU15" s="208">
        <v>0</v>
      </c>
      <c r="AV15" s="208">
        <v>0</v>
      </c>
      <c r="AW15" s="208">
        <v>0</v>
      </c>
      <c r="AX15" s="208">
        <v>0</v>
      </c>
      <c r="AY15" s="208">
        <v>0</v>
      </c>
      <c r="AZ15" s="208">
        <v>0</v>
      </c>
      <c r="BA15" s="208">
        <v>0</v>
      </c>
      <c r="BB15" s="208">
        <v>0</v>
      </c>
      <c r="BC15" s="209">
        <v>36.0695012369537</v>
      </c>
      <c r="BD15" s="210">
        <v>0</v>
      </c>
      <c r="BE15" s="208">
        <v>3.6322962732077</v>
      </c>
      <c r="BF15" s="208">
        <v>3.6322962732077</v>
      </c>
      <c r="BG15" s="208">
        <v>0</v>
      </c>
      <c r="BH15" s="208">
        <v>0</v>
      </c>
      <c r="BI15" s="208">
        <v>7.49746342188537</v>
      </c>
      <c r="BJ15" s="208">
        <v>0</v>
      </c>
      <c r="BK15" s="208">
        <v>0</v>
      </c>
      <c r="BL15" s="211">
        <v>11.1297596950931</v>
      </c>
      <c r="BM15" s="213">
        <v>47.1992609320468</v>
      </c>
      <c r="BN15" s="212"/>
      <c r="BO15" s="86" t="s">
        <v>45</v>
      </c>
      <c r="BP15" s="87" t="s">
        <v>100</v>
      </c>
      <c r="BQ15" s="208">
        <v>0.361890641746789</v>
      </c>
      <c r="BR15" s="208">
        <v>0</v>
      </c>
      <c r="BS15" s="208">
        <v>0</v>
      </c>
      <c r="BT15" s="208">
        <v>0</v>
      </c>
      <c r="BU15" s="208">
        <v>0.0950153211007409</v>
      </c>
      <c r="BV15" s="208">
        <v>0</v>
      </c>
      <c r="BW15" s="208">
        <v>0.401679314022716</v>
      </c>
      <c r="BX15" s="208">
        <v>0</v>
      </c>
      <c r="BY15" s="208">
        <v>0</v>
      </c>
      <c r="BZ15" s="208">
        <v>7.86223500438828</v>
      </c>
      <c r="CA15" s="208">
        <v>11.3247926697179</v>
      </c>
      <c r="CB15" s="208">
        <v>22.3055624896525</v>
      </c>
      <c r="CC15" s="208">
        <v>0</v>
      </c>
      <c r="CD15" s="208">
        <v>0.183298843559736</v>
      </c>
      <c r="CE15" s="208">
        <v>0</v>
      </c>
      <c r="CF15" s="208">
        <v>0</v>
      </c>
      <c r="CG15" s="208">
        <v>0</v>
      </c>
      <c r="CH15" s="208">
        <v>0</v>
      </c>
      <c r="CI15" s="208">
        <v>0</v>
      </c>
      <c r="CJ15" s="208">
        <v>0.020245368577888</v>
      </c>
      <c r="CK15" s="208">
        <v>1.7288536688302</v>
      </c>
      <c r="CL15" s="208">
        <v>0</v>
      </c>
      <c r="CM15" s="208">
        <v>0</v>
      </c>
      <c r="CN15" s="208">
        <v>0</v>
      </c>
      <c r="CO15" s="208">
        <v>0</v>
      </c>
      <c r="CP15" s="208">
        <v>0</v>
      </c>
      <c r="CQ15" s="208">
        <v>0</v>
      </c>
      <c r="CR15" s="208">
        <v>0.117545460786893</v>
      </c>
      <c r="CS15" s="208">
        <v>2.26437240138442</v>
      </c>
      <c r="CT15" s="208">
        <v>0.0229503325445876</v>
      </c>
      <c r="CU15" s="208">
        <v>5.41611359996198</v>
      </c>
      <c r="CV15" s="208">
        <v>0</v>
      </c>
      <c r="CW15" s="208">
        <v>0</v>
      </c>
      <c r="CX15" s="208">
        <v>0</v>
      </c>
      <c r="CY15" s="208">
        <v>0.617013479719939</v>
      </c>
      <c r="CZ15" s="208">
        <v>0.0597058063223868</v>
      </c>
      <c r="DA15" s="208">
        <v>0</v>
      </c>
      <c r="DB15" s="208">
        <v>0</v>
      </c>
      <c r="DC15" s="208">
        <v>0</v>
      </c>
      <c r="DD15" s="208">
        <v>0</v>
      </c>
      <c r="DE15" s="208">
        <v>2.93654523606807</v>
      </c>
      <c r="DF15" s="208">
        <v>3.63869093995408</v>
      </c>
      <c r="DG15" s="208">
        <v>0</v>
      </c>
      <c r="DH15" s="208">
        <v>0</v>
      </c>
      <c r="DI15" s="208">
        <v>0</v>
      </c>
      <c r="DJ15" s="208">
        <v>0</v>
      </c>
      <c r="DK15" s="208">
        <v>0</v>
      </c>
      <c r="DL15" s="208">
        <v>0.0269713175539299</v>
      </c>
      <c r="DM15" s="208">
        <v>1.5692771031663</v>
      </c>
      <c r="DN15" s="208">
        <v>0.263534879854537</v>
      </c>
      <c r="DO15" s="208">
        <v>8.79435541181552</v>
      </c>
      <c r="DP15" s="208">
        <v>0</v>
      </c>
      <c r="DQ15" s="101">
        <f t="shared" si="0"/>
        <v>70.0106492907293</v>
      </c>
      <c r="DR15" s="210">
        <v>0</v>
      </c>
      <c r="DS15" s="208">
        <v>13.7175539578062</v>
      </c>
      <c r="DT15" s="85">
        <f t="shared" si="1"/>
        <v>13.7175539578062</v>
      </c>
      <c r="DU15" s="208">
        <v>0</v>
      </c>
      <c r="DV15" s="208">
        <v>0</v>
      </c>
      <c r="DW15" s="208">
        <v>3.33906959622284</v>
      </c>
      <c r="DX15" s="208">
        <v>0</v>
      </c>
      <c r="DY15" s="208">
        <v>0</v>
      </c>
      <c r="DZ15" s="117">
        <f t="shared" si="2"/>
        <v>17.0566235540291</v>
      </c>
      <c r="EA15" s="118">
        <f t="shared" si="3"/>
        <v>87.0672728447584</v>
      </c>
    </row>
    <row r="16" spans="1:131">
      <c r="A16" s="86" t="s">
        <v>163</v>
      </c>
      <c r="B16" s="200" t="s">
        <v>164</v>
      </c>
      <c r="C16" s="208">
        <v>0</v>
      </c>
      <c r="D16" s="208">
        <v>0</v>
      </c>
      <c r="E16" s="208">
        <v>0.176324734587484</v>
      </c>
      <c r="F16" s="208">
        <v>0</v>
      </c>
      <c r="G16" s="208">
        <v>0</v>
      </c>
      <c r="H16" s="208">
        <v>3.14469183390126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0.0330506791225223</v>
      </c>
      <c r="AR16" s="208">
        <v>0.805480037620986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0.289891124204455</v>
      </c>
      <c r="AZ16" s="208">
        <v>0</v>
      </c>
      <c r="BA16" s="208">
        <v>0</v>
      </c>
      <c r="BB16" s="208">
        <v>0</v>
      </c>
      <c r="BC16" s="209">
        <v>4.44943840943671</v>
      </c>
      <c r="BD16" s="210">
        <v>0</v>
      </c>
      <c r="BE16" s="208">
        <v>1.52232365215029</v>
      </c>
      <c r="BF16" s="208">
        <v>1.52232365215029</v>
      </c>
      <c r="BG16" s="208">
        <v>0</v>
      </c>
      <c r="BH16" s="208">
        <v>0</v>
      </c>
      <c r="BI16" s="208">
        <v>0.800912953810253</v>
      </c>
      <c r="BJ16" s="208">
        <v>0</v>
      </c>
      <c r="BK16" s="208">
        <v>0</v>
      </c>
      <c r="BL16" s="211">
        <v>2.32323660596054</v>
      </c>
      <c r="BM16" s="213">
        <v>6.77267501539725</v>
      </c>
      <c r="BN16" s="212"/>
      <c r="BO16" s="86" t="s">
        <v>46</v>
      </c>
      <c r="BP16" s="87" t="s">
        <v>101</v>
      </c>
      <c r="BQ16" s="208">
        <v>0</v>
      </c>
      <c r="BR16" s="208">
        <v>0</v>
      </c>
      <c r="BS16" s="208">
        <v>0</v>
      </c>
      <c r="BT16" s="208">
        <v>0.00162135741518392</v>
      </c>
      <c r="BU16" s="208">
        <v>0</v>
      </c>
      <c r="BV16" s="208">
        <v>0.108573793412578</v>
      </c>
      <c r="BW16" s="208">
        <v>0</v>
      </c>
      <c r="BX16" s="208">
        <v>0</v>
      </c>
      <c r="BY16" s="208">
        <v>0</v>
      </c>
      <c r="BZ16" s="208">
        <v>0.0479801584852736</v>
      </c>
      <c r="CA16" s="208">
        <v>12.6992917045478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0.0223069154448729</v>
      </c>
      <c r="CJ16" s="208">
        <v>0</v>
      </c>
      <c r="CK16" s="208">
        <v>0</v>
      </c>
      <c r="CL16" s="208">
        <v>0.123308994240367</v>
      </c>
      <c r="CM16" s="208">
        <v>0</v>
      </c>
      <c r="CN16" s="208">
        <v>0.871440014394648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0.694464770896692</v>
      </c>
      <c r="CX16" s="208">
        <v>0.980090900162857</v>
      </c>
      <c r="CY16" s="208">
        <v>0.248551515805623</v>
      </c>
      <c r="CZ16" s="208">
        <v>2.83542883120243</v>
      </c>
      <c r="DA16" s="208">
        <v>3.52129065798559</v>
      </c>
      <c r="DB16" s="208">
        <v>0.0386886980707556</v>
      </c>
      <c r="DC16" s="208">
        <v>2.42539789716665</v>
      </c>
      <c r="DD16" s="208">
        <v>1.63568871164562</v>
      </c>
      <c r="DE16" s="208">
        <v>0.681381876831444</v>
      </c>
      <c r="DF16" s="208">
        <v>2.92579146724194</v>
      </c>
      <c r="DG16" s="208">
        <v>0.194624535363586</v>
      </c>
      <c r="DH16" s="208">
        <v>0.512072513988667</v>
      </c>
      <c r="DI16" s="208">
        <v>5.07652108030439</v>
      </c>
      <c r="DJ16" s="208">
        <v>0.331973136485263</v>
      </c>
      <c r="DK16" s="208">
        <v>1.57869257425235</v>
      </c>
      <c r="DL16" s="208">
        <v>2.69335498420392</v>
      </c>
      <c r="DM16" s="208">
        <v>18.3593952093604</v>
      </c>
      <c r="DN16" s="208">
        <v>0.819076496887214</v>
      </c>
      <c r="DO16" s="208">
        <v>11.3014846689306</v>
      </c>
      <c r="DP16" s="208">
        <v>0</v>
      </c>
      <c r="DQ16" s="101">
        <f t="shared" si="0"/>
        <v>70.7284934647268</v>
      </c>
      <c r="DR16" s="210">
        <v>0</v>
      </c>
      <c r="DS16" s="208">
        <v>20.4176168862193</v>
      </c>
      <c r="DT16" s="85">
        <f t="shared" si="1"/>
        <v>20.4176168862193</v>
      </c>
      <c r="DU16" s="208">
        <v>0</v>
      </c>
      <c r="DV16" s="208">
        <v>0</v>
      </c>
      <c r="DW16" s="208">
        <v>23.57078451921</v>
      </c>
      <c r="DX16" s="208">
        <v>0</v>
      </c>
      <c r="DY16" s="208">
        <v>0</v>
      </c>
      <c r="DZ16" s="117">
        <f t="shared" si="2"/>
        <v>43.9884014054293</v>
      </c>
      <c r="EA16" s="118">
        <f t="shared" si="3"/>
        <v>114.716894870156</v>
      </c>
    </row>
    <row r="17" spans="1:131">
      <c r="A17" s="86" t="s">
        <v>165</v>
      </c>
      <c r="B17" s="200" t="s">
        <v>166</v>
      </c>
      <c r="C17" s="208">
        <v>0</v>
      </c>
      <c r="D17" s="208">
        <v>0</v>
      </c>
      <c r="E17" s="208">
        <v>0</v>
      </c>
      <c r="F17" s="208">
        <v>3.3931442415183e-5</v>
      </c>
      <c r="G17" s="208">
        <v>0</v>
      </c>
      <c r="H17" s="208">
        <v>0</v>
      </c>
      <c r="I17" s="208">
        <v>0</v>
      </c>
      <c r="J17" s="208">
        <v>0</v>
      </c>
      <c r="K17" s="208">
        <v>0</v>
      </c>
      <c r="L17" s="208">
        <v>0</v>
      </c>
      <c r="M17" s="208">
        <v>0</v>
      </c>
      <c r="N17" s="208">
        <v>0</v>
      </c>
      <c r="O17" s="208">
        <v>0</v>
      </c>
      <c r="P17" s="208">
        <v>0</v>
      </c>
      <c r="Q17" s="208">
        <v>0</v>
      </c>
      <c r="R17" s="208">
        <v>67.6726628161865</v>
      </c>
      <c r="S17" s="208">
        <v>0</v>
      </c>
      <c r="T17" s="208">
        <v>0</v>
      </c>
      <c r="U17" s="208">
        <v>0</v>
      </c>
      <c r="V17" s="208">
        <v>0</v>
      </c>
      <c r="W17" s="208">
        <v>0</v>
      </c>
      <c r="X17" s="208">
        <v>0</v>
      </c>
      <c r="Y17" s="208">
        <v>0</v>
      </c>
      <c r="Z17" s="208">
        <v>0</v>
      </c>
      <c r="AA17" s="208">
        <v>0</v>
      </c>
      <c r="AB17" s="208">
        <v>0</v>
      </c>
      <c r="AC17" s="208">
        <v>0</v>
      </c>
      <c r="AD17" s="208">
        <v>0</v>
      </c>
      <c r="AE17" s="208">
        <v>0</v>
      </c>
      <c r="AF17" s="208">
        <v>0</v>
      </c>
      <c r="AG17" s="208">
        <v>0</v>
      </c>
      <c r="AH17" s="208">
        <v>0</v>
      </c>
      <c r="AI17" s="208">
        <v>0</v>
      </c>
      <c r="AJ17" s="208">
        <v>0</v>
      </c>
      <c r="AK17" s="208">
        <v>0</v>
      </c>
      <c r="AL17" s="208">
        <v>0</v>
      </c>
      <c r="AM17" s="208">
        <v>0</v>
      </c>
      <c r="AN17" s="208">
        <v>0</v>
      </c>
      <c r="AO17" s="208">
        <v>0</v>
      </c>
      <c r="AP17" s="208">
        <v>0</v>
      </c>
      <c r="AQ17" s="208">
        <v>0</v>
      </c>
      <c r="AR17" s="208">
        <v>0</v>
      </c>
      <c r="AS17" s="208">
        <v>0</v>
      </c>
      <c r="AT17" s="208">
        <v>0</v>
      </c>
      <c r="AU17" s="208">
        <v>0</v>
      </c>
      <c r="AV17" s="208">
        <v>0</v>
      </c>
      <c r="AW17" s="208">
        <v>0</v>
      </c>
      <c r="AX17" s="208">
        <v>0</v>
      </c>
      <c r="AY17" s="208">
        <v>0</v>
      </c>
      <c r="AZ17" s="208">
        <v>0</v>
      </c>
      <c r="BA17" s="208">
        <v>0</v>
      </c>
      <c r="BB17" s="208">
        <v>0</v>
      </c>
      <c r="BC17" s="209">
        <v>67.6726967476289</v>
      </c>
      <c r="BD17" s="210">
        <v>0</v>
      </c>
      <c r="BE17" s="208">
        <v>0.0540534063435447</v>
      </c>
      <c r="BF17" s="208">
        <v>0.0540534063435447</v>
      </c>
      <c r="BG17" s="208">
        <v>0</v>
      </c>
      <c r="BH17" s="208">
        <v>0</v>
      </c>
      <c r="BI17" s="208">
        <v>0</v>
      </c>
      <c r="BJ17" s="208">
        <v>0</v>
      </c>
      <c r="BK17" s="208">
        <v>0</v>
      </c>
      <c r="BL17" s="211">
        <v>0.0540534063435447</v>
      </c>
      <c r="BM17" s="213">
        <v>67.7267501539725</v>
      </c>
      <c r="BN17" s="212"/>
      <c r="BO17" s="86" t="s">
        <v>47</v>
      </c>
      <c r="BP17" s="87" t="s">
        <v>102</v>
      </c>
      <c r="BQ17" s="208">
        <v>0</v>
      </c>
      <c r="BR17" s="208">
        <v>0</v>
      </c>
      <c r="BS17" s="208">
        <v>0</v>
      </c>
      <c r="BT17" s="208">
        <v>0</v>
      </c>
      <c r="BU17" s="208">
        <v>0</v>
      </c>
      <c r="BV17" s="208">
        <v>0</v>
      </c>
      <c r="BW17" s="208">
        <v>0</v>
      </c>
      <c r="BX17" s="208">
        <v>0</v>
      </c>
      <c r="BY17" s="208">
        <v>0</v>
      </c>
      <c r="BZ17" s="208">
        <v>0</v>
      </c>
      <c r="CA17" s="208">
        <v>0</v>
      </c>
      <c r="CB17" s="208">
        <v>19.1561764635082</v>
      </c>
      <c r="CC17" s="208">
        <v>0</v>
      </c>
      <c r="CD17" s="208">
        <v>0.476182491235097</v>
      </c>
      <c r="CE17" s="208">
        <v>0</v>
      </c>
      <c r="CF17" s="208">
        <v>0</v>
      </c>
      <c r="CG17" s="208">
        <v>0</v>
      </c>
      <c r="CH17" s="208">
        <v>0</v>
      </c>
      <c r="CI17" s="208">
        <v>0</v>
      </c>
      <c r="CJ17" s="208">
        <v>0</v>
      </c>
      <c r="CK17" s="208">
        <v>0</v>
      </c>
      <c r="CL17" s="208">
        <v>0</v>
      </c>
      <c r="CM17" s="208">
        <v>0</v>
      </c>
      <c r="CN17" s="208">
        <v>0.0240817307876952</v>
      </c>
      <c r="CO17" s="208">
        <v>0</v>
      </c>
      <c r="CP17" s="208">
        <v>0</v>
      </c>
      <c r="CQ17" s="208">
        <v>0</v>
      </c>
      <c r="CR17" s="208">
        <v>0</v>
      </c>
      <c r="CS17" s="208">
        <v>0</v>
      </c>
      <c r="CT17" s="208">
        <v>0</v>
      </c>
      <c r="CU17" s="208">
        <v>0.31064385870835</v>
      </c>
      <c r="CV17" s="208">
        <v>0</v>
      </c>
      <c r="CW17" s="208">
        <v>0.0411462363406879</v>
      </c>
      <c r="CX17" s="208">
        <v>0</v>
      </c>
      <c r="CY17" s="208">
        <v>0</v>
      </c>
      <c r="CZ17" s="208">
        <v>0</v>
      </c>
      <c r="DA17" s="208">
        <v>0</v>
      </c>
      <c r="DB17" s="208">
        <v>0</v>
      </c>
      <c r="DC17" s="208">
        <v>0</v>
      </c>
      <c r="DD17" s="208">
        <v>0</v>
      </c>
      <c r="DE17" s="208">
        <v>0</v>
      </c>
      <c r="DF17" s="208">
        <v>0</v>
      </c>
      <c r="DG17" s="208">
        <v>0</v>
      </c>
      <c r="DH17" s="208">
        <v>0.011173069983333</v>
      </c>
      <c r="DI17" s="208">
        <v>0</v>
      </c>
      <c r="DJ17" s="208">
        <v>0</v>
      </c>
      <c r="DK17" s="208">
        <v>0</v>
      </c>
      <c r="DL17" s="208">
        <v>0.0361421748426959</v>
      </c>
      <c r="DM17" s="208">
        <v>0.171223473925152</v>
      </c>
      <c r="DN17" s="208">
        <v>0</v>
      </c>
      <c r="DO17" s="208">
        <v>0</v>
      </c>
      <c r="DP17" s="208">
        <v>0</v>
      </c>
      <c r="DQ17" s="101">
        <f t="shared" si="0"/>
        <v>20.2267694993312</v>
      </c>
      <c r="DR17" s="210">
        <v>0</v>
      </c>
      <c r="DS17" s="208">
        <v>24.0654333363221</v>
      </c>
      <c r="DT17" s="85">
        <f t="shared" si="1"/>
        <v>24.0654333363221</v>
      </c>
      <c r="DU17" s="208">
        <v>0</v>
      </c>
      <c r="DV17" s="208">
        <v>0</v>
      </c>
      <c r="DW17" s="208">
        <v>22.7804942691991</v>
      </c>
      <c r="DX17" s="208">
        <v>0</v>
      </c>
      <c r="DY17" s="208">
        <v>0</v>
      </c>
      <c r="DZ17" s="117">
        <f t="shared" si="2"/>
        <v>46.8459276055212</v>
      </c>
      <c r="EA17" s="118">
        <f t="shared" si="3"/>
        <v>67.0726971048524</v>
      </c>
    </row>
    <row r="18" spans="1:131">
      <c r="A18" s="86" t="s">
        <v>167</v>
      </c>
      <c r="B18" s="200" t="s">
        <v>168</v>
      </c>
      <c r="C18" s="208">
        <v>0</v>
      </c>
      <c r="D18" s="208">
        <v>0</v>
      </c>
      <c r="E18" s="208">
        <v>0</v>
      </c>
      <c r="F18" s="208">
        <v>0</v>
      </c>
      <c r="G18" s="208">
        <v>0</v>
      </c>
      <c r="H18" s="208">
        <v>0.300131962913628</v>
      </c>
      <c r="I18" s="208">
        <v>0.492250530604926</v>
      </c>
      <c r="J18" s="208">
        <v>0</v>
      </c>
      <c r="K18" s="208">
        <v>0</v>
      </c>
      <c r="L18" s="208">
        <v>0</v>
      </c>
      <c r="M18" s="208">
        <v>0</v>
      </c>
      <c r="N18" s="208">
        <v>0</v>
      </c>
      <c r="O18" s="208">
        <v>0</v>
      </c>
      <c r="P18" s="208">
        <v>0</v>
      </c>
      <c r="Q18" s="208">
        <v>0</v>
      </c>
      <c r="R18" s="208">
        <v>0.925840841015406</v>
      </c>
      <c r="S18" s="208">
        <v>0</v>
      </c>
      <c r="T18" s="208">
        <v>5.97601527797403</v>
      </c>
      <c r="U18" s="208">
        <v>0</v>
      </c>
      <c r="V18" s="208">
        <v>0</v>
      </c>
      <c r="W18" s="208">
        <v>0</v>
      </c>
      <c r="X18" s="208">
        <v>0</v>
      </c>
      <c r="Y18" s="208">
        <v>72.1308663317977</v>
      </c>
      <c r="Z18" s="208">
        <v>0</v>
      </c>
      <c r="AA18" s="208">
        <v>0</v>
      </c>
      <c r="AB18" s="208">
        <v>0</v>
      </c>
      <c r="AC18" s="208">
        <v>0</v>
      </c>
      <c r="AD18" s="208">
        <v>0</v>
      </c>
      <c r="AE18" s="208">
        <v>1.15033823183964</v>
      </c>
      <c r="AF18" s="208">
        <v>0</v>
      </c>
      <c r="AG18" s="208">
        <v>0</v>
      </c>
      <c r="AH18" s="208">
        <v>0</v>
      </c>
      <c r="AI18" s="208">
        <v>0.00817699874223343</v>
      </c>
      <c r="AJ18" s="208">
        <v>0</v>
      </c>
      <c r="AK18" s="208">
        <v>0</v>
      </c>
      <c r="AL18" s="208">
        <v>0</v>
      </c>
      <c r="AM18" s="208">
        <v>0</v>
      </c>
      <c r="AN18" s="208">
        <v>0</v>
      </c>
      <c r="AO18" s="208">
        <v>0</v>
      </c>
      <c r="AP18" s="208">
        <v>0</v>
      </c>
      <c r="AQ18" s="208">
        <v>0</v>
      </c>
      <c r="AR18" s="208">
        <v>0</v>
      </c>
      <c r="AS18" s="208">
        <v>0</v>
      </c>
      <c r="AT18" s="208">
        <v>0</v>
      </c>
      <c r="AU18" s="208">
        <v>0</v>
      </c>
      <c r="AV18" s="208">
        <v>0</v>
      </c>
      <c r="AW18" s="208">
        <v>0.107009153907915</v>
      </c>
      <c r="AX18" s="208">
        <v>0</v>
      </c>
      <c r="AY18" s="208">
        <v>0</v>
      </c>
      <c r="AZ18" s="208">
        <v>0</v>
      </c>
      <c r="BA18" s="208">
        <v>0</v>
      </c>
      <c r="BB18" s="208">
        <v>0</v>
      </c>
      <c r="BC18" s="209">
        <v>81.0906293287955</v>
      </c>
      <c r="BD18" s="210">
        <v>0</v>
      </c>
      <c r="BE18" s="208">
        <v>0.0418280721488283</v>
      </c>
      <c r="BF18" s="208">
        <v>0.0418280721488283</v>
      </c>
      <c r="BG18" s="208">
        <v>0</v>
      </c>
      <c r="BH18" s="208">
        <v>0</v>
      </c>
      <c r="BI18" s="208">
        <v>0</v>
      </c>
      <c r="BJ18" s="208">
        <v>0</v>
      </c>
      <c r="BK18" s="208">
        <v>0</v>
      </c>
      <c r="BL18" s="211">
        <v>0.0418280721488283</v>
      </c>
      <c r="BM18" s="213">
        <v>81.1324574009443</v>
      </c>
      <c r="BN18" s="212"/>
      <c r="BO18" s="86" t="s">
        <v>48</v>
      </c>
      <c r="BP18" s="87" t="s">
        <v>103</v>
      </c>
      <c r="BQ18" s="208">
        <v>0.326298624666459</v>
      </c>
      <c r="BR18" s="208">
        <v>0.49230062639377</v>
      </c>
      <c r="BS18" s="208">
        <v>0</v>
      </c>
      <c r="BT18" s="208">
        <v>0</v>
      </c>
      <c r="BU18" s="208">
        <v>0</v>
      </c>
      <c r="BV18" s="208">
        <v>0.0879041273906553</v>
      </c>
      <c r="BW18" s="208">
        <v>0.33630297736541</v>
      </c>
      <c r="BX18" s="208">
        <v>0.123867414962753</v>
      </c>
      <c r="BY18" s="208">
        <v>0</v>
      </c>
      <c r="BZ18" s="208">
        <v>0</v>
      </c>
      <c r="CA18" s="208">
        <v>0</v>
      </c>
      <c r="CB18" s="208">
        <v>0</v>
      </c>
      <c r="CC18" s="208">
        <v>5.65356781410502</v>
      </c>
      <c r="CD18" s="208">
        <v>0.565710257354959</v>
      </c>
      <c r="CE18" s="208">
        <v>0</v>
      </c>
      <c r="CF18" s="208">
        <v>0</v>
      </c>
      <c r="CG18" s="208">
        <v>0</v>
      </c>
      <c r="CH18" s="208">
        <v>0</v>
      </c>
      <c r="CI18" s="208">
        <v>0</v>
      </c>
      <c r="CJ18" s="208">
        <v>0</v>
      </c>
      <c r="CK18" s="208">
        <v>0</v>
      </c>
      <c r="CL18" s="208">
        <v>0</v>
      </c>
      <c r="CM18" s="208">
        <v>0</v>
      </c>
      <c r="CN18" s="208">
        <v>0.417623170879843</v>
      </c>
      <c r="CO18" s="208">
        <v>0</v>
      </c>
      <c r="CP18" s="208">
        <v>0</v>
      </c>
      <c r="CQ18" s="208">
        <v>0.721668037434534</v>
      </c>
      <c r="CR18" s="208">
        <v>0.359146154411608</v>
      </c>
      <c r="CS18" s="208">
        <v>0.0661514569558531</v>
      </c>
      <c r="CT18" s="208">
        <v>0.0279688510377277</v>
      </c>
      <c r="CU18" s="208">
        <v>19.7048809128885</v>
      </c>
      <c r="CV18" s="208">
        <v>0</v>
      </c>
      <c r="CW18" s="208">
        <v>0.262928077399393</v>
      </c>
      <c r="CX18" s="208">
        <v>0</v>
      </c>
      <c r="CY18" s="208">
        <v>9.21568338666527</v>
      </c>
      <c r="CZ18" s="208">
        <v>2.43161729205264</v>
      </c>
      <c r="DA18" s="208">
        <v>0</v>
      </c>
      <c r="DB18" s="208">
        <v>0</v>
      </c>
      <c r="DC18" s="208">
        <v>0</v>
      </c>
      <c r="DD18" s="208">
        <v>0.0527604000285657</v>
      </c>
      <c r="DE18" s="208">
        <v>0</v>
      </c>
      <c r="DF18" s="208">
        <v>0</v>
      </c>
      <c r="DG18" s="208">
        <v>0</v>
      </c>
      <c r="DH18" s="208">
        <v>0.0241188550441987</v>
      </c>
      <c r="DI18" s="208">
        <v>0</v>
      </c>
      <c r="DJ18" s="208">
        <v>0.213315920684296</v>
      </c>
      <c r="DK18" s="208">
        <v>0</v>
      </c>
      <c r="DL18" s="208">
        <v>0.0256132776926618</v>
      </c>
      <c r="DM18" s="208">
        <v>0.0555619264863294</v>
      </c>
      <c r="DN18" s="208">
        <v>0</v>
      </c>
      <c r="DO18" s="208">
        <v>0.214987721865142</v>
      </c>
      <c r="DP18" s="208">
        <v>0</v>
      </c>
      <c r="DQ18" s="101">
        <f t="shared" si="0"/>
        <v>41.3799772837656</v>
      </c>
      <c r="DR18" s="210">
        <v>0</v>
      </c>
      <c r="DS18" s="208">
        <v>9.34238949342011</v>
      </c>
      <c r="DT18" s="85">
        <f t="shared" si="1"/>
        <v>9.34238949342011</v>
      </c>
      <c r="DU18" s="208">
        <v>0</v>
      </c>
      <c r="DV18" s="208">
        <v>0</v>
      </c>
      <c r="DW18" s="208">
        <v>1.19079863008977</v>
      </c>
      <c r="DX18" s="208">
        <v>0</v>
      </c>
      <c r="DY18" s="208">
        <v>0</v>
      </c>
      <c r="DZ18" s="117">
        <f t="shared" si="2"/>
        <v>10.5331881235099</v>
      </c>
      <c r="EA18" s="118">
        <f t="shared" si="3"/>
        <v>51.9131654072755</v>
      </c>
    </row>
    <row r="19" spans="1:131">
      <c r="A19" s="86" t="s">
        <v>169</v>
      </c>
      <c r="B19" s="200" t="s">
        <v>170</v>
      </c>
      <c r="C19" s="208">
        <v>0.408668971258688</v>
      </c>
      <c r="D19" s="208">
        <v>1.02908918052044</v>
      </c>
      <c r="E19" s="208">
        <v>0</v>
      </c>
      <c r="F19" s="208">
        <v>0</v>
      </c>
      <c r="G19" s="208">
        <v>0.605858542719523</v>
      </c>
      <c r="H19" s="208">
        <v>0.110984794222231</v>
      </c>
      <c r="I19" s="208">
        <v>0.663046943636408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  <c r="R19" s="208">
        <v>0</v>
      </c>
      <c r="S19" s="208">
        <v>0.0877574765766896</v>
      </c>
      <c r="T19" s="208">
        <v>40.1546698843777</v>
      </c>
      <c r="U19" s="208">
        <v>0.213834309428307</v>
      </c>
      <c r="V19" s="208">
        <v>0</v>
      </c>
      <c r="W19" s="208">
        <v>0</v>
      </c>
      <c r="X19" s="208">
        <v>35.2755761601049</v>
      </c>
      <c r="Y19" s="208">
        <v>0.732078394192141</v>
      </c>
      <c r="Z19" s="208">
        <v>0</v>
      </c>
      <c r="AA19" s="208">
        <v>0</v>
      </c>
      <c r="AB19" s="208">
        <v>0.038763806655944</v>
      </c>
      <c r="AC19" s="208">
        <v>0</v>
      </c>
      <c r="AD19" s="208">
        <v>0</v>
      </c>
      <c r="AE19" s="208">
        <v>0.181019186202194</v>
      </c>
      <c r="AF19" s="208">
        <v>0</v>
      </c>
      <c r="AG19" s="208">
        <v>0.337190113818489</v>
      </c>
      <c r="AH19" s="208">
        <v>0</v>
      </c>
      <c r="AI19" s="208">
        <v>0</v>
      </c>
      <c r="AJ19" s="208">
        <v>2.05669837625355</v>
      </c>
      <c r="AK19" s="208">
        <v>46.7411686777926</v>
      </c>
      <c r="AL19" s="208">
        <v>0.366132782725768</v>
      </c>
      <c r="AM19" s="208">
        <v>0</v>
      </c>
      <c r="AN19" s="208">
        <v>0</v>
      </c>
      <c r="AO19" s="208">
        <v>0</v>
      </c>
      <c r="AP19" s="208">
        <v>0</v>
      </c>
      <c r="AQ19" s="208">
        <v>0</v>
      </c>
      <c r="AR19" s="208">
        <v>0</v>
      </c>
      <c r="AS19" s="208">
        <v>0</v>
      </c>
      <c r="AT19" s="208">
        <v>0</v>
      </c>
      <c r="AU19" s="208">
        <v>0</v>
      </c>
      <c r="AV19" s="208">
        <v>1.12616178464562</v>
      </c>
      <c r="AW19" s="208">
        <v>0</v>
      </c>
      <c r="AX19" s="208">
        <v>0</v>
      </c>
      <c r="AY19" s="208">
        <v>0.527487112088181</v>
      </c>
      <c r="AZ19" s="208">
        <v>0</v>
      </c>
      <c r="BA19" s="208">
        <v>0</v>
      </c>
      <c r="BB19" s="208">
        <v>0</v>
      </c>
      <c r="BC19" s="209">
        <v>130.656186497219</v>
      </c>
      <c r="BD19" s="210">
        <v>0</v>
      </c>
      <c r="BE19" s="208">
        <v>9.33570428496081</v>
      </c>
      <c r="BF19" s="208">
        <v>9.33570428496081</v>
      </c>
      <c r="BG19" s="208">
        <v>0</v>
      </c>
      <c r="BH19" s="208">
        <v>0</v>
      </c>
      <c r="BI19" s="208">
        <v>0</v>
      </c>
      <c r="BJ19" s="208">
        <v>0</v>
      </c>
      <c r="BK19" s="208">
        <v>0</v>
      </c>
      <c r="BL19" s="211">
        <v>9.33570428496081</v>
      </c>
      <c r="BM19" s="213">
        <v>139.99189078218</v>
      </c>
      <c r="BN19" s="212"/>
      <c r="BO19" s="86" t="s">
        <v>49</v>
      </c>
      <c r="BP19" s="87" t="s">
        <v>104</v>
      </c>
      <c r="BQ19" s="208">
        <v>0.630452741156551</v>
      </c>
      <c r="BR19" s="208">
        <v>0.151573073738237</v>
      </c>
      <c r="BS19" s="208">
        <v>0</v>
      </c>
      <c r="BT19" s="208">
        <v>5.19117543042122e-5</v>
      </c>
      <c r="BU19" s="208">
        <v>0.00223305054951072</v>
      </c>
      <c r="BV19" s="208">
        <v>4.63553348977135</v>
      </c>
      <c r="BW19" s="208">
        <v>5.25203517766685</v>
      </c>
      <c r="BX19" s="208">
        <v>0.308598998706818</v>
      </c>
      <c r="BY19" s="208">
        <v>9.38171626474657</v>
      </c>
      <c r="BZ19" s="208">
        <v>0.270864053998973</v>
      </c>
      <c r="CA19" s="208">
        <v>0.204594725320176</v>
      </c>
      <c r="CB19" s="208">
        <v>2.30454413622689</v>
      </c>
      <c r="CC19" s="208">
        <v>1.53522394693564</v>
      </c>
      <c r="CD19" s="208">
        <v>37.1330495217107</v>
      </c>
      <c r="CE19" s="208">
        <v>0.960976937006191</v>
      </c>
      <c r="CF19" s="208">
        <v>0.287057877135787</v>
      </c>
      <c r="CG19" s="208">
        <v>0.0109287445349158</v>
      </c>
      <c r="CH19" s="208">
        <v>0.809156412696854</v>
      </c>
      <c r="CI19" s="208">
        <v>0.601784062903459</v>
      </c>
      <c r="CJ19" s="208">
        <v>0.218188052180856</v>
      </c>
      <c r="CK19" s="208">
        <v>2.39262925175035</v>
      </c>
      <c r="CL19" s="208">
        <v>1.57726954775559</v>
      </c>
      <c r="CM19" s="208">
        <v>0</v>
      </c>
      <c r="CN19" s="208">
        <v>2.05669579890847</v>
      </c>
      <c r="CO19" s="208">
        <v>0.382292983071306</v>
      </c>
      <c r="CP19" s="208">
        <v>0.166678513693458</v>
      </c>
      <c r="CQ19" s="208">
        <v>0.207306458963902</v>
      </c>
      <c r="CR19" s="208">
        <v>0.736088406576287</v>
      </c>
      <c r="CS19" s="208">
        <v>0.730151070103358</v>
      </c>
      <c r="CT19" s="208">
        <v>0</v>
      </c>
      <c r="CU19" s="208">
        <v>1.84201733146514</v>
      </c>
      <c r="CV19" s="208">
        <v>0</v>
      </c>
      <c r="CW19" s="208">
        <v>0.0486285979979352</v>
      </c>
      <c r="CX19" s="208">
        <v>0.0733370859980252</v>
      </c>
      <c r="CY19" s="208">
        <v>0.295591280756552</v>
      </c>
      <c r="CZ19" s="208">
        <v>9.00768973357972</v>
      </c>
      <c r="DA19" s="208">
        <v>0.313066107302191</v>
      </c>
      <c r="DB19" s="208">
        <v>0.0218364888924082</v>
      </c>
      <c r="DC19" s="208">
        <v>0</v>
      </c>
      <c r="DD19" s="208">
        <v>0.303930417677356</v>
      </c>
      <c r="DE19" s="208">
        <v>0.175787387236532</v>
      </c>
      <c r="DF19" s="208">
        <v>1.42967809486206</v>
      </c>
      <c r="DG19" s="208">
        <v>0.0218481209296915</v>
      </c>
      <c r="DH19" s="208">
        <v>0.859797185715468</v>
      </c>
      <c r="DI19" s="208">
        <v>1.51714486791184</v>
      </c>
      <c r="DJ19" s="208">
        <v>0.248322464299454</v>
      </c>
      <c r="DK19" s="208">
        <v>2.43662553885169</v>
      </c>
      <c r="DL19" s="208">
        <v>2.31366851157776</v>
      </c>
      <c r="DM19" s="208">
        <v>2.56104861421355</v>
      </c>
      <c r="DN19" s="208">
        <v>4.91903390802833</v>
      </c>
      <c r="DO19" s="208">
        <v>0.709285985108418</v>
      </c>
      <c r="DP19" s="208">
        <v>0</v>
      </c>
      <c r="DQ19" s="101">
        <f t="shared" si="0"/>
        <v>102.046012931967</v>
      </c>
      <c r="DR19" s="210">
        <v>0</v>
      </c>
      <c r="DS19" s="208">
        <v>29.0292190899824</v>
      </c>
      <c r="DT19" s="85">
        <f t="shared" si="1"/>
        <v>29.0292190899824</v>
      </c>
      <c r="DU19" s="208">
        <v>0</v>
      </c>
      <c r="DV19" s="208">
        <v>0</v>
      </c>
      <c r="DW19" s="208">
        <v>12.8964780991753</v>
      </c>
      <c r="DX19" s="208">
        <v>0</v>
      </c>
      <c r="DY19" s="208">
        <v>0</v>
      </c>
      <c r="DZ19" s="117">
        <f t="shared" si="2"/>
        <v>41.9256971891577</v>
      </c>
      <c r="EA19" s="118">
        <f t="shared" si="3"/>
        <v>143.971710121125</v>
      </c>
    </row>
    <row r="20" spans="1:131">
      <c r="A20" s="86" t="s">
        <v>171</v>
      </c>
      <c r="B20" s="200" t="s">
        <v>172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0.685888362827759</v>
      </c>
      <c r="Y20" s="208">
        <v>59.4149641522029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8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0.0171861465731053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9">
        <v>60.1180386616038</v>
      </c>
      <c r="BD20" s="210">
        <v>0</v>
      </c>
      <c r="BE20" s="208">
        <v>0.000434423820158276</v>
      </c>
      <c r="BF20" s="208">
        <v>0.000434423820158276</v>
      </c>
      <c r="BG20" s="208">
        <v>0</v>
      </c>
      <c r="BH20" s="208">
        <v>0</v>
      </c>
      <c r="BI20" s="208">
        <v>0</v>
      </c>
      <c r="BJ20" s="208">
        <v>0</v>
      </c>
      <c r="BK20" s="208">
        <v>0</v>
      </c>
      <c r="BL20" s="211">
        <v>0.000434423820158276</v>
      </c>
      <c r="BM20" s="213">
        <v>60.1184730854239</v>
      </c>
      <c r="BN20" s="212"/>
      <c r="BO20" s="86" t="s">
        <v>50</v>
      </c>
      <c r="BP20" s="87" t="s">
        <v>105</v>
      </c>
      <c r="BQ20" s="208">
        <v>0</v>
      </c>
      <c r="BR20" s="208">
        <v>0</v>
      </c>
      <c r="BS20" s="208">
        <v>0</v>
      </c>
      <c r="BT20" s="208">
        <v>0</v>
      </c>
      <c r="BU20" s="208">
        <v>0</v>
      </c>
      <c r="BV20" s="208">
        <v>0</v>
      </c>
      <c r="BW20" s="208">
        <v>0.129515796708772</v>
      </c>
      <c r="BX20" s="208">
        <v>0.403431747633644</v>
      </c>
      <c r="BY20" s="208">
        <v>0</v>
      </c>
      <c r="BZ20" s="208">
        <v>0</v>
      </c>
      <c r="CA20" s="208">
        <v>0</v>
      </c>
      <c r="CB20" s="208">
        <v>0</v>
      </c>
      <c r="CC20" s="208">
        <v>0</v>
      </c>
      <c r="CD20" s="208">
        <v>0.101019178828082</v>
      </c>
      <c r="CE20" s="208">
        <v>0.763186597984369</v>
      </c>
      <c r="CF20" s="208">
        <v>0</v>
      </c>
      <c r="CG20" s="208">
        <v>0</v>
      </c>
      <c r="CH20" s="208">
        <v>0</v>
      </c>
      <c r="CI20" s="208">
        <v>0</v>
      </c>
      <c r="CJ20" s="208">
        <v>0</v>
      </c>
      <c r="CK20" s="208">
        <v>0</v>
      </c>
      <c r="CL20" s="208">
        <v>0</v>
      </c>
      <c r="CM20" s="208">
        <v>0</v>
      </c>
      <c r="CN20" s="208">
        <v>0</v>
      </c>
      <c r="CO20" s="208">
        <v>0.0189108683358696</v>
      </c>
      <c r="CP20" s="208">
        <v>0</v>
      </c>
      <c r="CQ20" s="208">
        <v>0</v>
      </c>
      <c r="CR20" s="208">
        <v>0</v>
      </c>
      <c r="CS20" s="208">
        <v>0</v>
      </c>
      <c r="CT20" s="208">
        <v>0</v>
      </c>
      <c r="CU20" s="208">
        <v>0</v>
      </c>
      <c r="CV20" s="208">
        <v>0</v>
      </c>
      <c r="CW20" s="208">
        <v>0</v>
      </c>
      <c r="CX20" s="208">
        <v>0</v>
      </c>
      <c r="CY20" s="208">
        <v>0</v>
      </c>
      <c r="CZ20" s="208">
        <v>10.7602216420256</v>
      </c>
      <c r="DA20" s="208">
        <v>0</v>
      </c>
      <c r="DB20" s="208">
        <v>0</v>
      </c>
      <c r="DC20" s="208">
        <v>0.0754881032425501</v>
      </c>
      <c r="DD20" s="208">
        <v>0</v>
      </c>
      <c r="DE20" s="208">
        <v>0</v>
      </c>
      <c r="DF20" s="208">
        <v>0.0875218614197698</v>
      </c>
      <c r="DG20" s="208">
        <v>0.347183481288027</v>
      </c>
      <c r="DH20" s="208">
        <v>1.80446766231507</v>
      </c>
      <c r="DI20" s="208">
        <v>1.3833103196186</v>
      </c>
      <c r="DJ20" s="208">
        <v>0.269617864798082</v>
      </c>
      <c r="DK20" s="208">
        <v>8.0159537767647</v>
      </c>
      <c r="DL20" s="208">
        <v>0.981989110232822</v>
      </c>
      <c r="DM20" s="208">
        <v>1.65928547266114</v>
      </c>
      <c r="DN20" s="208">
        <v>0</v>
      </c>
      <c r="DO20" s="208">
        <v>0.48297584347316</v>
      </c>
      <c r="DP20" s="208">
        <v>0</v>
      </c>
      <c r="DQ20" s="101">
        <f t="shared" si="0"/>
        <v>27.2840793273302</v>
      </c>
      <c r="DR20" s="210">
        <v>0</v>
      </c>
      <c r="DS20" s="208">
        <v>2.25604415929635</v>
      </c>
      <c r="DT20" s="85">
        <f t="shared" si="1"/>
        <v>2.25604415929635</v>
      </c>
      <c r="DU20" s="208">
        <v>0</v>
      </c>
      <c r="DV20" s="208">
        <v>0</v>
      </c>
      <c r="DW20" s="208">
        <v>1.37806592624344</v>
      </c>
      <c r="DX20" s="208">
        <v>0</v>
      </c>
      <c r="DY20" s="208">
        <v>0</v>
      </c>
      <c r="DZ20" s="117">
        <f t="shared" si="2"/>
        <v>3.63411008553978</v>
      </c>
      <c r="EA20" s="118">
        <f t="shared" si="3"/>
        <v>30.91818941287</v>
      </c>
    </row>
    <row r="21" spans="1:131">
      <c r="A21" s="86" t="s">
        <v>173</v>
      </c>
      <c r="B21" s="200" t="s">
        <v>174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0.440333415816824</v>
      </c>
      <c r="Y21" s="208">
        <v>69.5393648079082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9">
        <v>69.979698223725</v>
      </c>
      <c r="BD21" s="210">
        <v>0</v>
      </c>
      <c r="BE21" s="208">
        <v>17.2272202735035</v>
      </c>
      <c r="BF21" s="208">
        <v>17.2272202735035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11">
        <v>17.2272202735035</v>
      </c>
      <c r="BM21" s="213">
        <v>87.2069184972285</v>
      </c>
      <c r="BN21" s="212"/>
      <c r="BO21" s="86" t="s">
        <v>51</v>
      </c>
      <c r="BP21" s="87" t="s">
        <v>106</v>
      </c>
      <c r="BQ21" s="208">
        <v>45.6788844839314</v>
      </c>
      <c r="BR21" s="208">
        <v>18.9948385220222</v>
      </c>
      <c r="BS21" s="208">
        <v>0.980716396426016</v>
      </c>
      <c r="BT21" s="208">
        <v>0.0321044389368358</v>
      </c>
      <c r="BU21" s="208">
        <v>1.42807929607129</v>
      </c>
      <c r="BV21" s="208">
        <v>4.78557699028048</v>
      </c>
      <c r="BW21" s="208">
        <v>4.86100901660597</v>
      </c>
      <c r="BX21" s="208">
        <v>1.21631179334545</v>
      </c>
      <c r="BY21" s="208">
        <v>0</v>
      </c>
      <c r="BZ21" s="208">
        <v>0.471225857446638</v>
      </c>
      <c r="CA21" s="208">
        <v>0.0937945846612905</v>
      </c>
      <c r="CB21" s="208">
        <v>0.453630909045469</v>
      </c>
      <c r="CC21" s="208">
        <v>1.72149743543314</v>
      </c>
      <c r="CD21" s="208">
        <v>4.90687022112407</v>
      </c>
      <c r="CE21" s="208">
        <v>0</v>
      </c>
      <c r="CF21" s="208">
        <v>37.4584780479592</v>
      </c>
      <c r="CG21" s="208">
        <v>0.0305288899505698</v>
      </c>
      <c r="CH21" s="208">
        <v>8.9703222984985</v>
      </c>
      <c r="CI21" s="208">
        <v>0.127289773659017</v>
      </c>
      <c r="CJ21" s="208">
        <v>0.00397166425958788</v>
      </c>
      <c r="CK21" s="208">
        <v>0.969487963660654</v>
      </c>
      <c r="CL21" s="208">
        <v>2.54694956187138</v>
      </c>
      <c r="CM21" s="208">
        <v>2.33544655079457</v>
      </c>
      <c r="CN21" s="208">
        <v>1.05572255329869</v>
      </c>
      <c r="CO21" s="208">
        <v>0.0229201050917484</v>
      </c>
      <c r="CP21" s="208">
        <v>0.134107590955719</v>
      </c>
      <c r="CQ21" s="208">
        <v>0.765672907276673</v>
      </c>
      <c r="CR21" s="208">
        <v>0.461517474773602</v>
      </c>
      <c r="CS21" s="208">
        <v>0.454819931736815</v>
      </c>
      <c r="CT21" s="208">
        <v>0.00923737636958118</v>
      </c>
      <c r="CU21" s="208">
        <v>0.242819905241521</v>
      </c>
      <c r="CV21" s="208">
        <v>0.244509051616425</v>
      </c>
      <c r="CW21" s="208">
        <v>0.244174330440548</v>
      </c>
      <c r="CX21" s="208">
        <v>1.53683854455613</v>
      </c>
      <c r="CY21" s="208">
        <v>11.8258517065398</v>
      </c>
      <c r="CZ21" s="208">
        <v>41.4408392956739</v>
      </c>
      <c r="DA21" s="208">
        <v>118.749295911719</v>
      </c>
      <c r="DB21" s="208">
        <v>2.23382527938859</v>
      </c>
      <c r="DC21" s="208">
        <v>15.0568597528281</v>
      </c>
      <c r="DD21" s="208">
        <v>2.33150650159423</v>
      </c>
      <c r="DE21" s="208">
        <v>0.433702004613589</v>
      </c>
      <c r="DF21" s="208">
        <v>8.80238988334308</v>
      </c>
      <c r="DG21" s="208">
        <v>1.27622994555613</v>
      </c>
      <c r="DH21" s="208">
        <v>1.39223240757698</v>
      </c>
      <c r="DI21" s="208">
        <v>3.31514188700906</v>
      </c>
      <c r="DJ21" s="208">
        <v>0.246545986819014</v>
      </c>
      <c r="DK21" s="208">
        <v>5.34187071097115</v>
      </c>
      <c r="DL21" s="208">
        <v>5.06356247296838</v>
      </c>
      <c r="DM21" s="208">
        <v>11.8560366557863</v>
      </c>
      <c r="DN21" s="208">
        <v>3.39877237980913</v>
      </c>
      <c r="DO21" s="208">
        <v>1.21633237076504</v>
      </c>
      <c r="DP21" s="208">
        <v>0</v>
      </c>
      <c r="DQ21" s="101">
        <f t="shared" si="0"/>
        <v>377.220349620302</v>
      </c>
      <c r="DR21" s="210">
        <v>0</v>
      </c>
      <c r="DS21" s="208">
        <v>88.0694060766797</v>
      </c>
      <c r="DT21" s="85">
        <f t="shared" si="1"/>
        <v>88.0694060766797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117">
        <f t="shared" si="2"/>
        <v>88.0694060766797</v>
      </c>
      <c r="EA21" s="118">
        <f t="shared" si="3"/>
        <v>465.289755696982</v>
      </c>
    </row>
    <row r="22" spans="1:131">
      <c r="A22" s="86" t="s">
        <v>175</v>
      </c>
      <c r="B22" s="200" t="s">
        <v>176</v>
      </c>
      <c r="C22" s="208">
        <v>0</v>
      </c>
      <c r="D22" s="208">
        <v>3.21326721019753</v>
      </c>
      <c r="E22" s="208">
        <v>0</v>
      </c>
      <c r="F22" s="208">
        <v>0</v>
      </c>
      <c r="G22" s="208">
        <v>0</v>
      </c>
      <c r="H22" s="208">
        <v>35.768632815869</v>
      </c>
      <c r="I22" s="208">
        <v>1.44768872669307</v>
      </c>
      <c r="J22" s="208">
        <v>0</v>
      </c>
      <c r="K22" s="208">
        <v>0</v>
      </c>
      <c r="L22" s="208">
        <v>0</v>
      </c>
      <c r="M22" s="208">
        <v>0</v>
      </c>
      <c r="N22" s="208">
        <v>21.4871802353677</v>
      </c>
      <c r="O22" s="208">
        <v>0</v>
      </c>
      <c r="P22" s="208">
        <v>0</v>
      </c>
      <c r="Q22" s="208">
        <v>0</v>
      </c>
      <c r="R22" s="208">
        <v>0</v>
      </c>
      <c r="S22" s="208">
        <v>0.362690370442543</v>
      </c>
      <c r="T22" s="208">
        <v>0</v>
      </c>
      <c r="U22" s="208">
        <v>1.46618008586733</v>
      </c>
      <c r="V22" s="208">
        <v>0</v>
      </c>
      <c r="W22" s="208">
        <v>0</v>
      </c>
      <c r="X22" s="208">
        <v>0</v>
      </c>
      <c r="Y22" s="208">
        <v>0</v>
      </c>
      <c r="Z22" s="208">
        <v>0.210171141931736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1.00698957909132</v>
      </c>
      <c r="AM22" s="208">
        <v>0</v>
      </c>
      <c r="AN22" s="208">
        <v>0</v>
      </c>
      <c r="AO22" s="208">
        <v>0</v>
      </c>
      <c r="AP22" s="208">
        <v>0</v>
      </c>
      <c r="AQ22" s="208">
        <v>0.643200742220663</v>
      </c>
      <c r="AR22" s="208">
        <v>43.7138882366211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10.9497416282226</v>
      </c>
      <c r="AZ22" s="208">
        <v>3.32465927271941</v>
      </c>
      <c r="BA22" s="208">
        <v>0.370654736640167</v>
      </c>
      <c r="BB22" s="208">
        <v>0</v>
      </c>
      <c r="BC22" s="209">
        <v>123.964944781884</v>
      </c>
      <c r="BD22" s="210">
        <v>0</v>
      </c>
      <c r="BE22" s="208">
        <v>75.2996135722183</v>
      </c>
      <c r="BF22" s="208">
        <v>75.2996135722183</v>
      </c>
      <c r="BG22" s="208">
        <v>0</v>
      </c>
      <c r="BH22" s="208">
        <v>0</v>
      </c>
      <c r="BI22" s="208">
        <v>22.7558686629372</v>
      </c>
      <c r="BJ22" s="208">
        <v>0</v>
      </c>
      <c r="BK22" s="208">
        <v>0</v>
      </c>
      <c r="BL22" s="211">
        <v>98.0554822351555</v>
      </c>
      <c r="BM22" s="213">
        <v>222.02042701704</v>
      </c>
      <c r="BN22" s="212"/>
      <c r="BO22" s="86" t="s">
        <v>52</v>
      </c>
      <c r="BP22" s="87" t="s">
        <v>107</v>
      </c>
      <c r="BQ22" s="208">
        <v>0.148586617618561</v>
      </c>
      <c r="BR22" s="208">
        <v>0.177354218614347</v>
      </c>
      <c r="BS22" s="208">
        <v>0</v>
      </c>
      <c r="BT22" s="208">
        <v>0</v>
      </c>
      <c r="BU22" s="208">
        <v>0.000679501947527571</v>
      </c>
      <c r="BV22" s="208">
        <v>0.303232370783667</v>
      </c>
      <c r="BW22" s="208">
        <v>0.0523800877283841</v>
      </c>
      <c r="BX22" s="208">
        <v>0.0886321792306906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48.2855284068137</v>
      </c>
      <c r="CG22" s="208">
        <v>0.0235810086836288</v>
      </c>
      <c r="CH22" s="208">
        <v>0.113250362336561</v>
      </c>
      <c r="CI22" s="208">
        <v>0.0323021124129844</v>
      </c>
      <c r="CJ22" s="208">
        <v>0.0567220717431031</v>
      </c>
      <c r="CK22" s="208">
        <v>0</v>
      </c>
      <c r="CL22" s="208">
        <v>0.000626948597130794</v>
      </c>
      <c r="CM22" s="208">
        <v>0.000200376288148895</v>
      </c>
      <c r="CN22" s="208">
        <v>0.064889598214616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2.47376954682918e-5</v>
      </c>
      <c r="CU22" s="208">
        <v>0</v>
      </c>
      <c r="CV22" s="208">
        <v>0.00172478091197401</v>
      </c>
      <c r="CW22" s="208">
        <v>0</v>
      </c>
      <c r="CX22" s="208">
        <v>0</v>
      </c>
      <c r="CY22" s="208">
        <v>0.977283202568706</v>
      </c>
      <c r="CZ22" s="208">
        <v>2.2522488477945</v>
      </c>
      <c r="DA22" s="208">
        <v>3.8245917681706</v>
      </c>
      <c r="DB22" s="208">
        <v>0.0079197343446165</v>
      </c>
      <c r="DC22" s="208">
        <v>0</v>
      </c>
      <c r="DD22" s="208">
        <v>0.111837289890471</v>
      </c>
      <c r="DE22" s="208">
        <v>0.0248421775916754</v>
      </c>
      <c r="DF22" s="208">
        <v>0</v>
      </c>
      <c r="DG22" s="208">
        <v>0</v>
      </c>
      <c r="DH22" s="208">
        <v>0.00994838049627971</v>
      </c>
      <c r="DI22" s="208">
        <v>0.27683134191748</v>
      </c>
      <c r="DJ22" s="208">
        <v>0.0191415220131061</v>
      </c>
      <c r="DK22" s="208">
        <v>0.724068361561078</v>
      </c>
      <c r="DL22" s="208">
        <v>0.860683395345937</v>
      </c>
      <c r="DM22" s="208">
        <v>1.32793041340936</v>
      </c>
      <c r="DN22" s="208">
        <v>0.398092542965118</v>
      </c>
      <c r="DO22" s="208">
        <v>0.149112978007184</v>
      </c>
      <c r="DP22" s="208">
        <v>0</v>
      </c>
      <c r="DQ22" s="101">
        <f t="shared" si="0"/>
        <v>60.3142473356966</v>
      </c>
      <c r="DR22" s="210">
        <v>0</v>
      </c>
      <c r="DS22" s="208">
        <v>33.0698874392824</v>
      </c>
      <c r="DT22" s="85">
        <f t="shared" si="1"/>
        <v>33.0698874392824</v>
      </c>
      <c r="DU22" s="208">
        <v>0</v>
      </c>
      <c r="DV22" s="208">
        <v>0</v>
      </c>
      <c r="DW22" s="208">
        <v>10.0203989279671</v>
      </c>
      <c r="DX22" s="208">
        <v>0</v>
      </c>
      <c r="DY22" s="208">
        <v>0</v>
      </c>
      <c r="DZ22" s="117">
        <f t="shared" si="2"/>
        <v>43.0902863672495</v>
      </c>
      <c r="EA22" s="118">
        <f t="shared" si="3"/>
        <v>103.404533702946</v>
      </c>
    </row>
    <row r="23" spans="1:131">
      <c r="A23" s="86" t="s">
        <v>177</v>
      </c>
      <c r="B23" s="200" t="s">
        <v>178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0.0345101096638648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2.34918473684769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0.315639525615059</v>
      </c>
      <c r="AZ23" s="208">
        <v>0</v>
      </c>
      <c r="BA23" s="208">
        <v>0</v>
      </c>
      <c r="BB23" s="208">
        <v>0</v>
      </c>
      <c r="BC23" s="209">
        <v>2.69933437212661</v>
      </c>
      <c r="BD23" s="210">
        <v>0</v>
      </c>
      <c r="BE23" s="208">
        <v>2.98979852325261</v>
      </c>
      <c r="BF23" s="208">
        <v>2.98979852325261</v>
      </c>
      <c r="BG23" s="208">
        <v>0</v>
      </c>
      <c r="BH23" s="208">
        <v>0</v>
      </c>
      <c r="BI23" s="208">
        <v>3.45746944500263</v>
      </c>
      <c r="BJ23" s="208">
        <v>0</v>
      </c>
      <c r="BK23" s="208">
        <v>0</v>
      </c>
      <c r="BL23" s="211">
        <v>6.44726796825524</v>
      </c>
      <c r="BM23" s="213">
        <v>9.14660234038185</v>
      </c>
      <c r="BN23" s="212"/>
      <c r="BO23" s="86" t="s">
        <v>53</v>
      </c>
      <c r="BP23" s="87" t="s">
        <v>108</v>
      </c>
      <c r="BQ23" s="208">
        <v>35.8490604367224</v>
      </c>
      <c r="BR23" s="208">
        <v>7.82944899773911</v>
      </c>
      <c r="BS23" s="208">
        <v>0.318641325969655</v>
      </c>
      <c r="BT23" s="208">
        <v>6.71344222169593e-7</v>
      </c>
      <c r="BU23" s="208">
        <v>0.0443957640362323</v>
      </c>
      <c r="BV23" s="208">
        <v>0.886950802211266</v>
      </c>
      <c r="BW23" s="208">
        <v>2.51805309618989</v>
      </c>
      <c r="BX23" s="208">
        <v>0.179768949157911</v>
      </c>
      <c r="BY23" s="208">
        <v>0</v>
      </c>
      <c r="BZ23" s="208">
        <v>2.10541269450939</v>
      </c>
      <c r="CA23" s="208">
        <v>0.1146816540239</v>
      </c>
      <c r="CB23" s="208">
        <v>8.3440160798666</v>
      </c>
      <c r="CC23" s="208">
        <v>0.637918485579151</v>
      </c>
      <c r="CD23" s="208">
        <v>4.62152671013886</v>
      </c>
      <c r="CE23" s="208">
        <v>0</v>
      </c>
      <c r="CF23" s="208">
        <v>0</v>
      </c>
      <c r="CG23" s="208">
        <v>0.0766882721607267</v>
      </c>
      <c r="CH23" s="208">
        <v>127.976345167991</v>
      </c>
      <c r="CI23" s="208">
        <v>12.5410848304703</v>
      </c>
      <c r="CJ23" s="208">
        <v>0.716550270052321</v>
      </c>
      <c r="CK23" s="208">
        <v>20.3241052487199</v>
      </c>
      <c r="CL23" s="208">
        <v>2.45422969554569</v>
      </c>
      <c r="CM23" s="208">
        <v>1.25754987368011</v>
      </c>
      <c r="CN23" s="208">
        <v>2.2899048023501</v>
      </c>
      <c r="CO23" s="208">
        <v>0.0915345996435086</v>
      </c>
      <c r="CP23" s="208">
        <v>0.890867737658423</v>
      </c>
      <c r="CQ23" s="208">
        <v>0.216464210147669</v>
      </c>
      <c r="CR23" s="208">
        <v>0.0745251876557599</v>
      </c>
      <c r="CS23" s="208">
        <v>1.07804776174966</v>
      </c>
      <c r="CT23" s="208">
        <v>0.0536565423836905</v>
      </c>
      <c r="CU23" s="208">
        <v>3.38033468368708</v>
      </c>
      <c r="CV23" s="208">
        <v>0.11306401949217</v>
      </c>
      <c r="CW23" s="208">
        <v>0.108280139508534</v>
      </c>
      <c r="CX23" s="208">
        <v>1.02413477260964</v>
      </c>
      <c r="CY23" s="208">
        <v>0.00151317039752248</v>
      </c>
      <c r="CZ23" s="208">
        <v>0.697326537931216</v>
      </c>
      <c r="DA23" s="208">
        <v>0</v>
      </c>
      <c r="DB23" s="208">
        <v>3.44738622505601e-5</v>
      </c>
      <c r="DC23" s="208">
        <v>0</v>
      </c>
      <c r="DD23" s="208">
        <v>0.000118106476258241</v>
      </c>
      <c r="DE23" s="208">
        <v>0</v>
      </c>
      <c r="DF23" s="208">
        <v>0</v>
      </c>
      <c r="DG23" s="208">
        <v>1.50299839562662e-5</v>
      </c>
      <c r="DH23" s="208">
        <v>0</v>
      </c>
      <c r="DI23" s="208">
        <v>0</v>
      </c>
      <c r="DJ23" s="208">
        <v>0</v>
      </c>
      <c r="DK23" s="208">
        <v>0</v>
      </c>
      <c r="DL23" s="208">
        <v>0.000192647312748764</v>
      </c>
      <c r="DM23" s="208">
        <v>0.390676921623921</v>
      </c>
      <c r="DN23" s="208">
        <v>2.1349426211008</v>
      </c>
      <c r="DO23" s="208">
        <v>0.459148564228719</v>
      </c>
      <c r="DP23" s="208">
        <v>0</v>
      </c>
      <c r="DQ23" s="101">
        <f t="shared" si="0"/>
        <v>241.801211555912</v>
      </c>
      <c r="DR23" s="210">
        <v>0</v>
      </c>
      <c r="DS23" s="208">
        <v>102.408299718191</v>
      </c>
      <c r="DT23" s="85">
        <f t="shared" si="1"/>
        <v>102.408299718191</v>
      </c>
      <c r="DU23" s="208">
        <v>0</v>
      </c>
      <c r="DV23" s="208">
        <v>0</v>
      </c>
      <c r="DW23" s="208">
        <v>0.00217554853404948</v>
      </c>
      <c r="DX23" s="208">
        <v>0.0351576021963365</v>
      </c>
      <c r="DY23" s="208">
        <v>0</v>
      </c>
      <c r="DZ23" s="117">
        <f t="shared" si="2"/>
        <v>102.445632868921</v>
      </c>
      <c r="EA23" s="118">
        <f t="shared" si="3"/>
        <v>344.246844424833</v>
      </c>
    </row>
    <row r="24" spans="1:131">
      <c r="A24" s="86" t="s">
        <v>179</v>
      </c>
      <c r="B24" s="200" t="s">
        <v>180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18.2774202819344</v>
      </c>
      <c r="I24" s="208">
        <v>0.209287635768068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0.0592905518659981</v>
      </c>
      <c r="AR24" s="208">
        <v>0.527831860030713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1.28469940436086</v>
      </c>
      <c r="AZ24" s="208">
        <v>0.304734687954647</v>
      </c>
      <c r="BA24" s="208">
        <v>0</v>
      </c>
      <c r="BB24" s="208">
        <v>0</v>
      </c>
      <c r="BC24" s="209">
        <v>20.6632644219147</v>
      </c>
      <c r="BD24" s="210">
        <v>0.0365939583620802</v>
      </c>
      <c r="BE24" s="208">
        <v>23.8580719790654</v>
      </c>
      <c r="BF24" s="208">
        <v>23.8946659374275</v>
      </c>
      <c r="BG24" s="208">
        <v>0</v>
      </c>
      <c r="BH24" s="208">
        <v>0</v>
      </c>
      <c r="BI24" s="208">
        <v>4.8756151138666</v>
      </c>
      <c r="BJ24" s="208">
        <v>0</v>
      </c>
      <c r="BK24" s="208">
        <v>0</v>
      </c>
      <c r="BL24" s="211">
        <v>28.7702810512941</v>
      </c>
      <c r="BM24" s="213">
        <v>49.4335454732088</v>
      </c>
      <c r="BN24" s="212"/>
      <c r="BO24" s="86" t="s">
        <v>54</v>
      </c>
      <c r="BP24" s="87" t="s">
        <v>109</v>
      </c>
      <c r="BQ24" s="208">
        <v>0</v>
      </c>
      <c r="BR24" s="208">
        <v>0</v>
      </c>
      <c r="BS24" s="208">
        <v>0</v>
      </c>
      <c r="BT24" s="208">
        <v>0.00027912232779641</v>
      </c>
      <c r="BU24" s="208">
        <v>1.84882262888143</v>
      </c>
      <c r="BV24" s="208">
        <v>2.24205352728099</v>
      </c>
      <c r="BW24" s="208">
        <v>8.42108631682241</v>
      </c>
      <c r="BX24" s="208">
        <v>0.31961630912705</v>
      </c>
      <c r="BY24" s="208">
        <v>0</v>
      </c>
      <c r="BZ24" s="208">
        <v>0.155335475135825</v>
      </c>
      <c r="CA24" s="208">
        <v>0.0702219423725515</v>
      </c>
      <c r="CB24" s="208">
        <v>1.19489873541144</v>
      </c>
      <c r="CC24" s="208">
        <v>1.53679871340312</v>
      </c>
      <c r="CD24" s="208">
        <v>1.7161777751215</v>
      </c>
      <c r="CE24" s="208">
        <v>0.779850557315591</v>
      </c>
      <c r="CF24" s="208">
        <v>0.724177139346551</v>
      </c>
      <c r="CG24" s="208">
        <v>0.0364248181305479</v>
      </c>
      <c r="CH24" s="208">
        <v>4.3603839178286</v>
      </c>
      <c r="CI24" s="208">
        <v>10.2104620555203</v>
      </c>
      <c r="CJ24" s="208">
        <v>0.356260805122106</v>
      </c>
      <c r="CK24" s="208">
        <v>5.08745424652549</v>
      </c>
      <c r="CL24" s="208">
        <v>1.48186813604468</v>
      </c>
      <c r="CM24" s="208">
        <v>0.426245169814388</v>
      </c>
      <c r="CN24" s="208">
        <v>4.86488465827101</v>
      </c>
      <c r="CO24" s="208">
        <v>0.0766456748404328</v>
      </c>
      <c r="CP24" s="208">
        <v>0.0836585036279032</v>
      </c>
      <c r="CQ24" s="208">
        <v>0.358723181975754</v>
      </c>
      <c r="CR24" s="208">
        <v>1.06655887733689</v>
      </c>
      <c r="CS24" s="208">
        <v>0.364155435900615</v>
      </c>
      <c r="CT24" s="208">
        <v>0.0120694075381453</v>
      </c>
      <c r="CU24" s="208">
        <v>1.91297686418249</v>
      </c>
      <c r="CV24" s="208">
        <v>0.445615716034943</v>
      </c>
      <c r="CW24" s="208">
        <v>0.0619557340335248</v>
      </c>
      <c r="CX24" s="208">
        <v>0.341752459185855</v>
      </c>
      <c r="CY24" s="208">
        <v>13.4615671616532</v>
      </c>
      <c r="CZ24" s="208">
        <v>11.4686724148084</v>
      </c>
      <c r="DA24" s="208">
        <v>2.96318810699138</v>
      </c>
      <c r="DB24" s="208">
        <v>0</v>
      </c>
      <c r="DC24" s="208">
        <v>0</v>
      </c>
      <c r="DD24" s="208">
        <v>0.41074821563247</v>
      </c>
      <c r="DE24" s="208">
        <v>0.248771876370933</v>
      </c>
      <c r="DF24" s="208">
        <v>0.6091573652827</v>
      </c>
      <c r="DG24" s="208">
        <v>0.256060887329923</v>
      </c>
      <c r="DH24" s="208">
        <v>0.193486417458776</v>
      </c>
      <c r="DI24" s="208">
        <v>0.0875549590249895</v>
      </c>
      <c r="DJ24" s="208">
        <v>0.644863719438752</v>
      </c>
      <c r="DK24" s="208">
        <v>3.0740071382516</v>
      </c>
      <c r="DL24" s="208">
        <v>4.6376779899411</v>
      </c>
      <c r="DM24" s="208">
        <v>2.97521359260412</v>
      </c>
      <c r="DN24" s="208">
        <v>2.24843409910643</v>
      </c>
      <c r="DO24" s="208">
        <v>6.79936377233262</v>
      </c>
      <c r="DP24" s="208">
        <v>0</v>
      </c>
      <c r="DQ24" s="101">
        <f t="shared" si="0"/>
        <v>100.636181620687</v>
      </c>
      <c r="DR24" s="210">
        <v>0</v>
      </c>
      <c r="DS24" s="208">
        <v>28.7217882980351</v>
      </c>
      <c r="DT24" s="85">
        <f t="shared" si="1"/>
        <v>28.7217882980351</v>
      </c>
      <c r="DU24" s="208">
        <v>0</v>
      </c>
      <c r="DV24" s="208">
        <v>0</v>
      </c>
      <c r="DW24" s="208">
        <v>26.0644484758577</v>
      </c>
      <c r="DX24" s="208">
        <v>0</v>
      </c>
      <c r="DY24" s="208">
        <v>0</v>
      </c>
      <c r="DZ24" s="117">
        <f t="shared" si="2"/>
        <v>54.7862367738928</v>
      </c>
      <c r="EA24" s="118">
        <f t="shared" si="3"/>
        <v>155.42241839458</v>
      </c>
    </row>
    <row r="25" spans="1:131">
      <c r="A25" s="86" t="s">
        <v>181</v>
      </c>
      <c r="B25" s="200" t="s">
        <v>182</v>
      </c>
      <c r="C25" s="208">
        <v>0</v>
      </c>
      <c r="D25" s="208">
        <v>0</v>
      </c>
      <c r="E25" s="208">
        <v>0</v>
      </c>
      <c r="F25" s="208">
        <v>0</v>
      </c>
      <c r="G25" s="208">
        <v>0</v>
      </c>
      <c r="H25" s="208">
        <v>17.4798774657476</v>
      </c>
      <c r="I25" s="208">
        <v>3.16782643342557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0.00851523103102134</v>
      </c>
      <c r="V25" s="208">
        <v>0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0.0236953361273723</v>
      </c>
      <c r="AM25" s="208">
        <v>0</v>
      </c>
      <c r="AN25" s="208">
        <v>0</v>
      </c>
      <c r="AO25" s="208">
        <v>0</v>
      </c>
      <c r="AP25" s="208">
        <v>0</v>
      </c>
      <c r="AQ25" s="208">
        <v>0.0932428526364843</v>
      </c>
      <c r="AR25" s="208">
        <v>2.79862035745925</v>
      </c>
      <c r="AS25" s="208">
        <v>0</v>
      </c>
      <c r="AT25" s="208">
        <v>0</v>
      </c>
      <c r="AU25" s="208">
        <v>0</v>
      </c>
      <c r="AV25" s="208">
        <v>0</v>
      </c>
      <c r="AW25" s="208">
        <v>0</v>
      </c>
      <c r="AX25" s="208">
        <v>0</v>
      </c>
      <c r="AY25" s="208">
        <v>0.792857759222763</v>
      </c>
      <c r="AZ25" s="208">
        <v>0.319726056392802</v>
      </c>
      <c r="BA25" s="208">
        <v>0.0570598541578656</v>
      </c>
      <c r="BB25" s="208">
        <v>0</v>
      </c>
      <c r="BC25" s="209">
        <v>24.7414213462007</v>
      </c>
      <c r="BD25" s="210">
        <v>0</v>
      </c>
      <c r="BE25" s="208">
        <v>17.2013608999642</v>
      </c>
      <c r="BF25" s="208">
        <v>17.2013608999642</v>
      </c>
      <c r="BG25" s="208">
        <v>0</v>
      </c>
      <c r="BH25" s="208">
        <v>0</v>
      </c>
      <c r="BI25" s="208">
        <v>3.8600508476556</v>
      </c>
      <c r="BJ25" s="208">
        <v>0</v>
      </c>
      <c r="BK25" s="208">
        <v>0</v>
      </c>
      <c r="BL25" s="211">
        <v>21.0614117476198</v>
      </c>
      <c r="BM25" s="213">
        <v>45.8028330938205</v>
      </c>
      <c r="BN25" s="212"/>
      <c r="BO25" s="86" t="s">
        <v>55</v>
      </c>
      <c r="BP25" s="87" t="s">
        <v>110</v>
      </c>
      <c r="BQ25" s="208">
        <v>0.0820497777871559</v>
      </c>
      <c r="BR25" s="208">
        <v>0.887698144870506</v>
      </c>
      <c r="BS25" s="208">
        <v>0</v>
      </c>
      <c r="BT25" s="208">
        <v>0</v>
      </c>
      <c r="BU25" s="208">
        <v>0</v>
      </c>
      <c r="BV25" s="208">
        <v>0</v>
      </c>
      <c r="BW25" s="208">
        <v>0.166554078306873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208">
        <v>0.0361415930568277</v>
      </c>
      <c r="CJ25" s="208">
        <v>0.782412152605428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8">
        <v>0</v>
      </c>
      <c r="CR25" s="208">
        <v>0</v>
      </c>
      <c r="CS25" s="208">
        <v>0</v>
      </c>
      <c r="CT25" s="208">
        <v>0</v>
      </c>
      <c r="CU25" s="208">
        <v>0</v>
      </c>
      <c r="CV25" s="208">
        <v>0</v>
      </c>
      <c r="CW25" s="208">
        <v>0</v>
      </c>
      <c r="CX25" s="208">
        <v>0</v>
      </c>
      <c r="CY25" s="208">
        <v>0</v>
      </c>
      <c r="CZ25" s="208">
        <v>0.10802271246582</v>
      </c>
      <c r="DA25" s="208">
        <v>0</v>
      </c>
      <c r="DB25" s="208">
        <v>0</v>
      </c>
      <c r="DC25" s="208">
        <v>0</v>
      </c>
      <c r="DD25" s="208">
        <v>0</v>
      </c>
      <c r="DE25" s="208">
        <v>0</v>
      </c>
      <c r="DF25" s="208">
        <v>0</v>
      </c>
      <c r="DG25" s="208">
        <v>0</v>
      </c>
      <c r="DH25" s="208">
        <v>0</v>
      </c>
      <c r="DI25" s="208">
        <v>0</v>
      </c>
      <c r="DJ25" s="208">
        <v>0</v>
      </c>
      <c r="DK25" s="208">
        <v>0.00983818299015052</v>
      </c>
      <c r="DL25" s="208">
        <v>0</v>
      </c>
      <c r="DM25" s="208">
        <v>3.35557409431894</v>
      </c>
      <c r="DN25" s="208">
        <v>17.1304045883148</v>
      </c>
      <c r="DO25" s="208">
        <v>0.336407611861358</v>
      </c>
      <c r="DP25" s="208">
        <v>0</v>
      </c>
      <c r="DQ25" s="101">
        <f t="shared" si="0"/>
        <v>22.8951029365778</v>
      </c>
      <c r="DR25" s="210">
        <v>0</v>
      </c>
      <c r="DS25" s="208">
        <v>13.3199198472967</v>
      </c>
      <c r="DT25" s="85">
        <f t="shared" si="1"/>
        <v>13.3199198472967</v>
      </c>
      <c r="DU25" s="208">
        <v>1.47349983095868</v>
      </c>
      <c r="DV25" s="208">
        <v>0</v>
      </c>
      <c r="DW25" s="208">
        <v>32.2693314879922</v>
      </c>
      <c r="DX25" s="208">
        <v>0</v>
      </c>
      <c r="DY25" s="208">
        <v>0</v>
      </c>
      <c r="DZ25" s="117">
        <f t="shared" si="2"/>
        <v>47.0627511662476</v>
      </c>
      <c r="EA25" s="118">
        <f t="shared" si="3"/>
        <v>69.9578541028254</v>
      </c>
    </row>
    <row r="26" spans="1:131">
      <c r="A26" s="86" t="s">
        <v>183</v>
      </c>
      <c r="B26" s="200" t="s">
        <v>184</v>
      </c>
      <c r="C26" s="208">
        <v>1.14203892700405</v>
      </c>
      <c r="D26" s="208">
        <v>5.49161905385744</v>
      </c>
      <c r="E26" s="208">
        <v>0</v>
      </c>
      <c r="F26" s="208">
        <v>0</v>
      </c>
      <c r="G26" s="208">
        <v>0</v>
      </c>
      <c r="H26" s="208">
        <v>24.4076363553947</v>
      </c>
      <c r="I26" s="208">
        <v>44.8841120712252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1.96378310079846</v>
      </c>
      <c r="T26" s="208">
        <v>0</v>
      </c>
      <c r="U26" s="208">
        <v>0.238546857140469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0.518906614276619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3.96448751405488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0.409670663069896</v>
      </c>
      <c r="AZ26" s="208">
        <v>0.0432608301589984</v>
      </c>
      <c r="BA26" s="208">
        <v>0.0180008333127191</v>
      </c>
      <c r="BB26" s="208">
        <v>0</v>
      </c>
      <c r="BC26" s="209">
        <v>83.0820628202934</v>
      </c>
      <c r="BD26" s="210">
        <v>0</v>
      </c>
      <c r="BE26" s="208">
        <v>93.7141964366573</v>
      </c>
      <c r="BF26" s="208">
        <v>93.7141964366573</v>
      </c>
      <c r="BG26" s="208">
        <v>0</v>
      </c>
      <c r="BH26" s="208">
        <v>0</v>
      </c>
      <c r="BI26" s="208">
        <v>1.17846872498313</v>
      </c>
      <c r="BJ26" s="208">
        <v>0</v>
      </c>
      <c r="BK26" s="208">
        <v>0</v>
      </c>
      <c r="BL26" s="211">
        <v>94.8926651616404</v>
      </c>
      <c r="BM26" s="213">
        <v>177.974727981934</v>
      </c>
      <c r="BN26" s="212"/>
      <c r="BO26" s="86" t="s">
        <v>56</v>
      </c>
      <c r="BP26" s="87" t="s">
        <v>111</v>
      </c>
      <c r="BQ26" s="208">
        <v>0.253682642130136</v>
      </c>
      <c r="BR26" s="208">
        <v>0.0978588462539752</v>
      </c>
      <c r="BS26" s="208">
        <v>0</v>
      </c>
      <c r="BT26" s="208">
        <v>2.88506865799879e-7</v>
      </c>
      <c r="BU26" s="208">
        <v>0.0870052793259691</v>
      </c>
      <c r="BV26" s="208">
        <v>3.98752661051641</v>
      </c>
      <c r="BW26" s="208">
        <v>14.898965537317</v>
      </c>
      <c r="BX26" s="208">
        <v>3.77858403455127</v>
      </c>
      <c r="BY26" s="208">
        <v>0</v>
      </c>
      <c r="BZ26" s="208">
        <v>0</v>
      </c>
      <c r="CA26" s="208">
        <v>0.0245507838114274</v>
      </c>
      <c r="CB26" s="208">
        <v>3.25886587321711</v>
      </c>
      <c r="CC26" s="208">
        <v>0.301937219438537</v>
      </c>
      <c r="CD26" s="208">
        <v>0.408377667017664</v>
      </c>
      <c r="CE26" s="208">
        <v>0.450374615521732</v>
      </c>
      <c r="CF26" s="208">
        <v>0.0699927668948305</v>
      </c>
      <c r="CG26" s="208">
        <v>0.00816762589640493</v>
      </c>
      <c r="CH26" s="208">
        <v>3.61942300020164</v>
      </c>
      <c r="CI26" s="208">
        <v>0.814653487245306</v>
      </c>
      <c r="CJ26" s="208">
        <v>0.109704742395346</v>
      </c>
      <c r="CK26" s="208">
        <v>16.5129176520359</v>
      </c>
      <c r="CL26" s="208">
        <v>1.57729443227599</v>
      </c>
      <c r="CM26" s="208">
        <v>0.329399692891959</v>
      </c>
      <c r="CN26" s="208">
        <v>1.0772508918797</v>
      </c>
      <c r="CO26" s="208">
        <v>0.277681579637787</v>
      </c>
      <c r="CP26" s="208">
        <v>0.637974651667565</v>
      </c>
      <c r="CQ26" s="208">
        <v>5.41764339680925</v>
      </c>
      <c r="CR26" s="208">
        <v>13.1782082457435</v>
      </c>
      <c r="CS26" s="208">
        <v>4.49236952787786</v>
      </c>
      <c r="CT26" s="208">
        <v>0.0672632576589877</v>
      </c>
      <c r="CU26" s="208">
        <v>4.72700496310512</v>
      </c>
      <c r="CV26" s="208">
        <v>0.530935673945808</v>
      </c>
      <c r="CW26" s="208">
        <v>0.17807043185126</v>
      </c>
      <c r="CX26" s="208">
        <v>0.568268479767209</v>
      </c>
      <c r="CY26" s="208">
        <v>12.8812571981842</v>
      </c>
      <c r="CZ26" s="208">
        <v>10.1424724342214</v>
      </c>
      <c r="DA26" s="208">
        <v>10.3675477193058</v>
      </c>
      <c r="DB26" s="208">
        <v>1.48149721431777e-5</v>
      </c>
      <c r="DC26" s="208">
        <v>0.948568597082025</v>
      </c>
      <c r="DD26" s="208">
        <v>0.0653434435613192</v>
      </c>
      <c r="DE26" s="208">
        <v>0</v>
      </c>
      <c r="DF26" s="208">
        <v>0.484524104106111</v>
      </c>
      <c r="DG26" s="208">
        <v>6.45906141894138e-6</v>
      </c>
      <c r="DH26" s="208">
        <v>0</v>
      </c>
      <c r="DI26" s="208">
        <v>0</v>
      </c>
      <c r="DJ26" s="208">
        <v>0.0588718220750929</v>
      </c>
      <c r="DK26" s="208">
        <v>0.152022078707901</v>
      </c>
      <c r="DL26" s="208">
        <v>0.44028958089835</v>
      </c>
      <c r="DM26" s="208">
        <v>0.734353114599934</v>
      </c>
      <c r="DN26" s="208">
        <v>0.54218679355488</v>
      </c>
      <c r="DO26" s="208">
        <v>0.0495226210771266</v>
      </c>
      <c r="DP26" s="208">
        <v>0</v>
      </c>
      <c r="DQ26" s="101">
        <f t="shared" si="0"/>
        <v>118.608934678797</v>
      </c>
      <c r="DR26" s="210">
        <v>0</v>
      </c>
      <c r="DS26" s="208">
        <v>56.1196768499895</v>
      </c>
      <c r="DT26" s="85">
        <f t="shared" si="1"/>
        <v>56.1196768499895</v>
      </c>
      <c r="DU26" s="208">
        <v>0</v>
      </c>
      <c r="DV26" s="208">
        <v>0</v>
      </c>
      <c r="DW26" s="208">
        <v>3.70474602423898</v>
      </c>
      <c r="DX26" s="208">
        <v>0.0151088060100138</v>
      </c>
      <c r="DY26" s="208">
        <v>0</v>
      </c>
      <c r="DZ26" s="117">
        <f t="shared" si="2"/>
        <v>59.8395316802385</v>
      </c>
      <c r="EA26" s="118">
        <f t="shared" si="3"/>
        <v>178.448466359036</v>
      </c>
    </row>
    <row r="27" spans="1:131">
      <c r="A27" s="86" t="s">
        <v>185</v>
      </c>
      <c r="B27" s="200" t="s">
        <v>186</v>
      </c>
      <c r="C27" s="208">
        <v>0</v>
      </c>
      <c r="D27" s="208">
        <v>0.241824961294582</v>
      </c>
      <c r="E27" s="208">
        <v>0</v>
      </c>
      <c r="F27" s="208">
        <v>0</v>
      </c>
      <c r="G27" s="208">
        <v>0</v>
      </c>
      <c r="H27" s="208">
        <v>0</v>
      </c>
      <c r="I27" s="208">
        <v>0.798466874340681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8">
        <v>0</v>
      </c>
      <c r="AN27" s="208">
        <v>0</v>
      </c>
      <c r="AO27" s="208">
        <v>0</v>
      </c>
      <c r="AP27" s="208">
        <v>0</v>
      </c>
      <c r="AQ27" s="208">
        <v>0.0106566682501093</v>
      </c>
      <c r="AR27" s="208">
        <v>2.63600061599893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1.61323322082495</v>
      </c>
      <c r="AZ27" s="208">
        <v>0.261895186564275</v>
      </c>
      <c r="BA27" s="208">
        <v>0.0224875397609156</v>
      </c>
      <c r="BB27" s="208">
        <v>0</v>
      </c>
      <c r="BC27" s="209">
        <v>5.58456506703444</v>
      </c>
      <c r="BD27" s="210">
        <v>0</v>
      </c>
      <c r="BE27" s="208">
        <v>33.2673874615307</v>
      </c>
      <c r="BF27" s="208">
        <v>33.2673874615307</v>
      </c>
      <c r="BG27" s="208">
        <v>0</v>
      </c>
      <c r="BH27" s="208">
        <v>0</v>
      </c>
      <c r="BI27" s="208">
        <v>1.50481199617311</v>
      </c>
      <c r="BJ27" s="208">
        <v>0</v>
      </c>
      <c r="BK27" s="208">
        <v>0</v>
      </c>
      <c r="BL27" s="211">
        <v>34.7721994577038</v>
      </c>
      <c r="BM27" s="213">
        <v>40.3567645247383</v>
      </c>
      <c r="BN27" s="212"/>
      <c r="BO27" s="86" t="s">
        <v>57</v>
      </c>
      <c r="BP27" s="87" t="s">
        <v>112</v>
      </c>
      <c r="BQ27" s="208">
        <v>6.13318676758279</v>
      </c>
      <c r="BR27" s="208">
        <v>12.0038234164315</v>
      </c>
      <c r="BS27" s="208">
        <v>0.0670064006836948</v>
      </c>
      <c r="BT27" s="208">
        <v>2.41940135753606e-7</v>
      </c>
      <c r="BU27" s="208">
        <v>0.0255524029729922</v>
      </c>
      <c r="BV27" s="208">
        <v>0</v>
      </c>
      <c r="BW27" s="208">
        <v>2.70437597782759</v>
      </c>
      <c r="BX27" s="208">
        <v>4.51896501955134</v>
      </c>
      <c r="BY27" s="208">
        <v>0</v>
      </c>
      <c r="BZ27" s="208">
        <v>0</v>
      </c>
      <c r="CA27" s="208">
        <v>0</v>
      </c>
      <c r="CB27" s="208">
        <v>0</v>
      </c>
      <c r="CC27" s="208">
        <v>0</v>
      </c>
      <c r="CD27" s="208">
        <v>0.393672484260101</v>
      </c>
      <c r="CE27" s="208">
        <v>0</v>
      </c>
      <c r="CF27" s="208">
        <v>0</v>
      </c>
      <c r="CG27" s="208">
        <v>0</v>
      </c>
      <c r="CH27" s="208">
        <v>2.4277538578414</v>
      </c>
      <c r="CI27" s="208">
        <v>0.46445933431094</v>
      </c>
      <c r="CJ27" s="208">
        <v>0.0167294857182386</v>
      </c>
      <c r="CK27" s="208">
        <v>2.10551757086443</v>
      </c>
      <c r="CL27" s="208">
        <v>20.3077175867192</v>
      </c>
      <c r="CM27" s="208">
        <v>0.505159474741219</v>
      </c>
      <c r="CN27" s="208">
        <v>0.653467212512769</v>
      </c>
      <c r="CO27" s="208">
        <v>0</v>
      </c>
      <c r="CP27" s="208">
        <v>0.181230578967359</v>
      </c>
      <c r="CQ27" s="208">
        <v>1.09905858965443</v>
      </c>
      <c r="CR27" s="208">
        <v>4.42220100596946</v>
      </c>
      <c r="CS27" s="208">
        <v>0.104758282468288</v>
      </c>
      <c r="CT27" s="208">
        <v>0.0142083347403839</v>
      </c>
      <c r="CU27" s="208">
        <v>1.81233930042743</v>
      </c>
      <c r="CV27" s="208">
        <v>0.161950459712291</v>
      </c>
      <c r="CW27" s="208">
        <v>2.26884617488535</v>
      </c>
      <c r="CX27" s="208">
        <v>1.46277813214641</v>
      </c>
      <c r="CY27" s="208">
        <v>85.8648897200385</v>
      </c>
      <c r="CZ27" s="208">
        <v>0.162813348712107</v>
      </c>
      <c r="DA27" s="208">
        <v>0</v>
      </c>
      <c r="DB27" s="208">
        <v>1.2423747218524e-5</v>
      </c>
      <c r="DC27" s="208">
        <v>0</v>
      </c>
      <c r="DD27" s="208">
        <v>4.25634063058644e-5</v>
      </c>
      <c r="DE27" s="208">
        <v>0.150949302642404</v>
      </c>
      <c r="DF27" s="208">
        <v>1.07211147348866</v>
      </c>
      <c r="DG27" s="208">
        <v>5.41653035606966e-6</v>
      </c>
      <c r="DH27" s="208">
        <v>0</v>
      </c>
      <c r="DI27" s="208">
        <v>0</v>
      </c>
      <c r="DJ27" s="208">
        <v>2.25843948076679</v>
      </c>
      <c r="DK27" s="208">
        <v>0</v>
      </c>
      <c r="DL27" s="208">
        <v>0.0151667950713024</v>
      </c>
      <c r="DM27" s="208">
        <v>1.04355584400441</v>
      </c>
      <c r="DN27" s="208">
        <v>0.142313711565995</v>
      </c>
      <c r="DO27" s="208">
        <v>0.486117277301915</v>
      </c>
      <c r="DP27" s="208">
        <v>0</v>
      </c>
      <c r="DQ27" s="101">
        <f t="shared" si="0"/>
        <v>155.051175450206</v>
      </c>
      <c r="DR27" s="210">
        <v>0</v>
      </c>
      <c r="DS27" s="208">
        <v>16.839799207199</v>
      </c>
      <c r="DT27" s="85">
        <f t="shared" si="1"/>
        <v>16.839799207199</v>
      </c>
      <c r="DU27" s="208">
        <v>0</v>
      </c>
      <c r="DV27" s="208">
        <v>0</v>
      </c>
      <c r="DW27" s="208">
        <v>3.4638336377255</v>
      </c>
      <c r="DX27" s="208">
        <v>0.0126701545455532</v>
      </c>
      <c r="DY27" s="208">
        <v>0</v>
      </c>
      <c r="DZ27" s="117">
        <f t="shared" si="2"/>
        <v>20.3163029994701</v>
      </c>
      <c r="EA27" s="118">
        <f t="shared" si="3"/>
        <v>175.367478449676</v>
      </c>
    </row>
    <row r="28" spans="1:131">
      <c r="A28" s="86" t="s">
        <v>187</v>
      </c>
      <c r="B28" s="200" t="s">
        <v>188</v>
      </c>
      <c r="C28" s="208">
        <v>0</v>
      </c>
      <c r="D28" s="208">
        <v>0.921822593249637</v>
      </c>
      <c r="E28" s="208">
        <v>0</v>
      </c>
      <c r="F28" s="208">
        <v>0</v>
      </c>
      <c r="G28" s="208">
        <v>0.0405920292761185</v>
      </c>
      <c r="H28" s="208">
        <v>10.6331157892971</v>
      </c>
      <c r="I28" s="208">
        <v>28.498142914854</v>
      </c>
      <c r="J28" s="208">
        <v>5.43211451739726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1.02830509565895</v>
      </c>
      <c r="Q28" s="208">
        <v>0</v>
      </c>
      <c r="R28" s="208">
        <v>0</v>
      </c>
      <c r="S28" s="208">
        <v>0</v>
      </c>
      <c r="T28" s="208">
        <v>0</v>
      </c>
      <c r="U28" s="208">
        <v>0.709202140015018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4.36411862729011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4.59451389483353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0.420340492166452</v>
      </c>
      <c r="AZ28" s="208">
        <v>0</v>
      </c>
      <c r="BA28" s="208">
        <v>0</v>
      </c>
      <c r="BB28" s="208">
        <v>0</v>
      </c>
      <c r="BC28" s="209">
        <v>56.6422680940382</v>
      </c>
      <c r="BD28" s="210">
        <v>0</v>
      </c>
      <c r="BE28" s="208">
        <v>16.327996292042</v>
      </c>
      <c r="BF28" s="208">
        <v>16.327996292042</v>
      </c>
      <c r="BG28" s="208">
        <v>0</v>
      </c>
      <c r="BH28" s="208">
        <v>0</v>
      </c>
      <c r="BI28" s="208">
        <v>3.55398114871761</v>
      </c>
      <c r="BJ28" s="208">
        <v>0</v>
      </c>
      <c r="BK28" s="208">
        <v>0</v>
      </c>
      <c r="BL28" s="211">
        <v>19.8819774407596</v>
      </c>
      <c r="BM28" s="213">
        <v>76.5242455347978</v>
      </c>
      <c r="BN28" s="212"/>
      <c r="BO28" s="86" t="s">
        <v>58</v>
      </c>
      <c r="BP28" s="87" t="s">
        <v>113</v>
      </c>
      <c r="BQ28" s="208">
        <v>0.346798626826873</v>
      </c>
      <c r="BR28" s="208">
        <v>0.491783522746283</v>
      </c>
      <c r="BS28" s="208">
        <v>0</v>
      </c>
      <c r="BT28" s="208">
        <v>0.00022716337120194</v>
      </c>
      <c r="BU28" s="208">
        <v>0.0559433943091191</v>
      </c>
      <c r="BV28" s="208">
        <v>1.33612905599465</v>
      </c>
      <c r="BW28" s="208">
        <v>0.782766852827851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0.414092061394167</v>
      </c>
      <c r="CE28" s="208">
        <v>0.260875732208341</v>
      </c>
      <c r="CF28" s="208">
        <v>0</v>
      </c>
      <c r="CG28" s="208">
        <v>0</v>
      </c>
      <c r="CH28" s="208">
        <v>0</v>
      </c>
      <c r="CI28" s="208">
        <v>0.201521906657956</v>
      </c>
      <c r="CJ28" s="208">
        <v>0</v>
      </c>
      <c r="CK28" s="208">
        <v>2.66438713763526</v>
      </c>
      <c r="CL28" s="208">
        <v>4.66865285900451</v>
      </c>
      <c r="CM28" s="208">
        <v>50.3507592325054</v>
      </c>
      <c r="CN28" s="208">
        <v>72.3995881054028</v>
      </c>
      <c r="CO28" s="208">
        <v>0.164311124597792</v>
      </c>
      <c r="CP28" s="208">
        <v>8.21739131519003</v>
      </c>
      <c r="CQ28" s="208">
        <v>39.7597435868379</v>
      </c>
      <c r="CR28" s="208">
        <v>12.0354431983416</v>
      </c>
      <c r="CS28" s="208">
        <v>21.6173635773938</v>
      </c>
      <c r="CT28" s="208">
        <v>0.274234255627095</v>
      </c>
      <c r="CU28" s="208">
        <v>15.1244753922747</v>
      </c>
      <c r="CV28" s="208">
        <v>1.20494054133812</v>
      </c>
      <c r="CW28" s="208">
        <v>0.118629468398882</v>
      </c>
      <c r="CX28" s="208">
        <v>0.224938166128626</v>
      </c>
      <c r="CY28" s="208">
        <v>15.9266581078943</v>
      </c>
      <c r="CZ28" s="208">
        <v>4.36679035598214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0.0328128885847846</v>
      </c>
      <c r="DK28" s="208">
        <v>0.0368395806955354</v>
      </c>
      <c r="DL28" s="208">
        <v>0.168584084773311</v>
      </c>
      <c r="DM28" s="208">
        <v>0.196355165323733</v>
      </c>
      <c r="DN28" s="208">
        <v>0</v>
      </c>
      <c r="DO28" s="208">
        <v>0</v>
      </c>
      <c r="DP28" s="208">
        <v>0</v>
      </c>
      <c r="DQ28" s="101">
        <f t="shared" si="0"/>
        <v>253.443036460267</v>
      </c>
      <c r="DR28" s="210">
        <v>0</v>
      </c>
      <c r="DS28" s="208">
        <v>83.8268935725519</v>
      </c>
      <c r="DT28" s="85">
        <f t="shared" si="1"/>
        <v>83.8268935725519</v>
      </c>
      <c r="DU28" s="208">
        <v>0</v>
      </c>
      <c r="DV28" s="208">
        <v>0</v>
      </c>
      <c r="DW28" s="208">
        <v>0.107035682640102</v>
      </c>
      <c r="DX28" s="208">
        <v>0</v>
      </c>
      <c r="DY28" s="208">
        <v>0</v>
      </c>
      <c r="DZ28" s="117">
        <f t="shared" si="2"/>
        <v>83.933929255192</v>
      </c>
      <c r="EA28" s="118">
        <f t="shared" si="3"/>
        <v>337.376965715459</v>
      </c>
    </row>
    <row r="29" spans="1:131">
      <c r="A29" s="86" t="s">
        <v>189</v>
      </c>
      <c r="B29" s="200" t="s">
        <v>190</v>
      </c>
      <c r="C29" s="208">
        <v>5.32198580254938</v>
      </c>
      <c r="D29" s="208">
        <v>48.4830998402518</v>
      </c>
      <c r="E29" s="208">
        <v>0.819900939145545</v>
      </c>
      <c r="F29" s="208">
        <v>0</v>
      </c>
      <c r="G29" s="208">
        <v>0</v>
      </c>
      <c r="H29" s="208">
        <v>41.4513525159083</v>
      </c>
      <c r="I29" s="208">
        <v>2.63673061322494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0.0275736513633311</v>
      </c>
      <c r="AX29" s="208">
        <v>0</v>
      </c>
      <c r="AY29" s="208">
        <v>0.253804478157051</v>
      </c>
      <c r="AZ29" s="208">
        <v>0</v>
      </c>
      <c r="BA29" s="208">
        <v>1.24593502823974</v>
      </c>
      <c r="BB29" s="208">
        <v>0</v>
      </c>
      <c r="BC29" s="209">
        <v>100.24038286884</v>
      </c>
      <c r="BD29" s="210">
        <v>0</v>
      </c>
      <c r="BE29" s="208">
        <v>10.7756302701457</v>
      </c>
      <c r="BF29" s="208">
        <v>10.7756302701457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11">
        <v>10.7756302701457</v>
      </c>
      <c r="BM29" s="213">
        <v>111.016013138986</v>
      </c>
      <c r="BN29" s="212"/>
      <c r="BO29" s="86" t="s">
        <v>59</v>
      </c>
      <c r="BP29" s="87" t="s">
        <v>114</v>
      </c>
      <c r="BQ29" s="208">
        <v>0.220645351312583</v>
      </c>
      <c r="BR29" s="208">
        <v>0.806587912788555</v>
      </c>
      <c r="BS29" s="208">
        <v>0</v>
      </c>
      <c r="BT29" s="208">
        <v>2.79683383772619e-5</v>
      </c>
      <c r="BU29" s="208">
        <v>0.0553338722946504</v>
      </c>
      <c r="BV29" s="208">
        <v>3.7884951089479</v>
      </c>
      <c r="BW29" s="208">
        <v>3.33203566667504</v>
      </c>
      <c r="BX29" s="208">
        <v>5.34870977988652</v>
      </c>
      <c r="BY29" s="208">
        <v>0</v>
      </c>
      <c r="BZ29" s="208">
        <v>0.0297050983839023</v>
      </c>
      <c r="CA29" s="208">
        <v>0.0288030313053686</v>
      </c>
      <c r="CB29" s="208">
        <v>0</v>
      </c>
      <c r="CC29" s="208">
        <v>1.1886289793422</v>
      </c>
      <c r="CD29" s="208">
        <v>0.0885800008416567</v>
      </c>
      <c r="CE29" s="208">
        <v>0</v>
      </c>
      <c r="CF29" s="208">
        <v>0.392031800795566</v>
      </c>
      <c r="CG29" s="208">
        <v>0</v>
      </c>
      <c r="CH29" s="208">
        <v>1.66004590544077</v>
      </c>
      <c r="CI29" s="208">
        <v>0.825771339864879</v>
      </c>
      <c r="CJ29" s="208">
        <v>0.01475133149791</v>
      </c>
      <c r="CK29" s="208">
        <v>0.167391569506933</v>
      </c>
      <c r="CL29" s="208">
        <v>0.189995311725005</v>
      </c>
      <c r="CM29" s="208">
        <v>0.819609261581592</v>
      </c>
      <c r="CN29" s="208">
        <v>14.8742012639385</v>
      </c>
      <c r="CO29" s="208">
        <v>0.534508114872205</v>
      </c>
      <c r="CP29" s="208">
        <v>1.44169137520378</v>
      </c>
      <c r="CQ29" s="208">
        <v>12.4449243161584</v>
      </c>
      <c r="CR29" s="208">
        <v>6.21483243411007</v>
      </c>
      <c r="CS29" s="208">
        <v>2.39579787757019</v>
      </c>
      <c r="CT29" s="208">
        <v>0.146901224156783</v>
      </c>
      <c r="CU29" s="208">
        <v>3.40683858357163</v>
      </c>
      <c r="CV29" s="208">
        <v>1.38277281554822</v>
      </c>
      <c r="CW29" s="208">
        <v>1.59601868913128</v>
      </c>
      <c r="CX29" s="208">
        <v>0.753482903760466</v>
      </c>
      <c r="CY29" s="208">
        <v>18.2075276617433</v>
      </c>
      <c r="CZ29" s="208">
        <v>0.97944510523732</v>
      </c>
      <c r="DA29" s="208">
        <v>0.117087569911099</v>
      </c>
      <c r="DB29" s="208">
        <v>5.4396485274186e-5</v>
      </c>
      <c r="DC29" s="208">
        <v>0</v>
      </c>
      <c r="DD29" s="208">
        <v>0.000186360818810287</v>
      </c>
      <c r="DE29" s="208">
        <v>0.306024706405431</v>
      </c>
      <c r="DF29" s="208">
        <v>8.72632282630619</v>
      </c>
      <c r="DG29" s="208">
        <v>2.37158893020467e-5</v>
      </c>
      <c r="DH29" s="208">
        <v>0</v>
      </c>
      <c r="DI29" s="208">
        <v>0</v>
      </c>
      <c r="DJ29" s="208">
        <v>0.180368242470999</v>
      </c>
      <c r="DK29" s="208">
        <v>0</v>
      </c>
      <c r="DL29" s="208">
        <v>0.111318734821438</v>
      </c>
      <c r="DM29" s="208">
        <v>0.612197283122653</v>
      </c>
      <c r="DN29" s="208">
        <v>0</v>
      </c>
      <c r="DO29" s="208">
        <v>0.0405400760898823</v>
      </c>
      <c r="DP29" s="208">
        <v>0</v>
      </c>
      <c r="DQ29" s="101">
        <f t="shared" si="0"/>
        <v>93.4302155678526</v>
      </c>
      <c r="DR29" s="210">
        <v>0</v>
      </c>
      <c r="DS29" s="208">
        <v>50.0407524611567</v>
      </c>
      <c r="DT29" s="85">
        <f t="shared" si="1"/>
        <v>50.0407524611567</v>
      </c>
      <c r="DU29" s="208">
        <v>0</v>
      </c>
      <c r="DV29" s="208">
        <v>0</v>
      </c>
      <c r="DW29" s="208">
        <v>4.17742578006372</v>
      </c>
      <c r="DX29" s="208">
        <v>6.52148587728349</v>
      </c>
      <c r="DY29" s="208">
        <v>0</v>
      </c>
      <c r="DZ29" s="117">
        <f t="shared" si="2"/>
        <v>60.7396641185039</v>
      </c>
      <c r="EA29" s="118">
        <f t="shared" si="3"/>
        <v>154.169879686357</v>
      </c>
    </row>
    <row r="30" spans="1:131">
      <c r="A30" s="86" t="s">
        <v>191</v>
      </c>
      <c r="B30" s="200" t="s">
        <v>192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0.528045878303163</v>
      </c>
      <c r="I30" s="208">
        <v>5.75406948016209</v>
      </c>
      <c r="J30" s="208">
        <v>3.37814598995553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8">
        <v>0.094904869058764</v>
      </c>
      <c r="AN30" s="208">
        <v>0</v>
      </c>
      <c r="AO30" s="208">
        <v>0</v>
      </c>
      <c r="AP30" s="208">
        <v>0</v>
      </c>
      <c r="AQ30" s="208">
        <v>0</v>
      </c>
      <c r="AR30" s="208">
        <v>7.51297008538033</v>
      </c>
      <c r="AS30" s="208">
        <v>0</v>
      </c>
      <c r="AT30" s="208">
        <v>0</v>
      </c>
      <c r="AU30" s="208">
        <v>0</v>
      </c>
      <c r="AV30" s="208">
        <v>0</v>
      </c>
      <c r="AW30" s="208">
        <v>0</v>
      </c>
      <c r="AX30" s="208">
        <v>0</v>
      </c>
      <c r="AY30" s="208">
        <v>3.69049196400909</v>
      </c>
      <c r="AZ30" s="208">
        <v>0.711504090194102</v>
      </c>
      <c r="BA30" s="208">
        <v>0.0419211000085097</v>
      </c>
      <c r="BB30" s="208">
        <v>0</v>
      </c>
      <c r="BC30" s="209">
        <v>21.7120534570716</v>
      </c>
      <c r="BD30" s="210">
        <v>0</v>
      </c>
      <c r="BE30" s="208">
        <v>13.1339653463981</v>
      </c>
      <c r="BF30" s="208">
        <v>13.1339653463981</v>
      </c>
      <c r="BG30" s="208">
        <v>0</v>
      </c>
      <c r="BH30" s="208">
        <v>0</v>
      </c>
      <c r="BI30" s="208">
        <v>6.48824520802696</v>
      </c>
      <c r="BJ30" s="208">
        <v>0</v>
      </c>
      <c r="BK30" s="208">
        <v>0</v>
      </c>
      <c r="BL30" s="211">
        <v>19.6222105544251</v>
      </c>
      <c r="BM30" s="213">
        <v>41.3342640114966</v>
      </c>
      <c r="BN30" s="212"/>
      <c r="BO30" s="86" t="s">
        <v>60</v>
      </c>
      <c r="BP30" s="87" t="s">
        <v>115</v>
      </c>
      <c r="BQ30" s="208">
        <v>0</v>
      </c>
      <c r="BR30" s="208">
        <v>0</v>
      </c>
      <c r="BS30" s="208">
        <v>0</v>
      </c>
      <c r="BT30" s="208">
        <v>0</v>
      </c>
      <c r="BU30" s="208">
        <v>0</v>
      </c>
      <c r="BV30" s="208">
        <v>0</v>
      </c>
      <c r="BW30" s="208">
        <v>0</v>
      </c>
      <c r="BX30" s="208">
        <v>0</v>
      </c>
      <c r="BY30" s="208">
        <v>0</v>
      </c>
      <c r="BZ30" s="208">
        <v>0</v>
      </c>
      <c r="CA30" s="208">
        <v>0</v>
      </c>
      <c r="CB30" s="208">
        <v>0</v>
      </c>
      <c r="CC30" s="208">
        <v>0</v>
      </c>
      <c r="CD30" s="208">
        <v>0</v>
      </c>
      <c r="CE30" s="208">
        <v>0.60640654286644</v>
      </c>
      <c r="CF30" s="208">
        <v>0</v>
      </c>
      <c r="CG30" s="208">
        <v>0</v>
      </c>
      <c r="CH30" s="208">
        <v>0</v>
      </c>
      <c r="CI30" s="208">
        <v>0</v>
      </c>
      <c r="CJ30" s="208">
        <v>0</v>
      </c>
      <c r="CK30" s="208">
        <v>0</v>
      </c>
      <c r="CL30" s="208">
        <v>0</v>
      </c>
      <c r="CM30" s="208">
        <v>0</v>
      </c>
      <c r="CN30" s="208">
        <v>0</v>
      </c>
      <c r="CO30" s="208">
        <v>33.0025899062274</v>
      </c>
      <c r="CP30" s="208">
        <v>0.466912580541053</v>
      </c>
      <c r="CQ30" s="208">
        <v>2.15418526603704</v>
      </c>
      <c r="CR30" s="208">
        <v>3.15032759909013</v>
      </c>
      <c r="CS30" s="208">
        <v>1.09854513251651</v>
      </c>
      <c r="CT30" s="208">
        <v>0.00168584660743582</v>
      </c>
      <c r="CU30" s="208">
        <v>1.50905525958581</v>
      </c>
      <c r="CV30" s="208">
        <v>0.756789850440264</v>
      </c>
      <c r="CW30" s="208">
        <v>0.290818010220577</v>
      </c>
      <c r="CX30" s="208">
        <v>0</v>
      </c>
      <c r="CY30" s="208">
        <v>0.31073247869576</v>
      </c>
      <c r="CZ30" s="208">
        <v>1.10690548679282</v>
      </c>
      <c r="DA30" s="208">
        <v>0</v>
      </c>
      <c r="DB30" s="208">
        <v>0</v>
      </c>
      <c r="DC30" s="208">
        <v>0</v>
      </c>
      <c r="DD30" s="208">
        <v>0.974647686540604</v>
      </c>
      <c r="DE30" s="208">
        <v>0</v>
      </c>
      <c r="DF30" s="208">
        <v>0</v>
      </c>
      <c r="DG30" s="208">
        <v>1.01666337359518</v>
      </c>
      <c r="DH30" s="208">
        <v>5.73846762712049</v>
      </c>
      <c r="DI30" s="208">
        <v>1.02722883820207</v>
      </c>
      <c r="DJ30" s="208">
        <v>0</v>
      </c>
      <c r="DK30" s="208">
        <v>4.35617580580853</v>
      </c>
      <c r="DL30" s="208">
        <v>5.45127555990162</v>
      </c>
      <c r="DM30" s="208">
        <v>3.81742616382955</v>
      </c>
      <c r="DN30" s="208">
        <v>2.31467925551902</v>
      </c>
      <c r="DO30" s="208">
        <v>5.69407507915455</v>
      </c>
      <c r="DP30" s="208">
        <v>0</v>
      </c>
      <c r="DQ30" s="101">
        <f t="shared" si="0"/>
        <v>74.8455933492929</v>
      </c>
      <c r="DR30" s="210">
        <v>0</v>
      </c>
      <c r="DS30" s="208">
        <v>53.1469125618591</v>
      </c>
      <c r="DT30" s="85">
        <f t="shared" si="1"/>
        <v>53.1469125618591</v>
      </c>
      <c r="DU30" s="208">
        <v>0</v>
      </c>
      <c r="DV30" s="208">
        <v>0</v>
      </c>
      <c r="DW30" s="208">
        <v>124.085506070282</v>
      </c>
      <c r="DX30" s="208">
        <v>69.0345697283307</v>
      </c>
      <c r="DY30" s="208">
        <v>0</v>
      </c>
      <c r="DZ30" s="117">
        <f t="shared" si="2"/>
        <v>246.266988360472</v>
      </c>
      <c r="EA30" s="118">
        <f t="shared" si="3"/>
        <v>321.112581709765</v>
      </c>
    </row>
    <row r="31" spans="1:131">
      <c r="A31" s="86" t="s">
        <v>193</v>
      </c>
      <c r="B31" s="200" t="s">
        <v>194</v>
      </c>
      <c r="C31" s="208">
        <v>0</v>
      </c>
      <c r="D31" s="208">
        <v>0</v>
      </c>
      <c r="E31" s="208">
        <v>0</v>
      </c>
      <c r="F31" s="208">
        <v>0</v>
      </c>
      <c r="G31" s="208">
        <v>0</v>
      </c>
      <c r="H31" s="208">
        <v>0</v>
      </c>
      <c r="I31" s="208">
        <v>1.11230904317062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0.274485543241892</v>
      </c>
      <c r="AM31" s="208">
        <v>0</v>
      </c>
      <c r="AN31" s="208">
        <v>0</v>
      </c>
      <c r="AO31" s="208">
        <v>0.127525141012529</v>
      </c>
      <c r="AP31" s="208">
        <v>0</v>
      </c>
      <c r="AQ31" s="208">
        <v>0.194345978798948</v>
      </c>
      <c r="AR31" s="208">
        <v>9.36089809155607</v>
      </c>
      <c r="AS31" s="208">
        <v>0</v>
      </c>
      <c r="AT31" s="208">
        <v>0</v>
      </c>
      <c r="AU31" s="208">
        <v>0.465732029367089</v>
      </c>
      <c r="AV31" s="208">
        <v>0.0506052662163028</v>
      </c>
      <c r="AW31" s="208">
        <v>0.0869296929785924</v>
      </c>
      <c r="AX31" s="208">
        <v>0</v>
      </c>
      <c r="AY31" s="208">
        <v>1.08045292906928</v>
      </c>
      <c r="AZ31" s="208">
        <v>0.428915217919836</v>
      </c>
      <c r="BA31" s="208">
        <v>0.0528469366992924</v>
      </c>
      <c r="BB31" s="208">
        <v>0</v>
      </c>
      <c r="BC31" s="209">
        <v>13.2350458700305</v>
      </c>
      <c r="BD31" s="210">
        <v>0</v>
      </c>
      <c r="BE31" s="208">
        <v>2.50645791353509</v>
      </c>
      <c r="BF31" s="208">
        <v>2.50645791353509</v>
      </c>
      <c r="BG31" s="208">
        <v>0</v>
      </c>
      <c r="BH31" s="208">
        <v>0</v>
      </c>
      <c r="BI31" s="208">
        <v>6.81080580378819</v>
      </c>
      <c r="BJ31" s="208">
        <v>0</v>
      </c>
      <c r="BK31" s="208">
        <v>0</v>
      </c>
      <c r="BL31" s="211">
        <v>9.31726371732328</v>
      </c>
      <c r="BM31" s="213">
        <v>22.5523095873537</v>
      </c>
      <c r="BN31" s="212"/>
      <c r="BO31" s="86" t="s">
        <v>61</v>
      </c>
      <c r="BP31" s="87" t="s">
        <v>116</v>
      </c>
      <c r="BQ31" s="208">
        <v>0</v>
      </c>
      <c r="BR31" s="208">
        <v>0.0882623918154129</v>
      </c>
      <c r="BS31" s="208">
        <v>0</v>
      </c>
      <c r="BT31" s="208">
        <v>0</v>
      </c>
      <c r="BU31" s="208">
        <v>0</v>
      </c>
      <c r="BV31" s="208">
        <v>0</v>
      </c>
      <c r="BW31" s="208">
        <v>0</v>
      </c>
      <c r="BX31" s="208">
        <v>0</v>
      </c>
      <c r="BY31" s="208">
        <v>0</v>
      </c>
      <c r="BZ31" s="208">
        <v>0.0416065688728091</v>
      </c>
      <c r="CA31" s="208">
        <v>0</v>
      </c>
      <c r="CB31" s="208">
        <v>0</v>
      </c>
      <c r="CC31" s="208">
        <v>0</v>
      </c>
      <c r="CD31" s="208">
        <v>0.0592113936006818</v>
      </c>
      <c r="CE31" s="208">
        <v>0</v>
      </c>
      <c r="CF31" s="208">
        <v>0</v>
      </c>
      <c r="CG31" s="208">
        <v>0</v>
      </c>
      <c r="CH31" s="208">
        <v>0.332897038981468</v>
      </c>
      <c r="CI31" s="208">
        <v>0</v>
      </c>
      <c r="CJ31" s="208">
        <v>0</v>
      </c>
      <c r="CK31" s="208">
        <v>0.108901190295879</v>
      </c>
      <c r="CL31" s="208">
        <v>0.127003212402945</v>
      </c>
      <c r="CM31" s="208">
        <v>0.0499976867180688</v>
      </c>
      <c r="CN31" s="208">
        <v>0</v>
      </c>
      <c r="CO31" s="208">
        <v>2.18000019253784</v>
      </c>
      <c r="CP31" s="208">
        <v>6.05774473254164</v>
      </c>
      <c r="CQ31" s="208">
        <v>8.55765480807963</v>
      </c>
      <c r="CR31" s="208">
        <v>1.55023645850937</v>
      </c>
      <c r="CS31" s="208">
        <v>1.84227948880726</v>
      </c>
      <c r="CT31" s="208">
        <v>0.0242277162461094</v>
      </c>
      <c r="CU31" s="208">
        <v>1.00310166384074</v>
      </c>
      <c r="CV31" s="208">
        <v>1.32688417534642</v>
      </c>
      <c r="CW31" s="208">
        <v>6.1982388363091</v>
      </c>
      <c r="CX31" s="208">
        <v>0.254839079947046</v>
      </c>
      <c r="CY31" s="208">
        <v>11.4144935201894</v>
      </c>
      <c r="CZ31" s="208">
        <v>1.42897693507615</v>
      </c>
      <c r="DA31" s="208">
        <v>2.90234030243856</v>
      </c>
      <c r="DB31" s="208">
        <v>0</v>
      </c>
      <c r="DC31" s="208">
        <v>0</v>
      </c>
      <c r="DD31" s="208">
        <v>0.108669238940273</v>
      </c>
      <c r="DE31" s="208">
        <v>0</v>
      </c>
      <c r="DF31" s="208">
        <v>0</v>
      </c>
      <c r="DG31" s="208">
        <v>0.52603033453529</v>
      </c>
      <c r="DH31" s="208">
        <v>0.0222400373033504</v>
      </c>
      <c r="DI31" s="208">
        <v>0</v>
      </c>
      <c r="DJ31" s="208">
        <v>0.373812894872846</v>
      </c>
      <c r="DK31" s="208">
        <v>0.492573842610314</v>
      </c>
      <c r="DL31" s="208">
        <v>0.220642935379657</v>
      </c>
      <c r="DM31" s="208">
        <v>0.139890265304688</v>
      </c>
      <c r="DN31" s="208">
        <v>0</v>
      </c>
      <c r="DO31" s="208">
        <v>1.58975641340801</v>
      </c>
      <c r="DP31" s="208">
        <v>0</v>
      </c>
      <c r="DQ31" s="101">
        <f t="shared" si="0"/>
        <v>49.022513354911</v>
      </c>
      <c r="DR31" s="210">
        <v>0</v>
      </c>
      <c r="DS31" s="208">
        <v>28.896199828105</v>
      </c>
      <c r="DT31" s="85">
        <f t="shared" si="1"/>
        <v>28.896199828105</v>
      </c>
      <c r="DU31" s="208">
        <v>0</v>
      </c>
      <c r="DV31" s="208">
        <v>0</v>
      </c>
      <c r="DW31" s="208">
        <v>41.9151335999167</v>
      </c>
      <c r="DX31" s="208">
        <v>20.1580439992476</v>
      </c>
      <c r="DY31" s="208">
        <v>0</v>
      </c>
      <c r="DZ31" s="117">
        <f t="shared" si="2"/>
        <v>90.9693774272693</v>
      </c>
      <c r="EA31" s="118">
        <f t="shared" si="3"/>
        <v>139.99189078218</v>
      </c>
    </row>
    <row r="32" spans="1:131">
      <c r="A32" s="86" t="s">
        <v>195</v>
      </c>
      <c r="B32" s="200" t="s">
        <v>196</v>
      </c>
      <c r="C32" s="208">
        <v>0</v>
      </c>
      <c r="D32" s="208">
        <v>0.215108948589474</v>
      </c>
      <c r="E32" s="208">
        <v>0</v>
      </c>
      <c r="F32" s="208">
        <v>0</v>
      </c>
      <c r="G32" s="208">
        <v>0</v>
      </c>
      <c r="H32" s="208">
        <v>10.2519286626258</v>
      </c>
      <c r="I32" s="208">
        <v>21.0946909995441</v>
      </c>
      <c r="J32" s="208">
        <v>0.764170223557658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</v>
      </c>
      <c r="V32" s="208">
        <v>0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0.526864770590576</v>
      </c>
      <c r="AM32" s="208">
        <v>0</v>
      </c>
      <c r="AN32" s="208">
        <v>0</v>
      </c>
      <c r="AO32" s="208">
        <v>0</v>
      </c>
      <c r="AP32" s="208">
        <v>0</v>
      </c>
      <c r="AQ32" s="208">
        <v>0.449474820759501</v>
      </c>
      <c r="AR32" s="208">
        <v>20.8785851343287</v>
      </c>
      <c r="AS32" s="208">
        <v>0.0292808825925014</v>
      </c>
      <c r="AT32" s="208">
        <v>0</v>
      </c>
      <c r="AU32" s="208">
        <v>0</v>
      </c>
      <c r="AV32" s="208">
        <v>0</v>
      </c>
      <c r="AW32" s="208">
        <v>0.0322127512445601</v>
      </c>
      <c r="AX32" s="208">
        <v>0</v>
      </c>
      <c r="AY32" s="208">
        <v>8.77438204127431</v>
      </c>
      <c r="AZ32" s="208">
        <v>3.51615913274394</v>
      </c>
      <c r="BA32" s="208">
        <v>0.0480534674248771</v>
      </c>
      <c r="BB32" s="208">
        <v>0</v>
      </c>
      <c r="BC32" s="209">
        <v>66.580911835276</v>
      </c>
      <c r="BD32" s="210">
        <v>0</v>
      </c>
      <c r="BE32" s="208">
        <v>13.1792613798234</v>
      </c>
      <c r="BF32" s="208">
        <v>13.1792613798234</v>
      </c>
      <c r="BG32" s="208">
        <v>0</v>
      </c>
      <c r="BH32" s="208">
        <v>0</v>
      </c>
      <c r="BI32" s="208">
        <v>9.19228007991187</v>
      </c>
      <c r="BJ32" s="208">
        <v>0</v>
      </c>
      <c r="BK32" s="208">
        <v>0</v>
      </c>
      <c r="BL32" s="211">
        <v>22.3715414597353</v>
      </c>
      <c r="BM32" s="213">
        <v>88.9524532950113</v>
      </c>
      <c r="BN32" s="212"/>
      <c r="BO32" s="86" t="s">
        <v>62</v>
      </c>
      <c r="BP32" s="87" t="s">
        <v>117</v>
      </c>
      <c r="BQ32" s="208">
        <v>0</v>
      </c>
      <c r="BR32" s="208">
        <v>0</v>
      </c>
      <c r="BS32" s="208">
        <v>0</v>
      </c>
      <c r="BT32" s="208">
        <v>0.00142643259034666</v>
      </c>
      <c r="BU32" s="208">
        <v>0.1667398877933</v>
      </c>
      <c r="BV32" s="208">
        <v>0</v>
      </c>
      <c r="BW32" s="208">
        <v>0</v>
      </c>
      <c r="BX32" s="208">
        <v>0</v>
      </c>
      <c r="BY32" s="208">
        <v>0</v>
      </c>
      <c r="BZ32" s="208">
        <v>0</v>
      </c>
      <c r="CA32" s="208">
        <v>0</v>
      </c>
      <c r="CB32" s="208">
        <v>0</v>
      </c>
      <c r="CC32" s="208">
        <v>0</v>
      </c>
      <c r="CD32" s="208">
        <v>0</v>
      </c>
      <c r="CE32" s="208">
        <v>0</v>
      </c>
      <c r="CF32" s="208">
        <v>0</v>
      </c>
      <c r="CG32" s="208">
        <v>0</v>
      </c>
      <c r="CH32" s="208">
        <v>0</v>
      </c>
      <c r="CI32" s="208">
        <v>0</v>
      </c>
      <c r="CJ32" s="208">
        <v>0</v>
      </c>
      <c r="CK32" s="208">
        <v>0.218699560128302</v>
      </c>
      <c r="CL32" s="208">
        <v>0</v>
      </c>
      <c r="CM32" s="208">
        <v>0</v>
      </c>
      <c r="CN32" s="208">
        <v>0</v>
      </c>
      <c r="CO32" s="208">
        <v>0</v>
      </c>
      <c r="CP32" s="208">
        <v>0.0882122959756074</v>
      </c>
      <c r="CQ32" s="208">
        <v>56.267534738962</v>
      </c>
      <c r="CR32" s="208">
        <v>1.70157072551079</v>
      </c>
      <c r="CS32" s="208">
        <v>0</v>
      </c>
      <c r="CT32" s="208">
        <v>0.0552537996969403</v>
      </c>
      <c r="CU32" s="208">
        <v>0</v>
      </c>
      <c r="CV32" s="208">
        <v>3.81072523701789</v>
      </c>
      <c r="CW32" s="208">
        <v>0</v>
      </c>
      <c r="CX32" s="208">
        <v>0.0326791084456639</v>
      </c>
      <c r="CY32" s="208">
        <v>2.49057907287262</v>
      </c>
      <c r="CZ32" s="208">
        <v>0.403499602584002</v>
      </c>
      <c r="DA32" s="208">
        <v>0</v>
      </c>
      <c r="DB32" s="208">
        <v>0.0567417126471129</v>
      </c>
      <c r="DC32" s="208">
        <v>0</v>
      </c>
      <c r="DD32" s="208">
        <v>0.194395501406266</v>
      </c>
      <c r="DE32" s="208">
        <v>0</v>
      </c>
      <c r="DF32" s="208">
        <v>0</v>
      </c>
      <c r="DG32" s="208">
        <v>0.0247383662595948</v>
      </c>
      <c r="DH32" s="208">
        <v>0</v>
      </c>
      <c r="DI32" s="208">
        <v>0</v>
      </c>
      <c r="DJ32" s="208">
        <v>0</v>
      </c>
      <c r="DK32" s="208">
        <v>0</v>
      </c>
      <c r="DL32" s="208">
        <v>0.317084821618768</v>
      </c>
      <c r="DM32" s="208">
        <v>0.0802663418786509</v>
      </c>
      <c r="DN32" s="208">
        <v>0</v>
      </c>
      <c r="DO32" s="208">
        <v>0</v>
      </c>
      <c r="DP32" s="208">
        <v>0</v>
      </c>
      <c r="DQ32" s="101">
        <f t="shared" si="0"/>
        <v>65.9101472053879</v>
      </c>
      <c r="DR32" s="210">
        <v>0</v>
      </c>
      <c r="DS32" s="208">
        <v>123.063427867833</v>
      </c>
      <c r="DT32" s="85">
        <f t="shared" si="1"/>
        <v>123.063427867833</v>
      </c>
      <c r="DU32" s="208">
        <v>0</v>
      </c>
      <c r="DV32" s="208">
        <v>0</v>
      </c>
      <c r="DW32" s="208">
        <v>3.62398794066563</v>
      </c>
      <c r="DX32" s="208">
        <v>78.8453723218557</v>
      </c>
      <c r="DY32" s="208">
        <v>0</v>
      </c>
      <c r="DZ32" s="117">
        <f t="shared" si="2"/>
        <v>205.532788130354</v>
      </c>
      <c r="EA32" s="118">
        <f t="shared" si="3"/>
        <v>271.442935335742</v>
      </c>
    </row>
    <row r="33" spans="1:131">
      <c r="A33" s="86" t="s">
        <v>197</v>
      </c>
      <c r="B33" s="200" t="s">
        <v>198</v>
      </c>
      <c r="C33" s="208">
        <v>0</v>
      </c>
      <c r="D33" s="208">
        <v>0.817941059816619</v>
      </c>
      <c r="E33" s="208">
        <v>0</v>
      </c>
      <c r="F33" s="208">
        <v>0</v>
      </c>
      <c r="G33" s="208">
        <v>0</v>
      </c>
      <c r="H33" s="208">
        <v>5.3966541998638</v>
      </c>
      <c r="I33" s="208">
        <v>52.3571250241704</v>
      </c>
      <c r="J33" s="208">
        <v>12.244386971874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  <c r="R33" s="208">
        <v>0</v>
      </c>
      <c r="S33" s="208">
        <v>1.02409587557677</v>
      </c>
      <c r="T33" s="208">
        <v>0</v>
      </c>
      <c r="U33" s="208">
        <v>3.48816498330448</v>
      </c>
      <c r="V33" s="208">
        <v>0</v>
      </c>
      <c r="W33" s="208">
        <v>0</v>
      </c>
      <c r="X33" s="208">
        <v>0</v>
      </c>
      <c r="Y33" s="208">
        <v>0</v>
      </c>
      <c r="Z33" s="208">
        <v>0</v>
      </c>
      <c r="AA33" s="208">
        <v>0</v>
      </c>
      <c r="AB33" s="208">
        <v>0</v>
      </c>
      <c r="AC33" s="208">
        <v>0</v>
      </c>
      <c r="AD33" s="208">
        <v>0</v>
      </c>
      <c r="AE33" s="208">
        <v>0</v>
      </c>
      <c r="AF33" s="208">
        <v>0</v>
      </c>
      <c r="AG33" s="208">
        <v>0</v>
      </c>
      <c r="AH33" s="208">
        <v>0</v>
      </c>
      <c r="AI33" s="208">
        <v>0</v>
      </c>
      <c r="AJ33" s="208">
        <v>0</v>
      </c>
      <c r="AK33" s="208">
        <v>0</v>
      </c>
      <c r="AL33" s="208">
        <v>0.0610900529861411</v>
      </c>
      <c r="AM33" s="208">
        <v>0</v>
      </c>
      <c r="AN33" s="208">
        <v>0</v>
      </c>
      <c r="AO33" s="208">
        <v>0</v>
      </c>
      <c r="AP33" s="208">
        <v>0</v>
      </c>
      <c r="AQ33" s="208">
        <v>0</v>
      </c>
      <c r="AR33" s="208">
        <v>9.47508171493477</v>
      </c>
      <c r="AS33" s="208">
        <v>0</v>
      </c>
      <c r="AT33" s="208">
        <v>0</v>
      </c>
      <c r="AU33" s="208">
        <v>0</v>
      </c>
      <c r="AV33" s="208">
        <v>0</v>
      </c>
      <c r="AW33" s="208">
        <v>0</v>
      </c>
      <c r="AX33" s="208">
        <v>0</v>
      </c>
      <c r="AY33" s="208">
        <v>2.21947052592545</v>
      </c>
      <c r="AZ33" s="208">
        <v>0.407202017035669</v>
      </c>
      <c r="BA33" s="208">
        <v>0.0393712539712598</v>
      </c>
      <c r="BB33" s="208">
        <v>0</v>
      </c>
      <c r="BC33" s="209">
        <v>87.5305836794594</v>
      </c>
      <c r="BD33" s="210">
        <v>0</v>
      </c>
      <c r="BE33" s="208">
        <v>7.23103728286426</v>
      </c>
      <c r="BF33" s="208">
        <v>7.23103728286426</v>
      </c>
      <c r="BG33" s="208">
        <v>0</v>
      </c>
      <c r="BH33" s="208">
        <v>0</v>
      </c>
      <c r="BI33" s="208">
        <v>66.5956157447181</v>
      </c>
      <c r="BJ33" s="208">
        <v>0</v>
      </c>
      <c r="BK33" s="208">
        <v>0</v>
      </c>
      <c r="BL33" s="211">
        <v>73.8266530275824</v>
      </c>
      <c r="BM33" s="213">
        <v>161.357236707042</v>
      </c>
      <c r="BN33" s="212"/>
      <c r="BO33" s="86" t="s">
        <v>63</v>
      </c>
      <c r="BP33" s="87" t="s">
        <v>118</v>
      </c>
      <c r="BQ33" s="208">
        <v>0</v>
      </c>
      <c r="BR33" s="208">
        <v>0</v>
      </c>
      <c r="BS33" s="208">
        <v>0</v>
      </c>
      <c r="BT33" s="208">
        <v>0</v>
      </c>
      <c r="BU33" s="208">
        <v>0</v>
      </c>
      <c r="BV33" s="208">
        <v>0</v>
      </c>
      <c r="BW33" s="208">
        <v>0</v>
      </c>
      <c r="BX33" s="208">
        <v>0</v>
      </c>
      <c r="BY33" s="208">
        <v>0</v>
      </c>
      <c r="BZ33" s="208">
        <v>0</v>
      </c>
      <c r="CA33" s="208">
        <v>0</v>
      </c>
      <c r="CB33" s="208">
        <v>0</v>
      </c>
      <c r="CC33" s="208">
        <v>0</v>
      </c>
      <c r="CD33" s="208">
        <v>0</v>
      </c>
      <c r="CE33" s="208">
        <v>0</v>
      </c>
      <c r="CF33" s="208">
        <v>0</v>
      </c>
      <c r="CG33" s="208">
        <v>0</v>
      </c>
      <c r="CH33" s="208">
        <v>0</v>
      </c>
      <c r="CI33" s="208">
        <v>0</v>
      </c>
      <c r="CJ33" s="208">
        <v>0</v>
      </c>
      <c r="CK33" s="208">
        <v>0</v>
      </c>
      <c r="CL33" s="208">
        <v>0</v>
      </c>
      <c r="CM33" s="208">
        <v>0</v>
      </c>
      <c r="CN33" s="208">
        <v>0</v>
      </c>
      <c r="CO33" s="208">
        <v>0</v>
      </c>
      <c r="CP33" s="208">
        <v>0</v>
      </c>
      <c r="CQ33" s="208">
        <v>0</v>
      </c>
      <c r="CR33" s="208">
        <v>2.78028874595661</v>
      </c>
      <c r="CS33" s="208">
        <v>0</v>
      </c>
      <c r="CT33" s="208">
        <v>0</v>
      </c>
      <c r="CU33" s="208">
        <v>0</v>
      </c>
      <c r="CV33" s="208">
        <v>0</v>
      </c>
      <c r="CW33" s="208">
        <v>0</v>
      </c>
      <c r="CX33" s="208">
        <v>0</v>
      </c>
      <c r="CY33" s="208">
        <v>0</v>
      </c>
      <c r="CZ33" s="208">
        <v>0.104274614707462</v>
      </c>
      <c r="DA33" s="208">
        <v>0.0395668673885536</v>
      </c>
      <c r="DB33" s="208">
        <v>0</v>
      </c>
      <c r="DC33" s="208">
        <v>0</v>
      </c>
      <c r="DD33" s="208">
        <v>0</v>
      </c>
      <c r="DE33" s="208">
        <v>0</v>
      </c>
      <c r="DF33" s="208">
        <v>0</v>
      </c>
      <c r="DG33" s="208">
        <v>0</v>
      </c>
      <c r="DH33" s="208">
        <v>0</v>
      </c>
      <c r="DI33" s="208">
        <v>0</v>
      </c>
      <c r="DJ33" s="208">
        <v>0</v>
      </c>
      <c r="DK33" s="208">
        <v>0</v>
      </c>
      <c r="DL33" s="208">
        <v>0</v>
      </c>
      <c r="DM33" s="208">
        <v>0</v>
      </c>
      <c r="DN33" s="208">
        <v>0</v>
      </c>
      <c r="DO33" s="208">
        <v>0</v>
      </c>
      <c r="DP33" s="208">
        <v>0</v>
      </c>
      <c r="DQ33" s="101">
        <f t="shared" si="0"/>
        <v>2.92413022805263</v>
      </c>
      <c r="DR33" s="210">
        <v>0</v>
      </c>
      <c r="DS33" s="208">
        <v>169.8858948535</v>
      </c>
      <c r="DT33" s="85">
        <f t="shared" si="1"/>
        <v>169.8858948535</v>
      </c>
      <c r="DU33" s="208">
        <v>0</v>
      </c>
      <c r="DV33" s="208">
        <v>0</v>
      </c>
      <c r="DW33" s="208">
        <v>98.7026095079689</v>
      </c>
      <c r="DX33" s="208">
        <v>68.5560861801605</v>
      </c>
      <c r="DY33" s="208">
        <v>0</v>
      </c>
      <c r="DZ33" s="117">
        <f t="shared" si="2"/>
        <v>337.14459054163</v>
      </c>
      <c r="EA33" s="118">
        <f t="shared" si="3"/>
        <v>340.068720769682</v>
      </c>
    </row>
    <row r="34" spans="1:131">
      <c r="A34" s="86" t="s">
        <v>199</v>
      </c>
      <c r="B34" s="200" t="s">
        <v>200</v>
      </c>
      <c r="C34" s="208">
        <v>0</v>
      </c>
      <c r="D34" s="208">
        <v>0</v>
      </c>
      <c r="E34" s="208">
        <v>0</v>
      </c>
      <c r="F34" s="208">
        <v>0</v>
      </c>
      <c r="G34" s="208">
        <v>0</v>
      </c>
      <c r="H34" s="208">
        <v>2.47015505521742</v>
      </c>
      <c r="I34" s="208">
        <v>0</v>
      </c>
      <c r="J34" s="208">
        <v>30.7517065613661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  <c r="AL34" s="208">
        <v>0</v>
      </c>
      <c r="AM34" s="208">
        <v>0</v>
      </c>
      <c r="AN34" s="208">
        <v>0</v>
      </c>
      <c r="AO34" s="208">
        <v>0.0602506703752346</v>
      </c>
      <c r="AP34" s="208">
        <v>0</v>
      </c>
      <c r="AQ34" s="208">
        <v>0.596288961987465</v>
      </c>
      <c r="AR34" s="208">
        <v>42.2734787623157</v>
      </c>
      <c r="AS34" s="208">
        <v>0</v>
      </c>
      <c r="AT34" s="208">
        <v>0</v>
      </c>
      <c r="AU34" s="208">
        <v>0.239480079107731</v>
      </c>
      <c r="AV34" s="208">
        <v>0</v>
      </c>
      <c r="AW34" s="208">
        <v>0</v>
      </c>
      <c r="AX34" s="208">
        <v>0</v>
      </c>
      <c r="AY34" s="208">
        <v>0.718618261765709</v>
      </c>
      <c r="AZ34" s="208">
        <v>1.00844990038869</v>
      </c>
      <c r="BA34" s="208">
        <v>0.0452260228535224</v>
      </c>
      <c r="BB34" s="208">
        <v>0</v>
      </c>
      <c r="BC34" s="209">
        <v>78.1636542753776</v>
      </c>
      <c r="BD34" s="210">
        <v>0</v>
      </c>
      <c r="BE34" s="208">
        <v>53.3803986977483</v>
      </c>
      <c r="BF34" s="208">
        <v>53.3803986977483</v>
      </c>
      <c r="BG34" s="208">
        <v>0</v>
      </c>
      <c r="BH34" s="208">
        <v>0</v>
      </c>
      <c r="BI34" s="208">
        <v>60.2553106072478</v>
      </c>
      <c r="BJ34" s="208">
        <v>0</v>
      </c>
      <c r="BK34" s="208">
        <v>0</v>
      </c>
      <c r="BL34" s="211">
        <v>113.635709304996</v>
      </c>
      <c r="BM34" s="213">
        <v>191.799363580374</v>
      </c>
      <c r="BN34" s="212"/>
      <c r="BO34" s="86" t="s">
        <v>64</v>
      </c>
      <c r="BP34" s="87" t="s">
        <v>119</v>
      </c>
      <c r="BQ34" s="208">
        <v>0</v>
      </c>
      <c r="BR34" s="208">
        <v>0</v>
      </c>
      <c r="BS34" s="208">
        <v>0</v>
      </c>
      <c r="BT34" s="208">
        <v>0</v>
      </c>
      <c r="BU34" s="208">
        <v>0</v>
      </c>
      <c r="BV34" s="208">
        <v>0</v>
      </c>
      <c r="BW34" s="208">
        <v>0</v>
      </c>
      <c r="BX34" s="208">
        <v>0</v>
      </c>
      <c r="BY34" s="208">
        <v>0</v>
      </c>
      <c r="BZ34" s="208">
        <v>0</v>
      </c>
      <c r="CA34" s="208">
        <v>0</v>
      </c>
      <c r="CB34" s="208">
        <v>0</v>
      </c>
      <c r="CC34" s="208">
        <v>0</v>
      </c>
      <c r="CD34" s="208">
        <v>0</v>
      </c>
      <c r="CE34" s="208">
        <v>0</v>
      </c>
      <c r="CF34" s="208">
        <v>0</v>
      </c>
      <c r="CG34" s="208">
        <v>0</v>
      </c>
      <c r="CH34" s="208">
        <v>0</v>
      </c>
      <c r="CI34" s="208">
        <v>0</v>
      </c>
      <c r="CJ34" s="208">
        <v>0</v>
      </c>
      <c r="CK34" s="208">
        <v>0</v>
      </c>
      <c r="CL34" s="208">
        <v>0</v>
      </c>
      <c r="CM34" s="208">
        <v>0</v>
      </c>
      <c r="CN34" s="208">
        <v>0</v>
      </c>
      <c r="CO34" s="208">
        <v>0</v>
      </c>
      <c r="CP34" s="208">
        <v>0</v>
      </c>
      <c r="CQ34" s="208">
        <v>0</v>
      </c>
      <c r="CR34" s="208">
        <v>27.7175274140617</v>
      </c>
      <c r="CS34" s="208">
        <v>6.42387398007807</v>
      </c>
      <c r="CT34" s="208">
        <v>0</v>
      </c>
      <c r="CU34" s="208">
        <v>0</v>
      </c>
      <c r="CV34" s="208">
        <v>0</v>
      </c>
      <c r="CW34" s="208">
        <v>0</v>
      </c>
      <c r="CX34" s="208">
        <v>0</v>
      </c>
      <c r="CY34" s="208">
        <v>0</v>
      </c>
      <c r="CZ34" s="208">
        <v>10.427519657772</v>
      </c>
      <c r="DA34" s="208">
        <v>8.83697677227551</v>
      </c>
      <c r="DB34" s="208">
        <v>0</v>
      </c>
      <c r="DC34" s="208">
        <v>0</v>
      </c>
      <c r="DD34" s="208">
        <v>0</v>
      </c>
      <c r="DE34" s="208">
        <v>0</v>
      </c>
      <c r="DF34" s="208">
        <v>0</v>
      </c>
      <c r="DG34" s="208">
        <v>0</v>
      </c>
      <c r="DH34" s="208">
        <v>0</v>
      </c>
      <c r="DI34" s="208">
        <v>0</v>
      </c>
      <c r="DJ34" s="208">
        <v>0</v>
      </c>
      <c r="DK34" s="208">
        <v>0</v>
      </c>
      <c r="DL34" s="208">
        <v>0.0637263477220064</v>
      </c>
      <c r="DM34" s="208">
        <v>0.493343713773348</v>
      </c>
      <c r="DN34" s="208">
        <v>0</v>
      </c>
      <c r="DO34" s="208">
        <v>0</v>
      </c>
      <c r="DP34" s="208">
        <v>0</v>
      </c>
      <c r="DQ34" s="101">
        <f t="shared" si="0"/>
        <v>53.9629678856826</v>
      </c>
      <c r="DR34" s="210">
        <v>0</v>
      </c>
      <c r="DS34" s="208">
        <v>32.9334156711437</v>
      </c>
      <c r="DT34" s="85">
        <f t="shared" si="1"/>
        <v>32.9334156711437</v>
      </c>
      <c r="DU34" s="208">
        <v>0</v>
      </c>
      <c r="DV34" s="208">
        <v>0</v>
      </c>
      <c r="DW34" s="208">
        <v>0</v>
      </c>
      <c r="DX34" s="208">
        <v>0</v>
      </c>
      <c r="DY34" s="208">
        <v>0</v>
      </c>
      <c r="DZ34" s="117">
        <f t="shared" si="2"/>
        <v>32.9334156711437</v>
      </c>
      <c r="EA34" s="118">
        <f t="shared" si="3"/>
        <v>86.8963835568264</v>
      </c>
    </row>
    <row r="35" spans="1:131">
      <c r="A35" s="86" t="s">
        <v>201</v>
      </c>
      <c r="B35" s="200" t="s">
        <v>202</v>
      </c>
      <c r="C35" s="208">
        <v>0</v>
      </c>
      <c r="D35" s="208">
        <v>0</v>
      </c>
      <c r="E35" s="208">
        <v>0</v>
      </c>
      <c r="F35" s="208">
        <v>0</v>
      </c>
      <c r="G35" s="208">
        <v>0</v>
      </c>
      <c r="H35" s="208">
        <v>0</v>
      </c>
      <c r="I35" s="208">
        <v>0</v>
      </c>
      <c r="J35" s="208">
        <v>0</v>
      </c>
      <c r="K35" s="208">
        <v>1.47030976245243</v>
      </c>
      <c r="L35" s="208">
        <v>0</v>
      </c>
      <c r="M35" s="208">
        <v>0</v>
      </c>
      <c r="N35" s="208">
        <v>0</v>
      </c>
      <c r="O35" s="208">
        <v>0</v>
      </c>
      <c r="P35" s="208">
        <v>0</v>
      </c>
      <c r="Q35" s="208">
        <v>0</v>
      </c>
      <c r="R35" s="208">
        <v>0</v>
      </c>
      <c r="S35" s="208">
        <v>0</v>
      </c>
      <c r="T35" s="208">
        <v>0</v>
      </c>
      <c r="U35" s="208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8">
        <v>0</v>
      </c>
      <c r="AB35" s="208">
        <v>0</v>
      </c>
      <c r="AC35" s="208">
        <v>0</v>
      </c>
      <c r="AD35" s="208">
        <v>0</v>
      </c>
      <c r="AE35" s="208">
        <v>0</v>
      </c>
      <c r="AF35" s="208">
        <v>0</v>
      </c>
      <c r="AG35" s="208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8">
        <v>0</v>
      </c>
      <c r="AN35" s="208">
        <v>0</v>
      </c>
      <c r="AO35" s="208">
        <v>0</v>
      </c>
      <c r="AP35" s="208">
        <v>0</v>
      </c>
      <c r="AQ35" s="208">
        <v>0</v>
      </c>
      <c r="AR35" s="208">
        <v>0</v>
      </c>
      <c r="AS35" s="208">
        <v>0</v>
      </c>
      <c r="AT35" s="208">
        <v>0</v>
      </c>
      <c r="AU35" s="208">
        <v>0</v>
      </c>
      <c r="AV35" s="208">
        <v>0</v>
      </c>
      <c r="AW35" s="208">
        <v>0</v>
      </c>
      <c r="AX35" s="208">
        <v>0</v>
      </c>
      <c r="AY35" s="208">
        <v>0</v>
      </c>
      <c r="AZ35" s="208">
        <v>0</v>
      </c>
      <c r="BA35" s="208">
        <v>0</v>
      </c>
      <c r="BB35" s="208">
        <v>0</v>
      </c>
      <c r="BC35" s="209">
        <v>1.47030976245243</v>
      </c>
      <c r="BD35" s="210">
        <v>0</v>
      </c>
      <c r="BE35" s="208">
        <v>0.823649088409845</v>
      </c>
      <c r="BF35" s="208">
        <v>0.823649088409845</v>
      </c>
      <c r="BG35" s="208">
        <v>0</v>
      </c>
      <c r="BH35" s="208">
        <v>0</v>
      </c>
      <c r="BI35" s="208">
        <v>0.289432649856265</v>
      </c>
      <c r="BJ35" s="208">
        <v>0</v>
      </c>
      <c r="BK35" s="208">
        <v>0</v>
      </c>
      <c r="BL35" s="211">
        <v>1.11308173826611</v>
      </c>
      <c r="BM35" s="213">
        <v>2.58339150071854</v>
      </c>
      <c r="BN35" s="212"/>
      <c r="BO35" s="86" t="s">
        <v>65</v>
      </c>
      <c r="BP35" s="87" t="s">
        <v>120</v>
      </c>
      <c r="BQ35" s="208">
        <v>0</v>
      </c>
      <c r="BR35" s="208">
        <v>0</v>
      </c>
      <c r="BS35" s="208">
        <v>0</v>
      </c>
      <c r="BT35" s="208">
        <v>0</v>
      </c>
      <c r="BU35" s="208">
        <v>0</v>
      </c>
      <c r="BV35" s="208">
        <v>0</v>
      </c>
      <c r="BW35" s="208">
        <v>0</v>
      </c>
      <c r="BX35" s="208">
        <v>0</v>
      </c>
      <c r="BY35" s="208">
        <v>0</v>
      </c>
      <c r="BZ35" s="208">
        <v>0</v>
      </c>
      <c r="CA35" s="208">
        <v>0</v>
      </c>
      <c r="CB35" s="208">
        <v>0</v>
      </c>
      <c r="CC35" s="208">
        <v>0</v>
      </c>
      <c r="CD35" s="208">
        <v>0</v>
      </c>
      <c r="CE35" s="208">
        <v>0</v>
      </c>
      <c r="CF35" s="208">
        <v>0</v>
      </c>
      <c r="CG35" s="208">
        <v>0</v>
      </c>
      <c r="CH35" s="208">
        <v>0</v>
      </c>
      <c r="CI35" s="208">
        <v>0</v>
      </c>
      <c r="CJ35" s="208">
        <v>0</v>
      </c>
      <c r="CK35" s="208">
        <v>0</v>
      </c>
      <c r="CL35" s="208">
        <v>0</v>
      </c>
      <c r="CM35" s="208">
        <v>0</v>
      </c>
      <c r="CN35" s="208">
        <v>0</v>
      </c>
      <c r="CO35" s="208">
        <v>0</v>
      </c>
      <c r="CP35" s="208">
        <v>0</v>
      </c>
      <c r="CQ35" s="208">
        <v>0</v>
      </c>
      <c r="CR35" s="208">
        <v>0</v>
      </c>
      <c r="CS35" s="208">
        <v>0</v>
      </c>
      <c r="CT35" s="208">
        <v>1.83398770104786</v>
      </c>
      <c r="CU35" s="208">
        <v>0</v>
      </c>
      <c r="CV35" s="208">
        <v>3.21232025226816</v>
      </c>
      <c r="CW35" s="208">
        <v>0</v>
      </c>
      <c r="CX35" s="208">
        <v>0</v>
      </c>
      <c r="CY35" s="208">
        <v>0</v>
      </c>
      <c r="CZ35" s="208">
        <v>0.105136865398963</v>
      </c>
      <c r="DA35" s="208">
        <v>0.0915681008734335</v>
      </c>
      <c r="DB35" s="208">
        <v>0</v>
      </c>
      <c r="DC35" s="208">
        <v>0</v>
      </c>
      <c r="DD35" s="208">
        <v>0</v>
      </c>
      <c r="DE35" s="208">
        <v>0</v>
      </c>
      <c r="DF35" s="208">
        <v>0</v>
      </c>
      <c r="DG35" s="208">
        <v>0</v>
      </c>
      <c r="DH35" s="208">
        <v>0</v>
      </c>
      <c r="DI35" s="208">
        <v>0</v>
      </c>
      <c r="DJ35" s="208">
        <v>0</v>
      </c>
      <c r="DK35" s="208">
        <v>0</v>
      </c>
      <c r="DL35" s="208">
        <v>0</v>
      </c>
      <c r="DM35" s="208">
        <v>0.193537472961902</v>
      </c>
      <c r="DN35" s="208">
        <v>0</v>
      </c>
      <c r="DO35" s="208">
        <v>0.112482222167592</v>
      </c>
      <c r="DP35" s="208">
        <v>0</v>
      </c>
      <c r="DQ35" s="101">
        <f t="shared" si="0"/>
        <v>5.54903261471791</v>
      </c>
      <c r="DR35" s="210">
        <v>0</v>
      </c>
      <c r="DS35" s="208">
        <v>9.69580675608191</v>
      </c>
      <c r="DT35" s="85">
        <f t="shared" si="1"/>
        <v>9.69580675608191</v>
      </c>
      <c r="DU35" s="208">
        <v>0</v>
      </c>
      <c r="DV35" s="208">
        <v>0</v>
      </c>
      <c r="DW35" s="208">
        <v>20.75427484973</v>
      </c>
      <c r="DX35" s="208">
        <v>9.52443330564551</v>
      </c>
      <c r="DY35" s="208">
        <v>0</v>
      </c>
      <c r="DZ35" s="117">
        <f t="shared" si="2"/>
        <v>39.9745149114574</v>
      </c>
      <c r="EA35" s="118">
        <f t="shared" si="3"/>
        <v>45.5235475261753</v>
      </c>
    </row>
    <row r="36" spans="1:131">
      <c r="A36" s="86" t="s">
        <v>203</v>
      </c>
      <c r="B36" s="200" t="s">
        <v>204</v>
      </c>
      <c r="C36" s="208">
        <v>0.361890653670175</v>
      </c>
      <c r="D36" s="208">
        <v>0</v>
      </c>
      <c r="E36" s="208">
        <v>0</v>
      </c>
      <c r="F36" s="208">
        <v>0</v>
      </c>
      <c r="G36" s="208">
        <v>0.0950153242312566</v>
      </c>
      <c r="H36" s="208">
        <v>0</v>
      </c>
      <c r="I36" s="208">
        <v>0.401679327257038</v>
      </c>
      <c r="J36" s="208">
        <v>0</v>
      </c>
      <c r="K36" s="208">
        <v>0</v>
      </c>
      <c r="L36" s="208">
        <v>7.86223526342913</v>
      </c>
      <c r="M36" s="208">
        <v>11.3247930428413</v>
      </c>
      <c r="N36" s="208">
        <v>22.3055632245646</v>
      </c>
      <c r="O36" s="208">
        <v>0</v>
      </c>
      <c r="P36" s="208">
        <v>0.183298849598972</v>
      </c>
      <c r="Q36" s="208">
        <v>0</v>
      </c>
      <c r="R36" s="208">
        <v>0</v>
      </c>
      <c r="S36" s="208">
        <v>0</v>
      </c>
      <c r="T36" s="208">
        <v>0</v>
      </c>
      <c r="U36" s="208">
        <v>0</v>
      </c>
      <c r="V36" s="208">
        <v>0.0202453692449219</v>
      </c>
      <c r="W36" s="208">
        <v>1.72885372579158</v>
      </c>
      <c r="X36" s="208">
        <v>0</v>
      </c>
      <c r="Y36" s="208">
        <v>0</v>
      </c>
      <c r="Z36" s="208">
        <v>0</v>
      </c>
      <c r="AA36" s="208">
        <v>0</v>
      </c>
      <c r="AB36" s="208">
        <v>0</v>
      </c>
      <c r="AC36" s="208">
        <v>0</v>
      </c>
      <c r="AD36" s="208">
        <v>0.11754546465972</v>
      </c>
      <c r="AE36" s="208">
        <v>2.26437247598979</v>
      </c>
      <c r="AF36" s="208">
        <v>0.0229503333007433</v>
      </c>
      <c r="AG36" s="208">
        <v>5.41611377840929</v>
      </c>
      <c r="AH36" s="208">
        <v>0</v>
      </c>
      <c r="AI36" s="208">
        <v>0</v>
      </c>
      <c r="AJ36" s="208">
        <v>0</v>
      </c>
      <c r="AK36" s="208">
        <v>0.61701350004898</v>
      </c>
      <c r="AL36" s="208">
        <v>0.0597058082895428</v>
      </c>
      <c r="AM36" s="208">
        <v>0</v>
      </c>
      <c r="AN36" s="208">
        <v>0</v>
      </c>
      <c r="AO36" s="208">
        <v>0</v>
      </c>
      <c r="AP36" s="208">
        <v>0</v>
      </c>
      <c r="AQ36" s="208">
        <v>2.93654533281984</v>
      </c>
      <c r="AR36" s="208">
        <v>3.63869105983979</v>
      </c>
      <c r="AS36" s="208">
        <v>0</v>
      </c>
      <c r="AT36" s="208">
        <v>0</v>
      </c>
      <c r="AU36" s="208">
        <v>0</v>
      </c>
      <c r="AV36" s="208">
        <v>0</v>
      </c>
      <c r="AW36" s="208">
        <v>0</v>
      </c>
      <c r="AX36" s="208">
        <v>0.0269713184425669</v>
      </c>
      <c r="AY36" s="208">
        <v>1.56927715487003</v>
      </c>
      <c r="AZ36" s="208">
        <v>0.263534888537348</v>
      </c>
      <c r="BA36" s="208">
        <v>8.7943557015674</v>
      </c>
      <c r="BB36" s="208">
        <v>0</v>
      </c>
      <c r="BC36" s="209">
        <v>70.010651597404</v>
      </c>
      <c r="BD36" s="210">
        <v>0</v>
      </c>
      <c r="BE36" s="208">
        <v>13.7175544097651</v>
      </c>
      <c r="BF36" s="208">
        <v>13.7175544097651</v>
      </c>
      <c r="BG36" s="208">
        <v>0</v>
      </c>
      <c r="BH36" s="208">
        <v>0</v>
      </c>
      <c r="BI36" s="208">
        <v>3.33906970623678</v>
      </c>
      <c r="BJ36" s="208">
        <v>0</v>
      </c>
      <c r="BK36" s="208">
        <v>0</v>
      </c>
      <c r="BL36" s="211">
        <v>17.0566241160019</v>
      </c>
      <c r="BM36" s="213">
        <v>87.0672757134059</v>
      </c>
      <c r="BN36" s="212"/>
      <c r="BO36" s="86" t="s">
        <v>66</v>
      </c>
      <c r="BP36" s="87" t="s">
        <v>121</v>
      </c>
      <c r="BQ36" s="208">
        <v>0</v>
      </c>
      <c r="BR36" s="208">
        <v>0</v>
      </c>
      <c r="BS36" s="208">
        <v>0</v>
      </c>
      <c r="BT36" s="208">
        <v>2.27049021557828e-6</v>
      </c>
      <c r="BU36" s="208">
        <v>0.000172860489818322</v>
      </c>
      <c r="BV36" s="208">
        <v>0</v>
      </c>
      <c r="BW36" s="208">
        <v>0</v>
      </c>
      <c r="BX36" s="208">
        <v>0</v>
      </c>
      <c r="BY36" s="208">
        <v>0</v>
      </c>
      <c r="BZ36" s="208">
        <v>0</v>
      </c>
      <c r="CA36" s="208">
        <v>0.808255752856216</v>
      </c>
      <c r="CB36" s="208">
        <v>0.914494203214254</v>
      </c>
      <c r="CC36" s="208">
        <v>0</v>
      </c>
      <c r="CD36" s="208">
        <v>0</v>
      </c>
      <c r="CE36" s="208">
        <v>0</v>
      </c>
      <c r="CF36" s="208">
        <v>0</v>
      </c>
      <c r="CG36" s="208">
        <v>0</v>
      </c>
      <c r="CH36" s="208">
        <v>0.129041029319396</v>
      </c>
      <c r="CI36" s="208">
        <v>0.00837644301206788</v>
      </c>
      <c r="CJ36" s="208">
        <v>0</v>
      </c>
      <c r="CK36" s="208">
        <v>0.000449375913488715</v>
      </c>
      <c r="CL36" s="208">
        <v>0.0578959253537609</v>
      </c>
      <c r="CM36" s="208">
        <v>0</v>
      </c>
      <c r="CN36" s="208">
        <v>0</v>
      </c>
      <c r="CO36" s="208">
        <v>0</v>
      </c>
      <c r="CP36" s="208">
        <v>0.000181255422103821</v>
      </c>
      <c r="CQ36" s="208">
        <v>0.964433218274787</v>
      </c>
      <c r="CR36" s="208">
        <v>0.283811832082347</v>
      </c>
      <c r="CS36" s="208">
        <v>0.336437819245736</v>
      </c>
      <c r="CT36" s="208">
        <v>0.000114210374817009</v>
      </c>
      <c r="CU36" s="208">
        <v>6.72369897110493</v>
      </c>
      <c r="CV36" s="208">
        <v>0.0329741258658232</v>
      </c>
      <c r="CW36" s="208">
        <v>0.0157982029649806</v>
      </c>
      <c r="CX36" s="208">
        <v>6.71478452044063e-5</v>
      </c>
      <c r="CY36" s="208">
        <v>0.253800510597879</v>
      </c>
      <c r="CZ36" s="208">
        <v>0.481727829513123</v>
      </c>
      <c r="DA36" s="208">
        <v>0.0660553210908894</v>
      </c>
      <c r="DB36" s="208">
        <v>0.0165602462741188</v>
      </c>
      <c r="DC36" s="208">
        <v>0</v>
      </c>
      <c r="DD36" s="208">
        <v>0.101413698159912</v>
      </c>
      <c r="DE36" s="208">
        <v>0</v>
      </c>
      <c r="DF36" s="208">
        <v>0</v>
      </c>
      <c r="DG36" s="208">
        <v>5.0831496549888e-5</v>
      </c>
      <c r="DH36" s="208">
        <v>0.0432338419047573</v>
      </c>
      <c r="DI36" s="208">
        <v>0.122204944492026</v>
      </c>
      <c r="DJ36" s="208">
        <v>0.0518000813592598</v>
      </c>
      <c r="DK36" s="208">
        <v>0.398841979399702</v>
      </c>
      <c r="DL36" s="208">
        <v>0.26842754299273</v>
      </c>
      <c r="DM36" s="208">
        <v>2.35729455967029</v>
      </c>
      <c r="DN36" s="208">
        <v>12.135910789698</v>
      </c>
      <c r="DO36" s="208">
        <v>0.182700152966296</v>
      </c>
      <c r="DP36" s="208">
        <v>0</v>
      </c>
      <c r="DQ36" s="101">
        <f t="shared" si="0"/>
        <v>26.7562269734454</v>
      </c>
      <c r="DR36" s="210">
        <v>0</v>
      </c>
      <c r="DS36" s="208">
        <v>40.1913537227057</v>
      </c>
      <c r="DT36" s="85">
        <f t="shared" si="1"/>
        <v>40.1913537227057</v>
      </c>
      <c r="DU36" s="208">
        <v>0</v>
      </c>
      <c r="DV36" s="208">
        <v>0</v>
      </c>
      <c r="DW36" s="208">
        <v>62.4759740736928</v>
      </c>
      <c r="DX36" s="208">
        <v>17.8354758191643</v>
      </c>
      <c r="DY36" s="208">
        <v>0</v>
      </c>
      <c r="DZ36" s="117">
        <f t="shared" si="2"/>
        <v>120.502803615563</v>
      </c>
      <c r="EA36" s="118">
        <f t="shared" si="3"/>
        <v>147.259030589008</v>
      </c>
    </row>
    <row r="37" spans="1:131">
      <c r="A37" s="86" t="s">
        <v>205</v>
      </c>
      <c r="B37" s="200" t="s">
        <v>206</v>
      </c>
      <c r="C37" s="208">
        <v>0</v>
      </c>
      <c r="D37" s="208">
        <v>0</v>
      </c>
      <c r="E37" s="208">
        <v>0</v>
      </c>
      <c r="F37" s="208">
        <v>0.00164306263418245</v>
      </c>
      <c r="G37" s="208">
        <v>0</v>
      </c>
      <c r="H37" s="208">
        <v>0.110027277969069</v>
      </c>
      <c r="I37" s="208">
        <v>0</v>
      </c>
      <c r="J37" s="208">
        <v>0</v>
      </c>
      <c r="K37" s="208">
        <v>0</v>
      </c>
      <c r="L37" s="208">
        <v>0.048622472041652</v>
      </c>
      <c r="M37" s="208">
        <v>12.8692979628793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0.0226055395979304</v>
      </c>
      <c r="V37" s="208">
        <v>0</v>
      </c>
      <c r="W37" s="208">
        <v>0</v>
      </c>
      <c r="X37" s="208">
        <v>0.124959739905334</v>
      </c>
      <c r="Y37" s="208">
        <v>0</v>
      </c>
      <c r="Z37" s="208">
        <v>0.883106039528518</v>
      </c>
      <c r="AA37" s="208">
        <v>0</v>
      </c>
      <c r="AB37" s="208">
        <v>0</v>
      </c>
      <c r="AC37" s="208">
        <v>0</v>
      </c>
      <c r="AD37" s="208">
        <v>0</v>
      </c>
      <c r="AE37" s="208">
        <v>0</v>
      </c>
      <c r="AF37" s="208">
        <v>0</v>
      </c>
      <c r="AG37" s="208">
        <v>0</v>
      </c>
      <c r="AH37" s="208">
        <v>0</v>
      </c>
      <c r="AI37" s="208">
        <v>0.703761616735812</v>
      </c>
      <c r="AJ37" s="208">
        <v>0.993211441893683</v>
      </c>
      <c r="AK37" s="208">
        <v>0.251878891393791</v>
      </c>
      <c r="AL37" s="208">
        <v>2.8733869045795</v>
      </c>
      <c r="AM37" s="208">
        <v>3.56843040901969</v>
      </c>
      <c r="AN37" s="208">
        <v>0.0392066262317704</v>
      </c>
      <c r="AO37" s="208">
        <v>2.45786685929898</v>
      </c>
      <c r="AP37" s="208">
        <v>1.65758578465816</v>
      </c>
      <c r="AQ37" s="208">
        <v>0.690503581102048</v>
      </c>
      <c r="AR37" s="208">
        <v>2.96495923120676</v>
      </c>
      <c r="AS37" s="208">
        <v>0.197229986896353</v>
      </c>
      <c r="AT37" s="208">
        <v>0.518927662616086</v>
      </c>
      <c r="AU37" s="208">
        <v>5.14448080390807</v>
      </c>
      <c r="AV37" s="208">
        <v>0.336417282829285</v>
      </c>
      <c r="AW37" s="208">
        <v>1.5998266362023</v>
      </c>
      <c r="AX37" s="208">
        <v>2.72941110559052</v>
      </c>
      <c r="AY37" s="208">
        <v>18.6051736478268</v>
      </c>
      <c r="AZ37" s="208">
        <v>0.830041528147439</v>
      </c>
      <c r="BA37" s="208">
        <v>11.4527783919867</v>
      </c>
      <c r="BB37" s="208">
        <v>0</v>
      </c>
      <c r="BC37" s="209">
        <v>71.6753404866797</v>
      </c>
      <c r="BD37" s="210">
        <v>0</v>
      </c>
      <c r="BE37" s="208">
        <v>20.6909488744616</v>
      </c>
      <c r="BF37" s="208">
        <v>20.6909488744616</v>
      </c>
      <c r="BG37" s="208">
        <v>0</v>
      </c>
      <c r="BH37" s="208">
        <v>0</v>
      </c>
      <c r="BI37" s="208">
        <v>23.8863281711929</v>
      </c>
      <c r="BJ37" s="208">
        <v>0</v>
      </c>
      <c r="BK37" s="208">
        <v>0</v>
      </c>
      <c r="BL37" s="211">
        <v>44.5772770456545</v>
      </c>
      <c r="BM37" s="213">
        <v>116.252617532334</v>
      </c>
      <c r="BN37" s="212"/>
      <c r="BO37" s="86" t="s">
        <v>67</v>
      </c>
      <c r="BP37" s="87" t="s">
        <v>122</v>
      </c>
      <c r="BQ37" s="208">
        <v>0</v>
      </c>
      <c r="BR37" s="208">
        <v>0</v>
      </c>
      <c r="BS37" s="208">
        <v>0</v>
      </c>
      <c r="BT37" s="208">
        <v>0</v>
      </c>
      <c r="BU37" s="208">
        <v>0</v>
      </c>
      <c r="BV37" s="208">
        <v>0</v>
      </c>
      <c r="BW37" s="208">
        <v>0</v>
      </c>
      <c r="BX37" s="208">
        <v>0</v>
      </c>
      <c r="BY37" s="208">
        <v>0</v>
      </c>
      <c r="BZ37" s="208">
        <v>0</v>
      </c>
      <c r="CA37" s="208">
        <v>0</v>
      </c>
      <c r="CB37" s="208">
        <v>0</v>
      </c>
      <c r="CC37" s="208">
        <v>0</v>
      </c>
      <c r="CD37" s="208">
        <v>0</v>
      </c>
      <c r="CE37" s="208">
        <v>0</v>
      </c>
      <c r="CF37" s="208">
        <v>0</v>
      </c>
      <c r="CG37" s="208">
        <v>0</v>
      </c>
      <c r="CH37" s="208">
        <v>0</v>
      </c>
      <c r="CI37" s="208">
        <v>0</v>
      </c>
      <c r="CJ37" s="208">
        <v>0</v>
      </c>
      <c r="CK37" s="208">
        <v>0</v>
      </c>
      <c r="CL37" s="208">
        <v>0</v>
      </c>
      <c r="CM37" s="208">
        <v>0</v>
      </c>
      <c r="CN37" s="208">
        <v>0</v>
      </c>
      <c r="CO37" s="208">
        <v>0</v>
      </c>
      <c r="CP37" s="208">
        <v>0</v>
      </c>
      <c r="CQ37" s="208">
        <v>0</v>
      </c>
      <c r="CR37" s="208">
        <v>0</v>
      </c>
      <c r="CS37" s="208">
        <v>0</v>
      </c>
      <c r="CT37" s="208">
        <v>0</v>
      </c>
      <c r="CU37" s="208">
        <v>0</v>
      </c>
      <c r="CV37" s="208">
        <v>0</v>
      </c>
      <c r="CW37" s="208">
        <v>0</v>
      </c>
      <c r="CX37" s="208">
        <v>0</v>
      </c>
      <c r="CY37" s="208">
        <v>0</v>
      </c>
      <c r="CZ37" s="208">
        <v>0</v>
      </c>
      <c r="DA37" s="208">
        <v>0</v>
      </c>
      <c r="DB37" s="208">
        <v>0</v>
      </c>
      <c r="DC37" s="208">
        <v>0</v>
      </c>
      <c r="DD37" s="208">
        <v>0</v>
      </c>
      <c r="DE37" s="208">
        <v>0</v>
      </c>
      <c r="DF37" s="208">
        <v>0</v>
      </c>
      <c r="DG37" s="208">
        <v>0</v>
      </c>
      <c r="DH37" s="208">
        <v>0</v>
      </c>
      <c r="DI37" s="208">
        <v>0</v>
      </c>
      <c r="DJ37" s="208">
        <v>0</v>
      </c>
      <c r="DK37" s="208">
        <v>0</v>
      </c>
      <c r="DL37" s="208">
        <v>0</v>
      </c>
      <c r="DM37" s="208">
        <v>0</v>
      </c>
      <c r="DN37" s="208">
        <v>0</v>
      </c>
      <c r="DO37" s="208">
        <v>0</v>
      </c>
      <c r="DP37" s="208">
        <v>0</v>
      </c>
      <c r="DQ37" s="101">
        <f t="shared" si="0"/>
        <v>0</v>
      </c>
      <c r="DR37" s="210">
        <v>0</v>
      </c>
      <c r="DS37" s="208">
        <v>0</v>
      </c>
      <c r="DT37" s="85">
        <f t="shared" si="1"/>
        <v>0</v>
      </c>
      <c r="DU37" s="208">
        <v>0</v>
      </c>
      <c r="DV37" s="208">
        <v>0</v>
      </c>
      <c r="DW37" s="208">
        <v>0</v>
      </c>
      <c r="DX37" s="208">
        <v>0</v>
      </c>
      <c r="DY37" s="208">
        <v>0</v>
      </c>
      <c r="DZ37" s="117">
        <f t="shared" si="2"/>
        <v>0</v>
      </c>
      <c r="EA37" s="118">
        <f t="shared" si="3"/>
        <v>0</v>
      </c>
    </row>
    <row r="38" spans="1:131">
      <c r="A38" s="86" t="s">
        <v>207</v>
      </c>
      <c r="B38" s="200" t="s">
        <v>208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19.1635051905049</v>
      </c>
      <c r="O38" s="208">
        <v>0</v>
      </c>
      <c r="P38" s="208">
        <v>0.476364668063835</v>
      </c>
      <c r="Q38" s="208">
        <v>0</v>
      </c>
      <c r="R38" s="208">
        <v>0</v>
      </c>
      <c r="S38" s="208">
        <v>0</v>
      </c>
      <c r="T38" s="208">
        <v>0</v>
      </c>
      <c r="U38" s="208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0.0240909439222102</v>
      </c>
      <c r="AA38" s="208">
        <v>0</v>
      </c>
      <c r="AB38" s="208">
        <v>0</v>
      </c>
      <c r="AC38" s="208">
        <v>0</v>
      </c>
      <c r="AD38" s="208">
        <v>0</v>
      </c>
      <c r="AE38" s="208">
        <v>0</v>
      </c>
      <c r="AF38" s="208">
        <v>0</v>
      </c>
      <c r="AG38" s="208">
        <v>0.310762704138596</v>
      </c>
      <c r="AH38" s="208">
        <v>0</v>
      </c>
      <c r="AI38" s="208">
        <v>0.0411619779754372</v>
      </c>
      <c r="AJ38" s="208">
        <v>0</v>
      </c>
      <c r="AK38" s="208">
        <v>0</v>
      </c>
      <c r="AL38" s="208">
        <v>0</v>
      </c>
      <c r="AM38" s="208">
        <v>0</v>
      </c>
      <c r="AN38" s="208">
        <v>0</v>
      </c>
      <c r="AO38" s="208">
        <v>0</v>
      </c>
      <c r="AP38" s="208">
        <v>0</v>
      </c>
      <c r="AQ38" s="208">
        <v>0</v>
      </c>
      <c r="AR38" s="208">
        <v>0</v>
      </c>
      <c r="AS38" s="208">
        <v>0</v>
      </c>
      <c r="AT38" s="208">
        <v>0.01117734455137</v>
      </c>
      <c r="AU38" s="208">
        <v>0</v>
      </c>
      <c r="AV38" s="208">
        <v>0</v>
      </c>
      <c r="AW38" s="208">
        <v>0</v>
      </c>
      <c r="AX38" s="208">
        <v>0.0361560020348286</v>
      </c>
      <c r="AY38" s="208">
        <v>0.171288980217507</v>
      </c>
      <c r="AZ38" s="208">
        <v>0</v>
      </c>
      <c r="BA38" s="208">
        <v>0</v>
      </c>
      <c r="BB38" s="208">
        <v>0</v>
      </c>
      <c r="BC38" s="209">
        <v>20.2345078114087</v>
      </c>
      <c r="BD38" s="210">
        <v>0</v>
      </c>
      <c r="BE38" s="208">
        <v>24.0746402357947</v>
      </c>
      <c r="BF38" s="208">
        <v>24.0746402357947</v>
      </c>
      <c r="BG38" s="208">
        <v>0</v>
      </c>
      <c r="BH38" s="208">
        <v>0</v>
      </c>
      <c r="BI38" s="208">
        <v>22.7892095795673</v>
      </c>
      <c r="BJ38" s="208">
        <v>0</v>
      </c>
      <c r="BK38" s="208">
        <v>0</v>
      </c>
      <c r="BL38" s="211">
        <v>46.863849815362</v>
      </c>
      <c r="BM38" s="213">
        <v>67.0983576267707</v>
      </c>
      <c r="BN38" s="212"/>
      <c r="BO38" s="86" t="s">
        <v>68</v>
      </c>
      <c r="BP38" s="87" t="s">
        <v>123</v>
      </c>
      <c r="BQ38" s="208">
        <v>0</v>
      </c>
      <c r="BR38" s="208">
        <v>0</v>
      </c>
      <c r="BS38" s="208">
        <v>0</v>
      </c>
      <c r="BT38" s="208">
        <v>0</v>
      </c>
      <c r="BU38" s="208">
        <v>0</v>
      </c>
      <c r="BV38" s="208">
        <v>0</v>
      </c>
      <c r="BW38" s="208">
        <v>0</v>
      </c>
      <c r="BX38" s="208">
        <v>0</v>
      </c>
      <c r="BY38" s="208">
        <v>0</v>
      </c>
      <c r="BZ38" s="208">
        <v>0</v>
      </c>
      <c r="CA38" s="208">
        <v>0</v>
      </c>
      <c r="CB38" s="208">
        <v>0</v>
      </c>
      <c r="CC38" s="208">
        <v>0</v>
      </c>
      <c r="CD38" s="208">
        <v>0</v>
      </c>
      <c r="CE38" s="208">
        <v>0</v>
      </c>
      <c r="CF38" s="208">
        <v>0</v>
      </c>
      <c r="CG38" s="208">
        <v>0</v>
      </c>
      <c r="CH38" s="208">
        <v>0</v>
      </c>
      <c r="CI38" s="208">
        <v>0</v>
      </c>
      <c r="CJ38" s="208">
        <v>0</v>
      </c>
      <c r="CK38" s="208">
        <v>0</v>
      </c>
      <c r="CL38" s="208">
        <v>0</v>
      </c>
      <c r="CM38" s="208">
        <v>0</v>
      </c>
      <c r="CN38" s="208">
        <v>0</v>
      </c>
      <c r="CO38" s="208">
        <v>0</v>
      </c>
      <c r="CP38" s="208">
        <v>0</v>
      </c>
      <c r="CQ38" s="208">
        <v>0</v>
      </c>
      <c r="CR38" s="208">
        <v>0</v>
      </c>
      <c r="CS38" s="208">
        <v>0</v>
      </c>
      <c r="CT38" s="208">
        <v>0</v>
      </c>
      <c r="CU38" s="208">
        <v>0</v>
      </c>
      <c r="CV38" s="208">
        <v>0</v>
      </c>
      <c r="CW38" s="208">
        <v>0</v>
      </c>
      <c r="CX38" s="208">
        <v>0</v>
      </c>
      <c r="CY38" s="208">
        <v>0</v>
      </c>
      <c r="CZ38" s="208">
        <v>0</v>
      </c>
      <c r="DA38" s="208">
        <v>0</v>
      </c>
      <c r="DB38" s="208">
        <v>0</v>
      </c>
      <c r="DC38" s="208">
        <v>0</v>
      </c>
      <c r="DD38" s="208">
        <v>0</v>
      </c>
      <c r="DE38" s="208">
        <v>0</v>
      </c>
      <c r="DF38" s="208">
        <v>0</v>
      </c>
      <c r="DG38" s="208">
        <v>0</v>
      </c>
      <c r="DH38" s="208">
        <v>0</v>
      </c>
      <c r="DI38" s="208">
        <v>0</v>
      </c>
      <c r="DJ38" s="208">
        <v>0</v>
      </c>
      <c r="DK38" s="208">
        <v>0</v>
      </c>
      <c r="DL38" s="208">
        <v>0</v>
      </c>
      <c r="DM38" s="208">
        <v>0</v>
      </c>
      <c r="DN38" s="208">
        <v>0</v>
      </c>
      <c r="DO38" s="208">
        <v>0</v>
      </c>
      <c r="DP38" s="208">
        <v>0</v>
      </c>
      <c r="DQ38" s="101">
        <f t="shared" si="0"/>
        <v>0</v>
      </c>
      <c r="DR38" s="210">
        <v>0</v>
      </c>
      <c r="DS38" s="208">
        <v>0</v>
      </c>
      <c r="DT38" s="85">
        <f t="shared" si="1"/>
        <v>0</v>
      </c>
      <c r="DU38" s="208">
        <v>0</v>
      </c>
      <c r="DV38" s="208">
        <v>0</v>
      </c>
      <c r="DW38" s="208">
        <v>0</v>
      </c>
      <c r="DX38" s="208">
        <v>0</v>
      </c>
      <c r="DY38" s="208">
        <v>0</v>
      </c>
      <c r="DZ38" s="117">
        <f t="shared" si="2"/>
        <v>0</v>
      </c>
      <c r="EA38" s="118">
        <f t="shared" si="3"/>
        <v>0</v>
      </c>
    </row>
    <row r="39" spans="1:131">
      <c r="A39" s="86" t="s">
        <v>209</v>
      </c>
      <c r="B39" s="200" t="s">
        <v>210</v>
      </c>
      <c r="C39" s="208">
        <v>0.326950877697311</v>
      </c>
      <c r="D39" s="208">
        <v>0.49328470830948</v>
      </c>
      <c r="E39" s="208">
        <v>0</v>
      </c>
      <c r="F39" s="208">
        <v>0</v>
      </c>
      <c r="G39" s="208">
        <v>0</v>
      </c>
      <c r="H39" s="208">
        <v>0.0880798429137395</v>
      </c>
      <c r="I39" s="208">
        <v>0.336975228547882</v>
      </c>
      <c r="J39" s="208">
        <v>0.124115019122641</v>
      </c>
      <c r="K39" s="208">
        <v>0</v>
      </c>
      <c r="L39" s="208">
        <v>0</v>
      </c>
      <c r="M39" s="208">
        <v>0</v>
      </c>
      <c r="N39" s="208">
        <v>0</v>
      </c>
      <c r="O39" s="208">
        <v>5.66486898567951</v>
      </c>
      <c r="P39" s="208">
        <v>0.566841081091408</v>
      </c>
      <c r="Q39" s="208">
        <v>0</v>
      </c>
      <c r="R39" s="208">
        <v>0</v>
      </c>
      <c r="S39" s="208">
        <v>0</v>
      </c>
      <c r="T39" s="208">
        <v>0</v>
      </c>
      <c r="U39" s="208">
        <v>0</v>
      </c>
      <c r="V39" s="208">
        <v>0</v>
      </c>
      <c r="W39" s="208">
        <v>0</v>
      </c>
      <c r="X39" s="208">
        <v>0</v>
      </c>
      <c r="Y39" s="208">
        <v>0</v>
      </c>
      <c r="Z39" s="208">
        <v>0.418457976663161</v>
      </c>
      <c r="AA39" s="208">
        <v>0</v>
      </c>
      <c r="AB39" s="208">
        <v>0</v>
      </c>
      <c r="AC39" s="208">
        <v>0.723110612208383</v>
      </c>
      <c r="AD39" s="208">
        <v>0.35986406785048</v>
      </c>
      <c r="AE39" s="208">
        <v>0.0662836900853639</v>
      </c>
      <c r="AF39" s="208">
        <v>0.0280247592349426</v>
      </c>
      <c r="AG39" s="208">
        <v>19.7442698876693</v>
      </c>
      <c r="AH39" s="208">
        <v>0</v>
      </c>
      <c r="AI39" s="208">
        <v>0.263453656186478</v>
      </c>
      <c r="AJ39" s="208">
        <v>0</v>
      </c>
      <c r="AK39" s="208">
        <v>9.23410503164298</v>
      </c>
      <c r="AL39" s="208">
        <v>2.43647796147849</v>
      </c>
      <c r="AM39" s="208">
        <v>0</v>
      </c>
      <c r="AN39" s="208">
        <v>0</v>
      </c>
      <c r="AO39" s="208">
        <v>0</v>
      </c>
      <c r="AP39" s="208">
        <v>0.0528658651706966</v>
      </c>
      <c r="AQ39" s="208">
        <v>0</v>
      </c>
      <c r="AR39" s="208">
        <v>0</v>
      </c>
      <c r="AS39" s="208">
        <v>0</v>
      </c>
      <c r="AT39" s="208">
        <v>0.0241670673108588</v>
      </c>
      <c r="AU39" s="208">
        <v>0</v>
      </c>
      <c r="AV39" s="208">
        <v>0.213742327494737</v>
      </c>
      <c r="AW39" s="208">
        <v>0</v>
      </c>
      <c r="AX39" s="208">
        <v>0.0256644772281246</v>
      </c>
      <c r="AY39" s="208">
        <v>0.0556729917259935</v>
      </c>
      <c r="AZ39" s="208">
        <v>0</v>
      </c>
      <c r="BA39" s="208">
        <v>0.21541747051433</v>
      </c>
      <c r="BB39" s="208">
        <v>0</v>
      </c>
      <c r="BC39" s="209">
        <v>41.4626935858263</v>
      </c>
      <c r="BD39" s="210">
        <v>0</v>
      </c>
      <c r="BE39" s="208">
        <v>9.3610644169467</v>
      </c>
      <c r="BF39" s="208">
        <v>9.3610644169467</v>
      </c>
      <c r="BG39" s="208">
        <v>0</v>
      </c>
      <c r="BH39" s="208">
        <v>0</v>
      </c>
      <c r="BI39" s="208">
        <v>1.19317897115435</v>
      </c>
      <c r="BJ39" s="208">
        <v>0</v>
      </c>
      <c r="BK39" s="208">
        <v>0</v>
      </c>
      <c r="BL39" s="211">
        <v>10.554243388101</v>
      </c>
      <c r="BM39" s="213">
        <v>52.0169369739273</v>
      </c>
      <c r="BN39" s="212"/>
      <c r="BO39" s="86" t="s">
        <v>69</v>
      </c>
      <c r="BP39" s="87" t="s">
        <v>124</v>
      </c>
      <c r="BQ39" s="208">
        <v>0</v>
      </c>
      <c r="BR39" s="208">
        <v>0</v>
      </c>
      <c r="BS39" s="208">
        <v>0</v>
      </c>
      <c r="BT39" s="208">
        <v>0</v>
      </c>
      <c r="BU39" s="208">
        <v>0</v>
      </c>
      <c r="BV39" s="208">
        <v>0</v>
      </c>
      <c r="BW39" s="208">
        <v>0</v>
      </c>
      <c r="BX39" s="208">
        <v>0</v>
      </c>
      <c r="BY39" s="208">
        <v>0</v>
      </c>
      <c r="BZ39" s="208">
        <v>0</v>
      </c>
      <c r="CA39" s="208">
        <v>0</v>
      </c>
      <c r="CB39" s="208">
        <v>0</v>
      </c>
      <c r="CC39" s="208">
        <v>0</v>
      </c>
      <c r="CD39" s="208">
        <v>0</v>
      </c>
      <c r="CE39" s="208">
        <v>0</v>
      </c>
      <c r="CF39" s="208">
        <v>0</v>
      </c>
      <c r="CG39" s="208">
        <v>0</v>
      </c>
      <c r="CH39" s="208">
        <v>0</v>
      </c>
      <c r="CI39" s="208">
        <v>0</v>
      </c>
      <c r="CJ39" s="208">
        <v>0</v>
      </c>
      <c r="CK39" s="208">
        <v>0</v>
      </c>
      <c r="CL39" s="208">
        <v>0</v>
      </c>
      <c r="CM39" s="208">
        <v>0</v>
      </c>
      <c r="CN39" s="208">
        <v>0</v>
      </c>
      <c r="CO39" s="208">
        <v>0</v>
      </c>
      <c r="CP39" s="208">
        <v>0</v>
      </c>
      <c r="CQ39" s="208">
        <v>0</v>
      </c>
      <c r="CR39" s="208">
        <v>0</v>
      </c>
      <c r="CS39" s="208">
        <v>0</v>
      </c>
      <c r="CT39" s="208">
        <v>0</v>
      </c>
      <c r="CU39" s="208">
        <v>0</v>
      </c>
      <c r="CV39" s="208">
        <v>0</v>
      </c>
      <c r="CW39" s="208">
        <v>0</v>
      </c>
      <c r="CX39" s="208">
        <v>0</v>
      </c>
      <c r="CY39" s="208">
        <v>0</v>
      </c>
      <c r="CZ39" s="208">
        <v>0</v>
      </c>
      <c r="DA39" s="208">
        <v>0</v>
      </c>
      <c r="DB39" s="208">
        <v>0</v>
      </c>
      <c r="DC39" s="208">
        <v>0</v>
      </c>
      <c r="DD39" s="208">
        <v>0</v>
      </c>
      <c r="DE39" s="208">
        <v>0</v>
      </c>
      <c r="DF39" s="208">
        <v>0</v>
      </c>
      <c r="DG39" s="208">
        <v>0</v>
      </c>
      <c r="DH39" s="208">
        <v>0</v>
      </c>
      <c r="DI39" s="208">
        <v>0</v>
      </c>
      <c r="DJ39" s="208">
        <v>0</v>
      </c>
      <c r="DK39" s="208">
        <v>0</v>
      </c>
      <c r="DL39" s="208">
        <v>0</v>
      </c>
      <c r="DM39" s="208">
        <v>0</v>
      </c>
      <c r="DN39" s="208">
        <v>0</v>
      </c>
      <c r="DO39" s="208">
        <v>0</v>
      </c>
      <c r="DP39" s="208">
        <v>0</v>
      </c>
      <c r="DQ39" s="101">
        <f t="shared" si="0"/>
        <v>0</v>
      </c>
      <c r="DR39" s="210">
        <v>0</v>
      </c>
      <c r="DS39" s="208">
        <v>0</v>
      </c>
      <c r="DT39" s="85">
        <f t="shared" si="1"/>
        <v>0</v>
      </c>
      <c r="DU39" s="208">
        <v>0</v>
      </c>
      <c r="DV39" s="208">
        <v>0</v>
      </c>
      <c r="DW39" s="208">
        <v>0</v>
      </c>
      <c r="DX39" s="208">
        <v>0</v>
      </c>
      <c r="DY39" s="208">
        <v>0</v>
      </c>
      <c r="DZ39" s="117">
        <f t="shared" si="2"/>
        <v>0</v>
      </c>
      <c r="EA39" s="118">
        <f t="shared" si="3"/>
        <v>0</v>
      </c>
    </row>
    <row r="40" spans="1:131">
      <c r="A40" s="86" t="s">
        <v>211</v>
      </c>
      <c r="B40" s="200" t="s">
        <v>212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28.1946999771373</v>
      </c>
      <c r="Q40" s="208">
        <v>0</v>
      </c>
      <c r="R40" s="208">
        <v>0</v>
      </c>
      <c r="S40" s="208">
        <v>0</v>
      </c>
      <c r="T40" s="208">
        <v>0.561489197739492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8">
        <v>0</v>
      </c>
      <c r="AN40" s="208">
        <v>0</v>
      </c>
      <c r="AO40" s="208">
        <v>0</v>
      </c>
      <c r="AP40" s="208">
        <v>0</v>
      </c>
      <c r="AQ40" s="208">
        <v>0</v>
      </c>
      <c r="AR40" s="208">
        <v>0</v>
      </c>
      <c r="AS40" s="208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8">
        <v>0</v>
      </c>
      <c r="AZ40" s="208">
        <v>0</v>
      </c>
      <c r="BA40" s="208">
        <v>0</v>
      </c>
      <c r="BB40" s="208">
        <v>0</v>
      </c>
      <c r="BC40" s="209">
        <v>28.7561891748768</v>
      </c>
      <c r="BD40" s="210">
        <v>0</v>
      </c>
      <c r="BE40" s="208">
        <v>6.92254209180357</v>
      </c>
      <c r="BF40" s="208">
        <v>6.92254209180357</v>
      </c>
      <c r="BG40" s="208">
        <v>0</v>
      </c>
      <c r="BH40" s="208">
        <v>0</v>
      </c>
      <c r="BI40" s="208">
        <v>0</v>
      </c>
      <c r="BJ40" s="208">
        <v>0</v>
      </c>
      <c r="BK40" s="208">
        <v>0</v>
      </c>
      <c r="BL40" s="211">
        <v>6.92254209180357</v>
      </c>
      <c r="BM40" s="213">
        <v>35.6787312666804</v>
      </c>
      <c r="BN40" s="212"/>
      <c r="BO40" s="86" t="s">
        <v>70</v>
      </c>
      <c r="BP40" s="87" t="s">
        <v>125</v>
      </c>
      <c r="BQ40" s="208">
        <v>0</v>
      </c>
      <c r="BR40" s="208">
        <v>0</v>
      </c>
      <c r="BS40" s="208">
        <v>0</v>
      </c>
      <c r="BT40" s="208">
        <v>1.52524990494473e-6</v>
      </c>
      <c r="BU40" s="208">
        <v>0.000391998965505951</v>
      </c>
      <c r="BV40" s="208">
        <v>0</v>
      </c>
      <c r="BW40" s="208">
        <v>0</v>
      </c>
      <c r="BX40" s="208">
        <v>0</v>
      </c>
      <c r="BY40" s="208">
        <v>0</v>
      </c>
      <c r="BZ40" s="208">
        <v>0</v>
      </c>
      <c r="CA40" s="208">
        <v>0</v>
      </c>
      <c r="CB40" s="208">
        <v>0</v>
      </c>
      <c r="CC40" s="208">
        <v>0</v>
      </c>
      <c r="CD40" s="208">
        <v>0</v>
      </c>
      <c r="CE40" s="208">
        <v>0</v>
      </c>
      <c r="CF40" s="208">
        <v>0</v>
      </c>
      <c r="CG40" s="208">
        <v>0</v>
      </c>
      <c r="CH40" s="208">
        <v>0</v>
      </c>
      <c r="CI40" s="208">
        <v>0</v>
      </c>
      <c r="CJ40" s="208">
        <v>0</v>
      </c>
      <c r="CK40" s="208">
        <v>0</v>
      </c>
      <c r="CL40" s="208">
        <v>0</v>
      </c>
      <c r="CM40" s="208">
        <v>0</v>
      </c>
      <c r="CN40" s="208">
        <v>0</v>
      </c>
      <c r="CO40" s="208">
        <v>0</v>
      </c>
      <c r="CP40" s="208">
        <v>0</v>
      </c>
      <c r="CQ40" s="208">
        <v>0.004865225340393</v>
      </c>
      <c r="CR40" s="208">
        <v>0</v>
      </c>
      <c r="CS40" s="208">
        <v>0</v>
      </c>
      <c r="CT40" s="208">
        <v>0</v>
      </c>
      <c r="CU40" s="208">
        <v>0</v>
      </c>
      <c r="CV40" s="208">
        <v>0.000809587308053213</v>
      </c>
      <c r="CW40" s="208">
        <v>0</v>
      </c>
      <c r="CX40" s="208">
        <v>0</v>
      </c>
      <c r="CY40" s="208">
        <v>0</v>
      </c>
      <c r="CZ40" s="208">
        <v>0</v>
      </c>
      <c r="DA40" s="208">
        <v>0</v>
      </c>
      <c r="DB40" s="208">
        <v>0</v>
      </c>
      <c r="DC40" s="208">
        <v>0</v>
      </c>
      <c r="DD40" s="208">
        <v>0</v>
      </c>
      <c r="DE40" s="208">
        <v>0</v>
      </c>
      <c r="DF40" s="208">
        <v>0</v>
      </c>
      <c r="DG40" s="208">
        <v>0</v>
      </c>
      <c r="DH40" s="208">
        <v>0</v>
      </c>
      <c r="DI40" s="208">
        <v>0</v>
      </c>
      <c r="DJ40" s="208">
        <v>0</v>
      </c>
      <c r="DK40" s="208">
        <v>0</v>
      </c>
      <c r="DL40" s="208">
        <v>0</v>
      </c>
      <c r="DM40" s="208">
        <v>0</v>
      </c>
      <c r="DN40" s="208">
        <v>0</v>
      </c>
      <c r="DO40" s="208">
        <v>0</v>
      </c>
      <c r="DP40" s="208">
        <v>0</v>
      </c>
      <c r="DQ40" s="101">
        <f t="shared" si="0"/>
        <v>0.00606833686385711</v>
      </c>
      <c r="DR40" s="210">
        <v>0</v>
      </c>
      <c r="DS40" s="208">
        <v>0.0909601139647473</v>
      </c>
      <c r="DT40" s="85">
        <f t="shared" si="1"/>
        <v>0.0909601139647473</v>
      </c>
      <c r="DU40" s="208">
        <v>0</v>
      </c>
      <c r="DV40" s="208">
        <v>0</v>
      </c>
      <c r="DW40" s="208">
        <v>0</v>
      </c>
      <c r="DX40" s="208">
        <v>0.0101362012086118</v>
      </c>
      <c r="DY40" s="208">
        <v>0</v>
      </c>
      <c r="DZ40" s="117">
        <f t="shared" si="2"/>
        <v>0.101096315173359</v>
      </c>
      <c r="EA40" s="118">
        <f t="shared" si="3"/>
        <v>0.107164652037216</v>
      </c>
    </row>
    <row r="41" spans="1:131">
      <c r="A41" s="86" t="s">
        <v>213</v>
      </c>
      <c r="B41" s="200" t="s">
        <v>214</v>
      </c>
      <c r="C41" s="208">
        <v>0.630452741156551</v>
      </c>
      <c r="D41" s="208">
        <v>0.151573073738237</v>
      </c>
      <c r="E41" s="208">
        <v>0</v>
      </c>
      <c r="F41" s="208">
        <v>5.19117543042122e-5</v>
      </c>
      <c r="G41" s="208">
        <v>0.00223305054951072</v>
      </c>
      <c r="H41" s="208">
        <v>4.63553348977135</v>
      </c>
      <c r="I41" s="208">
        <v>5.25203517766685</v>
      </c>
      <c r="J41" s="208">
        <v>0.308598998706818</v>
      </c>
      <c r="K41" s="208">
        <v>9.38171626474657</v>
      </c>
      <c r="L41" s="208">
        <v>0.270864053998973</v>
      </c>
      <c r="M41" s="208">
        <v>0.204594725320176</v>
      </c>
      <c r="N41" s="208">
        <v>2.30454413622689</v>
      </c>
      <c r="O41" s="208">
        <v>1.53522394693564</v>
      </c>
      <c r="P41" s="208">
        <v>8.93834954457335</v>
      </c>
      <c r="Q41" s="208">
        <v>0.960976937006191</v>
      </c>
      <c r="R41" s="208">
        <v>0.287057877135787</v>
      </c>
      <c r="S41" s="208">
        <v>0.0109287445349158</v>
      </c>
      <c r="T41" s="208">
        <v>0.247667214957362</v>
      </c>
      <c r="U41" s="208">
        <v>0.601784062903459</v>
      </c>
      <c r="V41" s="208">
        <v>0.218188052180856</v>
      </c>
      <c r="W41" s="208">
        <v>2.39262925175035</v>
      </c>
      <c r="X41" s="208">
        <v>1.57726954775559</v>
      </c>
      <c r="Y41" s="208">
        <v>0</v>
      </c>
      <c r="Z41" s="208">
        <v>2.05669579890847</v>
      </c>
      <c r="AA41" s="208">
        <v>0.382292983071306</v>
      </c>
      <c r="AB41" s="208">
        <v>0.166678513693458</v>
      </c>
      <c r="AC41" s="208">
        <v>0.207306458963902</v>
      </c>
      <c r="AD41" s="208">
        <v>0.736088406576287</v>
      </c>
      <c r="AE41" s="208">
        <v>0.730151070103358</v>
      </c>
      <c r="AF41" s="208">
        <v>0</v>
      </c>
      <c r="AG41" s="208">
        <v>1.84201733146514</v>
      </c>
      <c r="AH41" s="208">
        <v>0</v>
      </c>
      <c r="AI41" s="208">
        <v>0.0486285979979352</v>
      </c>
      <c r="AJ41" s="208">
        <v>0.0733370859980252</v>
      </c>
      <c r="AK41" s="208">
        <v>0.295591280756552</v>
      </c>
      <c r="AL41" s="208">
        <v>9.00768973357972</v>
      </c>
      <c r="AM41" s="208">
        <v>0.313066107302191</v>
      </c>
      <c r="AN41" s="208">
        <v>0.0218364888924082</v>
      </c>
      <c r="AO41" s="208">
        <v>0</v>
      </c>
      <c r="AP41" s="208">
        <v>0.303930417677356</v>
      </c>
      <c r="AQ41" s="208">
        <v>0.175787387236532</v>
      </c>
      <c r="AR41" s="208">
        <v>1.42967809486206</v>
      </c>
      <c r="AS41" s="208">
        <v>0.0218481209296915</v>
      </c>
      <c r="AT41" s="208">
        <v>0.859797185715468</v>
      </c>
      <c r="AU41" s="208">
        <v>1.51714486791184</v>
      </c>
      <c r="AV41" s="208">
        <v>0.248322464299454</v>
      </c>
      <c r="AW41" s="208">
        <v>2.43662553885169</v>
      </c>
      <c r="AX41" s="208">
        <v>2.31366851157776</v>
      </c>
      <c r="AY41" s="208">
        <v>2.56104861421355</v>
      </c>
      <c r="AZ41" s="208">
        <v>4.91903390802833</v>
      </c>
      <c r="BA41" s="208">
        <v>0.709285985108418</v>
      </c>
      <c r="BB41" s="208">
        <v>0</v>
      </c>
      <c r="BC41" s="209">
        <v>73.2898237570906</v>
      </c>
      <c r="BD41" s="210">
        <v>0</v>
      </c>
      <c r="BE41" s="208">
        <v>22.1066769981788</v>
      </c>
      <c r="BF41" s="208">
        <v>22.1066769981788</v>
      </c>
      <c r="BG41" s="208">
        <v>0</v>
      </c>
      <c r="BH41" s="208">
        <v>0</v>
      </c>
      <c r="BI41" s="208">
        <v>12.8964780991753</v>
      </c>
      <c r="BJ41" s="208">
        <v>0</v>
      </c>
      <c r="BK41" s="208">
        <v>0</v>
      </c>
      <c r="BL41" s="211">
        <v>35.0031550973541</v>
      </c>
      <c r="BM41" s="213">
        <v>108.292978854445</v>
      </c>
      <c r="BN41" s="212"/>
      <c r="BO41" s="86" t="s">
        <v>71</v>
      </c>
      <c r="BP41" s="87" t="s">
        <v>126</v>
      </c>
      <c r="BQ41" s="208">
        <v>1.22834906167645</v>
      </c>
      <c r="BR41" s="208">
        <v>1.08051971983565</v>
      </c>
      <c r="BS41" s="208">
        <v>0.00959687481971701</v>
      </c>
      <c r="BT41" s="208">
        <v>2.1922688498098e-5</v>
      </c>
      <c r="BU41" s="208">
        <v>0.000446537640615996</v>
      </c>
      <c r="BV41" s="208">
        <v>2.30689420866215</v>
      </c>
      <c r="BW41" s="208">
        <v>5.20323092542798</v>
      </c>
      <c r="BX41" s="208">
        <v>0.478647029406862</v>
      </c>
      <c r="BY41" s="208">
        <v>0</v>
      </c>
      <c r="BZ41" s="208">
        <v>0.000882379997782153</v>
      </c>
      <c r="CA41" s="208">
        <v>0.173951351050568</v>
      </c>
      <c r="CB41" s="208">
        <v>0.0404516371815368</v>
      </c>
      <c r="CC41" s="208">
        <v>0.00960609271621573</v>
      </c>
      <c r="CD41" s="208">
        <v>0.000898050087488261</v>
      </c>
      <c r="CE41" s="208">
        <v>0</v>
      </c>
      <c r="CF41" s="208">
        <v>0.00316826687856062</v>
      </c>
      <c r="CG41" s="208">
        <v>0.000488196365908203</v>
      </c>
      <c r="CH41" s="208">
        <v>0.196384338266418</v>
      </c>
      <c r="CI41" s="208">
        <v>0.0407557142292121</v>
      </c>
      <c r="CJ41" s="208">
        <v>0.687924785493724</v>
      </c>
      <c r="CK41" s="208">
        <v>0.00135110698774361</v>
      </c>
      <c r="CL41" s="208">
        <v>0.00345213859428949</v>
      </c>
      <c r="CM41" s="208">
        <v>0.00662380161905441</v>
      </c>
      <c r="CN41" s="208">
        <v>0.13216634273069</v>
      </c>
      <c r="CO41" s="208">
        <v>0.155056698734585</v>
      </c>
      <c r="CP41" s="208">
        <v>0.0116505729769055</v>
      </c>
      <c r="CQ41" s="208">
        <v>0.118333047112871</v>
      </c>
      <c r="CR41" s="208">
        <v>0.440076501282675</v>
      </c>
      <c r="CS41" s="208">
        <v>0.109695082859566</v>
      </c>
      <c r="CT41" s="208">
        <v>0.00118677789968755</v>
      </c>
      <c r="CU41" s="208">
        <v>0.0364309811170108</v>
      </c>
      <c r="CV41" s="208">
        <v>0.0275911993234459</v>
      </c>
      <c r="CW41" s="208">
        <v>0.022283625537614</v>
      </c>
      <c r="CX41" s="208">
        <v>0.0192096795657721</v>
      </c>
      <c r="CY41" s="208">
        <v>0.151597288432434</v>
      </c>
      <c r="CZ41" s="208">
        <v>0.509784071457744</v>
      </c>
      <c r="DA41" s="208">
        <v>0.17993525724669</v>
      </c>
      <c r="DB41" s="208">
        <v>0.00059345382584739</v>
      </c>
      <c r="DC41" s="208">
        <v>0.0324689621323347</v>
      </c>
      <c r="DD41" s="208">
        <v>0.0223610312402178</v>
      </c>
      <c r="DE41" s="208">
        <v>0.109143791932215</v>
      </c>
      <c r="DF41" s="208">
        <v>5.45218623244683</v>
      </c>
      <c r="DG41" s="208">
        <v>0.00884342852449975</v>
      </c>
      <c r="DH41" s="208">
        <v>0.612073647771071</v>
      </c>
      <c r="DI41" s="208">
        <v>0.164236389543692</v>
      </c>
      <c r="DJ41" s="208">
        <v>0.00613973839868854</v>
      </c>
      <c r="DK41" s="208">
        <v>0.274098002082663</v>
      </c>
      <c r="DL41" s="208">
        <v>0.127145829271139</v>
      </c>
      <c r="DM41" s="208">
        <v>6.08848958522274</v>
      </c>
      <c r="DN41" s="208">
        <v>16.1216604221803</v>
      </c>
      <c r="DO41" s="208">
        <v>0.750356797058564</v>
      </c>
      <c r="DP41" s="208">
        <v>0</v>
      </c>
      <c r="DQ41" s="101">
        <f t="shared" si="0"/>
        <v>43.1584385775349</v>
      </c>
      <c r="DR41" s="210">
        <v>0</v>
      </c>
      <c r="DS41" s="208">
        <v>22.0011495458126</v>
      </c>
      <c r="DT41" s="85">
        <f t="shared" si="1"/>
        <v>22.0011495458126</v>
      </c>
      <c r="DU41" s="208">
        <v>1.29532930714947</v>
      </c>
      <c r="DV41" s="208">
        <v>0</v>
      </c>
      <c r="DW41" s="208">
        <v>33.89531947974</v>
      </c>
      <c r="DX41" s="208">
        <v>3.4772209664542</v>
      </c>
      <c r="DY41" s="208">
        <v>0</v>
      </c>
      <c r="DZ41" s="117">
        <f t="shared" si="2"/>
        <v>60.6690192991563</v>
      </c>
      <c r="EA41" s="118">
        <f t="shared" si="3"/>
        <v>103.827457876691</v>
      </c>
    </row>
    <row r="42" spans="1:131">
      <c r="A42" s="86" t="s">
        <v>215</v>
      </c>
      <c r="B42" s="200" t="s">
        <v>216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0.130738865938711</v>
      </c>
      <c r="J42" s="208">
        <v>0.407241514237026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0.101973143150567</v>
      </c>
      <c r="Q42" s="208">
        <v>0.770393672861851</v>
      </c>
      <c r="R42" s="208">
        <v>0</v>
      </c>
      <c r="S42" s="208">
        <v>0</v>
      </c>
      <c r="T42" s="208">
        <v>0</v>
      </c>
      <c r="U42" s="208">
        <v>0</v>
      </c>
      <c r="V42" s="208">
        <v>0</v>
      </c>
      <c r="W42" s="208">
        <v>0</v>
      </c>
      <c r="X42" s="208">
        <v>0</v>
      </c>
      <c r="Y42" s="208">
        <v>0</v>
      </c>
      <c r="Z42" s="208">
        <v>0</v>
      </c>
      <c r="AA42" s="208">
        <v>0.0190894511941834</v>
      </c>
      <c r="AB42" s="208">
        <v>0</v>
      </c>
      <c r="AC42" s="208">
        <v>0</v>
      </c>
      <c r="AD42" s="208">
        <v>0</v>
      </c>
      <c r="AE42" s="208">
        <v>0</v>
      </c>
      <c r="AF42" s="208">
        <v>0</v>
      </c>
      <c r="AG42" s="208">
        <v>0</v>
      </c>
      <c r="AH42" s="208">
        <v>0</v>
      </c>
      <c r="AI42" s="208">
        <v>0</v>
      </c>
      <c r="AJ42" s="208">
        <v>0</v>
      </c>
      <c r="AK42" s="208">
        <v>0</v>
      </c>
      <c r="AL42" s="208">
        <v>10.8618346987501</v>
      </c>
      <c r="AM42" s="208">
        <v>0</v>
      </c>
      <c r="AN42" s="208">
        <v>0</v>
      </c>
      <c r="AO42" s="208">
        <v>0.0762009674540877</v>
      </c>
      <c r="AP42" s="208">
        <v>0</v>
      </c>
      <c r="AQ42" s="208">
        <v>0</v>
      </c>
      <c r="AR42" s="208">
        <v>0.0883483652005422</v>
      </c>
      <c r="AS42" s="208">
        <v>0.350462073119273</v>
      </c>
      <c r="AT42" s="208">
        <v>1.82150796882811</v>
      </c>
      <c r="AU42" s="208">
        <v>1.39637346967733</v>
      </c>
      <c r="AV42" s="208">
        <v>0.272163973633115</v>
      </c>
      <c r="AW42" s="208">
        <v>8.09165161951529</v>
      </c>
      <c r="AX42" s="208">
        <v>0.991262424341078</v>
      </c>
      <c r="AY42" s="208">
        <v>1.6749547659587</v>
      </c>
      <c r="AZ42" s="208">
        <v>0</v>
      </c>
      <c r="BA42" s="208">
        <v>0.487536776640906</v>
      </c>
      <c r="BB42" s="208">
        <v>0</v>
      </c>
      <c r="BC42" s="209">
        <v>27.5417337505009</v>
      </c>
      <c r="BD42" s="210">
        <v>0</v>
      </c>
      <c r="BE42" s="208">
        <v>2.2773488824478</v>
      </c>
      <c r="BF42" s="208">
        <v>2.2773488824478</v>
      </c>
      <c r="BG42" s="208">
        <v>0</v>
      </c>
      <c r="BH42" s="208">
        <v>0</v>
      </c>
      <c r="BI42" s="208">
        <v>1.39107955140768</v>
      </c>
      <c r="BJ42" s="208">
        <v>0</v>
      </c>
      <c r="BK42" s="208">
        <v>0</v>
      </c>
      <c r="BL42" s="211">
        <v>3.66842843385548</v>
      </c>
      <c r="BM42" s="213">
        <v>31.2101621843563</v>
      </c>
      <c r="BN42" s="212"/>
      <c r="BO42" s="86" t="s">
        <v>72</v>
      </c>
      <c r="BP42" s="87" t="s">
        <v>127</v>
      </c>
      <c r="BQ42" s="208">
        <v>0</v>
      </c>
      <c r="BR42" s="208">
        <v>0</v>
      </c>
      <c r="BS42" s="208">
        <v>0</v>
      </c>
      <c r="BT42" s="208">
        <v>0</v>
      </c>
      <c r="BU42" s="208">
        <v>0</v>
      </c>
      <c r="BV42" s="208">
        <v>0</v>
      </c>
      <c r="BW42" s="208">
        <v>0</v>
      </c>
      <c r="BX42" s="208">
        <v>0</v>
      </c>
      <c r="BY42" s="208">
        <v>0</v>
      </c>
      <c r="BZ42" s="208">
        <v>0</v>
      </c>
      <c r="CA42" s="208">
        <v>0</v>
      </c>
      <c r="CB42" s="208">
        <v>0</v>
      </c>
      <c r="CC42" s="208">
        <v>0</v>
      </c>
      <c r="CD42" s="208">
        <v>0</v>
      </c>
      <c r="CE42" s="208">
        <v>0</v>
      </c>
      <c r="CF42" s="208">
        <v>0</v>
      </c>
      <c r="CG42" s="208">
        <v>0</v>
      </c>
      <c r="CH42" s="208">
        <v>0</v>
      </c>
      <c r="CI42" s="208">
        <v>0</v>
      </c>
      <c r="CJ42" s="208">
        <v>0</v>
      </c>
      <c r="CK42" s="208">
        <v>0</v>
      </c>
      <c r="CL42" s="208">
        <v>0</v>
      </c>
      <c r="CM42" s="208">
        <v>0</v>
      </c>
      <c r="CN42" s="208">
        <v>0</v>
      </c>
      <c r="CO42" s="208">
        <v>0</v>
      </c>
      <c r="CP42" s="208">
        <v>0</v>
      </c>
      <c r="CQ42" s="208">
        <v>0</v>
      </c>
      <c r="CR42" s="208">
        <v>0</v>
      </c>
      <c r="CS42" s="208">
        <v>0</v>
      </c>
      <c r="CT42" s="208">
        <v>0</v>
      </c>
      <c r="CU42" s="208">
        <v>0</v>
      </c>
      <c r="CV42" s="208">
        <v>0</v>
      </c>
      <c r="CW42" s="208">
        <v>0</v>
      </c>
      <c r="CX42" s="208">
        <v>0</v>
      </c>
      <c r="CY42" s="208">
        <v>0</v>
      </c>
      <c r="CZ42" s="208">
        <v>0</v>
      </c>
      <c r="DA42" s="208">
        <v>0</v>
      </c>
      <c r="DB42" s="208">
        <v>0</v>
      </c>
      <c r="DC42" s="208">
        <v>0</v>
      </c>
      <c r="DD42" s="208">
        <v>0</v>
      </c>
      <c r="DE42" s="208">
        <v>0</v>
      </c>
      <c r="DF42" s="208">
        <v>0</v>
      </c>
      <c r="DG42" s="208">
        <v>0</v>
      </c>
      <c r="DH42" s="208">
        <v>0</v>
      </c>
      <c r="DI42" s="208">
        <v>0</v>
      </c>
      <c r="DJ42" s="208">
        <v>0</v>
      </c>
      <c r="DK42" s="208">
        <v>0</v>
      </c>
      <c r="DL42" s="208">
        <v>0</v>
      </c>
      <c r="DM42" s="208">
        <v>0</v>
      </c>
      <c r="DN42" s="208">
        <v>0</v>
      </c>
      <c r="DO42" s="208">
        <v>0</v>
      </c>
      <c r="DP42" s="208">
        <v>0</v>
      </c>
      <c r="DQ42" s="101">
        <f t="shared" si="0"/>
        <v>0</v>
      </c>
      <c r="DR42" s="210">
        <v>0</v>
      </c>
      <c r="DS42" s="208">
        <v>0</v>
      </c>
      <c r="DT42" s="85">
        <f t="shared" si="1"/>
        <v>0</v>
      </c>
      <c r="DU42" s="208">
        <v>0</v>
      </c>
      <c r="DV42" s="208">
        <v>0</v>
      </c>
      <c r="DW42" s="208">
        <v>0</v>
      </c>
      <c r="DX42" s="208">
        <v>0</v>
      </c>
      <c r="DY42" s="208">
        <v>0</v>
      </c>
      <c r="DZ42" s="117">
        <f t="shared" si="2"/>
        <v>0</v>
      </c>
      <c r="EA42" s="118">
        <f t="shared" si="3"/>
        <v>0</v>
      </c>
    </row>
    <row r="43" spans="1:131">
      <c r="A43" s="86" t="s">
        <v>217</v>
      </c>
      <c r="B43" s="200" t="s">
        <v>218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  <c r="AL43" s="208">
        <v>0</v>
      </c>
      <c r="AM43" s="208">
        <v>0</v>
      </c>
      <c r="AN43" s="208">
        <v>0</v>
      </c>
      <c r="AO43" s="208">
        <v>14.7669212972379</v>
      </c>
      <c r="AP43" s="208">
        <v>0</v>
      </c>
      <c r="AQ43" s="208">
        <v>0</v>
      </c>
      <c r="AR43" s="208">
        <v>0</v>
      </c>
      <c r="AS43" s="208">
        <v>0</v>
      </c>
      <c r="AT43" s="208">
        <v>0</v>
      </c>
      <c r="AU43" s="208">
        <v>0</v>
      </c>
      <c r="AV43" s="208">
        <v>0</v>
      </c>
      <c r="AW43" s="208">
        <v>0</v>
      </c>
      <c r="AX43" s="208">
        <v>0</v>
      </c>
      <c r="AY43" s="208">
        <v>0.559239218537522</v>
      </c>
      <c r="AZ43" s="208">
        <v>0</v>
      </c>
      <c r="BA43" s="208">
        <v>0</v>
      </c>
      <c r="BB43" s="208">
        <v>0</v>
      </c>
      <c r="BC43" s="209">
        <v>15.3261605157754</v>
      </c>
      <c r="BD43" s="210">
        <v>0</v>
      </c>
      <c r="BE43" s="208">
        <v>4.29365061130316</v>
      </c>
      <c r="BF43" s="208">
        <v>4.29365061130316</v>
      </c>
      <c r="BG43" s="208">
        <v>0</v>
      </c>
      <c r="BH43" s="208">
        <v>0</v>
      </c>
      <c r="BI43" s="208">
        <v>0</v>
      </c>
      <c r="BJ43" s="208">
        <v>0</v>
      </c>
      <c r="BK43" s="208">
        <v>0</v>
      </c>
      <c r="BL43" s="211">
        <v>4.29365061130316</v>
      </c>
      <c r="BM43" s="213">
        <v>19.6198111270786</v>
      </c>
      <c r="BN43" s="212"/>
      <c r="BO43" s="86" t="s">
        <v>73</v>
      </c>
      <c r="BP43" s="87" t="s">
        <v>128</v>
      </c>
      <c r="BQ43" s="208">
        <v>0</v>
      </c>
      <c r="BR43" s="208">
        <v>0</v>
      </c>
      <c r="BS43" s="208">
        <v>0</v>
      </c>
      <c r="BT43" s="208">
        <v>0</v>
      </c>
      <c r="BU43" s="208">
        <v>0</v>
      </c>
      <c r="BV43" s="208">
        <v>0</v>
      </c>
      <c r="BW43" s="208">
        <v>0</v>
      </c>
      <c r="BX43" s="208">
        <v>0</v>
      </c>
      <c r="BY43" s="208">
        <v>0</v>
      </c>
      <c r="BZ43" s="208">
        <v>0</v>
      </c>
      <c r="CA43" s="208">
        <v>0</v>
      </c>
      <c r="CB43" s="208">
        <v>0</v>
      </c>
      <c r="CC43" s="208">
        <v>0</v>
      </c>
      <c r="CD43" s="208">
        <v>0</v>
      </c>
      <c r="CE43" s="208">
        <v>0</v>
      </c>
      <c r="CF43" s="208">
        <v>0</v>
      </c>
      <c r="CG43" s="208">
        <v>0</v>
      </c>
      <c r="CH43" s="208">
        <v>0</v>
      </c>
      <c r="CI43" s="208">
        <v>0</v>
      </c>
      <c r="CJ43" s="208">
        <v>0</v>
      </c>
      <c r="CK43" s="208">
        <v>0</v>
      </c>
      <c r="CL43" s="208">
        <v>0</v>
      </c>
      <c r="CM43" s="208">
        <v>0</v>
      </c>
      <c r="CN43" s="208">
        <v>0</v>
      </c>
      <c r="CO43" s="208">
        <v>0</v>
      </c>
      <c r="CP43" s="208">
        <v>0</v>
      </c>
      <c r="CQ43" s="208">
        <v>0</v>
      </c>
      <c r="CR43" s="208">
        <v>0</v>
      </c>
      <c r="CS43" s="208">
        <v>0</v>
      </c>
      <c r="CT43" s="208">
        <v>0</v>
      </c>
      <c r="CU43" s="208">
        <v>0</v>
      </c>
      <c r="CV43" s="208">
        <v>0</v>
      </c>
      <c r="CW43" s="208">
        <v>0</v>
      </c>
      <c r="CX43" s="208">
        <v>0</v>
      </c>
      <c r="CY43" s="208">
        <v>0</v>
      </c>
      <c r="CZ43" s="208">
        <v>0</v>
      </c>
      <c r="DA43" s="208">
        <v>0</v>
      </c>
      <c r="DB43" s="208">
        <v>0</v>
      </c>
      <c r="DC43" s="208">
        <v>0</v>
      </c>
      <c r="DD43" s="208">
        <v>0</v>
      </c>
      <c r="DE43" s="208">
        <v>0</v>
      </c>
      <c r="DF43" s="208">
        <v>0</v>
      </c>
      <c r="DG43" s="208">
        <v>0</v>
      </c>
      <c r="DH43" s="208">
        <v>0</v>
      </c>
      <c r="DI43" s="208">
        <v>0</v>
      </c>
      <c r="DJ43" s="208">
        <v>0</v>
      </c>
      <c r="DK43" s="208">
        <v>0</v>
      </c>
      <c r="DL43" s="208">
        <v>0</v>
      </c>
      <c r="DM43" s="208">
        <v>0</v>
      </c>
      <c r="DN43" s="208">
        <v>0</v>
      </c>
      <c r="DO43" s="208">
        <v>0</v>
      </c>
      <c r="DP43" s="208">
        <v>0</v>
      </c>
      <c r="DQ43" s="101">
        <f t="shared" si="0"/>
        <v>0</v>
      </c>
      <c r="DR43" s="210">
        <v>0</v>
      </c>
      <c r="DS43" s="208">
        <v>0</v>
      </c>
      <c r="DT43" s="85">
        <f t="shared" si="1"/>
        <v>0</v>
      </c>
      <c r="DU43" s="208">
        <v>0</v>
      </c>
      <c r="DV43" s="208">
        <v>0</v>
      </c>
      <c r="DW43" s="208">
        <v>0</v>
      </c>
      <c r="DX43" s="208">
        <v>0</v>
      </c>
      <c r="DY43" s="208">
        <v>0</v>
      </c>
      <c r="DZ43" s="117">
        <f t="shared" si="2"/>
        <v>0</v>
      </c>
      <c r="EA43" s="118">
        <f t="shared" si="3"/>
        <v>0</v>
      </c>
    </row>
    <row r="44" spans="1:131">
      <c r="A44" s="86" t="s">
        <v>219</v>
      </c>
      <c r="B44" s="200" t="s">
        <v>220</v>
      </c>
      <c r="C44" s="208">
        <v>15.5832945222095</v>
      </c>
      <c r="D44" s="208">
        <v>9.35976680966755</v>
      </c>
      <c r="E44" s="208">
        <v>0.638463223638975</v>
      </c>
      <c r="F44" s="208">
        <v>0</v>
      </c>
      <c r="G44" s="208">
        <v>0</v>
      </c>
      <c r="H44" s="208">
        <v>2.1540094434933</v>
      </c>
      <c r="I44" s="208">
        <v>0.0986039450032985</v>
      </c>
      <c r="J44" s="208">
        <v>0.385451578897685</v>
      </c>
      <c r="K44" s="208">
        <v>0</v>
      </c>
      <c r="L44" s="208">
        <v>0</v>
      </c>
      <c r="M44" s="208">
        <v>0</v>
      </c>
      <c r="N44" s="208">
        <v>0</v>
      </c>
      <c r="O44" s="208">
        <v>1.46423680917659</v>
      </c>
      <c r="P44" s="208">
        <v>0.0669292415972603</v>
      </c>
      <c r="Q44" s="208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8">
        <v>0</v>
      </c>
      <c r="X44" s="208">
        <v>0</v>
      </c>
      <c r="Y44" s="208">
        <v>0</v>
      </c>
      <c r="Z44" s="208">
        <v>0</v>
      </c>
      <c r="AA44" s="208">
        <v>0</v>
      </c>
      <c r="AB44" s="208">
        <v>0</v>
      </c>
      <c r="AC44" s="208">
        <v>0</v>
      </c>
      <c r="AD44" s="208">
        <v>0.0354633392524637</v>
      </c>
      <c r="AE44" s="208">
        <v>0.0425332798538743</v>
      </c>
      <c r="AF44" s="208">
        <v>0</v>
      </c>
      <c r="AG44" s="208">
        <v>0</v>
      </c>
      <c r="AH44" s="208">
        <v>0</v>
      </c>
      <c r="AI44" s="208">
        <v>0.0824117244089551</v>
      </c>
      <c r="AJ44" s="208">
        <v>0.658094043197118</v>
      </c>
      <c r="AK44" s="208">
        <v>4.21819633222619</v>
      </c>
      <c r="AL44" s="208">
        <v>16.6615107487885</v>
      </c>
      <c r="AM44" s="208">
        <v>17.2643525493632</v>
      </c>
      <c r="AN44" s="208">
        <v>0.0609624298999181</v>
      </c>
      <c r="AO44" s="208">
        <v>0.258346900256334</v>
      </c>
      <c r="AP44" s="208">
        <v>0.490391811206932</v>
      </c>
      <c r="AQ44" s="208">
        <v>0.433702004613589</v>
      </c>
      <c r="AR44" s="208">
        <v>0.567169660738584</v>
      </c>
      <c r="AS44" s="208">
        <v>1.27622994555613</v>
      </c>
      <c r="AT44" s="208">
        <v>1.39223240757698</v>
      </c>
      <c r="AU44" s="208">
        <v>3.31514188700906</v>
      </c>
      <c r="AV44" s="208">
        <v>0.246545986819014</v>
      </c>
      <c r="AW44" s="208">
        <v>5.00424942950934</v>
      </c>
      <c r="AX44" s="208">
        <v>4.32656516958806</v>
      </c>
      <c r="AY44" s="208">
        <v>9.18581037238991</v>
      </c>
      <c r="AZ44" s="208">
        <v>2.87470821049751</v>
      </c>
      <c r="BA44" s="208">
        <v>0.651895748070456</v>
      </c>
      <c r="BB44" s="208">
        <v>0</v>
      </c>
      <c r="BC44" s="209">
        <v>98.7972695545063</v>
      </c>
      <c r="BD44" s="210">
        <v>0</v>
      </c>
      <c r="BE44" s="208">
        <v>0</v>
      </c>
      <c r="BF44" s="208">
        <v>0</v>
      </c>
      <c r="BG44" s="208">
        <v>0</v>
      </c>
      <c r="BH44" s="208">
        <v>0</v>
      </c>
      <c r="BI44" s="208">
        <v>0</v>
      </c>
      <c r="BJ44" s="208">
        <v>0</v>
      </c>
      <c r="BK44" s="208">
        <v>0</v>
      </c>
      <c r="BL44" s="211">
        <v>0</v>
      </c>
      <c r="BM44" s="213">
        <v>98.7972695545063</v>
      </c>
      <c r="BN44" s="212"/>
      <c r="BO44" s="86" t="s">
        <v>74</v>
      </c>
      <c r="BP44" s="87" t="s">
        <v>129</v>
      </c>
      <c r="BQ44" s="208">
        <v>0</v>
      </c>
      <c r="BR44" s="208">
        <v>0</v>
      </c>
      <c r="BS44" s="208">
        <v>0</v>
      </c>
      <c r="BT44" s="208">
        <v>0</v>
      </c>
      <c r="BU44" s="208">
        <v>0</v>
      </c>
      <c r="BV44" s="208">
        <v>0</v>
      </c>
      <c r="BW44" s="208">
        <v>0</v>
      </c>
      <c r="BX44" s="208">
        <v>0</v>
      </c>
      <c r="BY44" s="208">
        <v>0</v>
      </c>
      <c r="BZ44" s="208">
        <v>0</v>
      </c>
      <c r="CA44" s="208">
        <v>0</v>
      </c>
      <c r="CB44" s="208">
        <v>0</v>
      </c>
      <c r="CC44" s="208">
        <v>0</v>
      </c>
      <c r="CD44" s="208">
        <v>0</v>
      </c>
      <c r="CE44" s="208">
        <v>0</v>
      </c>
      <c r="CF44" s="208">
        <v>0</v>
      </c>
      <c r="CG44" s="208">
        <v>0</v>
      </c>
      <c r="CH44" s="208">
        <v>0</v>
      </c>
      <c r="CI44" s="208">
        <v>0</v>
      </c>
      <c r="CJ44" s="208">
        <v>0</v>
      </c>
      <c r="CK44" s="208">
        <v>0</v>
      </c>
      <c r="CL44" s="208">
        <v>0</v>
      </c>
      <c r="CM44" s="208">
        <v>0</v>
      </c>
      <c r="CN44" s="208">
        <v>0</v>
      </c>
      <c r="CO44" s="208">
        <v>0</v>
      </c>
      <c r="CP44" s="208">
        <v>0</v>
      </c>
      <c r="CQ44" s="208">
        <v>0</v>
      </c>
      <c r="CR44" s="208">
        <v>0</v>
      </c>
      <c r="CS44" s="208">
        <v>0</v>
      </c>
      <c r="CT44" s="208">
        <v>0</v>
      </c>
      <c r="CU44" s="208">
        <v>0</v>
      </c>
      <c r="CV44" s="208">
        <v>0</v>
      </c>
      <c r="CW44" s="208">
        <v>0</v>
      </c>
      <c r="CX44" s="208">
        <v>0</v>
      </c>
      <c r="CY44" s="208">
        <v>0</v>
      </c>
      <c r="CZ44" s="208">
        <v>0</v>
      </c>
      <c r="DA44" s="208">
        <v>0</v>
      </c>
      <c r="DB44" s="208">
        <v>0</v>
      </c>
      <c r="DC44" s="208">
        <v>0</v>
      </c>
      <c r="DD44" s="208">
        <v>0</v>
      </c>
      <c r="DE44" s="208">
        <v>0</v>
      </c>
      <c r="DF44" s="208">
        <v>0</v>
      </c>
      <c r="DG44" s="208">
        <v>0</v>
      </c>
      <c r="DH44" s="208">
        <v>0</v>
      </c>
      <c r="DI44" s="208">
        <v>0</v>
      </c>
      <c r="DJ44" s="208">
        <v>0</v>
      </c>
      <c r="DK44" s="208">
        <v>0</v>
      </c>
      <c r="DL44" s="208">
        <v>0</v>
      </c>
      <c r="DM44" s="208">
        <v>0</v>
      </c>
      <c r="DN44" s="208">
        <v>0</v>
      </c>
      <c r="DO44" s="208">
        <v>0</v>
      </c>
      <c r="DP44" s="208">
        <v>0</v>
      </c>
      <c r="DQ44" s="101">
        <f t="shared" si="0"/>
        <v>0</v>
      </c>
      <c r="DR44" s="210">
        <v>0</v>
      </c>
      <c r="DS44" s="208">
        <v>0</v>
      </c>
      <c r="DT44" s="85">
        <f t="shared" si="1"/>
        <v>0</v>
      </c>
      <c r="DU44" s="208">
        <v>0</v>
      </c>
      <c r="DV44" s="208">
        <v>0</v>
      </c>
      <c r="DW44" s="208">
        <v>0</v>
      </c>
      <c r="DX44" s="208">
        <v>0</v>
      </c>
      <c r="DY44" s="208">
        <v>0</v>
      </c>
      <c r="DZ44" s="117">
        <f t="shared" si="2"/>
        <v>0</v>
      </c>
      <c r="EA44" s="118">
        <f t="shared" si="3"/>
        <v>0</v>
      </c>
    </row>
    <row r="45" spans="1:131">
      <c r="A45" s="86" t="s">
        <v>221</v>
      </c>
      <c r="B45" s="200" t="s">
        <v>222</v>
      </c>
      <c r="C45" s="208">
        <v>0</v>
      </c>
      <c r="D45" s="208">
        <v>0</v>
      </c>
      <c r="E45" s="208">
        <v>0</v>
      </c>
      <c r="F45" s="208">
        <v>0</v>
      </c>
      <c r="G45" s="208">
        <v>0</v>
      </c>
      <c r="H45" s="208">
        <v>0</v>
      </c>
      <c r="I45" s="208">
        <v>0</v>
      </c>
      <c r="J45" s="208">
        <v>0</v>
      </c>
      <c r="K45" s="208">
        <v>0</v>
      </c>
      <c r="L45" s="208">
        <v>0</v>
      </c>
      <c r="M45" s="208">
        <v>0</v>
      </c>
      <c r="N45" s="208">
        <v>0</v>
      </c>
      <c r="O45" s="208">
        <v>0</v>
      </c>
      <c r="P45" s="208">
        <v>0</v>
      </c>
      <c r="Q45" s="208">
        <v>0</v>
      </c>
      <c r="R45" s="208">
        <v>5.65484393677361</v>
      </c>
      <c r="S45" s="208">
        <v>0</v>
      </c>
      <c r="T45" s="208">
        <v>0.635965052152062</v>
      </c>
      <c r="U45" s="208">
        <v>0</v>
      </c>
      <c r="V45" s="208">
        <v>0</v>
      </c>
      <c r="W45" s="208">
        <v>0</v>
      </c>
      <c r="X45" s="208">
        <v>0</v>
      </c>
      <c r="Y45" s="208">
        <v>0</v>
      </c>
      <c r="Z45" s="208">
        <v>0</v>
      </c>
      <c r="AA45" s="208">
        <v>0</v>
      </c>
      <c r="AB45" s="208">
        <v>0</v>
      </c>
      <c r="AC45" s="208">
        <v>0</v>
      </c>
      <c r="AD45" s="208">
        <v>0</v>
      </c>
      <c r="AE45" s="208">
        <v>0</v>
      </c>
      <c r="AF45" s="208">
        <v>0</v>
      </c>
      <c r="AG45" s="208">
        <v>0</v>
      </c>
      <c r="AH45" s="208">
        <v>0</v>
      </c>
      <c r="AI45" s="208">
        <v>0</v>
      </c>
      <c r="AJ45" s="208">
        <v>0</v>
      </c>
      <c r="AK45" s="208">
        <v>0</v>
      </c>
      <c r="AL45" s="208">
        <v>0</v>
      </c>
      <c r="AM45" s="208">
        <v>0</v>
      </c>
      <c r="AN45" s="208">
        <v>0</v>
      </c>
      <c r="AO45" s="208">
        <v>0</v>
      </c>
      <c r="AP45" s="208">
        <v>0</v>
      </c>
      <c r="AQ45" s="208">
        <v>0</v>
      </c>
      <c r="AR45" s="208">
        <v>0</v>
      </c>
      <c r="AS45" s="208">
        <v>0</v>
      </c>
      <c r="AT45" s="208">
        <v>0</v>
      </c>
      <c r="AU45" s="208">
        <v>0</v>
      </c>
      <c r="AV45" s="208">
        <v>0</v>
      </c>
      <c r="AW45" s="208">
        <v>0</v>
      </c>
      <c r="AX45" s="208">
        <v>0</v>
      </c>
      <c r="AY45" s="208">
        <v>0</v>
      </c>
      <c r="AZ45" s="208">
        <v>0</v>
      </c>
      <c r="BA45" s="208">
        <v>0</v>
      </c>
      <c r="BB45" s="208">
        <v>0</v>
      </c>
      <c r="BC45" s="209">
        <v>6.29080898892567</v>
      </c>
      <c r="BD45" s="210">
        <v>0</v>
      </c>
      <c r="BE45" s="208">
        <v>23.9418537086724</v>
      </c>
      <c r="BF45" s="208">
        <v>23.9418537086724</v>
      </c>
      <c r="BG45" s="208">
        <v>0</v>
      </c>
      <c r="BH45" s="208">
        <v>0</v>
      </c>
      <c r="BI45" s="208">
        <v>0</v>
      </c>
      <c r="BJ45" s="208">
        <v>0</v>
      </c>
      <c r="BK45" s="208">
        <v>0</v>
      </c>
      <c r="BL45" s="211">
        <v>23.9418537086724</v>
      </c>
      <c r="BM45" s="213">
        <v>30.2326626975981</v>
      </c>
      <c r="BN45" s="212"/>
      <c r="BO45" s="86" t="s">
        <v>75</v>
      </c>
      <c r="BP45" s="87" t="s">
        <v>130</v>
      </c>
      <c r="BQ45" s="208">
        <v>0</v>
      </c>
      <c r="BR45" s="208">
        <v>0</v>
      </c>
      <c r="BS45" s="208">
        <v>0</v>
      </c>
      <c r="BT45" s="208">
        <v>0</v>
      </c>
      <c r="BU45" s="208">
        <v>0</v>
      </c>
      <c r="BV45" s="208">
        <v>0</v>
      </c>
      <c r="BW45" s="208">
        <v>0</v>
      </c>
      <c r="BX45" s="208">
        <v>0</v>
      </c>
      <c r="BY45" s="208">
        <v>0</v>
      </c>
      <c r="BZ45" s="208">
        <v>0</v>
      </c>
      <c r="CA45" s="208">
        <v>0</v>
      </c>
      <c r="CB45" s="208">
        <v>0</v>
      </c>
      <c r="CC45" s="208">
        <v>0</v>
      </c>
      <c r="CD45" s="208">
        <v>0</v>
      </c>
      <c r="CE45" s="208">
        <v>0</v>
      </c>
      <c r="CF45" s="208">
        <v>0</v>
      </c>
      <c r="CG45" s="208">
        <v>0</v>
      </c>
      <c r="CH45" s="208">
        <v>0</v>
      </c>
      <c r="CI45" s="208">
        <v>0</v>
      </c>
      <c r="CJ45" s="208">
        <v>0</v>
      </c>
      <c r="CK45" s="208">
        <v>0</v>
      </c>
      <c r="CL45" s="208">
        <v>0</v>
      </c>
      <c r="CM45" s="208">
        <v>0</v>
      </c>
      <c r="CN45" s="208">
        <v>0</v>
      </c>
      <c r="CO45" s="208">
        <v>0</v>
      </c>
      <c r="CP45" s="208">
        <v>0</v>
      </c>
      <c r="CQ45" s="208">
        <v>0</v>
      </c>
      <c r="CR45" s="208">
        <v>0</v>
      </c>
      <c r="CS45" s="208">
        <v>0</v>
      </c>
      <c r="CT45" s="208">
        <v>0</v>
      </c>
      <c r="CU45" s="208">
        <v>0</v>
      </c>
      <c r="CV45" s="208">
        <v>0</v>
      </c>
      <c r="CW45" s="208">
        <v>0</v>
      </c>
      <c r="CX45" s="208">
        <v>0</v>
      </c>
      <c r="CY45" s="208">
        <v>0</v>
      </c>
      <c r="CZ45" s="208">
        <v>0</v>
      </c>
      <c r="DA45" s="208">
        <v>0</v>
      </c>
      <c r="DB45" s="208">
        <v>0</v>
      </c>
      <c r="DC45" s="208">
        <v>0</v>
      </c>
      <c r="DD45" s="208">
        <v>0</v>
      </c>
      <c r="DE45" s="208">
        <v>0</v>
      </c>
      <c r="DF45" s="208">
        <v>0</v>
      </c>
      <c r="DG45" s="208">
        <v>0</v>
      </c>
      <c r="DH45" s="208">
        <v>0</v>
      </c>
      <c r="DI45" s="208">
        <v>0</v>
      </c>
      <c r="DJ45" s="208">
        <v>0</v>
      </c>
      <c r="DK45" s="208">
        <v>0</v>
      </c>
      <c r="DL45" s="208">
        <v>0</v>
      </c>
      <c r="DM45" s="208">
        <v>0</v>
      </c>
      <c r="DN45" s="208">
        <v>0</v>
      </c>
      <c r="DO45" s="208">
        <v>0</v>
      </c>
      <c r="DP45" s="208">
        <v>0</v>
      </c>
      <c r="DQ45" s="101">
        <f t="shared" si="0"/>
        <v>0</v>
      </c>
      <c r="DR45" s="210">
        <v>0</v>
      </c>
      <c r="DS45" s="208">
        <v>0</v>
      </c>
      <c r="DT45" s="85">
        <f t="shared" si="1"/>
        <v>0</v>
      </c>
      <c r="DU45" s="208">
        <v>0</v>
      </c>
      <c r="DV45" s="208">
        <v>0</v>
      </c>
      <c r="DW45" s="208">
        <v>0</v>
      </c>
      <c r="DX45" s="208">
        <v>0</v>
      </c>
      <c r="DY45" s="208">
        <v>0</v>
      </c>
      <c r="DZ45" s="117">
        <f t="shared" si="2"/>
        <v>0</v>
      </c>
      <c r="EA45" s="118">
        <f t="shared" si="3"/>
        <v>0</v>
      </c>
    </row>
    <row r="46" spans="1:131">
      <c r="A46" s="86" t="s">
        <v>223</v>
      </c>
      <c r="B46" s="200" t="s">
        <v>224</v>
      </c>
      <c r="C46" s="208">
        <v>0</v>
      </c>
      <c r="D46" s="208">
        <v>0</v>
      </c>
      <c r="E46" s="208">
        <v>0</v>
      </c>
      <c r="F46" s="208">
        <v>0.0284143893774081</v>
      </c>
      <c r="G46" s="208">
        <v>0.53736375236648</v>
      </c>
      <c r="H46" s="208">
        <v>0.741417259288428</v>
      </c>
      <c r="I46" s="208">
        <v>0.313493446133966</v>
      </c>
      <c r="J46" s="208">
        <v>0.147619347929189</v>
      </c>
      <c r="K46" s="208">
        <v>0</v>
      </c>
      <c r="L46" s="208">
        <v>0.074536469974054</v>
      </c>
      <c r="M46" s="208">
        <v>0</v>
      </c>
      <c r="N46" s="208">
        <v>0</v>
      </c>
      <c r="O46" s="208">
        <v>0.101275406272439</v>
      </c>
      <c r="P46" s="208">
        <v>2.70740115562642</v>
      </c>
      <c r="Q46" s="208">
        <v>0</v>
      </c>
      <c r="R46" s="208">
        <v>0.965859973166712</v>
      </c>
      <c r="S46" s="208">
        <v>0</v>
      </c>
      <c r="T46" s="208">
        <v>2.84916056611253</v>
      </c>
      <c r="U46" s="208">
        <v>0.0322179910008879</v>
      </c>
      <c r="V46" s="208">
        <v>0</v>
      </c>
      <c r="W46" s="208">
        <v>0.0418646293989671</v>
      </c>
      <c r="X46" s="208">
        <v>0.364522716708681</v>
      </c>
      <c r="Y46" s="208">
        <v>0.703853390688804</v>
      </c>
      <c r="Z46" s="208">
        <v>0.0775386708932206</v>
      </c>
      <c r="AA46" s="208">
        <v>0</v>
      </c>
      <c r="AB46" s="208">
        <v>0</v>
      </c>
      <c r="AC46" s="208">
        <v>0.150052100422284</v>
      </c>
      <c r="AD46" s="208">
        <v>0</v>
      </c>
      <c r="AE46" s="208">
        <v>0</v>
      </c>
      <c r="AF46" s="208">
        <v>0</v>
      </c>
      <c r="AG46" s="208">
        <v>0</v>
      </c>
      <c r="AH46" s="208">
        <v>0</v>
      </c>
      <c r="AI46" s="208">
        <v>6.26269406176938e-5</v>
      </c>
      <c r="AJ46" s="208">
        <v>0.116889997541898</v>
      </c>
      <c r="AK46" s="208">
        <v>1.54654940707972</v>
      </c>
      <c r="AL46" s="208">
        <v>1.67780053881655</v>
      </c>
      <c r="AM46" s="208">
        <v>0</v>
      </c>
      <c r="AN46" s="208">
        <v>1.7982489523623</v>
      </c>
      <c r="AO46" s="208">
        <v>0</v>
      </c>
      <c r="AP46" s="208">
        <v>0.71714933615762</v>
      </c>
      <c r="AQ46" s="208">
        <v>0</v>
      </c>
      <c r="AR46" s="208">
        <v>0</v>
      </c>
      <c r="AS46" s="208">
        <v>0</v>
      </c>
      <c r="AT46" s="208">
        <v>0</v>
      </c>
      <c r="AU46" s="208">
        <v>0</v>
      </c>
      <c r="AV46" s="208">
        <v>0</v>
      </c>
      <c r="AW46" s="208">
        <v>0</v>
      </c>
      <c r="AX46" s="208">
        <v>0.0282102577277171</v>
      </c>
      <c r="AY46" s="208">
        <v>0</v>
      </c>
      <c r="AZ46" s="208">
        <v>0</v>
      </c>
      <c r="BA46" s="208">
        <v>0</v>
      </c>
      <c r="BB46" s="208">
        <v>0</v>
      </c>
      <c r="BC46" s="209">
        <v>15.7215023819869</v>
      </c>
      <c r="BD46" s="210">
        <v>0</v>
      </c>
      <c r="BE46" s="208">
        <v>24.2163337912835</v>
      </c>
      <c r="BF46" s="208">
        <v>24.2163337912835</v>
      </c>
      <c r="BG46" s="208">
        <v>0</v>
      </c>
      <c r="BH46" s="208">
        <v>0</v>
      </c>
      <c r="BI46" s="208">
        <v>0</v>
      </c>
      <c r="BJ46" s="208">
        <v>0</v>
      </c>
      <c r="BK46" s="208">
        <v>0</v>
      </c>
      <c r="BL46" s="211">
        <v>24.2163337912835</v>
      </c>
      <c r="BM46" s="213">
        <v>39.9378361732704</v>
      </c>
      <c r="BN46" s="212"/>
      <c r="BO46" s="86" t="s">
        <v>76</v>
      </c>
      <c r="BP46" s="87" t="s">
        <v>131</v>
      </c>
      <c r="BQ46" s="208">
        <v>0</v>
      </c>
      <c r="BR46" s="208">
        <v>0</v>
      </c>
      <c r="BS46" s="208">
        <v>0</v>
      </c>
      <c r="BT46" s="208">
        <v>0</v>
      </c>
      <c r="BU46" s="208">
        <v>0</v>
      </c>
      <c r="BV46" s="208">
        <v>0</v>
      </c>
      <c r="BW46" s="208">
        <v>0</v>
      </c>
      <c r="BX46" s="208">
        <v>0</v>
      </c>
      <c r="BY46" s="208">
        <v>0</v>
      </c>
      <c r="BZ46" s="208">
        <v>0</v>
      </c>
      <c r="CA46" s="208">
        <v>0</v>
      </c>
      <c r="CB46" s="208">
        <v>0</v>
      </c>
      <c r="CC46" s="208">
        <v>0</v>
      </c>
      <c r="CD46" s="208">
        <v>0</v>
      </c>
      <c r="CE46" s="208">
        <v>0</v>
      </c>
      <c r="CF46" s="208">
        <v>0</v>
      </c>
      <c r="CG46" s="208">
        <v>0</v>
      </c>
      <c r="CH46" s="208">
        <v>0</v>
      </c>
      <c r="CI46" s="208">
        <v>0</v>
      </c>
      <c r="CJ46" s="208">
        <v>0</v>
      </c>
      <c r="CK46" s="208">
        <v>0</v>
      </c>
      <c r="CL46" s="208">
        <v>0</v>
      </c>
      <c r="CM46" s="208">
        <v>0</v>
      </c>
      <c r="CN46" s="208">
        <v>0</v>
      </c>
      <c r="CO46" s="208">
        <v>0</v>
      </c>
      <c r="CP46" s="208">
        <v>0</v>
      </c>
      <c r="CQ46" s="208">
        <v>0</v>
      </c>
      <c r="CR46" s="208">
        <v>0</v>
      </c>
      <c r="CS46" s="208">
        <v>0</v>
      </c>
      <c r="CT46" s="208">
        <v>0</v>
      </c>
      <c r="CU46" s="208">
        <v>0</v>
      </c>
      <c r="CV46" s="208">
        <v>0</v>
      </c>
      <c r="CW46" s="208">
        <v>0</v>
      </c>
      <c r="CX46" s="208">
        <v>0</v>
      </c>
      <c r="CY46" s="208">
        <v>0</v>
      </c>
      <c r="CZ46" s="208">
        <v>0</v>
      </c>
      <c r="DA46" s="208">
        <v>0</v>
      </c>
      <c r="DB46" s="208">
        <v>0</v>
      </c>
      <c r="DC46" s="208">
        <v>0</v>
      </c>
      <c r="DD46" s="208">
        <v>0</v>
      </c>
      <c r="DE46" s="208">
        <v>0</v>
      </c>
      <c r="DF46" s="208">
        <v>0</v>
      </c>
      <c r="DG46" s="208">
        <v>0</v>
      </c>
      <c r="DH46" s="208">
        <v>0</v>
      </c>
      <c r="DI46" s="208">
        <v>0</v>
      </c>
      <c r="DJ46" s="208">
        <v>0</v>
      </c>
      <c r="DK46" s="208">
        <v>0</v>
      </c>
      <c r="DL46" s="208">
        <v>0</v>
      </c>
      <c r="DM46" s="208">
        <v>0</v>
      </c>
      <c r="DN46" s="208">
        <v>0</v>
      </c>
      <c r="DO46" s="208">
        <v>0</v>
      </c>
      <c r="DP46" s="208">
        <v>0</v>
      </c>
      <c r="DQ46" s="101">
        <f t="shared" si="0"/>
        <v>0</v>
      </c>
      <c r="DR46" s="210">
        <v>0</v>
      </c>
      <c r="DS46" s="208">
        <v>0</v>
      </c>
      <c r="DT46" s="85">
        <f t="shared" si="1"/>
        <v>0</v>
      </c>
      <c r="DU46" s="208">
        <v>0</v>
      </c>
      <c r="DV46" s="208">
        <v>0</v>
      </c>
      <c r="DW46" s="208">
        <v>0</v>
      </c>
      <c r="DX46" s="208">
        <v>0</v>
      </c>
      <c r="DY46" s="208">
        <v>0</v>
      </c>
      <c r="DZ46" s="117">
        <f t="shared" si="2"/>
        <v>0</v>
      </c>
      <c r="EA46" s="118">
        <f t="shared" si="3"/>
        <v>0</v>
      </c>
    </row>
    <row r="47" spans="1:131">
      <c r="A47" s="86" t="s">
        <v>225</v>
      </c>
      <c r="B47" s="200" t="s">
        <v>226</v>
      </c>
      <c r="C47" s="208">
        <v>21.6251609209675</v>
      </c>
      <c r="D47" s="208">
        <v>4.64383714174729</v>
      </c>
      <c r="E47" s="208">
        <v>0.342253172787041</v>
      </c>
      <c r="F47" s="208">
        <v>0.00369004955942773</v>
      </c>
      <c r="G47" s="208">
        <v>0.873884560356599</v>
      </c>
      <c r="H47" s="208">
        <v>1.43277162526906</v>
      </c>
      <c r="I47" s="208">
        <v>2.40754838214627</v>
      </c>
      <c r="J47" s="208">
        <v>0.351036532789705</v>
      </c>
      <c r="K47" s="208">
        <v>0</v>
      </c>
      <c r="L47" s="208">
        <v>0.117729400112966</v>
      </c>
      <c r="M47" s="208">
        <v>0.0937945846612905</v>
      </c>
      <c r="N47" s="208">
        <v>0.188210973248981</v>
      </c>
      <c r="O47" s="208">
        <v>0.155985219984106</v>
      </c>
      <c r="P47" s="208">
        <v>0.43562160433929</v>
      </c>
      <c r="Q47" s="208">
        <v>0</v>
      </c>
      <c r="R47" s="208">
        <v>0</v>
      </c>
      <c r="S47" s="208">
        <v>0.0305288899505698</v>
      </c>
      <c r="T47" s="208">
        <v>1.81971306410949</v>
      </c>
      <c r="U47" s="208">
        <v>0.0187721525014346</v>
      </c>
      <c r="V47" s="208">
        <v>0.00397166425958788</v>
      </c>
      <c r="W47" s="208">
        <v>0.262303702595048</v>
      </c>
      <c r="X47" s="208">
        <v>0.419526751460144</v>
      </c>
      <c r="Y47" s="208">
        <v>0.287800636570923</v>
      </c>
      <c r="Z47" s="208">
        <v>0.568906149330854</v>
      </c>
      <c r="AA47" s="208">
        <v>0.0229201050917484</v>
      </c>
      <c r="AB47" s="208">
        <v>0.0369560987700924</v>
      </c>
      <c r="AC47" s="208">
        <v>0.324893631008628</v>
      </c>
      <c r="AD47" s="208">
        <v>0.374507637183157</v>
      </c>
      <c r="AE47" s="208">
        <v>0.092663424957005</v>
      </c>
      <c r="AF47" s="208">
        <v>0.00606106345692989</v>
      </c>
      <c r="AG47" s="208">
        <v>0.16231490363138</v>
      </c>
      <c r="AH47" s="208">
        <v>0.0735642557628892</v>
      </c>
      <c r="AI47" s="208">
        <v>0.000154640241422009</v>
      </c>
      <c r="AJ47" s="208">
        <v>0.598973263154558</v>
      </c>
      <c r="AK47" s="208">
        <v>3.82522166552861</v>
      </c>
      <c r="AL47" s="208">
        <v>11.2413495976719</v>
      </c>
      <c r="AM47" s="208">
        <v>93.2748478436873</v>
      </c>
      <c r="AN47" s="208">
        <v>0.322799143172914</v>
      </c>
      <c r="AO47" s="208">
        <v>0.0315915553338647</v>
      </c>
      <c r="AP47" s="208">
        <v>1.02520853073416</v>
      </c>
      <c r="AQ47" s="208">
        <v>0</v>
      </c>
      <c r="AR47" s="208">
        <v>0</v>
      </c>
      <c r="AS47" s="208">
        <v>0</v>
      </c>
      <c r="AT47" s="208">
        <v>0</v>
      </c>
      <c r="AU47" s="208">
        <v>0</v>
      </c>
      <c r="AV47" s="208">
        <v>0</v>
      </c>
      <c r="AW47" s="208">
        <v>0</v>
      </c>
      <c r="AX47" s="208">
        <v>0.227774991107817</v>
      </c>
      <c r="AY47" s="208">
        <v>0.404852216911196</v>
      </c>
      <c r="AZ47" s="208">
        <v>0.21228469333065</v>
      </c>
      <c r="BA47" s="208">
        <v>0.171697777233856</v>
      </c>
      <c r="BB47" s="208">
        <v>0</v>
      </c>
      <c r="BC47" s="209">
        <v>148.513684216718</v>
      </c>
      <c r="BD47" s="210">
        <v>0</v>
      </c>
      <c r="BE47" s="208">
        <v>9.91105403004881</v>
      </c>
      <c r="BF47" s="208">
        <v>9.91105403004881</v>
      </c>
      <c r="BG47" s="208">
        <v>0</v>
      </c>
      <c r="BH47" s="208">
        <v>0</v>
      </c>
      <c r="BI47" s="208">
        <v>0</v>
      </c>
      <c r="BJ47" s="208">
        <v>0</v>
      </c>
      <c r="BK47" s="208">
        <v>0</v>
      </c>
      <c r="BL47" s="211">
        <v>9.91105403004881</v>
      </c>
      <c r="BM47" s="213">
        <v>158.424738246766</v>
      </c>
      <c r="BN47" s="212"/>
      <c r="BO47" s="86" t="s">
        <v>77</v>
      </c>
      <c r="BP47" s="87" t="s">
        <v>132</v>
      </c>
      <c r="BQ47" s="208">
        <v>0</v>
      </c>
      <c r="BR47" s="208">
        <v>0</v>
      </c>
      <c r="BS47" s="208">
        <v>0</v>
      </c>
      <c r="BT47" s="208">
        <v>0</v>
      </c>
      <c r="BU47" s="208">
        <v>0</v>
      </c>
      <c r="BV47" s="208">
        <v>0</v>
      </c>
      <c r="BW47" s="208">
        <v>0</v>
      </c>
      <c r="BX47" s="208">
        <v>0</v>
      </c>
      <c r="BY47" s="208">
        <v>0</v>
      </c>
      <c r="BZ47" s="208">
        <v>0</v>
      </c>
      <c r="CA47" s="208">
        <v>0</v>
      </c>
      <c r="CB47" s="208">
        <v>0</v>
      </c>
      <c r="CC47" s="208">
        <v>0</v>
      </c>
      <c r="CD47" s="208">
        <v>0</v>
      </c>
      <c r="CE47" s="208">
        <v>0</v>
      </c>
      <c r="CF47" s="208">
        <v>0</v>
      </c>
      <c r="CG47" s="208">
        <v>0</v>
      </c>
      <c r="CH47" s="208">
        <v>0</v>
      </c>
      <c r="CI47" s="208">
        <v>0</v>
      </c>
      <c r="CJ47" s="208">
        <v>0</v>
      </c>
      <c r="CK47" s="208">
        <v>0</v>
      </c>
      <c r="CL47" s="208">
        <v>0</v>
      </c>
      <c r="CM47" s="208">
        <v>0</v>
      </c>
      <c r="CN47" s="208">
        <v>0</v>
      </c>
      <c r="CO47" s="208">
        <v>0</v>
      </c>
      <c r="CP47" s="208">
        <v>0</v>
      </c>
      <c r="CQ47" s="208">
        <v>0</v>
      </c>
      <c r="CR47" s="208">
        <v>0</v>
      </c>
      <c r="CS47" s="208">
        <v>0</v>
      </c>
      <c r="CT47" s="208">
        <v>0</v>
      </c>
      <c r="CU47" s="208">
        <v>0</v>
      </c>
      <c r="CV47" s="208">
        <v>0</v>
      </c>
      <c r="CW47" s="208">
        <v>0</v>
      </c>
      <c r="CX47" s="208">
        <v>0</v>
      </c>
      <c r="CY47" s="208">
        <v>0</v>
      </c>
      <c r="CZ47" s="208">
        <v>0</v>
      </c>
      <c r="DA47" s="208">
        <v>0</v>
      </c>
      <c r="DB47" s="208">
        <v>0</v>
      </c>
      <c r="DC47" s="208">
        <v>0</v>
      </c>
      <c r="DD47" s="208">
        <v>0</v>
      </c>
      <c r="DE47" s="208">
        <v>0</v>
      </c>
      <c r="DF47" s="208">
        <v>0</v>
      </c>
      <c r="DG47" s="208">
        <v>0</v>
      </c>
      <c r="DH47" s="208">
        <v>0</v>
      </c>
      <c r="DI47" s="208">
        <v>0</v>
      </c>
      <c r="DJ47" s="208">
        <v>0</v>
      </c>
      <c r="DK47" s="208">
        <v>0</v>
      </c>
      <c r="DL47" s="208">
        <v>0</v>
      </c>
      <c r="DM47" s="208">
        <v>0</v>
      </c>
      <c r="DN47" s="208">
        <v>0</v>
      </c>
      <c r="DO47" s="208">
        <v>0</v>
      </c>
      <c r="DP47" s="208">
        <v>0</v>
      </c>
      <c r="DQ47" s="101">
        <f t="shared" si="0"/>
        <v>0</v>
      </c>
      <c r="DR47" s="210">
        <v>0</v>
      </c>
      <c r="DS47" s="208">
        <v>0</v>
      </c>
      <c r="DT47" s="85">
        <f t="shared" si="1"/>
        <v>0</v>
      </c>
      <c r="DU47" s="208">
        <v>0</v>
      </c>
      <c r="DV47" s="208">
        <v>0</v>
      </c>
      <c r="DW47" s="208">
        <v>0</v>
      </c>
      <c r="DX47" s="208">
        <v>0</v>
      </c>
      <c r="DY47" s="208">
        <v>0</v>
      </c>
      <c r="DZ47" s="117">
        <f t="shared" si="2"/>
        <v>0</v>
      </c>
      <c r="EA47" s="118">
        <f t="shared" si="3"/>
        <v>0</v>
      </c>
    </row>
    <row r="48" spans="1:131">
      <c r="A48" s="86" t="s">
        <v>227</v>
      </c>
      <c r="B48" s="200" t="s">
        <v>228</v>
      </c>
      <c r="C48" s="208">
        <v>8.47042904075444</v>
      </c>
      <c r="D48" s="208">
        <v>4.99123457060732</v>
      </c>
      <c r="E48" s="208">
        <v>0</v>
      </c>
      <c r="F48" s="208">
        <v>0</v>
      </c>
      <c r="G48" s="208">
        <v>0.0168309833482144</v>
      </c>
      <c r="H48" s="208">
        <v>0.457378662229689</v>
      </c>
      <c r="I48" s="208">
        <v>2.04136324332244</v>
      </c>
      <c r="J48" s="208">
        <v>0.332204333728873</v>
      </c>
      <c r="K48" s="208">
        <v>0</v>
      </c>
      <c r="L48" s="208">
        <v>0.278959987359618</v>
      </c>
      <c r="M48" s="208">
        <v>0</v>
      </c>
      <c r="N48" s="208">
        <v>0.265419935796488</v>
      </c>
      <c r="O48" s="208">
        <v>0</v>
      </c>
      <c r="P48" s="208">
        <v>1.6969182195611</v>
      </c>
      <c r="Q48" s="208">
        <v>0</v>
      </c>
      <c r="R48" s="208">
        <v>30.8377741380189</v>
      </c>
      <c r="S48" s="208">
        <v>0</v>
      </c>
      <c r="T48" s="208">
        <v>3.66548361612442</v>
      </c>
      <c r="U48" s="208">
        <v>0.0762996301566943</v>
      </c>
      <c r="V48" s="208">
        <v>0</v>
      </c>
      <c r="W48" s="208">
        <v>0.665319631666639</v>
      </c>
      <c r="X48" s="208">
        <v>1.76290009370256</v>
      </c>
      <c r="Y48" s="208">
        <v>1.34379252353484</v>
      </c>
      <c r="Z48" s="208">
        <v>0.409277733074611</v>
      </c>
      <c r="AA48" s="208">
        <v>0</v>
      </c>
      <c r="AB48" s="208">
        <v>0.0971514921856265</v>
      </c>
      <c r="AC48" s="208">
        <v>0.290727175845761</v>
      </c>
      <c r="AD48" s="208">
        <v>0.0515464983379809</v>
      </c>
      <c r="AE48" s="208">
        <v>0.319623226925936</v>
      </c>
      <c r="AF48" s="208">
        <v>0.00317631291265129</v>
      </c>
      <c r="AG48" s="208">
        <v>0.0805050016101413</v>
      </c>
      <c r="AH48" s="208">
        <v>0.170944795853536</v>
      </c>
      <c r="AI48" s="208">
        <v>0.161545338849553</v>
      </c>
      <c r="AJ48" s="208">
        <v>0.162881240662555</v>
      </c>
      <c r="AK48" s="208">
        <v>2.23588430170524</v>
      </c>
      <c r="AL48" s="208">
        <v>11.860178410397</v>
      </c>
      <c r="AM48" s="208">
        <v>8.2100955186682</v>
      </c>
      <c r="AN48" s="208">
        <v>0.0518147539534619</v>
      </c>
      <c r="AO48" s="208">
        <v>0</v>
      </c>
      <c r="AP48" s="208">
        <v>0.0987568234955219</v>
      </c>
      <c r="AQ48" s="208">
        <v>0</v>
      </c>
      <c r="AR48" s="208">
        <v>8.2352202226045</v>
      </c>
      <c r="AS48" s="208">
        <v>0</v>
      </c>
      <c r="AT48" s="208">
        <v>0</v>
      </c>
      <c r="AU48" s="208">
        <v>0</v>
      </c>
      <c r="AV48" s="208">
        <v>0</v>
      </c>
      <c r="AW48" s="208">
        <v>0.337621281461813</v>
      </c>
      <c r="AX48" s="208">
        <v>0.481012054544783</v>
      </c>
      <c r="AY48" s="208">
        <v>1.70613484794763</v>
      </c>
      <c r="AZ48" s="208">
        <v>0.311779475980969</v>
      </c>
      <c r="BA48" s="208">
        <v>0.392738845460727</v>
      </c>
      <c r="BB48" s="208">
        <v>0</v>
      </c>
      <c r="BC48" s="209">
        <v>92.5709239623904</v>
      </c>
      <c r="BD48" s="210">
        <v>0</v>
      </c>
      <c r="BE48" s="208">
        <v>25.7065139353718</v>
      </c>
      <c r="BF48" s="208">
        <v>25.7065139353718</v>
      </c>
      <c r="BG48" s="208">
        <v>0</v>
      </c>
      <c r="BH48" s="208">
        <v>0</v>
      </c>
      <c r="BI48" s="208">
        <v>0</v>
      </c>
      <c r="BJ48" s="208">
        <v>0</v>
      </c>
      <c r="BK48" s="208">
        <v>0</v>
      </c>
      <c r="BL48" s="211">
        <v>25.7065139353718</v>
      </c>
      <c r="BM48" s="213">
        <v>118.277437897762</v>
      </c>
      <c r="BN48" s="212"/>
      <c r="BO48" s="86" t="s">
        <v>78</v>
      </c>
      <c r="BP48" s="87" t="s">
        <v>133</v>
      </c>
      <c r="BQ48" s="208">
        <v>0</v>
      </c>
      <c r="BR48" s="208">
        <v>0</v>
      </c>
      <c r="BS48" s="208">
        <v>0</v>
      </c>
      <c r="BT48" s="208">
        <v>0</v>
      </c>
      <c r="BU48" s="208">
        <v>0</v>
      </c>
      <c r="BV48" s="208">
        <v>0</v>
      </c>
      <c r="BW48" s="208">
        <v>0</v>
      </c>
      <c r="BX48" s="208">
        <v>0</v>
      </c>
      <c r="BY48" s="208">
        <v>0</v>
      </c>
      <c r="BZ48" s="208">
        <v>0</v>
      </c>
      <c r="CA48" s="208">
        <v>0</v>
      </c>
      <c r="CB48" s="208">
        <v>0</v>
      </c>
      <c r="CC48" s="208">
        <v>0</v>
      </c>
      <c r="CD48" s="208">
        <v>0</v>
      </c>
      <c r="CE48" s="208">
        <v>0</v>
      </c>
      <c r="CF48" s="208">
        <v>0</v>
      </c>
      <c r="CG48" s="208">
        <v>0</v>
      </c>
      <c r="CH48" s="208">
        <v>0</v>
      </c>
      <c r="CI48" s="208">
        <v>0</v>
      </c>
      <c r="CJ48" s="208">
        <v>0</v>
      </c>
      <c r="CK48" s="208">
        <v>0</v>
      </c>
      <c r="CL48" s="208">
        <v>0</v>
      </c>
      <c r="CM48" s="208">
        <v>0</v>
      </c>
      <c r="CN48" s="208">
        <v>0</v>
      </c>
      <c r="CO48" s="208">
        <v>0</v>
      </c>
      <c r="CP48" s="208">
        <v>0</v>
      </c>
      <c r="CQ48" s="208">
        <v>0</v>
      </c>
      <c r="CR48" s="208">
        <v>0</v>
      </c>
      <c r="CS48" s="208">
        <v>0</v>
      </c>
      <c r="CT48" s="208">
        <v>0</v>
      </c>
      <c r="CU48" s="208">
        <v>0</v>
      </c>
      <c r="CV48" s="208">
        <v>0</v>
      </c>
      <c r="CW48" s="208">
        <v>0</v>
      </c>
      <c r="CX48" s="208">
        <v>0</v>
      </c>
      <c r="CY48" s="208">
        <v>0</v>
      </c>
      <c r="CZ48" s="208">
        <v>0</v>
      </c>
      <c r="DA48" s="208">
        <v>0</v>
      </c>
      <c r="DB48" s="208">
        <v>0</v>
      </c>
      <c r="DC48" s="208">
        <v>0</v>
      </c>
      <c r="DD48" s="208">
        <v>0</v>
      </c>
      <c r="DE48" s="208">
        <v>0</v>
      </c>
      <c r="DF48" s="208">
        <v>0</v>
      </c>
      <c r="DG48" s="208">
        <v>0</v>
      </c>
      <c r="DH48" s="208">
        <v>0</v>
      </c>
      <c r="DI48" s="208">
        <v>0</v>
      </c>
      <c r="DJ48" s="208">
        <v>0</v>
      </c>
      <c r="DK48" s="208">
        <v>0</v>
      </c>
      <c r="DL48" s="208">
        <v>0</v>
      </c>
      <c r="DM48" s="208">
        <v>0</v>
      </c>
      <c r="DN48" s="208">
        <v>0</v>
      </c>
      <c r="DO48" s="208">
        <v>0</v>
      </c>
      <c r="DP48" s="208">
        <v>0</v>
      </c>
      <c r="DQ48" s="101">
        <f t="shared" si="0"/>
        <v>0</v>
      </c>
      <c r="DR48" s="210">
        <v>0</v>
      </c>
      <c r="DS48" s="208">
        <v>0</v>
      </c>
      <c r="DT48" s="85">
        <f t="shared" si="1"/>
        <v>0</v>
      </c>
      <c r="DU48" s="208">
        <v>0</v>
      </c>
      <c r="DV48" s="208">
        <v>0</v>
      </c>
      <c r="DW48" s="208">
        <v>0</v>
      </c>
      <c r="DX48" s="208">
        <v>0</v>
      </c>
      <c r="DY48" s="208">
        <v>0</v>
      </c>
      <c r="DZ48" s="117">
        <f t="shared" si="2"/>
        <v>0</v>
      </c>
      <c r="EA48" s="118">
        <f t="shared" si="3"/>
        <v>0</v>
      </c>
    </row>
    <row r="49" spans="1:131">
      <c r="A49" s="86" t="s">
        <v>229</v>
      </c>
      <c r="B49" s="200" t="s">
        <v>230</v>
      </c>
      <c r="C49" s="208">
        <v>0.148587979436689</v>
      </c>
      <c r="D49" s="208">
        <v>0.177355844091755</v>
      </c>
      <c r="E49" s="208">
        <v>0</v>
      </c>
      <c r="F49" s="208">
        <v>0</v>
      </c>
      <c r="G49" s="208">
        <v>0.000679508175262511</v>
      </c>
      <c r="H49" s="208">
        <v>0.303235149952789</v>
      </c>
      <c r="I49" s="208">
        <v>0.0523805677995652</v>
      </c>
      <c r="J49" s="208">
        <v>0.0886329915576036</v>
      </c>
      <c r="K49" s="208">
        <v>0</v>
      </c>
      <c r="L49" s="208">
        <v>0</v>
      </c>
      <c r="M49" s="208">
        <v>0</v>
      </c>
      <c r="N49" s="208">
        <v>0</v>
      </c>
      <c r="O49" s="208">
        <v>0</v>
      </c>
      <c r="P49" s="208">
        <v>0</v>
      </c>
      <c r="Q49" s="208">
        <v>0</v>
      </c>
      <c r="R49" s="208">
        <v>48.2859709507585</v>
      </c>
      <c r="S49" s="208">
        <v>0.0235812248070295</v>
      </c>
      <c r="T49" s="208">
        <v>0.11325140029273</v>
      </c>
      <c r="U49" s="208">
        <v>0.032302408466579</v>
      </c>
      <c r="V49" s="208">
        <v>0.0567225916092041</v>
      </c>
      <c r="W49" s="208">
        <v>0</v>
      </c>
      <c r="X49" s="208">
        <v>0.000626954343206576</v>
      </c>
      <c r="Y49" s="208">
        <v>0.000200378124626944</v>
      </c>
      <c r="Z49" s="208">
        <v>0.0648901929372942</v>
      </c>
      <c r="AA49" s="208">
        <v>0</v>
      </c>
      <c r="AB49" s="208">
        <v>0</v>
      </c>
      <c r="AC49" s="208">
        <v>0</v>
      </c>
      <c r="AD49" s="208">
        <v>0</v>
      </c>
      <c r="AE49" s="208">
        <v>0</v>
      </c>
      <c r="AF49" s="208">
        <v>2.47379221928964e-5</v>
      </c>
      <c r="AG49" s="208">
        <v>0</v>
      </c>
      <c r="AH49" s="208">
        <v>0.00172479671984386</v>
      </c>
      <c r="AI49" s="208">
        <v>0</v>
      </c>
      <c r="AJ49" s="208">
        <v>0</v>
      </c>
      <c r="AK49" s="208">
        <v>0.977292159512493</v>
      </c>
      <c r="AL49" s="208">
        <v>2.25226948998529</v>
      </c>
      <c r="AM49" s="208">
        <v>3.82462682111471</v>
      </c>
      <c r="AN49" s="208">
        <v>0.00791980693014253</v>
      </c>
      <c r="AO49" s="208">
        <v>0</v>
      </c>
      <c r="AP49" s="208">
        <v>0.111838314895624</v>
      </c>
      <c r="AQ49" s="208">
        <v>0.024842405273874</v>
      </c>
      <c r="AR49" s="208">
        <v>0</v>
      </c>
      <c r="AS49" s="208">
        <v>0</v>
      </c>
      <c r="AT49" s="208">
        <v>0.00994847167464504</v>
      </c>
      <c r="AU49" s="208">
        <v>0.276833879117303</v>
      </c>
      <c r="AV49" s="208">
        <v>0.0191416974479608</v>
      </c>
      <c r="AW49" s="208">
        <v>0.724074997753735</v>
      </c>
      <c r="AX49" s="208">
        <v>0.860691283635401</v>
      </c>
      <c r="AY49" s="208">
        <v>1.32794258408623</v>
      </c>
      <c r="AZ49" s="208">
        <v>0.398096191541621</v>
      </c>
      <c r="BA49" s="208">
        <v>0.149114344649482</v>
      </c>
      <c r="BB49" s="208">
        <v>0</v>
      </c>
      <c r="BC49" s="209">
        <v>60.3148001246134</v>
      </c>
      <c r="BD49" s="210">
        <v>0</v>
      </c>
      <c r="BE49" s="208">
        <v>33.0701905296477</v>
      </c>
      <c r="BF49" s="208">
        <v>33.0701905296477</v>
      </c>
      <c r="BG49" s="208">
        <v>0</v>
      </c>
      <c r="BH49" s="208">
        <v>0</v>
      </c>
      <c r="BI49" s="208">
        <v>10.0204907663919</v>
      </c>
      <c r="BJ49" s="208">
        <v>0</v>
      </c>
      <c r="BK49" s="208">
        <v>0</v>
      </c>
      <c r="BL49" s="211">
        <v>43.0906812960396</v>
      </c>
      <c r="BM49" s="213">
        <v>103.405481420653</v>
      </c>
      <c r="BN49" s="212"/>
      <c r="BO49" s="86" t="s">
        <v>79</v>
      </c>
      <c r="BP49" s="87" t="s">
        <v>134</v>
      </c>
      <c r="BQ49" s="208">
        <v>0</v>
      </c>
      <c r="BR49" s="208">
        <v>0</v>
      </c>
      <c r="BS49" s="208">
        <v>0</v>
      </c>
      <c r="BT49" s="208">
        <v>0</v>
      </c>
      <c r="BU49" s="208">
        <v>0</v>
      </c>
      <c r="BV49" s="208">
        <v>0</v>
      </c>
      <c r="BW49" s="208">
        <v>0.00122306922993954</v>
      </c>
      <c r="BX49" s="208">
        <v>0.00380976660338163</v>
      </c>
      <c r="BY49" s="208">
        <v>0</v>
      </c>
      <c r="BZ49" s="208">
        <v>0</v>
      </c>
      <c r="CA49" s="208">
        <v>0</v>
      </c>
      <c r="CB49" s="208">
        <v>0</v>
      </c>
      <c r="CC49" s="208">
        <v>0</v>
      </c>
      <c r="CD49" s="208">
        <v>0.000953964322484987</v>
      </c>
      <c r="CE49" s="208">
        <v>0.00720707487748248</v>
      </c>
      <c r="CF49" s="208">
        <v>0</v>
      </c>
      <c r="CG49" s="208">
        <v>0</v>
      </c>
      <c r="CH49" s="208">
        <v>0</v>
      </c>
      <c r="CI49" s="208">
        <v>0</v>
      </c>
      <c r="CJ49" s="208">
        <v>0</v>
      </c>
      <c r="CK49" s="208">
        <v>0</v>
      </c>
      <c r="CL49" s="208">
        <v>0</v>
      </c>
      <c r="CM49" s="208">
        <v>0</v>
      </c>
      <c r="CN49" s="208">
        <v>0</v>
      </c>
      <c r="CO49" s="208">
        <v>0.000178582858313789</v>
      </c>
      <c r="CP49" s="208">
        <v>0</v>
      </c>
      <c r="CQ49" s="208">
        <v>0</v>
      </c>
      <c r="CR49" s="208">
        <v>0</v>
      </c>
      <c r="CS49" s="208">
        <v>0</v>
      </c>
      <c r="CT49" s="208">
        <v>0</v>
      </c>
      <c r="CU49" s="208">
        <v>0</v>
      </c>
      <c r="CV49" s="208">
        <v>0</v>
      </c>
      <c r="CW49" s="208">
        <v>0</v>
      </c>
      <c r="CX49" s="208">
        <v>0</v>
      </c>
      <c r="CY49" s="208">
        <v>0</v>
      </c>
      <c r="CZ49" s="208">
        <v>0.101613056724529</v>
      </c>
      <c r="DA49" s="208">
        <v>0</v>
      </c>
      <c r="DB49" s="208">
        <v>0</v>
      </c>
      <c r="DC49" s="208">
        <v>0.000712864211537596</v>
      </c>
      <c r="DD49" s="208">
        <v>0</v>
      </c>
      <c r="DE49" s="208">
        <v>0</v>
      </c>
      <c r="DF49" s="208">
        <v>0.000826503780772426</v>
      </c>
      <c r="DG49" s="208">
        <v>0.00327859183124584</v>
      </c>
      <c r="DH49" s="208">
        <v>0.0170403065130434</v>
      </c>
      <c r="DI49" s="208">
        <v>0.11358625262798</v>
      </c>
      <c r="DJ49" s="208">
        <v>0.00254610883503293</v>
      </c>
      <c r="DK49" s="208">
        <v>0.65182096789099</v>
      </c>
      <c r="DL49" s="208">
        <v>0.009273314108256</v>
      </c>
      <c r="DM49" s="208">
        <v>0.449603213290661</v>
      </c>
      <c r="DN49" s="208">
        <v>0.190237820842283</v>
      </c>
      <c r="DO49" s="208">
        <v>0.00456093316774624</v>
      </c>
      <c r="DP49" s="208">
        <v>0</v>
      </c>
      <c r="DQ49" s="101">
        <f t="shared" si="0"/>
        <v>1.55847239171568</v>
      </c>
      <c r="DR49" s="210">
        <v>0</v>
      </c>
      <c r="DS49" s="208">
        <v>1.03901254286146</v>
      </c>
      <c r="DT49" s="85">
        <f t="shared" si="1"/>
        <v>1.03901254286146</v>
      </c>
      <c r="DU49" s="208">
        <v>0</v>
      </c>
      <c r="DV49" s="208">
        <v>0</v>
      </c>
      <c r="DW49" s="208">
        <v>2.47024826373125</v>
      </c>
      <c r="DX49" s="208">
        <v>0</v>
      </c>
      <c r="DY49" s="208">
        <v>0</v>
      </c>
      <c r="DZ49" s="117">
        <f t="shared" si="2"/>
        <v>3.50926080659271</v>
      </c>
      <c r="EA49" s="118">
        <f t="shared" si="3"/>
        <v>5.06773319830839</v>
      </c>
    </row>
    <row r="50" spans="1:131">
      <c r="A50" s="86" t="s">
        <v>231</v>
      </c>
      <c r="B50" s="200" t="s">
        <v>232</v>
      </c>
      <c r="C50" s="208">
        <v>3.97021985376933</v>
      </c>
      <c r="D50" s="208">
        <v>1.68681838920222</v>
      </c>
      <c r="E50" s="208">
        <v>0.053631482877192</v>
      </c>
      <c r="F50" s="208">
        <v>0</v>
      </c>
      <c r="G50" s="208">
        <v>0.0443446522145276</v>
      </c>
      <c r="H50" s="208">
        <v>0</v>
      </c>
      <c r="I50" s="208">
        <v>1.71595633941941</v>
      </c>
      <c r="J50" s="208">
        <v>0.179768949157911</v>
      </c>
      <c r="K50" s="208">
        <v>0</v>
      </c>
      <c r="L50" s="208">
        <v>0.125308576367397</v>
      </c>
      <c r="M50" s="208">
        <v>0</v>
      </c>
      <c r="N50" s="208">
        <v>1.04614879894929</v>
      </c>
      <c r="O50" s="208">
        <v>0</v>
      </c>
      <c r="P50" s="208">
        <v>2.61303619888331</v>
      </c>
      <c r="Q50" s="208">
        <v>0</v>
      </c>
      <c r="R50" s="208">
        <v>0</v>
      </c>
      <c r="S50" s="208">
        <v>0</v>
      </c>
      <c r="T50" s="208">
        <v>62.5819201087056</v>
      </c>
      <c r="U50" s="208">
        <v>3.3291940617731</v>
      </c>
      <c r="V50" s="208">
        <v>0.0632031752518944</v>
      </c>
      <c r="W50" s="208">
        <v>0.917329259857926</v>
      </c>
      <c r="X50" s="208">
        <v>1.53348277448951</v>
      </c>
      <c r="Y50" s="208">
        <v>0.646303381725962</v>
      </c>
      <c r="Z50" s="208">
        <v>0.761248382648478</v>
      </c>
      <c r="AA50" s="208">
        <v>0</v>
      </c>
      <c r="AB50" s="208">
        <v>0.108477081219139</v>
      </c>
      <c r="AC50" s="208">
        <v>0</v>
      </c>
      <c r="AD50" s="208">
        <v>0</v>
      </c>
      <c r="AE50" s="208">
        <v>0</v>
      </c>
      <c r="AF50" s="208">
        <v>0.0312716335430676</v>
      </c>
      <c r="AG50" s="208">
        <v>0.558893776826361</v>
      </c>
      <c r="AH50" s="208">
        <v>0.110936704215366</v>
      </c>
      <c r="AI50" s="208">
        <v>0.108280139508534</v>
      </c>
      <c r="AJ50" s="208">
        <v>0.880396505442729</v>
      </c>
      <c r="AK50" s="208">
        <v>0</v>
      </c>
      <c r="AL50" s="208">
        <v>0.612725463412645</v>
      </c>
      <c r="AM50" s="208">
        <v>0</v>
      </c>
      <c r="AN50" s="208">
        <v>0</v>
      </c>
      <c r="AO50" s="208">
        <v>0</v>
      </c>
      <c r="AP50" s="208">
        <v>0</v>
      </c>
      <c r="AQ50" s="208">
        <v>0</v>
      </c>
      <c r="AR50" s="208">
        <v>0</v>
      </c>
      <c r="AS50" s="208">
        <v>0</v>
      </c>
      <c r="AT50" s="208">
        <v>0</v>
      </c>
      <c r="AU50" s="208">
        <v>0</v>
      </c>
      <c r="AV50" s="208">
        <v>0</v>
      </c>
      <c r="AW50" s="208">
        <v>0</v>
      </c>
      <c r="AX50" s="208">
        <v>0</v>
      </c>
      <c r="AY50" s="208">
        <v>0.271868429843906</v>
      </c>
      <c r="AZ50" s="208">
        <v>1.94024072549107</v>
      </c>
      <c r="BA50" s="208">
        <v>0.459148564228719</v>
      </c>
      <c r="BB50" s="208">
        <v>0</v>
      </c>
      <c r="BC50" s="209">
        <v>86.3501534090246</v>
      </c>
      <c r="BD50" s="210">
        <v>0</v>
      </c>
      <c r="BE50" s="208">
        <v>13.42461563224</v>
      </c>
      <c r="BF50" s="208">
        <v>13.42461563224</v>
      </c>
      <c r="BG50" s="208">
        <v>0</v>
      </c>
      <c r="BH50" s="208">
        <v>0</v>
      </c>
      <c r="BI50" s="208">
        <v>0</v>
      </c>
      <c r="BJ50" s="208">
        <v>0</v>
      </c>
      <c r="BK50" s="208">
        <v>0</v>
      </c>
      <c r="BL50" s="211">
        <v>13.42461563224</v>
      </c>
      <c r="BM50" s="213">
        <v>99.7747690412646</v>
      </c>
      <c r="BN50" s="212"/>
      <c r="BO50" s="86" t="s">
        <v>80</v>
      </c>
      <c r="BP50" s="87" t="s">
        <v>135</v>
      </c>
      <c r="BQ50" s="208">
        <v>0</v>
      </c>
      <c r="BR50" s="208">
        <v>0</v>
      </c>
      <c r="BS50" s="208">
        <v>0</v>
      </c>
      <c r="BT50" s="208">
        <v>0</v>
      </c>
      <c r="BU50" s="208">
        <v>0</v>
      </c>
      <c r="BV50" s="208">
        <v>0</v>
      </c>
      <c r="BW50" s="208">
        <v>0</v>
      </c>
      <c r="BX50" s="208">
        <v>0</v>
      </c>
      <c r="BY50" s="208">
        <v>0</v>
      </c>
      <c r="BZ50" s="208">
        <v>0</v>
      </c>
      <c r="CA50" s="208">
        <v>0</v>
      </c>
      <c r="CB50" s="208">
        <v>0</v>
      </c>
      <c r="CC50" s="208">
        <v>0</v>
      </c>
      <c r="CD50" s="208">
        <v>0</v>
      </c>
      <c r="CE50" s="208">
        <v>0</v>
      </c>
      <c r="CF50" s="208">
        <v>0</v>
      </c>
      <c r="CG50" s="208">
        <v>0</v>
      </c>
      <c r="CH50" s="208">
        <v>0</v>
      </c>
      <c r="CI50" s="208">
        <v>0</v>
      </c>
      <c r="CJ50" s="208">
        <v>0</v>
      </c>
      <c r="CK50" s="208">
        <v>0</v>
      </c>
      <c r="CL50" s="208">
        <v>0</v>
      </c>
      <c r="CM50" s="208">
        <v>0</v>
      </c>
      <c r="CN50" s="208">
        <v>0</v>
      </c>
      <c r="CO50" s="208">
        <v>0</v>
      </c>
      <c r="CP50" s="208">
        <v>0</v>
      </c>
      <c r="CQ50" s="208">
        <v>0</v>
      </c>
      <c r="CR50" s="208">
        <v>0</v>
      </c>
      <c r="CS50" s="208">
        <v>0</v>
      </c>
      <c r="CT50" s="208">
        <v>0</v>
      </c>
      <c r="CU50" s="208">
        <v>0</v>
      </c>
      <c r="CV50" s="208">
        <v>0</v>
      </c>
      <c r="CW50" s="208">
        <v>0</v>
      </c>
      <c r="CX50" s="208">
        <v>0</v>
      </c>
      <c r="CY50" s="208">
        <v>0</v>
      </c>
      <c r="CZ50" s="208">
        <v>0</v>
      </c>
      <c r="DA50" s="208">
        <v>0</v>
      </c>
      <c r="DB50" s="208">
        <v>0</v>
      </c>
      <c r="DC50" s="208">
        <v>0</v>
      </c>
      <c r="DD50" s="208">
        <v>0</v>
      </c>
      <c r="DE50" s="208">
        <v>0</v>
      </c>
      <c r="DF50" s="208">
        <v>0</v>
      </c>
      <c r="DG50" s="208">
        <v>0</v>
      </c>
      <c r="DH50" s="208">
        <v>0</v>
      </c>
      <c r="DI50" s="208">
        <v>0</v>
      </c>
      <c r="DJ50" s="208">
        <v>0</v>
      </c>
      <c r="DK50" s="208">
        <v>0</v>
      </c>
      <c r="DL50" s="208">
        <v>0</v>
      </c>
      <c r="DM50" s="208">
        <v>0</v>
      </c>
      <c r="DN50" s="208">
        <v>0</v>
      </c>
      <c r="DO50" s="208">
        <v>0</v>
      </c>
      <c r="DP50" s="208">
        <v>0</v>
      </c>
      <c r="DQ50" s="101">
        <f t="shared" si="0"/>
        <v>0</v>
      </c>
      <c r="DR50" s="210">
        <v>0</v>
      </c>
      <c r="DS50" s="208">
        <v>0</v>
      </c>
      <c r="DT50" s="85">
        <f t="shared" si="1"/>
        <v>0</v>
      </c>
      <c r="DU50" s="208">
        <v>0</v>
      </c>
      <c r="DV50" s="208">
        <v>0</v>
      </c>
      <c r="DW50" s="208">
        <v>0</v>
      </c>
      <c r="DX50" s="208">
        <v>0</v>
      </c>
      <c r="DY50" s="208">
        <v>0</v>
      </c>
      <c r="DZ50" s="117">
        <f t="shared" si="2"/>
        <v>0</v>
      </c>
      <c r="EA50" s="118">
        <f t="shared" si="3"/>
        <v>0</v>
      </c>
    </row>
    <row r="51" spans="1:131">
      <c r="A51" s="86" t="s">
        <v>233</v>
      </c>
      <c r="B51" s="200" t="s">
        <v>234</v>
      </c>
      <c r="C51" s="208">
        <v>33.0332778631018</v>
      </c>
      <c r="D51" s="208">
        <v>6.36507539144</v>
      </c>
      <c r="E51" s="208">
        <v>0.27460671791218</v>
      </c>
      <c r="F51" s="208">
        <v>0</v>
      </c>
      <c r="G51" s="208">
        <v>0</v>
      </c>
      <c r="H51" s="208">
        <v>0</v>
      </c>
      <c r="I51" s="208">
        <v>0.00272630480694324</v>
      </c>
      <c r="J51" s="208">
        <v>0</v>
      </c>
      <c r="K51" s="208">
        <v>0</v>
      </c>
      <c r="L51" s="208">
        <v>0</v>
      </c>
      <c r="M51" s="208">
        <v>0</v>
      </c>
      <c r="N51" s="208">
        <v>0</v>
      </c>
      <c r="O51" s="208">
        <v>0</v>
      </c>
      <c r="P51" s="208">
        <v>0</v>
      </c>
      <c r="Q51" s="208">
        <v>0</v>
      </c>
      <c r="R51" s="208">
        <v>0</v>
      </c>
      <c r="S51" s="208">
        <v>0</v>
      </c>
      <c r="T51" s="208">
        <v>5.21853224359785</v>
      </c>
      <c r="U51" s="208">
        <v>0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8">
        <v>0</v>
      </c>
      <c r="AB51" s="208">
        <v>0</v>
      </c>
      <c r="AC51" s="208">
        <v>0</v>
      </c>
      <c r="AD51" s="208">
        <v>0</v>
      </c>
      <c r="AE51" s="208">
        <v>0</v>
      </c>
      <c r="AF51" s="208">
        <v>0</v>
      </c>
      <c r="AG51" s="208">
        <v>0</v>
      </c>
      <c r="AH51" s="208">
        <v>0</v>
      </c>
      <c r="AI51" s="208">
        <v>0</v>
      </c>
      <c r="AJ51" s="208">
        <v>0</v>
      </c>
      <c r="AK51" s="208">
        <v>0</v>
      </c>
      <c r="AL51" s="208">
        <v>0</v>
      </c>
      <c r="AM51" s="208">
        <v>0</v>
      </c>
      <c r="AN51" s="208">
        <v>0</v>
      </c>
      <c r="AO51" s="208">
        <v>0</v>
      </c>
      <c r="AP51" s="208">
        <v>0</v>
      </c>
      <c r="AQ51" s="208">
        <v>0</v>
      </c>
      <c r="AR51" s="208">
        <v>0</v>
      </c>
      <c r="AS51" s="208">
        <v>0</v>
      </c>
      <c r="AT51" s="208">
        <v>0</v>
      </c>
      <c r="AU51" s="208">
        <v>0</v>
      </c>
      <c r="AV51" s="208">
        <v>0</v>
      </c>
      <c r="AW51" s="208">
        <v>0</v>
      </c>
      <c r="AX51" s="208">
        <v>0</v>
      </c>
      <c r="AY51" s="208">
        <v>0</v>
      </c>
      <c r="AZ51" s="208">
        <v>0</v>
      </c>
      <c r="BA51" s="208">
        <v>0</v>
      </c>
      <c r="BB51" s="208">
        <v>0</v>
      </c>
      <c r="BC51" s="209">
        <v>44.8942185208588</v>
      </c>
      <c r="BD51" s="210">
        <v>0</v>
      </c>
      <c r="BE51" s="208">
        <v>35.889131920529</v>
      </c>
      <c r="BF51" s="208">
        <v>35.889131920529</v>
      </c>
      <c r="BG51" s="208">
        <v>0</v>
      </c>
      <c r="BH51" s="208">
        <v>0</v>
      </c>
      <c r="BI51" s="208">
        <v>0</v>
      </c>
      <c r="BJ51" s="208">
        <v>0</v>
      </c>
      <c r="BK51" s="208">
        <v>0</v>
      </c>
      <c r="BL51" s="211">
        <v>35.889131920529</v>
      </c>
      <c r="BM51" s="213">
        <v>80.7833504413878</v>
      </c>
      <c r="BN51" s="212"/>
      <c r="BO51" s="86" t="s">
        <v>81</v>
      </c>
      <c r="BP51" s="87" t="s">
        <v>136</v>
      </c>
      <c r="BQ51" s="208">
        <v>0</v>
      </c>
      <c r="BR51" s="208">
        <v>0</v>
      </c>
      <c r="BS51" s="208">
        <v>0</v>
      </c>
      <c r="BT51" s="208">
        <v>0</v>
      </c>
      <c r="BU51" s="208">
        <v>0</v>
      </c>
      <c r="BV51" s="208">
        <v>0</v>
      </c>
      <c r="BW51" s="208">
        <v>0</v>
      </c>
      <c r="BX51" s="208">
        <v>0</v>
      </c>
      <c r="BY51" s="208">
        <v>0</v>
      </c>
      <c r="BZ51" s="208">
        <v>0</v>
      </c>
      <c r="CA51" s="208">
        <v>0</v>
      </c>
      <c r="CB51" s="208">
        <v>0</v>
      </c>
      <c r="CC51" s="208">
        <v>0</v>
      </c>
      <c r="CD51" s="208">
        <v>0</v>
      </c>
      <c r="CE51" s="208">
        <v>0</v>
      </c>
      <c r="CF51" s="208">
        <v>0</v>
      </c>
      <c r="CG51" s="208">
        <v>0</v>
      </c>
      <c r="CH51" s="208">
        <v>0</v>
      </c>
      <c r="CI51" s="208">
        <v>0</v>
      </c>
      <c r="CJ51" s="208">
        <v>0</v>
      </c>
      <c r="CK51" s="208">
        <v>0</v>
      </c>
      <c r="CL51" s="208">
        <v>0</v>
      </c>
      <c r="CM51" s="208">
        <v>0</v>
      </c>
      <c r="CN51" s="208">
        <v>0</v>
      </c>
      <c r="CO51" s="208">
        <v>0</v>
      </c>
      <c r="CP51" s="208">
        <v>0</v>
      </c>
      <c r="CQ51" s="208">
        <v>0</v>
      </c>
      <c r="CR51" s="208">
        <v>0</v>
      </c>
      <c r="CS51" s="208">
        <v>0</v>
      </c>
      <c r="CT51" s="208">
        <v>0</v>
      </c>
      <c r="CU51" s="208">
        <v>0</v>
      </c>
      <c r="CV51" s="208">
        <v>0</v>
      </c>
      <c r="CW51" s="208">
        <v>0</v>
      </c>
      <c r="CX51" s="208">
        <v>0</v>
      </c>
      <c r="CY51" s="208">
        <v>0</v>
      </c>
      <c r="CZ51" s="208">
        <v>0</v>
      </c>
      <c r="DA51" s="208">
        <v>0</v>
      </c>
      <c r="DB51" s="208">
        <v>0</v>
      </c>
      <c r="DC51" s="208">
        <v>0</v>
      </c>
      <c r="DD51" s="208">
        <v>0</v>
      </c>
      <c r="DE51" s="208">
        <v>0</v>
      </c>
      <c r="DF51" s="208">
        <v>0</v>
      </c>
      <c r="DG51" s="208">
        <v>0</v>
      </c>
      <c r="DH51" s="208">
        <v>0</v>
      </c>
      <c r="DI51" s="208">
        <v>0</v>
      </c>
      <c r="DJ51" s="208">
        <v>0</v>
      </c>
      <c r="DK51" s="208">
        <v>0</v>
      </c>
      <c r="DL51" s="208">
        <v>0</v>
      </c>
      <c r="DM51" s="208">
        <v>0</v>
      </c>
      <c r="DN51" s="208">
        <v>0</v>
      </c>
      <c r="DO51" s="208">
        <v>0</v>
      </c>
      <c r="DP51" s="208">
        <v>0</v>
      </c>
      <c r="DQ51" s="101">
        <f t="shared" si="0"/>
        <v>0</v>
      </c>
      <c r="DR51" s="210">
        <v>0</v>
      </c>
      <c r="DS51" s="208">
        <v>0</v>
      </c>
      <c r="DT51" s="85">
        <f t="shared" si="1"/>
        <v>0</v>
      </c>
      <c r="DU51" s="208">
        <v>0</v>
      </c>
      <c r="DV51" s="208">
        <v>0</v>
      </c>
      <c r="DW51" s="208">
        <v>0</v>
      </c>
      <c r="DX51" s="208">
        <v>0</v>
      </c>
      <c r="DY51" s="208">
        <v>0</v>
      </c>
      <c r="DZ51" s="117">
        <f t="shared" si="2"/>
        <v>0</v>
      </c>
      <c r="EA51" s="118">
        <f t="shared" si="3"/>
        <v>0</v>
      </c>
    </row>
    <row r="52" spans="1:131">
      <c r="A52" s="86" t="s">
        <v>235</v>
      </c>
      <c r="B52" s="200" t="s">
        <v>236</v>
      </c>
      <c r="C52" s="208">
        <v>0</v>
      </c>
      <c r="D52" s="208">
        <v>0</v>
      </c>
      <c r="E52" s="208">
        <v>0</v>
      </c>
      <c r="F52" s="208">
        <v>0</v>
      </c>
      <c r="G52" s="208">
        <v>0</v>
      </c>
      <c r="H52" s="208">
        <v>0.886950802211266</v>
      </c>
      <c r="I52" s="208">
        <v>0.799465730062166</v>
      </c>
      <c r="J52" s="208">
        <v>0</v>
      </c>
      <c r="K52" s="208">
        <v>0</v>
      </c>
      <c r="L52" s="208">
        <v>0.716346984303249</v>
      </c>
      <c r="M52" s="208">
        <v>0.1146816540239</v>
      </c>
      <c r="N52" s="208">
        <v>3.68979880018848</v>
      </c>
      <c r="O52" s="208">
        <v>0</v>
      </c>
      <c r="P52" s="208">
        <v>1.33191607371324</v>
      </c>
      <c r="Q52" s="208">
        <v>0</v>
      </c>
      <c r="R52" s="208">
        <v>0</v>
      </c>
      <c r="S52" s="208">
        <v>0.0766882721607267</v>
      </c>
      <c r="T52" s="208">
        <v>54.3902129935622</v>
      </c>
      <c r="U52" s="208">
        <v>7.78454529499008</v>
      </c>
      <c r="V52" s="208">
        <v>0.637266863035955</v>
      </c>
      <c r="W52" s="208">
        <v>4.05685761656454</v>
      </c>
      <c r="X52" s="208">
        <v>0</v>
      </c>
      <c r="Y52" s="208">
        <v>0.5550087296479</v>
      </c>
      <c r="Z52" s="208">
        <v>0.506963118431982</v>
      </c>
      <c r="AA52" s="208">
        <v>0</v>
      </c>
      <c r="AB52" s="208">
        <v>0.0638223330658291</v>
      </c>
      <c r="AC52" s="208">
        <v>0</v>
      </c>
      <c r="AD52" s="208">
        <v>0</v>
      </c>
      <c r="AE52" s="208">
        <v>0</v>
      </c>
      <c r="AF52" s="208">
        <v>0</v>
      </c>
      <c r="AG52" s="208">
        <v>0.422248904312898</v>
      </c>
      <c r="AH52" s="208">
        <v>0</v>
      </c>
      <c r="AI52" s="208">
        <v>0</v>
      </c>
      <c r="AJ52" s="208">
        <v>0.143718412724204</v>
      </c>
      <c r="AK52" s="208">
        <v>0</v>
      </c>
      <c r="AL52" s="208">
        <v>0.0843559252435721</v>
      </c>
      <c r="AM52" s="208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0</v>
      </c>
      <c r="AX52" s="208">
        <v>0</v>
      </c>
      <c r="AY52" s="208">
        <v>0.118759725349039</v>
      </c>
      <c r="AZ52" s="208">
        <v>0.194701895609731</v>
      </c>
      <c r="BA52" s="208">
        <v>0</v>
      </c>
      <c r="BB52" s="208">
        <v>0</v>
      </c>
      <c r="BC52" s="209">
        <v>76.574310129201</v>
      </c>
      <c r="BD52" s="210">
        <v>0</v>
      </c>
      <c r="BE52" s="208">
        <v>13.0763570849234</v>
      </c>
      <c r="BF52" s="208">
        <v>13.0763570849234</v>
      </c>
      <c r="BG52" s="208">
        <v>0</v>
      </c>
      <c r="BH52" s="208">
        <v>0</v>
      </c>
      <c r="BI52" s="208">
        <v>0</v>
      </c>
      <c r="BJ52" s="208">
        <v>0</v>
      </c>
      <c r="BK52" s="208">
        <v>0</v>
      </c>
      <c r="BL52" s="211">
        <v>13.0763570849234</v>
      </c>
      <c r="BM52" s="213">
        <v>89.6506672141244</v>
      </c>
      <c r="BN52" s="212"/>
      <c r="BO52" s="86" t="s">
        <v>82</v>
      </c>
      <c r="BP52" s="87" t="s">
        <v>137</v>
      </c>
      <c r="BQ52" s="208">
        <v>0</v>
      </c>
      <c r="BR52" s="208">
        <v>0</v>
      </c>
      <c r="BS52" s="208">
        <v>0</v>
      </c>
      <c r="BT52" s="208">
        <v>0</v>
      </c>
      <c r="BU52" s="208">
        <v>0</v>
      </c>
      <c r="BV52" s="208">
        <v>0</v>
      </c>
      <c r="BW52" s="208">
        <v>0</v>
      </c>
      <c r="BX52" s="208">
        <v>0</v>
      </c>
      <c r="BY52" s="208">
        <v>0</v>
      </c>
      <c r="BZ52" s="208">
        <v>0</v>
      </c>
      <c r="CA52" s="208">
        <v>0</v>
      </c>
      <c r="CB52" s="208">
        <v>0</v>
      </c>
      <c r="CC52" s="208">
        <v>0</v>
      </c>
      <c r="CD52" s="208">
        <v>0</v>
      </c>
      <c r="CE52" s="208">
        <v>0</v>
      </c>
      <c r="CF52" s="208">
        <v>0</v>
      </c>
      <c r="CG52" s="208">
        <v>0</v>
      </c>
      <c r="CH52" s="208">
        <v>0</v>
      </c>
      <c r="CI52" s="208">
        <v>0</v>
      </c>
      <c r="CJ52" s="208">
        <v>0</v>
      </c>
      <c r="CK52" s="208">
        <v>0</v>
      </c>
      <c r="CL52" s="208">
        <v>0</v>
      </c>
      <c r="CM52" s="208">
        <v>0</v>
      </c>
      <c r="CN52" s="208">
        <v>0</v>
      </c>
      <c r="CO52" s="208">
        <v>0</v>
      </c>
      <c r="CP52" s="208">
        <v>0</v>
      </c>
      <c r="CQ52" s="208">
        <v>0</v>
      </c>
      <c r="CR52" s="208">
        <v>0</v>
      </c>
      <c r="CS52" s="208">
        <v>0</v>
      </c>
      <c r="CT52" s="208">
        <v>0</v>
      </c>
      <c r="CU52" s="208">
        <v>0</v>
      </c>
      <c r="CV52" s="208">
        <v>0</v>
      </c>
      <c r="CW52" s="208">
        <v>0</v>
      </c>
      <c r="CX52" s="208">
        <v>0</v>
      </c>
      <c r="CY52" s="208">
        <v>0</v>
      </c>
      <c r="CZ52" s="208">
        <v>0</v>
      </c>
      <c r="DA52" s="208">
        <v>0</v>
      </c>
      <c r="DB52" s="208">
        <v>0</v>
      </c>
      <c r="DC52" s="208">
        <v>0</v>
      </c>
      <c r="DD52" s="208">
        <v>0</v>
      </c>
      <c r="DE52" s="208">
        <v>0</v>
      </c>
      <c r="DF52" s="208">
        <v>0</v>
      </c>
      <c r="DG52" s="208">
        <v>0</v>
      </c>
      <c r="DH52" s="208">
        <v>0</v>
      </c>
      <c r="DI52" s="208">
        <v>0</v>
      </c>
      <c r="DJ52" s="208">
        <v>0</v>
      </c>
      <c r="DK52" s="208">
        <v>0</v>
      </c>
      <c r="DL52" s="208">
        <v>0</v>
      </c>
      <c r="DM52" s="208">
        <v>0</v>
      </c>
      <c r="DN52" s="208">
        <v>0</v>
      </c>
      <c r="DO52" s="208">
        <v>0</v>
      </c>
      <c r="DP52" s="208">
        <v>0</v>
      </c>
      <c r="DQ52" s="101">
        <f t="shared" si="0"/>
        <v>0</v>
      </c>
      <c r="DR52" s="210">
        <v>0</v>
      </c>
      <c r="DS52" s="208">
        <v>0</v>
      </c>
      <c r="DT52" s="85">
        <f t="shared" si="1"/>
        <v>0</v>
      </c>
      <c r="DU52" s="208">
        <v>0</v>
      </c>
      <c r="DV52" s="208">
        <v>0</v>
      </c>
      <c r="DW52" s="208">
        <v>0</v>
      </c>
      <c r="DX52" s="208">
        <v>0</v>
      </c>
      <c r="DY52" s="208">
        <v>0</v>
      </c>
      <c r="DZ52" s="117">
        <f t="shared" si="2"/>
        <v>0</v>
      </c>
      <c r="EA52" s="118">
        <f t="shared" si="3"/>
        <v>0</v>
      </c>
    </row>
    <row r="53" spans="1:131">
      <c r="A53" s="86" t="s">
        <v>237</v>
      </c>
      <c r="B53" s="200" t="s">
        <v>238</v>
      </c>
      <c r="C53" s="208">
        <v>0</v>
      </c>
      <c r="D53" s="208">
        <v>0</v>
      </c>
      <c r="E53" s="208">
        <v>0</v>
      </c>
      <c r="F53" s="208">
        <v>0</v>
      </c>
      <c r="G53" s="208">
        <v>0</v>
      </c>
      <c r="H53" s="208">
        <v>0</v>
      </c>
      <c r="I53" s="208">
        <v>0</v>
      </c>
      <c r="J53" s="208">
        <v>0</v>
      </c>
      <c r="K53" s="208">
        <v>0</v>
      </c>
      <c r="L53" s="208">
        <v>1.26375713383874</v>
      </c>
      <c r="M53" s="208">
        <v>0</v>
      </c>
      <c r="N53" s="208">
        <v>3.60806848072883</v>
      </c>
      <c r="O53" s="208">
        <v>0.637918485579151</v>
      </c>
      <c r="P53" s="208">
        <v>0.676574437542306</v>
      </c>
      <c r="Q53" s="208">
        <v>0</v>
      </c>
      <c r="R53" s="208">
        <v>0</v>
      </c>
      <c r="S53" s="208">
        <v>0</v>
      </c>
      <c r="T53" s="208">
        <v>5.96805555227925</v>
      </c>
      <c r="U53" s="208">
        <v>1.42734547370707</v>
      </c>
      <c r="V53" s="208">
        <v>0.0160802317644714</v>
      </c>
      <c r="W53" s="208">
        <v>15.3497854997041</v>
      </c>
      <c r="X53" s="208">
        <v>0.920746921056179</v>
      </c>
      <c r="Y53" s="208">
        <v>0.0562377623062519</v>
      </c>
      <c r="Z53" s="208">
        <v>1.02169330126964</v>
      </c>
      <c r="AA53" s="208">
        <v>0.0915345996435086</v>
      </c>
      <c r="AB53" s="208">
        <v>0.718514729317188</v>
      </c>
      <c r="AC53" s="208">
        <v>0.186403147049983</v>
      </c>
      <c r="AD53" s="208">
        <v>0.0734913853247365</v>
      </c>
      <c r="AE53" s="208">
        <v>1.07804776174966</v>
      </c>
      <c r="AF53" s="208">
        <v>0.022351338971285</v>
      </c>
      <c r="AG53" s="208">
        <v>2.39919200254782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9">
        <v>35.5157982443802</v>
      </c>
      <c r="BD53" s="210">
        <v>0</v>
      </c>
      <c r="BE53" s="208">
        <v>41.2179114661516</v>
      </c>
      <c r="BF53" s="208">
        <v>41.2179114661516</v>
      </c>
      <c r="BG53" s="208">
        <v>0</v>
      </c>
      <c r="BH53" s="208">
        <v>0</v>
      </c>
      <c r="BI53" s="208">
        <v>0</v>
      </c>
      <c r="BJ53" s="208">
        <v>0</v>
      </c>
      <c r="BK53" s="208">
        <v>0</v>
      </c>
      <c r="BL53" s="211">
        <v>41.2179114661516</v>
      </c>
      <c r="BM53" s="213">
        <v>76.7337097105318</v>
      </c>
      <c r="BN53" s="212"/>
      <c r="BO53" s="86" t="s">
        <v>83</v>
      </c>
      <c r="BP53" s="87" t="s">
        <v>138</v>
      </c>
      <c r="BQ53" s="208">
        <v>0</v>
      </c>
      <c r="BR53" s="208">
        <v>0</v>
      </c>
      <c r="BS53" s="208">
        <v>0</v>
      </c>
      <c r="BT53" s="208">
        <v>0</v>
      </c>
      <c r="BU53" s="208">
        <v>0</v>
      </c>
      <c r="BV53" s="208">
        <v>0</v>
      </c>
      <c r="BW53" s="208">
        <v>0</v>
      </c>
      <c r="BX53" s="208">
        <v>0</v>
      </c>
      <c r="BY53" s="208">
        <v>0</v>
      </c>
      <c r="BZ53" s="208">
        <v>0</v>
      </c>
      <c r="CA53" s="208">
        <v>0</v>
      </c>
      <c r="CB53" s="208">
        <v>0</v>
      </c>
      <c r="CC53" s="208">
        <v>0</v>
      </c>
      <c r="CD53" s="208">
        <v>0</v>
      </c>
      <c r="CE53" s="208">
        <v>0</v>
      </c>
      <c r="CF53" s="208">
        <v>0</v>
      </c>
      <c r="CG53" s="208">
        <v>0</v>
      </c>
      <c r="CH53" s="208">
        <v>0</v>
      </c>
      <c r="CI53" s="208">
        <v>0</v>
      </c>
      <c r="CJ53" s="208">
        <v>0</v>
      </c>
      <c r="CK53" s="208">
        <v>0</v>
      </c>
      <c r="CL53" s="208">
        <v>0</v>
      </c>
      <c r="CM53" s="208">
        <v>0</v>
      </c>
      <c r="CN53" s="208">
        <v>0</v>
      </c>
      <c r="CO53" s="208">
        <v>0</v>
      </c>
      <c r="CP53" s="208">
        <v>0</v>
      </c>
      <c r="CQ53" s="208">
        <v>0</v>
      </c>
      <c r="CR53" s="208">
        <v>0</v>
      </c>
      <c r="CS53" s="208">
        <v>0</v>
      </c>
      <c r="CT53" s="208">
        <v>0</v>
      </c>
      <c r="CU53" s="208">
        <v>0</v>
      </c>
      <c r="CV53" s="208">
        <v>0</v>
      </c>
      <c r="CW53" s="208">
        <v>0</v>
      </c>
      <c r="CX53" s="208">
        <v>0</v>
      </c>
      <c r="CY53" s="208">
        <v>0</v>
      </c>
      <c r="CZ53" s="208">
        <v>0</v>
      </c>
      <c r="DA53" s="208">
        <v>0</v>
      </c>
      <c r="DB53" s="208">
        <v>0</v>
      </c>
      <c r="DC53" s="208">
        <v>0</v>
      </c>
      <c r="DD53" s="208">
        <v>0</v>
      </c>
      <c r="DE53" s="208">
        <v>0</v>
      </c>
      <c r="DF53" s="208">
        <v>0</v>
      </c>
      <c r="DG53" s="208">
        <v>0</v>
      </c>
      <c r="DH53" s="208">
        <v>0</v>
      </c>
      <c r="DI53" s="208">
        <v>0</v>
      </c>
      <c r="DJ53" s="208">
        <v>0</v>
      </c>
      <c r="DK53" s="208">
        <v>0</v>
      </c>
      <c r="DL53" s="208">
        <v>0</v>
      </c>
      <c r="DM53" s="208">
        <v>0</v>
      </c>
      <c r="DN53" s="208">
        <v>0</v>
      </c>
      <c r="DO53" s="208">
        <v>0</v>
      </c>
      <c r="DP53" s="208">
        <v>0</v>
      </c>
      <c r="DQ53" s="101">
        <f t="shared" si="0"/>
        <v>0</v>
      </c>
      <c r="DR53" s="210">
        <v>0</v>
      </c>
      <c r="DS53" s="208">
        <v>0</v>
      </c>
      <c r="DT53" s="85">
        <f t="shared" si="1"/>
        <v>0</v>
      </c>
      <c r="DU53" s="208">
        <v>0</v>
      </c>
      <c r="DV53" s="208">
        <v>0</v>
      </c>
      <c r="DW53" s="208">
        <v>0</v>
      </c>
      <c r="DX53" s="208">
        <v>0</v>
      </c>
      <c r="DY53" s="208">
        <v>0</v>
      </c>
      <c r="DZ53" s="117">
        <f t="shared" si="2"/>
        <v>0</v>
      </c>
      <c r="EA53" s="118">
        <f t="shared" si="3"/>
        <v>0</v>
      </c>
    </row>
    <row r="54" spans="1:131">
      <c r="A54" s="86" t="s">
        <v>239</v>
      </c>
      <c r="B54" s="200" t="s">
        <v>240</v>
      </c>
      <c r="C54" s="208">
        <v>0</v>
      </c>
      <c r="D54" s="208">
        <v>0</v>
      </c>
      <c r="E54" s="208">
        <v>0</v>
      </c>
      <c r="F54" s="208">
        <v>0</v>
      </c>
      <c r="G54" s="208">
        <v>0</v>
      </c>
      <c r="H54" s="208">
        <v>0</v>
      </c>
      <c r="I54" s="208">
        <v>0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0</v>
      </c>
      <c r="V54" s="208">
        <v>0</v>
      </c>
      <c r="W54" s="208">
        <v>0</v>
      </c>
      <c r="X54" s="208">
        <v>0</v>
      </c>
      <c r="Y54" s="208">
        <v>0</v>
      </c>
      <c r="Z54" s="208">
        <v>0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8">
        <v>0</v>
      </c>
      <c r="AN54" s="208">
        <v>0</v>
      </c>
      <c r="AO54" s="208">
        <v>0</v>
      </c>
      <c r="AP54" s="208">
        <v>0</v>
      </c>
      <c r="AQ54" s="208">
        <v>0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0</v>
      </c>
      <c r="AX54" s="208">
        <v>0</v>
      </c>
      <c r="AY54" s="208">
        <v>0</v>
      </c>
      <c r="AZ54" s="208">
        <v>0</v>
      </c>
      <c r="BA54" s="208">
        <v>0</v>
      </c>
      <c r="BB54" s="208">
        <v>0</v>
      </c>
      <c r="BC54" s="209">
        <v>0</v>
      </c>
      <c r="BD54" s="210">
        <v>0</v>
      </c>
      <c r="BE54" s="208">
        <v>0</v>
      </c>
      <c r="BF54" s="208">
        <v>0</v>
      </c>
      <c r="BG54" s="208">
        <v>0</v>
      </c>
      <c r="BH54" s="208">
        <v>0</v>
      </c>
      <c r="BI54" s="208">
        <v>0</v>
      </c>
      <c r="BJ54" s="208">
        <v>0</v>
      </c>
      <c r="BK54" s="208">
        <v>0</v>
      </c>
      <c r="BL54" s="211">
        <v>0</v>
      </c>
      <c r="BM54" s="213">
        <v>0</v>
      </c>
      <c r="BN54" s="212"/>
      <c r="BO54" s="86" t="s">
        <v>84</v>
      </c>
      <c r="BP54" s="87" t="s">
        <v>139</v>
      </c>
      <c r="BQ54" s="208">
        <v>0.120205668034166</v>
      </c>
      <c r="BR54" s="208">
        <v>0.0947220398951867</v>
      </c>
      <c r="BS54" s="208">
        <v>0.000660151720916717</v>
      </c>
      <c r="BT54" s="208">
        <v>0</v>
      </c>
      <c r="BU54" s="208">
        <v>0</v>
      </c>
      <c r="BV54" s="208">
        <v>0.0116595258893869</v>
      </c>
      <c r="BW54" s="208">
        <v>1.07944109554311</v>
      </c>
      <c r="BX54" s="208">
        <v>0.0938726402613644</v>
      </c>
      <c r="BY54" s="208">
        <v>0.191376716157656</v>
      </c>
      <c r="BZ54" s="208">
        <v>0.0825695438110333</v>
      </c>
      <c r="CA54" s="208">
        <v>0</v>
      </c>
      <c r="CB54" s="208">
        <v>0</v>
      </c>
      <c r="CC54" s="208">
        <v>0</v>
      </c>
      <c r="CD54" s="208">
        <v>0</v>
      </c>
      <c r="CE54" s="208">
        <v>0</v>
      </c>
      <c r="CF54" s="208">
        <v>0</v>
      </c>
      <c r="CG54" s="208">
        <v>0.000454094029933329</v>
      </c>
      <c r="CH54" s="208">
        <v>0</v>
      </c>
      <c r="CI54" s="208">
        <v>0.000369511811232996</v>
      </c>
      <c r="CJ54" s="208">
        <v>0.00799938539469891</v>
      </c>
      <c r="CK54" s="208">
        <v>0</v>
      </c>
      <c r="CL54" s="208">
        <v>0</v>
      </c>
      <c r="CM54" s="208">
        <v>0</v>
      </c>
      <c r="CN54" s="208">
        <v>0</v>
      </c>
      <c r="CO54" s="208">
        <v>0</v>
      </c>
      <c r="CP54" s="208">
        <v>0</v>
      </c>
      <c r="CQ54" s="208">
        <v>0</v>
      </c>
      <c r="CR54" s="208">
        <v>0</v>
      </c>
      <c r="CS54" s="208">
        <v>0</v>
      </c>
      <c r="CT54" s="208">
        <v>0</v>
      </c>
      <c r="CU54" s="208">
        <v>0</v>
      </c>
      <c r="CV54" s="208">
        <v>0</v>
      </c>
      <c r="CW54" s="208">
        <v>0</v>
      </c>
      <c r="CX54" s="208">
        <v>0.00049427969033592</v>
      </c>
      <c r="CY54" s="208">
        <v>0</v>
      </c>
      <c r="CZ54" s="208">
        <v>0.0672650575526157</v>
      </c>
      <c r="DA54" s="208">
        <v>0</v>
      </c>
      <c r="DB54" s="208">
        <v>0</v>
      </c>
      <c r="DC54" s="208">
        <v>0</v>
      </c>
      <c r="DD54" s="208">
        <v>0</v>
      </c>
      <c r="DE54" s="208">
        <v>0.00535500643817692</v>
      </c>
      <c r="DF54" s="208">
        <v>0.170712828642794</v>
      </c>
      <c r="DG54" s="208">
        <v>0</v>
      </c>
      <c r="DH54" s="208">
        <v>0</v>
      </c>
      <c r="DI54" s="208">
        <v>0.00382155131788678</v>
      </c>
      <c r="DJ54" s="208">
        <v>0</v>
      </c>
      <c r="DK54" s="208">
        <v>0.0220028551742164</v>
      </c>
      <c r="DL54" s="208">
        <v>0.000586934689470411</v>
      </c>
      <c r="DM54" s="208">
        <v>0.0956728304903538</v>
      </c>
      <c r="DN54" s="208">
        <v>0.196962216936792</v>
      </c>
      <c r="DO54" s="208">
        <v>0.0104199199764591</v>
      </c>
      <c r="DP54" s="208">
        <v>0</v>
      </c>
      <c r="DQ54" s="101">
        <f t="shared" si="0"/>
        <v>2.25662385345779</v>
      </c>
      <c r="DR54" s="210">
        <v>0</v>
      </c>
      <c r="DS54" s="208">
        <v>0.584828110372323</v>
      </c>
      <c r="DT54" s="85">
        <f t="shared" si="1"/>
        <v>0.584828110372323</v>
      </c>
      <c r="DU54" s="208">
        <v>0.0150650689506947</v>
      </c>
      <c r="DV54" s="208">
        <v>0</v>
      </c>
      <c r="DW54" s="208">
        <v>0.520579812812264</v>
      </c>
      <c r="DX54" s="208">
        <v>0.00203748362203726</v>
      </c>
      <c r="DY54" s="208">
        <v>0</v>
      </c>
      <c r="DZ54" s="117">
        <f t="shared" si="2"/>
        <v>1.12251047575732</v>
      </c>
      <c r="EA54" s="118">
        <f t="shared" si="3"/>
        <v>3.37913432921511</v>
      </c>
    </row>
    <row r="55" spans="1:131">
      <c r="A55" s="86" t="s">
        <v>241</v>
      </c>
      <c r="B55" s="200" t="s">
        <v>242</v>
      </c>
      <c r="C55" s="208">
        <v>0</v>
      </c>
      <c r="D55" s="208">
        <v>0</v>
      </c>
      <c r="E55" s="208">
        <v>0</v>
      </c>
      <c r="F55" s="208">
        <v>0</v>
      </c>
      <c r="G55" s="208">
        <v>0</v>
      </c>
      <c r="H55" s="208">
        <v>0</v>
      </c>
      <c r="I55" s="208">
        <v>0.0732569786248091</v>
      </c>
      <c r="J55" s="208">
        <v>0</v>
      </c>
      <c r="K55" s="208">
        <v>0</v>
      </c>
      <c r="L55" s="208">
        <v>0.0324774306929116</v>
      </c>
      <c r="M55" s="208">
        <v>0.0311496771171982</v>
      </c>
      <c r="N55" s="208">
        <v>0.504202591103665</v>
      </c>
      <c r="O55" s="208">
        <v>0.512980471796593</v>
      </c>
      <c r="P55" s="208">
        <v>1.1966988510742</v>
      </c>
      <c r="Q55" s="208">
        <v>0.602760978655118</v>
      </c>
      <c r="R55" s="208">
        <v>0</v>
      </c>
      <c r="S55" s="208">
        <v>0</v>
      </c>
      <c r="T55" s="208">
        <v>0</v>
      </c>
      <c r="U55" s="208">
        <v>0.100203733043084</v>
      </c>
      <c r="V55" s="208">
        <v>0</v>
      </c>
      <c r="W55" s="208">
        <v>2.79817298789281</v>
      </c>
      <c r="X55" s="208">
        <v>0.870342919263</v>
      </c>
      <c r="Y55" s="208">
        <v>0</v>
      </c>
      <c r="Z55" s="208">
        <v>1.01580550008174</v>
      </c>
      <c r="AA55" s="208">
        <v>0.0363497547276487</v>
      </c>
      <c r="AB55" s="208">
        <v>0</v>
      </c>
      <c r="AC55" s="208">
        <v>0.101712235447075</v>
      </c>
      <c r="AD55" s="208">
        <v>1.00773854233594</v>
      </c>
      <c r="AE55" s="208">
        <v>0.257272166330884</v>
      </c>
      <c r="AF55" s="208">
        <v>0.0116620023234838</v>
      </c>
      <c r="AG55" s="208">
        <v>0.698254584952029</v>
      </c>
      <c r="AH55" s="208">
        <v>0.325302856311815</v>
      </c>
      <c r="AI55" s="208">
        <v>0.0619557340335248</v>
      </c>
      <c r="AJ55" s="208">
        <v>0.102525409009639</v>
      </c>
      <c r="AK55" s="208">
        <v>12.7595332284468</v>
      </c>
      <c r="AL55" s="208">
        <v>2.13068167885729</v>
      </c>
      <c r="AM55" s="208">
        <v>0.466940250029893</v>
      </c>
      <c r="AN55" s="208">
        <v>0</v>
      </c>
      <c r="AO55" s="208">
        <v>0</v>
      </c>
      <c r="AP55" s="208">
        <v>0</v>
      </c>
      <c r="AQ55" s="208">
        <v>0</v>
      </c>
      <c r="AR55" s="208">
        <v>0</v>
      </c>
      <c r="AS55" s="208">
        <v>0</v>
      </c>
      <c r="AT55" s="208">
        <v>0.0984186010923309</v>
      </c>
      <c r="AU55" s="208">
        <v>0</v>
      </c>
      <c r="AV55" s="208">
        <v>0.644863719438752</v>
      </c>
      <c r="AW55" s="208">
        <v>0</v>
      </c>
      <c r="AX55" s="208">
        <v>0.100169232341517</v>
      </c>
      <c r="AY55" s="208">
        <v>0.236162136784449</v>
      </c>
      <c r="AZ55" s="208">
        <v>0</v>
      </c>
      <c r="BA55" s="208">
        <v>0.0950004531305446</v>
      </c>
      <c r="BB55" s="208">
        <v>0</v>
      </c>
      <c r="BC55" s="209">
        <v>26.8725947049387</v>
      </c>
      <c r="BD55" s="210">
        <v>0</v>
      </c>
      <c r="BE55" s="208">
        <v>3.22042520883665</v>
      </c>
      <c r="BF55" s="208">
        <v>3.22042520883665</v>
      </c>
      <c r="BG55" s="208">
        <v>0</v>
      </c>
      <c r="BH55" s="208">
        <v>0</v>
      </c>
      <c r="BI55" s="208">
        <v>0</v>
      </c>
      <c r="BJ55" s="208">
        <v>0</v>
      </c>
      <c r="BK55" s="208">
        <v>0</v>
      </c>
      <c r="BL55" s="211">
        <v>3.22042520883665</v>
      </c>
      <c r="BM55" s="213">
        <v>30.0930199137754</v>
      </c>
      <c r="BN55" s="212"/>
      <c r="BO55" s="86" t="s">
        <v>85</v>
      </c>
      <c r="BP55" s="87" t="s">
        <v>140</v>
      </c>
      <c r="BQ55" s="208">
        <v>0</v>
      </c>
      <c r="BR55" s="208">
        <v>0</v>
      </c>
      <c r="BS55" s="208">
        <v>0</v>
      </c>
      <c r="BT55" s="208">
        <v>0</v>
      </c>
      <c r="BU55" s="208">
        <v>0</v>
      </c>
      <c r="BV55" s="208">
        <v>0</v>
      </c>
      <c r="BW55" s="208">
        <v>0</v>
      </c>
      <c r="BX55" s="208">
        <v>0</v>
      </c>
      <c r="BY55" s="208">
        <v>0</v>
      </c>
      <c r="BZ55" s="208">
        <v>0</v>
      </c>
      <c r="CA55" s="208">
        <v>0</v>
      </c>
      <c r="CB55" s="208">
        <v>0</v>
      </c>
      <c r="CC55" s="208">
        <v>0</v>
      </c>
      <c r="CD55" s="208">
        <v>0</v>
      </c>
      <c r="CE55" s="208">
        <v>0</v>
      </c>
      <c r="CF55" s="208">
        <v>0</v>
      </c>
      <c r="CG55" s="208">
        <v>0</v>
      </c>
      <c r="CH55" s="208">
        <v>0</v>
      </c>
      <c r="CI55" s="208">
        <v>0</v>
      </c>
      <c r="CJ55" s="208">
        <v>0</v>
      </c>
      <c r="CK55" s="208">
        <v>0</v>
      </c>
      <c r="CL55" s="208">
        <v>0</v>
      </c>
      <c r="CM55" s="208">
        <v>0</v>
      </c>
      <c r="CN55" s="208">
        <v>0</v>
      </c>
      <c r="CO55" s="208">
        <v>0</v>
      </c>
      <c r="CP55" s="208">
        <v>0</v>
      </c>
      <c r="CQ55" s="208">
        <v>0</v>
      </c>
      <c r="CR55" s="208">
        <v>0</v>
      </c>
      <c r="CS55" s="208">
        <v>0</v>
      </c>
      <c r="CT55" s="208">
        <v>0</v>
      </c>
      <c r="CU55" s="208">
        <v>0</v>
      </c>
      <c r="CV55" s="208">
        <v>0</v>
      </c>
      <c r="CW55" s="208">
        <v>0</v>
      </c>
      <c r="CX55" s="208">
        <v>0</v>
      </c>
      <c r="CY55" s="208">
        <v>0</v>
      </c>
      <c r="CZ55" s="208">
        <v>0</v>
      </c>
      <c r="DA55" s="208">
        <v>0</v>
      </c>
      <c r="DB55" s="208">
        <v>0</v>
      </c>
      <c r="DC55" s="208">
        <v>0</v>
      </c>
      <c r="DD55" s="208">
        <v>0</v>
      </c>
      <c r="DE55" s="208">
        <v>0</v>
      </c>
      <c r="DF55" s="208">
        <v>0</v>
      </c>
      <c r="DG55" s="208">
        <v>0</v>
      </c>
      <c r="DH55" s="208">
        <v>0</v>
      </c>
      <c r="DI55" s="208">
        <v>0</v>
      </c>
      <c r="DJ55" s="208">
        <v>0</v>
      </c>
      <c r="DK55" s="208">
        <v>0</v>
      </c>
      <c r="DL55" s="208">
        <v>0</v>
      </c>
      <c r="DM55" s="208">
        <v>0</v>
      </c>
      <c r="DN55" s="208">
        <v>0</v>
      </c>
      <c r="DO55" s="208">
        <v>0</v>
      </c>
      <c r="DP55" s="208">
        <v>0</v>
      </c>
      <c r="DQ55" s="101">
        <f t="shared" si="0"/>
        <v>0</v>
      </c>
      <c r="DR55" s="210">
        <v>0</v>
      </c>
      <c r="DS55" s="208">
        <v>0</v>
      </c>
      <c r="DT55" s="85">
        <f t="shared" si="1"/>
        <v>0</v>
      </c>
      <c r="DU55" s="208">
        <v>0</v>
      </c>
      <c r="DV55" s="208">
        <v>0</v>
      </c>
      <c r="DW55" s="208">
        <v>0</v>
      </c>
      <c r="DX55" s="208">
        <v>0</v>
      </c>
      <c r="DY55" s="208">
        <v>0</v>
      </c>
      <c r="DZ55" s="117">
        <f t="shared" si="2"/>
        <v>0</v>
      </c>
      <c r="EA55" s="118">
        <f t="shared" si="3"/>
        <v>0</v>
      </c>
    </row>
    <row r="56" spans="1:131">
      <c r="A56" s="86" t="s">
        <v>243</v>
      </c>
      <c r="B56" s="200" t="s">
        <v>244</v>
      </c>
      <c r="C56" s="208">
        <v>0</v>
      </c>
      <c r="D56" s="208">
        <v>0</v>
      </c>
      <c r="E56" s="208">
        <v>0</v>
      </c>
      <c r="F56" s="208">
        <v>0</v>
      </c>
      <c r="G56" s="208">
        <v>1.84882262888143</v>
      </c>
      <c r="H56" s="208">
        <v>1.97227553162684</v>
      </c>
      <c r="I56" s="208">
        <v>7.80069642102847</v>
      </c>
      <c r="J56" s="208">
        <v>0.210767952410681</v>
      </c>
      <c r="K56" s="208">
        <v>0</v>
      </c>
      <c r="L56" s="208">
        <v>0.081904255353551</v>
      </c>
      <c r="M56" s="208">
        <v>0</v>
      </c>
      <c r="N56" s="208">
        <v>0.690696144307773</v>
      </c>
      <c r="O56" s="208">
        <v>0.911839660481337</v>
      </c>
      <c r="P56" s="208">
        <v>0.454585073631376</v>
      </c>
      <c r="Q56" s="208">
        <v>0.177089578660473</v>
      </c>
      <c r="R56" s="208">
        <v>0.61295967678638</v>
      </c>
      <c r="S56" s="208">
        <v>0.0364248181305479</v>
      </c>
      <c r="T56" s="208">
        <v>3.65319962924204</v>
      </c>
      <c r="U56" s="208">
        <v>4.07734409897282</v>
      </c>
      <c r="V56" s="208">
        <v>0.33062647443354</v>
      </c>
      <c r="W56" s="208">
        <v>2.11634026761163</v>
      </c>
      <c r="X56" s="208">
        <v>0.475287461684864</v>
      </c>
      <c r="Y56" s="208">
        <v>0.372575959198488</v>
      </c>
      <c r="Z56" s="208">
        <v>0.38067878611148</v>
      </c>
      <c r="AA56" s="208">
        <v>0</v>
      </c>
      <c r="AB56" s="208">
        <v>0.0836585036279032</v>
      </c>
      <c r="AC56" s="208">
        <v>0.257010946528679</v>
      </c>
      <c r="AD56" s="208">
        <v>0.0588203350009463</v>
      </c>
      <c r="AE56" s="208">
        <v>0</v>
      </c>
      <c r="AF56" s="208">
        <v>0.000407405214661498</v>
      </c>
      <c r="AG56" s="208">
        <v>1.21472227923046</v>
      </c>
      <c r="AH56" s="208">
        <v>0.120312859723128</v>
      </c>
      <c r="AI56" s="208">
        <v>0</v>
      </c>
      <c r="AJ56" s="208">
        <v>0.177732046553205</v>
      </c>
      <c r="AK56" s="208">
        <v>0.421144786296716</v>
      </c>
      <c r="AL56" s="208">
        <v>2.06480593035405</v>
      </c>
      <c r="AM56" s="208">
        <v>0</v>
      </c>
      <c r="AN56" s="208">
        <v>0</v>
      </c>
      <c r="AO56" s="208">
        <v>0</v>
      </c>
      <c r="AP56" s="208">
        <v>0.0711232521992188</v>
      </c>
      <c r="AQ56" s="208">
        <v>0</v>
      </c>
      <c r="AR56" s="208">
        <v>0</v>
      </c>
      <c r="AS56" s="208">
        <v>0</v>
      </c>
      <c r="AT56" s="208">
        <v>0</v>
      </c>
      <c r="AU56" s="208">
        <v>0</v>
      </c>
      <c r="AV56" s="208">
        <v>0</v>
      </c>
      <c r="AW56" s="208">
        <v>0</v>
      </c>
      <c r="AX56" s="208">
        <v>0.0478606655327665</v>
      </c>
      <c r="AY56" s="208">
        <v>1.31408161811145</v>
      </c>
      <c r="AZ56" s="208">
        <v>0</v>
      </c>
      <c r="BA56" s="208">
        <v>0</v>
      </c>
      <c r="BB56" s="208">
        <v>0</v>
      </c>
      <c r="BC56" s="209">
        <v>32.0357950469269</v>
      </c>
      <c r="BD56" s="210">
        <v>0</v>
      </c>
      <c r="BE56" s="208">
        <v>14.1859663983615</v>
      </c>
      <c r="BF56" s="208">
        <v>14.1859663983615</v>
      </c>
      <c r="BG56" s="208">
        <v>0</v>
      </c>
      <c r="BH56" s="208">
        <v>0</v>
      </c>
      <c r="BI56" s="208">
        <v>0</v>
      </c>
      <c r="BJ56" s="208">
        <v>0</v>
      </c>
      <c r="BK56" s="208">
        <v>0</v>
      </c>
      <c r="BL56" s="211">
        <v>14.1859663983615</v>
      </c>
      <c r="BM56" s="213">
        <v>46.2217614452884</v>
      </c>
      <c r="BN56" s="212"/>
      <c r="BO56" s="86" t="s">
        <v>86</v>
      </c>
      <c r="BP56" s="87" t="s">
        <v>141</v>
      </c>
      <c r="BQ56" s="208">
        <v>0</v>
      </c>
      <c r="BR56" s="208">
        <v>0</v>
      </c>
      <c r="BS56" s="208">
        <v>0</v>
      </c>
      <c r="BT56" s="208">
        <v>0</v>
      </c>
      <c r="BU56" s="208">
        <v>0</v>
      </c>
      <c r="BV56" s="208">
        <v>0</v>
      </c>
      <c r="BW56" s="208">
        <v>0</v>
      </c>
      <c r="BX56" s="208">
        <v>0</v>
      </c>
      <c r="BY56" s="208">
        <v>0</v>
      </c>
      <c r="BZ56" s="208">
        <v>0</v>
      </c>
      <c r="CA56" s="208">
        <v>0</v>
      </c>
      <c r="CB56" s="208">
        <v>0</v>
      </c>
      <c r="CC56" s="208">
        <v>0</v>
      </c>
      <c r="CD56" s="208">
        <v>0</v>
      </c>
      <c r="CE56" s="208">
        <v>0</v>
      </c>
      <c r="CF56" s="208">
        <v>0</v>
      </c>
      <c r="CG56" s="208">
        <v>0</v>
      </c>
      <c r="CH56" s="208">
        <v>0</v>
      </c>
      <c r="CI56" s="208">
        <v>0</v>
      </c>
      <c r="CJ56" s="208">
        <v>0</v>
      </c>
      <c r="CK56" s="208">
        <v>0</v>
      </c>
      <c r="CL56" s="208">
        <v>0</v>
      </c>
      <c r="CM56" s="208">
        <v>0</v>
      </c>
      <c r="CN56" s="208">
        <v>0</v>
      </c>
      <c r="CO56" s="208">
        <v>0</v>
      </c>
      <c r="CP56" s="208">
        <v>0</v>
      </c>
      <c r="CQ56" s="208">
        <v>0</v>
      </c>
      <c r="CR56" s="208">
        <v>0</v>
      </c>
      <c r="CS56" s="208">
        <v>0</v>
      </c>
      <c r="CT56" s="208">
        <v>0</v>
      </c>
      <c r="CU56" s="208">
        <v>0</v>
      </c>
      <c r="CV56" s="208">
        <v>0</v>
      </c>
      <c r="CW56" s="208">
        <v>0</v>
      </c>
      <c r="CX56" s="208">
        <v>0</v>
      </c>
      <c r="CY56" s="208">
        <v>0</v>
      </c>
      <c r="CZ56" s="208">
        <v>0</v>
      </c>
      <c r="DA56" s="208">
        <v>0</v>
      </c>
      <c r="DB56" s="208">
        <v>0</v>
      </c>
      <c r="DC56" s="208">
        <v>0</v>
      </c>
      <c r="DD56" s="208">
        <v>0</v>
      </c>
      <c r="DE56" s="208">
        <v>0</v>
      </c>
      <c r="DF56" s="208">
        <v>0</v>
      </c>
      <c r="DG56" s="208">
        <v>0</v>
      </c>
      <c r="DH56" s="208">
        <v>0</v>
      </c>
      <c r="DI56" s="208">
        <v>0</v>
      </c>
      <c r="DJ56" s="208">
        <v>0</v>
      </c>
      <c r="DK56" s="208">
        <v>0</v>
      </c>
      <c r="DL56" s="208">
        <v>0</v>
      </c>
      <c r="DM56" s="208">
        <v>0</v>
      </c>
      <c r="DN56" s="208">
        <v>0</v>
      </c>
      <c r="DO56" s="208">
        <v>0</v>
      </c>
      <c r="DP56" s="208">
        <v>0</v>
      </c>
      <c r="DQ56" s="101">
        <f t="shared" si="0"/>
        <v>0</v>
      </c>
      <c r="DR56" s="210">
        <v>0</v>
      </c>
      <c r="DS56" s="208">
        <v>0</v>
      </c>
      <c r="DT56" s="85">
        <f t="shared" si="1"/>
        <v>0</v>
      </c>
      <c r="DU56" s="208">
        <v>0</v>
      </c>
      <c r="DV56" s="208">
        <v>0</v>
      </c>
      <c r="DW56" s="208">
        <v>0</v>
      </c>
      <c r="DX56" s="208">
        <v>0</v>
      </c>
      <c r="DY56" s="208">
        <v>0</v>
      </c>
      <c r="DZ56" s="117">
        <f t="shared" si="2"/>
        <v>0</v>
      </c>
      <c r="EA56" s="118">
        <f t="shared" si="3"/>
        <v>0</v>
      </c>
    </row>
    <row r="57" spans="1:131">
      <c r="A57" s="86" t="s">
        <v>245</v>
      </c>
      <c r="B57" s="200" t="s">
        <v>246</v>
      </c>
      <c r="C57" s="208">
        <v>0</v>
      </c>
      <c r="D57" s="208">
        <v>0</v>
      </c>
      <c r="E57" s="208">
        <v>0</v>
      </c>
      <c r="F57" s="208">
        <v>0.00027912232779641</v>
      </c>
      <c r="G57" s="208">
        <v>0</v>
      </c>
      <c r="H57" s="208">
        <v>0.269777995654154</v>
      </c>
      <c r="I57" s="208">
        <v>0.547132917169133</v>
      </c>
      <c r="J57" s="208">
        <v>0.108848356716369</v>
      </c>
      <c r="K57" s="208">
        <v>0</v>
      </c>
      <c r="L57" s="208">
        <v>0.040953789089362</v>
      </c>
      <c r="M57" s="208">
        <v>0.0390722652553533</v>
      </c>
      <c r="N57" s="208">
        <v>0</v>
      </c>
      <c r="O57" s="208">
        <v>0.111978581125188</v>
      </c>
      <c r="P57" s="208">
        <v>0.0648938504159202</v>
      </c>
      <c r="Q57" s="208">
        <v>0</v>
      </c>
      <c r="R57" s="208">
        <v>0.111217462560171</v>
      </c>
      <c r="S57" s="208">
        <v>0</v>
      </c>
      <c r="T57" s="208">
        <v>0.707184288586556</v>
      </c>
      <c r="U57" s="208">
        <v>6.03291422350439</v>
      </c>
      <c r="V57" s="208">
        <v>0.0256343306885659</v>
      </c>
      <c r="W57" s="208">
        <v>0.172940991021048</v>
      </c>
      <c r="X57" s="208">
        <v>0.136237755096817</v>
      </c>
      <c r="Y57" s="208">
        <v>0.0536692106159001</v>
      </c>
      <c r="Z57" s="208">
        <v>3.46840037207779</v>
      </c>
      <c r="AA57" s="208">
        <v>0.0402959201127841</v>
      </c>
      <c r="AB57" s="208">
        <v>0</v>
      </c>
      <c r="AC57" s="208">
        <v>0</v>
      </c>
      <c r="AD57" s="208">
        <v>0</v>
      </c>
      <c r="AE57" s="208">
        <v>0.106883269569731</v>
      </c>
      <c r="AF57" s="208">
        <v>0</v>
      </c>
      <c r="AG57" s="208">
        <v>0</v>
      </c>
      <c r="AH57" s="208">
        <v>0</v>
      </c>
      <c r="AI57" s="208">
        <v>0</v>
      </c>
      <c r="AJ57" s="208">
        <v>0.0614950036230108</v>
      </c>
      <c r="AK57" s="208">
        <v>0.280889146909729</v>
      </c>
      <c r="AL57" s="208">
        <v>7.27318480559711</v>
      </c>
      <c r="AM57" s="208">
        <v>2.49624785696149</v>
      </c>
      <c r="AN57" s="208">
        <v>0</v>
      </c>
      <c r="AO57" s="208">
        <v>0</v>
      </c>
      <c r="AP57" s="208">
        <v>0.339624963433251</v>
      </c>
      <c r="AQ57" s="208">
        <v>0.248771876370933</v>
      </c>
      <c r="AR57" s="208">
        <v>0.6091573652827</v>
      </c>
      <c r="AS57" s="208">
        <v>0.256060887329923</v>
      </c>
      <c r="AT57" s="208">
        <v>0.0950678163664454</v>
      </c>
      <c r="AU57" s="208">
        <v>0.0875549590249895</v>
      </c>
      <c r="AV57" s="208">
        <v>0</v>
      </c>
      <c r="AW57" s="208">
        <v>3.0740071382516</v>
      </c>
      <c r="AX57" s="208">
        <v>4.48964809206682</v>
      </c>
      <c r="AY57" s="208">
        <v>1.42496983770822</v>
      </c>
      <c r="AZ57" s="208">
        <v>2.24843409910643</v>
      </c>
      <c r="BA57" s="208">
        <v>6.70436331920208</v>
      </c>
      <c r="BB57" s="208">
        <v>0</v>
      </c>
      <c r="BC57" s="209">
        <v>41.7277918688218</v>
      </c>
      <c r="BD57" s="210">
        <v>0</v>
      </c>
      <c r="BE57" s="208">
        <v>11.3153966908369</v>
      </c>
      <c r="BF57" s="208">
        <v>11.3153966908369</v>
      </c>
      <c r="BG57" s="208">
        <v>0</v>
      </c>
      <c r="BH57" s="208">
        <v>0</v>
      </c>
      <c r="BI57" s="208">
        <v>26.0644484758577</v>
      </c>
      <c r="BJ57" s="208">
        <v>0</v>
      </c>
      <c r="BK57" s="208">
        <v>0</v>
      </c>
      <c r="BL57" s="211">
        <v>37.3798451666946</v>
      </c>
      <c r="BM57" s="213">
        <v>79.1076370355164</v>
      </c>
      <c r="BN57" s="212"/>
      <c r="BO57" s="89" t="s">
        <v>87</v>
      </c>
      <c r="BP57" s="90" t="s">
        <v>142</v>
      </c>
      <c r="BQ57" s="214">
        <v>0</v>
      </c>
      <c r="BR57" s="214">
        <v>0</v>
      </c>
      <c r="BS57" s="214">
        <v>0</v>
      </c>
      <c r="BT57" s="214">
        <v>0</v>
      </c>
      <c r="BU57" s="214">
        <v>0</v>
      </c>
      <c r="BV57" s="214">
        <v>0</v>
      </c>
      <c r="BW57" s="214">
        <v>0</v>
      </c>
      <c r="BX57" s="214">
        <v>0</v>
      </c>
      <c r="BY57" s="214">
        <v>0</v>
      </c>
      <c r="BZ57" s="214">
        <v>0</v>
      </c>
      <c r="CA57" s="214">
        <v>0</v>
      </c>
      <c r="CB57" s="214">
        <v>0</v>
      </c>
      <c r="CC57" s="214">
        <v>0</v>
      </c>
      <c r="CD57" s="214">
        <v>0</v>
      </c>
      <c r="CE57" s="214">
        <v>0</v>
      </c>
      <c r="CF57" s="214">
        <v>0</v>
      </c>
      <c r="CG57" s="214">
        <v>0</v>
      </c>
      <c r="CH57" s="214">
        <v>0</v>
      </c>
      <c r="CI57" s="214">
        <v>0</v>
      </c>
      <c r="CJ57" s="214">
        <v>0</v>
      </c>
      <c r="CK57" s="214">
        <v>0</v>
      </c>
      <c r="CL57" s="214">
        <v>0</v>
      </c>
      <c r="CM57" s="214">
        <v>0</v>
      </c>
      <c r="CN57" s="214">
        <v>0</v>
      </c>
      <c r="CO57" s="214">
        <v>0</v>
      </c>
      <c r="CP57" s="214">
        <v>0</v>
      </c>
      <c r="CQ57" s="214">
        <v>0</v>
      </c>
      <c r="CR57" s="214">
        <v>0</v>
      </c>
      <c r="CS57" s="214">
        <v>0</v>
      </c>
      <c r="CT57" s="214">
        <v>0</v>
      </c>
      <c r="CU57" s="214">
        <v>0</v>
      </c>
      <c r="CV57" s="214">
        <v>0</v>
      </c>
      <c r="CW57" s="214">
        <v>0</v>
      </c>
      <c r="CX57" s="214">
        <v>0</v>
      </c>
      <c r="CY57" s="214">
        <v>0</v>
      </c>
      <c r="CZ57" s="214">
        <v>0</v>
      </c>
      <c r="DA57" s="214">
        <v>0</v>
      </c>
      <c r="DB57" s="214">
        <v>0</v>
      </c>
      <c r="DC57" s="214">
        <v>0</v>
      </c>
      <c r="DD57" s="214">
        <v>0</v>
      </c>
      <c r="DE57" s="214">
        <v>0</v>
      </c>
      <c r="DF57" s="214">
        <v>0</v>
      </c>
      <c r="DG57" s="214">
        <v>0</v>
      </c>
      <c r="DH57" s="214">
        <v>0</v>
      </c>
      <c r="DI57" s="214">
        <v>0</v>
      </c>
      <c r="DJ57" s="214">
        <v>0</v>
      </c>
      <c r="DK57" s="214">
        <v>0</v>
      </c>
      <c r="DL57" s="214">
        <v>0</v>
      </c>
      <c r="DM57" s="214">
        <v>0</v>
      </c>
      <c r="DN57" s="214">
        <v>0</v>
      </c>
      <c r="DO57" s="214">
        <v>0</v>
      </c>
      <c r="DP57" s="214">
        <v>0</v>
      </c>
      <c r="DQ57" s="101">
        <f t="shared" si="0"/>
        <v>0</v>
      </c>
      <c r="DR57" s="218">
        <v>0</v>
      </c>
      <c r="DS57" s="214">
        <v>0</v>
      </c>
      <c r="DT57" s="85">
        <f t="shared" si="1"/>
        <v>0</v>
      </c>
      <c r="DU57" s="214">
        <v>0</v>
      </c>
      <c r="DV57" s="214">
        <v>0</v>
      </c>
      <c r="DW57" s="214">
        <v>0</v>
      </c>
      <c r="DX57" s="214">
        <v>0</v>
      </c>
      <c r="DY57" s="214">
        <v>0</v>
      </c>
      <c r="DZ57" s="117">
        <f t="shared" si="2"/>
        <v>0</v>
      </c>
      <c r="EA57" s="118">
        <f t="shared" si="3"/>
        <v>0</v>
      </c>
    </row>
    <row r="58" ht="15.75" spans="1:131">
      <c r="A58" s="86" t="s">
        <v>247</v>
      </c>
      <c r="B58" s="200" t="s">
        <v>248</v>
      </c>
      <c r="C58" s="208">
        <v>0.155017256380353</v>
      </c>
      <c r="D58" s="208">
        <v>1.67713471776515</v>
      </c>
      <c r="E58" s="208">
        <v>0</v>
      </c>
      <c r="F58" s="208">
        <v>0</v>
      </c>
      <c r="G58" s="208">
        <v>0</v>
      </c>
      <c r="H58" s="208">
        <v>0</v>
      </c>
      <c r="I58" s="208">
        <v>0.314671860843621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</v>
      </c>
      <c r="U58" s="208">
        <v>0.0682825809890453</v>
      </c>
      <c r="V58" s="208">
        <v>1.47821710827992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0.204088115346931</v>
      </c>
      <c r="AM58" s="208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0.0185873524101089</v>
      </c>
      <c r="AX58" s="208">
        <v>0</v>
      </c>
      <c r="AY58" s="208">
        <v>6.33971113281598</v>
      </c>
      <c r="AZ58" s="208">
        <v>32.3646009969044</v>
      </c>
      <c r="BA58" s="208">
        <v>0.635577407064933</v>
      </c>
      <c r="BB58" s="208">
        <v>0</v>
      </c>
      <c r="BC58" s="209">
        <v>43.2558885288004</v>
      </c>
      <c r="BD58" s="210">
        <v>0</v>
      </c>
      <c r="BE58" s="208">
        <v>25.1654237905489</v>
      </c>
      <c r="BF58" s="208">
        <v>25.1654237905489</v>
      </c>
      <c r="BG58" s="208">
        <v>2.78389420705885</v>
      </c>
      <c r="BH58" s="208">
        <v>0</v>
      </c>
      <c r="BI58" s="208">
        <v>60.9666883617051</v>
      </c>
      <c r="BJ58" s="208">
        <v>0</v>
      </c>
      <c r="BK58" s="208">
        <v>0</v>
      </c>
      <c r="BL58" s="211">
        <v>88.9160063593129</v>
      </c>
      <c r="BM58" s="213">
        <v>132.171894888113</v>
      </c>
      <c r="BN58" s="212"/>
      <c r="BO58" s="215" t="s">
        <v>90</v>
      </c>
      <c r="BP58" s="216"/>
      <c r="BQ58" s="217">
        <f t="shared" ref="BQ58:EA58" si="4">SUM(BQ6:BQ57)</f>
        <v>141.111073518921</v>
      </c>
      <c r="BR58" s="217">
        <f t="shared" si="4"/>
        <v>161.687470345948</v>
      </c>
      <c r="BS58" s="217">
        <f t="shared" si="4"/>
        <v>8.40646384892617</v>
      </c>
      <c r="BT58" s="217">
        <f t="shared" si="4"/>
        <v>0.0357998599278297</v>
      </c>
      <c r="BU58" s="217">
        <f t="shared" si="4"/>
        <v>4.45730908806826</v>
      </c>
      <c r="BV58" s="217">
        <f t="shared" si="4"/>
        <v>287.936821895748</v>
      </c>
      <c r="BW58" s="217">
        <f t="shared" si="4"/>
        <v>729.227881706188</v>
      </c>
      <c r="BX58" s="217">
        <f t="shared" si="4"/>
        <v>93.1925273184346</v>
      </c>
      <c r="BY58" s="217">
        <f t="shared" si="4"/>
        <v>59.0686119970059</v>
      </c>
      <c r="BZ58" s="217">
        <f t="shared" si="4"/>
        <v>31.8109153437576</v>
      </c>
      <c r="CA58" s="217">
        <f t="shared" si="4"/>
        <v>25.5429385727906</v>
      </c>
      <c r="CB58" s="217">
        <f t="shared" si="4"/>
        <v>79.4308988568077</v>
      </c>
      <c r="CC58" s="217">
        <f t="shared" si="4"/>
        <v>17.8356292385344</v>
      </c>
      <c r="CD58" s="217">
        <f t="shared" si="4"/>
        <v>60.8424463691891</v>
      </c>
      <c r="CE58" s="217">
        <f t="shared" si="4"/>
        <v>3.82887805778015</v>
      </c>
      <c r="CF58" s="217">
        <f t="shared" si="4"/>
        <v>155.819380506971</v>
      </c>
      <c r="CG58" s="217">
        <f t="shared" si="4"/>
        <v>5.96576064337477</v>
      </c>
      <c r="CH58" s="217">
        <f t="shared" si="4"/>
        <v>198.114765063643</v>
      </c>
      <c r="CI58" s="217">
        <f t="shared" si="4"/>
        <v>32.0497494438917</v>
      </c>
      <c r="CJ58" s="217">
        <f t="shared" si="4"/>
        <v>2.99146063557434</v>
      </c>
      <c r="CK58" s="217">
        <f t="shared" si="4"/>
        <v>53.9286903577346</v>
      </c>
      <c r="CL58" s="217">
        <f t="shared" si="4"/>
        <v>70.5117289665894</v>
      </c>
      <c r="CM58" s="217">
        <f t="shared" si="4"/>
        <v>129.530297213615</v>
      </c>
      <c r="CN58" s="217">
        <f t="shared" si="4"/>
        <v>100.992639786884</v>
      </c>
      <c r="CO58" s="217">
        <f t="shared" si="4"/>
        <v>36.9066304304488</v>
      </c>
      <c r="CP58" s="217">
        <f t="shared" si="4"/>
        <v>18.4171144898905</v>
      </c>
      <c r="CQ58" s="217">
        <f t="shared" si="4"/>
        <v>129.087125923478</v>
      </c>
      <c r="CR58" s="217">
        <f t="shared" si="4"/>
        <v>76.2915684161259</v>
      </c>
      <c r="CS58" s="217">
        <f t="shared" si="4"/>
        <v>44.7103085524247</v>
      </c>
      <c r="CT58" s="217">
        <f t="shared" si="4"/>
        <v>2.54505695981101</v>
      </c>
      <c r="CU58" s="217">
        <f t="shared" si="4"/>
        <v>67.529311538209</v>
      </c>
      <c r="CV58" s="217">
        <f t="shared" si="4"/>
        <v>13.2555516238527</v>
      </c>
      <c r="CW58" s="217">
        <f t="shared" si="4"/>
        <v>12.1589839034457</v>
      </c>
      <c r="CX58" s="217">
        <f t="shared" si="4"/>
        <v>9.45366474051011</v>
      </c>
      <c r="CY58" s="217">
        <f t="shared" si="4"/>
        <v>232.135704462954</v>
      </c>
      <c r="CZ58" s="217">
        <f t="shared" si="4"/>
        <v>161.59839248209</v>
      </c>
      <c r="DA58" s="217">
        <f t="shared" si="4"/>
        <v>152.059791394287</v>
      </c>
      <c r="DB58" s="217">
        <f t="shared" si="4"/>
        <v>2.37631330024719</v>
      </c>
      <c r="DC58" s="217">
        <f t="shared" si="4"/>
        <v>18.727271988051</v>
      </c>
      <c r="DD58" s="217">
        <f t="shared" si="4"/>
        <v>6.31386359292263</v>
      </c>
      <c r="DE58" s="217">
        <f t="shared" si="4"/>
        <v>8.58746707062668</v>
      </c>
      <c r="DF58" s="217">
        <f t="shared" si="4"/>
        <v>224.311347976083</v>
      </c>
      <c r="DG58" s="217">
        <f t="shared" si="4"/>
        <v>3.6986591594549</v>
      </c>
      <c r="DH58" s="217">
        <f t="shared" si="4"/>
        <v>11.2404002566365</v>
      </c>
      <c r="DI58" s="217">
        <f t="shared" si="4"/>
        <v>13.7927970776447</v>
      </c>
      <c r="DJ58" s="217">
        <f t="shared" si="4"/>
        <v>6.11576550500868</v>
      </c>
      <c r="DK58" s="217">
        <f t="shared" si="4"/>
        <v>27.8123007016367</v>
      </c>
      <c r="DL58" s="217">
        <f t="shared" si="4"/>
        <v>23.9809023844475</v>
      </c>
      <c r="DM58" s="217">
        <f t="shared" si="4"/>
        <v>103.673137935788</v>
      </c>
      <c r="DN58" s="217">
        <f t="shared" si="4"/>
        <v>76.1075826146069</v>
      </c>
      <c r="DO58" s="217">
        <f t="shared" si="4"/>
        <v>43.1039695578316</v>
      </c>
      <c r="DP58" s="217">
        <f t="shared" si="4"/>
        <v>0</v>
      </c>
      <c r="DQ58" s="217">
        <f t="shared" si="4"/>
        <v>3980.31112267482</v>
      </c>
      <c r="DR58" s="217">
        <f t="shared" si="4"/>
        <v>0.0365939583620802</v>
      </c>
      <c r="DS58" s="217">
        <f t="shared" si="4"/>
        <v>1635.58278633227</v>
      </c>
      <c r="DT58" s="217">
        <f t="shared" si="4"/>
        <v>1635.61938029063</v>
      </c>
      <c r="DU58" s="217">
        <f t="shared" si="4"/>
        <v>2.78389420705885</v>
      </c>
      <c r="DV58" s="217">
        <f t="shared" si="4"/>
        <v>0</v>
      </c>
      <c r="DW58" s="217">
        <f t="shared" si="4"/>
        <v>759.875624282637</v>
      </c>
      <c r="DX58" s="217">
        <f t="shared" si="4"/>
        <v>276.084586962202</v>
      </c>
      <c r="DY58" s="217">
        <f t="shared" si="4"/>
        <v>0</v>
      </c>
      <c r="DZ58" s="217">
        <f t="shared" si="4"/>
        <v>2674.36348574253</v>
      </c>
      <c r="EA58" s="217">
        <f t="shared" si="4"/>
        <v>6654.67460841735</v>
      </c>
    </row>
    <row r="59" spans="1:131">
      <c r="A59" s="86" t="s">
        <v>249</v>
      </c>
      <c r="B59" s="200" t="s">
        <v>250</v>
      </c>
      <c r="C59" s="208">
        <v>0</v>
      </c>
      <c r="D59" s="208">
        <v>0</v>
      </c>
      <c r="E59" s="208">
        <v>0</v>
      </c>
      <c r="F59" s="208">
        <v>0</v>
      </c>
      <c r="G59" s="208">
        <v>0.0330992127987467</v>
      </c>
      <c r="H59" s="208">
        <v>0</v>
      </c>
      <c r="I59" s="208">
        <v>0</v>
      </c>
      <c r="J59" s="208">
        <v>0</v>
      </c>
      <c r="K59" s="208">
        <v>0</v>
      </c>
      <c r="L59" s="208">
        <v>0</v>
      </c>
      <c r="M59" s="208">
        <v>0</v>
      </c>
      <c r="N59" s="208">
        <v>2.15935871198148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</v>
      </c>
      <c r="V59" s="208">
        <v>0</v>
      </c>
      <c r="W59" s="208">
        <v>3.53007896751627</v>
      </c>
      <c r="X59" s="208">
        <v>0.0883848488462854</v>
      </c>
      <c r="Y59" s="208">
        <v>0.185286967135335</v>
      </c>
      <c r="Z59" s="208">
        <v>0</v>
      </c>
      <c r="AA59" s="208">
        <v>0</v>
      </c>
      <c r="AB59" s="208">
        <v>0.0309107326580674</v>
      </c>
      <c r="AC59" s="208">
        <v>3.63225544900228</v>
      </c>
      <c r="AD59" s="208">
        <v>10.5677386828373</v>
      </c>
      <c r="AE59" s="208">
        <v>1.97762944360138</v>
      </c>
      <c r="AF59" s="208">
        <v>0.0507594625562247</v>
      </c>
      <c r="AG59" s="208">
        <v>0</v>
      </c>
      <c r="AH59" s="208">
        <v>0.269308270133909</v>
      </c>
      <c r="AI59" s="208">
        <v>0</v>
      </c>
      <c r="AJ59" s="208">
        <v>0</v>
      </c>
      <c r="AK59" s="208">
        <v>0</v>
      </c>
      <c r="AL59" s="208">
        <v>0.944354970429232</v>
      </c>
      <c r="AM59" s="208">
        <v>10.3675477193058</v>
      </c>
      <c r="AN59" s="208">
        <v>0</v>
      </c>
      <c r="AO59" s="208">
        <v>0.948568597082025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0.264301288063722</v>
      </c>
      <c r="AY59" s="208">
        <v>0</v>
      </c>
      <c r="AZ59" s="208">
        <v>0</v>
      </c>
      <c r="BA59" s="208">
        <v>0</v>
      </c>
      <c r="BB59" s="208">
        <v>0</v>
      </c>
      <c r="BC59" s="209">
        <v>35.0495833239481</v>
      </c>
      <c r="BD59" s="210">
        <v>0</v>
      </c>
      <c r="BE59" s="208">
        <v>16.6696171253106</v>
      </c>
      <c r="BF59" s="208">
        <v>16.6696171253106</v>
      </c>
      <c r="BG59" s="208">
        <v>0</v>
      </c>
      <c r="BH59" s="208">
        <v>0</v>
      </c>
      <c r="BI59" s="208">
        <v>0.856307659959203</v>
      </c>
      <c r="BJ59" s="208">
        <v>0</v>
      </c>
      <c r="BK59" s="208">
        <v>0</v>
      </c>
      <c r="BL59" s="211">
        <v>17.5259247852698</v>
      </c>
      <c r="BM59" s="213">
        <v>52.5755081092179</v>
      </c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23"/>
      <c r="CE59" s="123"/>
      <c r="CF59" s="123"/>
      <c r="CG59" s="123"/>
      <c r="CH59" s="123"/>
      <c r="CI59" s="123"/>
      <c r="CJ59" s="123"/>
      <c r="CK59" s="123"/>
      <c r="CL59" s="123"/>
      <c r="CM59" s="123"/>
      <c r="CN59" s="123"/>
      <c r="CO59" s="123"/>
      <c r="CP59" s="123"/>
      <c r="CQ59" s="123"/>
      <c r="CR59" s="123"/>
      <c r="CS59" s="123"/>
      <c r="CT59" s="123"/>
      <c r="CU59" s="123"/>
      <c r="CV59" s="123"/>
      <c r="CW59" s="123"/>
      <c r="CX59" s="123"/>
      <c r="CY59" s="123"/>
      <c r="CZ59" s="123"/>
      <c r="DA59" s="123"/>
      <c r="DB59" s="123"/>
      <c r="DC59" s="123"/>
      <c r="DD59" s="123"/>
      <c r="DE59" s="123"/>
      <c r="DF59" s="123"/>
      <c r="DG59" s="123"/>
      <c r="DH59" s="123"/>
      <c r="DI59" s="123"/>
      <c r="DJ59" s="123"/>
      <c r="DK59" s="123"/>
      <c r="DL59" s="123"/>
      <c r="DM59" s="123"/>
      <c r="DN59" s="123"/>
      <c r="DO59" s="123"/>
      <c r="DP59" s="123"/>
      <c r="DQ59" s="123"/>
      <c r="DR59" s="123"/>
      <c r="DS59" s="123"/>
      <c r="DT59" s="123"/>
      <c r="DU59" s="123"/>
      <c r="DV59" s="123"/>
      <c r="DW59" s="123"/>
      <c r="DX59" s="123"/>
      <c r="DY59" s="123"/>
      <c r="DZ59" s="123"/>
      <c r="EA59" s="123"/>
    </row>
    <row r="60" spans="1:65">
      <c r="A60" s="86" t="s">
        <v>251</v>
      </c>
      <c r="B60" s="200" t="s">
        <v>252</v>
      </c>
      <c r="C60" s="208">
        <v>0.253682642130136</v>
      </c>
      <c r="D60" s="208">
        <v>0.0978588462539752</v>
      </c>
      <c r="E60" s="208">
        <v>0</v>
      </c>
      <c r="F60" s="208">
        <v>0</v>
      </c>
      <c r="G60" s="208">
        <v>0.0538841014741269</v>
      </c>
      <c r="H60" s="208">
        <v>3.98752661051641</v>
      </c>
      <c r="I60" s="208">
        <v>14.898965537317</v>
      </c>
      <c r="J60" s="208">
        <v>3.77858403455127</v>
      </c>
      <c r="K60" s="208">
        <v>0</v>
      </c>
      <c r="L60" s="208">
        <v>0</v>
      </c>
      <c r="M60" s="208">
        <v>0.0245507838114274</v>
      </c>
      <c r="N60" s="208">
        <v>1.09950716123563</v>
      </c>
      <c r="O60" s="208">
        <v>0.301937219438537</v>
      </c>
      <c r="P60" s="208">
        <v>0.408377667017664</v>
      </c>
      <c r="Q60" s="208">
        <v>0.450374615521732</v>
      </c>
      <c r="R60" s="208">
        <v>0.0699927668948305</v>
      </c>
      <c r="S60" s="208">
        <v>0.00816762589640493</v>
      </c>
      <c r="T60" s="208">
        <v>3.61942300020164</v>
      </c>
      <c r="U60" s="208">
        <v>0.814653487245306</v>
      </c>
      <c r="V60" s="208">
        <v>0.109704742395346</v>
      </c>
      <c r="W60" s="208">
        <v>12.9827815831785</v>
      </c>
      <c r="X60" s="208">
        <v>1.4889095834297</v>
      </c>
      <c r="Y60" s="208">
        <v>0.144112725756624</v>
      </c>
      <c r="Z60" s="208">
        <v>1.0772508918797</v>
      </c>
      <c r="AA60" s="208">
        <v>0.277681579637787</v>
      </c>
      <c r="AB60" s="208">
        <v>0.607040887228351</v>
      </c>
      <c r="AC60" s="208">
        <v>1.77246935431867</v>
      </c>
      <c r="AD60" s="208">
        <v>2.61002529145716</v>
      </c>
      <c r="AE60" s="208">
        <v>2.51474008427648</v>
      </c>
      <c r="AF60" s="208">
        <v>0.016489368617112</v>
      </c>
      <c r="AG60" s="208">
        <v>4.72700496310512</v>
      </c>
      <c r="AH60" s="208">
        <v>0.260713200571875</v>
      </c>
      <c r="AI60" s="208">
        <v>0.17807043185126</v>
      </c>
      <c r="AJ60" s="208">
        <v>0.568259947418454</v>
      </c>
      <c r="AK60" s="208">
        <v>12.8806069206747</v>
      </c>
      <c r="AL60" s="208">
        <v>9.19801211210129</v>
      </c>
      <c r="AM60" s="208">
        <v>0</v>
      </c>
      <c r="AN60" s="208">
        <v>0</v>
      </c>
      <c r="AO60" s="208">
        <v>0</v>
      </c>
      <c r="AP60" s="208">
        <v>0.0652926878861071</v>
      </c>
      <c r="AQ60" s="208">
        <v>0</v>
      </c>
      <c r="AR60" s="208">
        <v>0.484524104106111</v>
      </c>
      <c r="AS60" s="208">
        <v>0</v>
      </c>
      <c r="AT60" s="208">
        <v>0</v>
      </c>
      <c r="AU60" s="208">
        <v>0</v>
      </c>
      <c r="AV60" s="208">
        <v>0.0588718220750929</v>
      </c>
      <c r="AW60" s="208">
        <v>0.152022078707901</v>
      </c>
      <c r="AX60" s="208">
        <v>0.175905503602859</v>
      </c>
      <c r="AY60" s="208">
        <v>0.734332157466927</v>
      </c>
      <c r="AZ60" s="208">
        <v>0.54218679355488</v>
      </c>
      <c r="BA60" s="208">
        <v>0.0495226210771266</v>
      </c>
      <c r="BB60" s="208">
        <v>0</v>
      </c>
      <c r="BC60" s="209">
        <v>83.5440175358812</v>
      </c>
      <c r="BD60" s="210">
        <v>0</v>
      </c>
      <c r="BE60" s="208">
        <v>39.4266272552672</v>
      </c>
      <c r="BF60" s="208">
        <v>39.4266272552672</v>
      </c>
      <c r="BG60" s="208">
        <v>0</v>
      </c>
      <c r="BH60" s="208">
        <v>0</v>
      </c>
      <c r="BI60" s="208">
        <v>2.84750343303553</v>
      </c>
      <c r="BJ60" s="208">
        <v>0</v>
      </c>
      <c r="BK60" s="208">
        <v>0</v>
      </c>
      <c r="BL60" s="211">
        <v>42.2741306883027</v>
      </c>
      <c r="BM60" s="213">
        <v>125.818148224184</v>
      </c>
    </row>
    <row r="61" spans="1:65">
      <c r="A61" s="86" t="s">
        <v>253</v>
      </c>
      <c r="B61" s="200" t="s">
        <v>254</v>
      </c>
      <c r="C61" s="208">
        <v>0.0959956098868471</v>
      </c>
      <c r="D61" s="208">
        <v>0.337137077330704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15.0941299435779</v>
      </c>
      <c r="Y61" s="208">
        <v>0</v>
      </c>
      <c r="Z61" s="208">
        <v>0</v>
      </c>
      <c r="AA61" s="208">
        <v>0</v>
      </c>
      <c r="AB61" s="208">
        <v>0</v>
      </c>
      <c r="AC61" s="208">
        <v>0</v>
      </c>
      <c r="AD61" s="208">
        <v>0</v>
      </c>
      <c r="AE61" s="208">
        <v>0</v>
      </c>
      <c r="AF61" s="208">
        <v>0</v>
      </c>
      <c r="AG61" s="208">
        <v>0</v>
      </c>
      <c r="AH61" s="208">
        <v>0</v>
      </c>
      <c r="AI61" s="208">
        <v>0.888537938716672</v>
      </c>
      <c r="AJ61" s="208">
        <v>0.358513263442595</v>
      </c>
      <c r="AK61" s="208">
        <v>25.3254619011825</v>
      </c>
      <c r="AL61" s="208">
        <v>0</v>
      </c>
      <c r="AM61" s="208">
        <v>0</v>
      </c>
      <c r="AN61" s="208">
        <v>0</v>
      </c>
      <c r="AO61" s="208">
        <v>0</v>
      </c>
      <c r="AP61" s="208">
        <v>0</v>
      </c>
      <c r="AQ61" s="208">
        <v>0</v>
      </c>
      <c r="AR61" s="208">
        <v>0</v>
      </c>
      <c r="AS61" s="208">
        <v>0</v>
      </c>
      <c r="AT61" s="208">
        <v>0</v>
      </c>
      <c r="AU61" s="208">
        <v>0</v>
      </c>
      <c r="AV61" s="208">
        <v>0.966107127459687</v>
      </c>
      <c r="AW61" s="208">
        <v>0</v>
      </c>
      <c r="AX61" s="208">
        <v>0</v>
      </c>
      <c r="AY61" s="208">
        <v>0.315566627818004</v>
      </c>
      <c r="AZ61" s="208">
        <v>0</v>
      </c>
      <c r="BA61" s="208">
        <v>0</v>
      </c>
      <c r="BB61" s="208">
        <v>0</v>
      </c>
      <c r="BC61" s="209">
        <v>43.3814494894149</v>
      </c>
      <c r="BD61" s="210">
        <v>0</v>
      </c>
      <c r="BE61" s="208">
        <v>0.466384630888914</v>
      </c>
      <c r="BF61" s="208">
        <v>0.466384630888914</v>
      </c>
      <c r="BG61" s="208">
        <v>0</v>
      </c>
      <c r="BH61" s="208">
        <v>0</v>
      </c>
      <c r="BI61" s="208">
        <v>0</v>
      </c>
      <c r="BJ61" s="208">
        <v>0</v>
      </c>
      <c r="BK61" s="208">
        <v>0</v>
      </c>
      <c r="BL61" s="211">
        <v>0.466384630888914</v>
      </c>
      <c r="BM61" s="213">
        <v>43.8478341203038</v>
      </c>
    </row>
    <row r="62" spans="1:65">
      <c r="A62" s="86" t="s">
        <v>255</v>
      </c>
      <c r="B62" s="200" t="s">
        <v>256</v>
      </c>
      <c r="C62" s="208">
        <v>0</v>
      </c>
      <c r="D62" s="208">
        <v>0.353411382989611</v>
      </c>
      <c r="E62" s="208">
        <v>0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</v>
      </c>
      <c r="R62" s="208">
        <v>0</v>
      </c>
      <c r="S62" s="208">
        <v>0</v>
      </c>
      <c r="T62" s="208">
        <v>0</v>
      </c>
      <c r="U62" s="208">
        <v>0</v>
      </c>
      <c r="V62" s="208">
        <v>0</v>
      </c>
      <c r="W62" s="208">
        <v>0</v>
      </c>
      <c r="X62" s="208">
        <v>0</v>
      </c>
      <c r="Y62" s="208">
        <v>0</v>
      </c>
      <c r="Z62" s="208">
        <v>0</v>
      </c>
      <c r="AA62" s="208">
        <v>0</v>
      </c>
      <c r="AB62" s="208">
        <v>0</v>
      </c>
      <c r="AC62" s="208">
        <v>0</v>
      </c>
      <c r="AD62" s="208">
        <v>0</v>
      </c>
      <c r="AE62" s="208">
        <v>0</v>
      </c>
      <c r="AF62" s="208">
        <v>0</v>
      </c>
      <c r="AG62" s="208">
        <v>0</v>
      </c>
      <c r="AH62" s="208">
        <v>0</v>
      </c>
      <c r="AI62" s="208">
        <v>1.26972466730292</v>
      </c>
      <c r="AJ62" s="208">
        <v>1.04973692664078</v>
      </c>
      <c r="AK62" s="208">
        <v>27.1055490384458</v>
      </c>
      <c r="AL62" s="208">
        <v>0</v>
      </c>
      <c r="AM62" s="208">
        <v>0</v>
      </c>
      <c r="AN62" s="208">
        <v>0</v>
      </c>
      <c r="AO62" s="208">
        <v>0</v>
      </c>
      <c r="AP62" s="208">
        <v>0</v>
      </c>
      <c r="AQ62" s="208">
        <v>0</v>
      </c>
      <c r="AR62" s="208">
        <v>0</v>
      </c>
      <c r="AS62" s="208">
        <v>0</v>
      </c>
      <c r="AT62" s="208">
        <v>0</v>
      </c>
      <c r="AU62" s="208">
        <v>0</v>
      </c>
      <c r="AV62" s="208">
        <v>0.734511702031737</v>
      </c>
      <c r="AW62" s="208">
        <v>0</v>
      </c>
      <c r="AX62" s="208">
        <v>0</v>
      </c>
      <c r="AY62" s="208">
        <v>0.128853079266634</v>
      </c>
      <c r="AZ62" s="208">
        <v>0</v>
      </c>
      <c r="BA62" s="208">
        <v>0.425783099479</v>
      </c>
      <c r="BB62" s="208">
        <v>0</v>
      </c>
      <c r="BC62" s="209">
        <v>31.0675698961565</v>
      </c>
      <c r="BD62" s="210">
        <v>0</v>
      </c>
      <c r="BE62" s="208">
        <v>1.39937734260351</v>
      </c>
      <c r="BF62" s="208">
        <v>1.39937734260351</v>
      </c>
      <c r="BG62" s="208">
        <v>0</v>
      </c>
      <c r="BH62" s="208">
        <v>0</v>
      </c>
      <c r="BI62" s="208">
        <v>0</v>
      </c>
      <c r="BJ62" s="208">
        <v>0</v>
      </c>
      <c r="BK62" s="208">
        <v>0</v>
      </c>
      <c r="BL62" s="211">
        <v>1.39937734260351</v>
      </c>
      <c r="BM62" s="213">
        <v>32.46694723876</v>
      </c>
    </row>
    <row r="63" spans="1:65">
      <c r="A63" s="86" t="s">
        <v>257</v>
      </c>
      <c r="B63" s="200" t="s">
        <v>258</v>
      </c>
      <c r="C63" s="208">
        <v>6.03719115769594</v>
      </c>
      <c r="D63" s="208">
        <v>11.3132749561112</v>
      </c>
      <c r="E63" s="208">
        <v>0.0670064006836948</v>
      </c>
      <c r="F63" s="208">
        <v>0</v>
      </c>
      <c r="G63" s="208">
        <v>0.0255339832105611</v>
      </c>
      <c r="H63" s="208">
        <v>0</v>
      </c>
      <c r="I63" s="208">
        <v>2.70437597782759</v>
      </c>
      <c r="J63" s="208">
        <v>4.51896501955134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0.393672484260101</v>
      </c>
      <c r="Q63" s="208">
        <v>0</v>
      </c>
      <c r="R63" s="208">
        <v>0</v>
      </c>
      <c r="S63" s="208">
        <v>0</v>
      </c>
      <c r="T63" s="208">
        <v>2.4277538578414</v>
      </c>
      <c r="U63" s="208">
        <v>0.46445933431094</v>
      </c>
      <c r="V63" s="208">
        <v>0.0167294857182386</v>
      </c>
      <c r="W63" s="208">
        <v>2.10546968602055</v>
      </c>
      <c r="X63" s="208">
        <v>5.21358764314133</v>
      </c>
      <c r="Y63" s="208">
        <v>0.505159474741219</v>
      </c>
      <c r="Z63" s="208">
        <v>0.653467212512769</v>
      </c>
      <c r="AA63" s="208">
        <v>0</v>
      </c>
      <c r="AB63" s="208">
        <v>0.181211264653151</v>
      </c>
      <c r="AC63" s="208">
        <v>1.08822513425766</v>
      </c>
      <c r="AD63" s="208">
        <v>4.42182844258387</v>
      </c>
      <c r="AE63" s="208">
        <v>0.104758282468288</v>
      </c>
      <c r="AF63" s="208">
        <v>0.0141962367756191</v>
      </c>
      <c r="AG63" s="208">
        <v>1.81233930042743</v>
      </c>
      <c r="AH63" s="208">
        <v>0.16118381433148</v>
      </c>
      <c r="AI63" s="208">
        <v>0.110583568865763</v>
      </c>
      <c r="AJ63" s="208">
        <v>0.0545207868862969</v>
      </c>
      <c r="AK63" s="208">
        <v>33.4333334615718</v>
      </c>
      <c r="AL63" s="208">
        <v>0.162725001412891</v>
      </c>
      <c r="AM63" s="208">
        <v>0</v>
      </c>
      <c r="AN63" s="208">
        <v>0</v>
      </c>
      <c r="AO63" s="208">
        <v>0</v>
      </c>
      <c r="AP63" s="208">
        <v>0</v>
      </c>
      <c r="AQ63" s="208">
        <v>0.150949302642404</v>
      </c>
      <c r="AR63" s="208">
        <v>1.07211147348866</v>
      </c>
      <c r="AS63" s="208">
        <v>0</v>
      </c>
      <c r="AT63" s="208">
        <v>0</v>
      </c>
      <c r="AU63" s="208">
        <v>0</v>
      </c>
      <c r="AV63" s="208">
        <v>0.557820651275364</v>
      </c>
      <c r="AW63" s="208">
        <v>0</v>
      </c>
      <c r="AX63" s="208">
        <v>0.015097368515655</v>
      </c>
      <c r="AY63" s="208">
        <v>0.599118562393108</v>
      </c>
      <c r="AZ63" s="208">
        <v>0.142313711565995</v>
      </c>
      <c r="BA63" s="208">
        <v>0.0603341778229149</v>
      </c>
      <c r="BB63" s="208">
        <v>0</v>
      </c>
      <c r="BC63" s="209">
        <v>80.5892972155652</v>
      </c>
      <c r="BD63" s="210">
        <v>0</v>
      </c>
      <c r="BE63" s="208">
        <v>14.9543869047108</v>
      </c>
      <c r="BF63" s="208">
        <v>14.9543869047108</v>
      </c>
      <c r="BG63" s="208">
        <v>0</v>
      </c>
      <c r="BH63" s="208">
        <v>0</v>
      </c>
      <c r="BI63" s="208">
        <v>3.46304960996406</v>
      </c>
      <c r="BJ63" s="208">
        <v>0</v>
      </c>
      <c r="BK63" s="208">
        <v>0</v>
      </c>
      <c r="BL63" s="211">
        <v>18.4174365146749</v>
      </c>
      <c r="BM63" s="213">
        <v>99.0067337302401</v>
      </c>
    </row>
    <row r="64" spans="1:65">
      <c r="A64" s="86" t="s">
        <v>259</v>
      </c>
      <c r="B64" s="200" t="s">
        <v>260</v>
      </c>
      <c r="C64" s="208">
        <v>0.346798626826873</v>
      </c>
      <c r="D64" s="208">
        <v>0.491783522746283</v>
      </c>
      <c r="E64" s="208">
        <v>0</v>
      </c>
      <c r="F64" s="208">
        <v>0.00022716337120194</v>
      </c>
      <c r="G64" s="208">
        <v>0.0559433943091191</v>
      </c>
      <c r="H64" s="208">
        <v>0.542731302244663</v>
      </c>
      <c r="I64" s="208">
        <v>0.0518271407375601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0.164497537551392</v>
      </c>
      <c r="Q64" s="208">
        <v>0</v>
      </c>
      <c r="R64" s="208">
        <v>0</v>
      </c>
      <c r="S64" s="208">
        <v>0</v>
      </c>
      <c r="T64" s="208">
        <v>0</v>
      </c>
      <c r="U64" s="208">
        <v>0</v>
      </c>
      <c r="V64" s="208">
        <v>0</v>
      </c>
      <c r="W64" s="208">
        <v>2.53775100462225</v>
      </c>
      <c r="X64" s="208">
        <v>3.88280335369659</v>
      </c>
      <c r="Y64" s="208">
        <v>9.28781127479133</v>
      </c>
      <c r="Z64" s="208">
        <v>65.2712510994654</v>
      </c>
      <c r="AA64" s="208">
        <v>0.0572332166158657</v>
      </c>
      <c r="AB64" s="208">
        <v>1.74914409917861</v>
      </c>
      <c r="AC64" s="208">
        <v>31.5870470744166</v>
      </c>
      <c r="AD64" s="208">
        <v>10.2829097500157</v>
      </c>
      <c r="AE64" s="208">
        <v>14.0790269470631</v>
      </c>
      <c r="AF64" s="208">
        <v>0.175307279112502</v>
      </c>
      <c r="AG64" s="208">
        <v>4.41172533970029</v>
      </c>
      <c r="AH64" s="208">
        <v>0.511951318055477</v>
      </c>
      <c r="AI64" s="208">
        <v>0.118629468398882</v>
      </c>
      <c r="AJ64" s="208">
        <v>0.0821157700185818</v>
      </c>
      <c r="AK64" s="208">
        <v>12.7530435927712</v>
      </c>
      <c r="AL64" s="208">
        <v>3.36424688467921</v>
      </c>
      <c r="AM64" s="208">
        <v>0</v>
      </c>
      <c r="AN64" s="208">
        <v>0</v>
      </c>
      <c r="AO64" s="208">
        <v>0</v>
      </c>
      <c r="AP64" s="208">
        <v>0</v>
      </c>
      <c r="AQ64" s="208">
        <v>0</v>
      </c>
      <c r="AR64" s="208">
        <v>0</v>
      </c>
      <c r="AS64" s="208">
        <v>0</v>
      </c>
      <c r="AT64" s="208">
        <v>0</v>
      </c>
      <c r="AU64" s="208">
        <v>0</v>
      </c>
      <c r="AV64" s="208">
        <v>0</v>
      </c>
      <c r="AW64" s="208">
        <v>0.0368395806955354</v>
      </c>
      <c r="AX64" s="208">
        <v>0.168584084773311</v>
      </c>
      <c r="AY64" s="208">
        <v>0.196355165323733</v>
      </c>
      <c r="AZ64" s="208">
        <v>0</v>
      </c>
      <c r="BA64" s="208">
        <v>0</v>
      </c>
      <c r="BB64" s="208">
        <v>0</v>
      </c>
      <c r="BC64" s="209">
        <v>162.207584991181</v>
      </c>
      <c r="BD64" s="210">
        <v>0</v>
      </c>
      <c r="BE64" s="208">
        <v>50.7802674395024</v>
      </c>
      <c r="BF64" s="208">
        <v>50.7802674395024</v>
      </c>
      <c r="BG64" s="208">
        <v>0</v>
      </c>
      <c r="BH64" s="208">
        <v>0</v>
      </c>
      <c r="BI64" s="208">
        <v>0.107035682640102</v>
      </c>
      <c r="BJ64" s="208">
        <v>0</v>
      </c>
      <c r="BK64" s="208">
        <v>0</v>
      </c>
      <c r="BL64" s="211">
        <v>50.8873031221425</v>
      </c>
      <c r="BM64" s="213">
        <v>213.094888113324</v>
      </c>
    </row>
    <row r="65" spans="1:65">
      <c r="A65" s="86" t="s">
        <v>261</v>
      </c>
      <c r="B65" s="200" t="s">
        <v>262</v>
      </c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  <c r="I65" s="208">
        <v>0</v>
      </c>
      <c r="J65" s="208">
        <v>0</v>
      </c>
      <c r="K65" s="208">
        <v>0</v>
      </c>
      <c r="L65" s="208">
        <v>0</v>
      </c>
      <c r="M65" s="208">
        <v>0</v>
      </c>
      <c r="N65" s="208">
        <v>0</v>
      </c>
      <c r="O65" s="208">
        <v>0</v>
      </c>
      <c r="P65" s="208">
        <v>0</v>
      </c>
      <c r="Q65" s="208">
        <v>0</v>
      </c>
      <c r="R65" s="208">
        <v>0</v>
      </c>
      <c r="S65" s="208">
        <v>0</v>
      </c>
      <c r="T65" s="208">
        <v>0</v>
      </c>
      <c r="U65" s="208">
        <v>0</v>
      </c>
      <c r="V65" s="208">
        <v>0</v>
      </c>
      <c r="W65" s="208">
        <v>0</v>
      </c>
      <c r="X65" s="208">
        <v>0.684335255438162</v>
      </c>
      <c r="Y65" s="208">
        <v>31.6577658698598</v>
      </c>
      <c r="Z65" s="208">
        <v>0</v>
      </c>
      <c r="AA65" s="208">
        <v>0</v>
      </c>
      <c r="AB65" s="208">
        <v>0</v>
      </c>
      <c r="AC65" s="208">
        <v>0.207863540257734</v>
      </c>
      <c r="AD65" s="208">
        <v>0.394703354625479</v>
      </c>
      <c r="AE65" s="208">
        <v>0</v>
      </c>
      <c r="AF65" s="208">
        <v>0</v>
      </c>
      <c r="AG65" s="208">
        <v>0</v>
      </c>
      <c r="AH65" s="208">
        <v>0</v>
      </c>
      <c r="AI65" s="208">
        <v>0</v>
      </c>
      <c r="AJ65" s="208">
        <v>0</v>
      </c>
      <c r="AK65" s="208">
        <v>0</v>
      </c>
      <c r="AL65" s="208">
        <v>0</v>
      </c>
      <c r="AM65" s="208">
        <v>0</v>
      </c>
      <c r="AN65" s="208">
        <v>0</v>
      </c>
      <c r="AO65" s="208">
        <v>0</v>
      </c>
      <c r="AP65" s="208">
        <v>0</v>
      </c>
      <c r="AQ65" s="208">
        <v>0</v>
      </c>
      <c r="AR65" s="208">
        <v>0</v>
      </c>
      <c r="AS65" s="208">
        <v>0</v>
      </c>
      <c r="AT65" s="208">
        <v>0</v>
      </c>
      <c r="AU65" s="208">
        <v>0</v>
      </c>
      <c r="AV65" s="208">
        <v>0</v>
      </c>
      <c r="AW65" s="208">
        <v>0</v>
      </c>
      <c r="AX65" s="208">
        <v>0</v>
      </c>
      <c r="AY65" s="208">
        <v>0</v>
      </c>
      <c r="AZ65" s="208">
        <v>0</v>
      </c>
      <c r="BA65" s="208">
        <v>0</v>
      </c>
      <c r="BB65" s="208">
        <v>0</v>
      </c>
      <c r="BC65" s="209">
        <v>32.9446680201812</v>
      </c>
      <c r="BD65" s="210">
        <v>0</v>
      </c>
      <c r="BE65" s="208">
        <v>0.848885664893712</v>
      </c>
      <c r="BF65" s="208">
        <v>0.848885664893712</v>
      </c>
      <c r="BG65" s="208">
        <v>0</v>
      </c>
      <c r="BH65" s="208">
        <v>0</v>
      </c>
      <c r="BI65" s="208">
        <v>0</v>
      </c>
      <c r="BJ65" s="208">
        <v>0</v>
      </c>
      <c r="BK65" s="208">
        <v>0</v>
      </c>
      <c r="BL65" s="211">
        <v>0.848885664893712</v>
      </c>
      <c r="BM65" s="213">
        <v>33.7935536850749</v>
      </c>
    </row>
    <row r="66" spans="1:65">
      <c r="A66" s="86" t="s">
        <v>263</v>
      </c>
      <c r="B66" s="200" t="s">
        <v>264</v>
      </c>
      <c r="C66" s="208">
        <v>0</v>
      </c>
      <c r="D66" s="208">
        <v>0</v>
      </c>
      <c r="E66" s="208">
        <v>0</v>
      </c>
      <c r="F66" s="208">
        <v>0</v>
      </c>
      <c r="G66" s="208">
        <v>0</v>
      </c>
      <c r="H66" s="208">
        <v>0.79339775374999</v>
      </c>
      <c r="I66" s="208">
        <v>0.730939712090291</v>
      </c>
      <c r="J66" s="208">
        <v>0</v>
      </c>
      <c r="K66" s="208">
        <v>0</v>
      </c>
      <c r="L66" s="208">
        <v>0</v>
      </c>
      <c r="M66" s="208">
        <v>0</v>
      </c>
      <c r="N66" s="208">
        <v>0</v>
      </c>
      <c r="O66" s="208">
        <v>0</v>
      </c>
      <c r="P66" s="208">
        <v>0.249594523842775</v>
      </c>
      <c r="Q66" s="208">
        <v>0.260875732208341</v>
      </c>
      <c r="R66" s="208">
        <v>0</v>
      </c>
      <c r="S66" s="208">
        <v>0</v>
      </c>
      <c r="T66" s="208">
        <v>0</v>
      </c>
      <c r="U66" s="208">
        <v>0.201521906657956</v>
      </c>
      <c r="V66" s="208">
        <v>0</v>
      </c>
      <c r="W66" s="208">
        <v>0.126636133013012</v>
      </c>
      <c r="X66" s="208">
        <v>0.101514249869762</v>
      </c>
      <c r="Y66" s="208">
        <v>9.12543727326906</v>
      </c>
      <c r="Z66" s="208">
        <v>7.12833700593743</v>
      </c>
      <c r="AA66" s="208">
        <v>0.107077907981926</v>
      </c>
      <c r="AB66" s="208">
        <v>5.82300161746585</v>
      </c>
      <c r="AC66" s="208">
        <v>2.75805517769148</v>
      </c>
      <c r="AD66" s="208">
        <v>1.35783009370046</v>
      </c>
      <c r="AE66" s="208">
        <v>5.3102465582565</v>
      </c>
      <c r="AF66" s="208">
        <v>0.0984005370883082</v>
      </c>
      <c r="AG66" s="208">
        <v>10.7127500525744</v>
      </c>
      <c r="AH66" s="208">
        <v>0.203049290091164</v>
      </c>
      <c r="AI66" s="208">
        <v>0</v>
      </c>
      <c r="AJ66" s="208">
        <v>0.142822396110044</v>
      </c>
      <c r="AK66" s="208">
        <v>2.96604765970692</v>
      </c>
      <c r="AL66" s="208">
        <v>0.102238121549636</v>
      </c>
      <c r="AM66" s="208">
        <v>0</v>
      </c>
      <c r="AN66" s="208">
        <v>0</v>
      </c>
      <c r="AO66" s="208">
        <v>0</v>
      </c>
      <c r="AP66" s="208">
        <v>0</v>
      </c>
      <c r="AQ66" s="208">
        <v>0</v>
      </c>
      <c r="AR66" s="208">
        <v>0</v>
      </c>
      <c r="AS66" s="208">
        <v>0</v>
      </c>
      <c r="AT66" s="208">
        <v>0</v>
      </c>
      <c r="AU66" s="208">
        <v>0</v>
      </c>
      <c r="AV66" s="208">
        <v>0.0328128885847846</v>
      </c>
      <c r="AW66" s="208">
        <v>0</v>
      </c>
      <c r="AX66" s="208">
        <v>0</v>
      </c>
      <c r="AY66" s="208">
        <v>0</v>
      </c>
      <c r="AZ66" s="208">
        <v>0</v>
      </c>
      <c r="BA66" s="208">
        <v>0</v>
      </c>
      <c r="BB66" s="208">
        <v>0</v>
      </c>
      <c r="BC66" s="209">
        <v>48.3325865914401</v>
      </c>
      <c r="BD66" s="210">
        <v>0</v>
      </c>
      <c r="BE66" s="208">
        <v>31.8921927146573</v>
      </c>
      <c r="BF66" s="208">
        <v>31.8921927146573</v>
      </c>
      <c r="BG66" s="208">
        <v>0</v>
      </c>
      <c r="BH66" s="208">
        <v>0</v>
      </c>
      <c r="BI66" s="208">
        <v>0</v>
      </c>
      <c r="BJ66" s="208">
        <v>0</v>
      </c>
      <c r="BK66" s="208">
        <v>0</v>
      </c>
      <c r="BL66" s="211">
        <v>31.8921927146573</v>
      </c>
      <c r="BM66" s="213">
        <v>80.2247793060974</v>
      </c>
    </row>
    <row r="67" spans="1:65">
      <c r="A67" s="86" t="s">
        <v>265</v>
      </c>
      <c r="B67" s="200" t="s">
        <v>266</v>
      </c>
      <c r="C67" s="208">
        <v>0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208">
        <v>0</v>
      </c>
      <c r="J67" s="208">
        <v>0</v>
      </c>
      <c r="K67" s="208">
        <v>0</v>
      </c>
      <c r="L67" s="208">
        <v>0</v>
      </c>
      <c r="M67" s="208">
        <v>0</v>
      </c>
      <c r="N67" s="208">
        <v>0</v>
      </c>
      <c r="O67" s="208">
        <v>0</v>
      </c>
      <c r="P67" s="208">
        <v>0</v>
      </c>
      <c r="Q67" s="208">
        <v>0</v>
      </c>
      <c r="R67" s="208">
        <v>0</v>
      </c>
      <c r="S67" s="208">
        <v>0</v>
      </c>
      <c r="T67" s="208">
        <v>0</v>
      </c>
      <c r="U67" s="208">
        <v>0</v>
      </c>
      <c r="V67" s="208">
        <v>0</v>
      </c>
      <c r="W67" s="208">
        <v>0</v>
      </c>
      <c r="X67" s="208">
        <v>0</v>
      </c>
      <c r="Y67" s="208">
        <v>0.279744814585253</v>
      </c>
      <c r="Z67" s="208">
        <v>0</v>
      </c>
      <c r="AA67" s="208">
        <v>0</v>
      </c>
      <c r="AB67" s="208">
        <v>0.64524559854557</v>
      </c>
      <c r="AC67" s="208">
        <v>5.20677779447212</v>
      </c>
      <c r="AD67" s="208">
        <v>0</v>
      </c>
      <c r="AE67" s="208">
        <v>2.22809007207418</v>
      </c>
      <c r="AF67" s="208">
        <v>0.000526439426284985</v>
      </c>
      <c r="AG67" s="208">
        <v>0</v>
      </c>
      <c r="AH67" s="208">
        <v>0.489939933191477</v>
      </c>
      <c r="AI67" s="208">
        <v>0</v>
      </c>
      <c r="AJ67" s="208">
        <v>0</v>
      </c>
      <c r="AK67" s="208">
        <v>0.207566855416176</v>
      </c>
      <c r="AL67" s="208">
        <v>0.900305349753289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9">
        <v>9.95819685746435</v>
      </c>
      <c r="BD67" s="210">
        <v>0</v>
      </c>
      <c r="BE67" s="208">
        <v>0.305547753498492</v>
      </c>
      <c r="BF67" s="208">
        <v>0.305547753498492</v>
      </c>
      <c r="BG67" s="208">
        <v>0</v>
      </c>
      <c r="BH67" s="208">
        <v>0</v>
      </c>
      <c r="BI67" s="208">
        <v>0</v>
      </c>
      <c r="BJ67" s="208">
        <v>0</v>
      </c>
      <c r="BK67" s="208">
        <v>0</v>
      </c>
      <c r="BL67" s="211">
        <v>0.305547753498492</v>
      </c>
      <c r="BM67" s="213">
        <v>10.2637446109628</v>
      </c>
    </row>
    <row r="68" spans="1:65">
      <c r="A68" s="86" t="s">
        <v>267</v>
      </c>
      <c r="B68" s="200" t="s">
        <v>268</v>
      </c>
      <c r="C68" s="208">
        <v>0.222428531547078</v>
      </c>
      <c r="D68" s="208">
        <v>0.813106480321978</v>
      </c>
      <c r="E68" s="208">
        <v>0</v>
      </c>
      <c r="F68" s="208">
        <v>2.71264903617258e-5</v>
      </c>
      <c r="G68" s="208">
        <v>0.0556997603278482</v>
      </c>
      <c r="H68" s="208">
        <v>3.81911243016753</v>
      </c>
      <c r="I68" s="208">
        <v>3.3589640388619</v>
      </c>
      <c r="J68" s="208">
        <v>5.39193622224211</v>
      </c>
      <c r="K68" s="208">
        <v>0</v>
      </c>
      <c r="L68" s="208">
        <v>0.0299451648253061</v>
      </c>
      <c r="M68" s="208">
        <v>0.02903580754929</v>
      </c>
      <c r="N68" s="208">
        <v>0</v>
      </c>
      <c r="O68" s="208">
        <v>1.19823507205842</v>
      </c>
      <c r="P68" s="208">
        <v>0.0892958741004075</v>
      </c>
      <c r="Q68" s="208">
        <v>0</v>
      </c>
      <c r="R68" s="208">
        <v>0.395200067674127</v>
      </c>
      <c r="S68" s="208">
        <v>0</v>
      </c>
      <c r="T68" s="208">
        <v>1.67346182845626</v>
      </c>
      <c r="U68" s="208">
        <v>0.832444941292236</v>
      </c>
      <c r="V68" s="208">
        <v>0.0148705467118407</v>
      </c>
      <c r="W68" s="208">
        <v>0.168533016143464</v>
      </c>
      <c r="X68" s="208">
        <v>0.191530788826604</v>
      </c>
      <c r="Y68" s="208">
        <v>0.826233063200646</v>
      </c>
      <c r="Z68" s="208">
        <v>14.9944094692778</v>
      </c>
      <c r="AA68" s="208">
        <v>0.538827826572212</v>
      </c>
      <c r="AB68" s="208">
        <v>1.45325738184253</v>
      </c>
      <c r="AC68" s="208">
        <v>12.49768308832</v>
      </c>
      <c r="AD68" s="208">
        <v>6.26341415823241</v>
      </c>
      <c r="AE68" s="208">
        <v>2.41515989628354</v>
      </c>
      <c r="AF68" s="208">
        <v>0.148035031431322</v>
      </c>
      <c r="AG68" s="208">
        <v>3.43437148733869</v>
      </c>
      <c r="AH68" s="208">
        <v>1.39056408284523</v>
      </c>
      <c r="AI68" s="208">
        <v>1.60891716609176</v>
      </c>
      <c r="AJ68" s="208">
        <v>0.759540713167727</v>
      </c>
      <c r="AK68" s="208">
        <v>18.3522677350478</v>
      </c>
      <c r="AL68" s="208">
        <v>0.98697069698369</v>
      </c>
      <c r="AM68" s="208">
        <v>0.118033831589074</v>
      </c>
      <c r="AN68" s="208">
        <v>0</v>
      </c>
      <c r="AO68" s="208">
        <v>0</v>
      </c>
      <c r="AP68" s="208">
        <v>0</v>
      </c>
      <c r="AQ68" s="208">
        <v>0.30849789337485</v>
      </c>
      <c r="AR68" s="208">
        <v>8.79684598163723</v>
      </c>
      <c r="AS68" s="208">
        <v>0</v>
      </c>
      <c r="AT68" s="208">
        <v>0</v>
      </c>
      <c r="AU68" s="208">
        <v>0</v>
      </c>
      <c r="AV68" s="208">
        <v>0.181825916892833</v>
      </c>
      <c r="AW68" s="208">
        <v>0</v>
      </c>
      <c r="AX68" s="208">
        <v>0.111911938902598</v>
      </c>
      <c r="AY68" s="208">
        <v>0.617067281421581</v>
      </c>
      <c r="AZ68" s="208">
        <v>0</v>
      </c>
      <c r="BA68" s="208">
        <v>0.0408677071138687</v>
      </c>
      <c r="BB68" s="208">
        <v>0</v>
      </c>
      <c r="BC68" s="209">
        <v>94.1285300451642</v>
      </c>
      <c r="BD68" s="210">
        <v>0</v>
      </c>
      <c r="BE68" s="208">
        <v>50.3584318200191</v>
      </c>
      <c r="BF68" s="208">
        <v>50.3584318200191</v>
      </c>
      <c r="BG68" s="208">
        <v>0</v>
      </c>
      <c r="BH68" s="208">
        <v>0</v>
      </c>
      <c r="BI68" s="208">
        <v>4.20772575383617</v>
      </c>
      <c r="BJ68" s="208">
        <v>6.5182665998269</v>
      </c>
      <c r="BK68" s="208">
        <v>0</v>
      </c>
      <c r="BL68" s="211">
        <v>61.0844241736822</v>
      </c>
      <c r="BM68" s="213">
        <v>155.212954218846</v>
      </c>
    </row>
    <row r="69" spans="1:65">
      <c r="A69" s="86" t="s">
        <v>269</v>
      </c>
      <c r="B69" s="200" t="s">
        <v>270</v>
      </c>
      <c r="C69" s="208">
        <v>0</v>
      </c>
      <c r="D69" s="208">
        <v>0</v>
      </c>
      <c r="E69" s="208">
        <v>0</v>
      </c>
      <c r="F69" s="208">
        <v>0</v>
      </c>
      <c r="G69" s="208">
        <v>0</v>
      </c>
      <c r="H69" s="208">
        <v>0</v>
      </c>
      <c r="I69" s="208">
        <v>0</v>
      </c>
      <c r="J69" s="208">
        <v>0</v>
      </c>
      <c r="K69" s="208">
        <v>0</v>
      </c>
      <c r="L69" s="208">
        <v>0</v>
      </c>
      <c r="M69" s="208">
        <v>0</v>
      </c>
      <c r="N69" s="208">
        <v>0</v>
      </c>
      <c r="O69" s="208">
        <v>0</v>
      </c>
      <c r="P69" s="208">
        <v>0</v>
      </c>
      <c r="Q69" s="208">
        <v>0</v>
      </c>
      <c r="R69" s="208">
        <v>0</v>
      </c>
      <c r="S69" s="208">
        <v>0</v>
      </c>
      <c r="T69" s="208">
        <v>0</v>
      </c>
      <c r="U69" s="208">
        <v>0</v>
      </c>
      <c r="V69" s="208">
        <v>0</v>
      </c>
      <c r="W69" s="208">
        <v>0</v>
      </c>
      <c r="X69" s="208">
        <v>0</v>
      </c>
      <c r="Y69" s="208">
        <v>0</v>
      </c>
      <c r="Z69" s="208">
        <v>0</v>
      </c>
      <c r="AA69" s="208">
        <v>1.15419274883654</v>
      </c>
      <c r="AB69" s="208">
        <v>0</v>
      </c>
      <c r="AC69" s="208">
        <v>0</v>
      </c>
      <c r="AD69" s="208">
        <v>0</v>
      </c>
      <c r="AE69" s="208">
        <v>0</v>
      </c>
      <c r="AF69" s="208">
        <v>0</v>
      </c>
      <c r="AG69" s="208">
        <v>0</v>
      </c>
      <c r="AH69" s="208">
        <v>0.122386946112209</v>
      </c>
      <c r="AI69" s="208">
        <v>0</v>
      </c>
      <c r="AJ69" s="208">
        <v>0</v>
      </c>
      <c r="AK69" s="208">
        <v>0</v>
      </c>
      <c r="AL69" s="208">
        <v>0.824526321017349</v>
      </c>
      <c r="AM69" s="208">
        <v>0</v>
      </c>
      <c r="AN69" s="208">
        <v>0</v>
      </c>
      <c r="AO69" s="208">
        <v>0</v>
      </c>
      <c r="AP69" s="208">
        <v>0</v>
      </c>
      <c r="AQ69" s="208">
        <v>0</v>
      </c>
      <c r="AR69" s="208">
        <v>0</v>
      </c>
      <c r="AS69" s="208">
        <v>0</v>
      </c>
      <c r="AT69" s="208">
        <v>4.63260339624068</v>
      </c>
      <c r="AU69" s="208">
        <v>0.732892427556768</v>
      </c>
      <c r="AV69" s="208">
        <v>0</v>
      </c>
      <c r="AW69" s="208">
        <v>1.8041486377117</v>
      </c>
      <c r="AX69" s="208">
        <v>0.674240094241376</v>
      </c>
      <c r="AY69" s="208">
        <v>4.20052421869171</v>
      </c>
      <c r="AZ69" s="208">
        <v>1.2414685356298</v>
      </c>
      <c r="BA69" s="208">
        <v>2.19058860219213</v>
      </c>
      <c r="BB69" s="208">
        <v>0</v>
      </c>
      <c r="BC69" s="209">
        <v>17.5775719282303</v>
      </c>
      <c r="BD69" s="210">
        <v>0</v>
      </c>
      <c r="BE69" s="208">
        <v>6.80185470573827</v>
      </c>
      <c r="BF69" s="208">
        <v>6.80185470573827</v>
      </c>
      <c r="BG69" s="208">
        <v>0</v>
      </c>
      <c r="BH69" s="208">
        <v>0</v>
      </c>
      <c r="BI69" s="208">
        <v>17.9925286542271</v>
      </c>
      <c r="BJ69" s="208">
        <v>25.4944376495994</v>
      </c>
      <c r="BK69" s="208">
        <v>0</v>
      </c>
      <c r="BL69" s="211">
        <v>50.2888210095648</v>
      </c>
      <c r="BM69" s="213">
        <v>67.866392937795</v>
      </c>
    </row>
    <row r="70" spans="1:65">
      <c r="A70" s="86" t="s">
        <v>271</v>
      </c>
      <c r="B70" s="200" t="s">
        <v>272</v>
      </c>
      <c r="C70" s="208">
        <v>0</v>
      </c>
      <c r="D70" s="208">
        <v>0</v>
      </c>
      <c r="E70" s="208">
        <v>0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8">
        <v>0</v>
      </c>
      <c r="L70" s="208">
        <v>0</v>
      </c>
      <c r="M70" s="208">
        <v>0</v>
      </c>
      <c r="N70" s="208">
        <v>0</v>
      </c>
      <c r="O70" s="208">
        <v>0</v>
      </c>
      <c r="P70" s="208">
        <v>0</v>
      </c>
      <c r="Q70" s="208">
        <v>0.448973065199129</v>
      </c>
      <c r="R70" s="208">
        <v>0</v>
      </c>
      <c r="S70" s="208">
        <v>0</v>
      </c>
      <c r="T70" s="208">
        <v>0</v>
      </c>
      <c r="U70" s="208">
        <v>0</v>
      </c>
      <c r="V70" s="208">
        <v>0</v>
      </c>
      <c r="W70" s="208">
        <v>0</v>
      </c>
      <c r="X70" s="208">
        <v>0</v>
      </c>
      <c r="Y70" s="208">
        <v>0</v>
      </c>
      <c r="Z70" s="208">
        <v>0</v>
      </c>
      <c r="AA70" s="208">
        <v>10.7291316747194</v>
      </c>
      <c r="AB70" s="208">
        <v>0.442840464187195</v>
      </c>
      <c r="AC70" s="208">
        <v>1.28635614782902</v>
      </c>
      <c r="AD70" s="208">
        <v>0</v>
      </c>
      <c r="AE70" s="208">
        <v>1.09854513251651</v>
      </c>
      <c r="AF70" s="208">
        <v>0</v>
      </c>
      <c r="AG70" s="208">
        <v>0.39584067522464</v>
      </c>
      <c r="AH70" s="208">
        <v>0.551526286627936</v>
      </c>
      <c r="AI70" s="208">
        <v>0.290818010220577</v>
      </c>
      <c r="AJ70" s="208">
        <v>0</v>
      </c>
      <c r="AK70" s="208">
        <v>0</v>
      </c>
      <c r="AL70" s="208">
        <v>0.302157061055643</v>
      </c>
      <c r="AM70" s="208">
        <v>0</v>
      </c>
      <c r="AN70" s="208">
        <v>0</v>
      </c>
      <c r="AO70" s="208">
        <v>0</v>
      </c>
      <c r="AP70" s="208">
        <v>0.974647686540604</v>
      </c>
      <c r="AQ70" s="208">
        <v>0</v>
      </c>
      <c r="AR70" s="208">
        <v>0</v>
      </c>
      <c r="AS70" s="208">
        <v>0</v>
      </c>
      <c r="AT70" s="208">
        <v>1.44946675473168</v>
      </c>
      <c r="AU70" s="208">
        <v>0</v>
      </c>
      <c r="AV70" s="208">
        <v>0</v>
      </c>
      <c r="AW70" s="208">
        <v>0</v>
      </c>
      <c r="AX70" s="208">
        <v>0</v>
      </c>
      <c r="AY70" s="208">
        <v>0.0493131818518979</v>
      </c>
      <c r="AZ70" s="208">
        <v>0</v>
      </c>
      <c r="BA70" s="208">
        <v>0.406454580958122</v>
      </c>
      <c r="BB70" s="208">
        <v>0</v>
      </c>
      <c r="BC70" s="209">
        <v>18.4260707216624</v>
      </c>
      <c r="BD70" s="210">
        <v>0</v>
      </c>
      <c r="BE70" s="208">
        <v>10.2006999619755</v>
      </c>
      <c r="BF70" s="208">
        <v>10.2006999619755</v>
      </c>
      <c r="BG70" s="208">
        <v>0</v>
      </c>
      <c r="BH70" s="208">
        <v>0</v>
      </c>
      <c r="BI70" s="208">
        <v>0</v>
      </c>
      <c r="BJ70" s="208">
        <v>0</v>
      </c>
      <c r="BK70" s="208">
        <v>0</v>
      </c>
      <c r="BL70" s="211">
        <v>10.2006999619755</v>
      </c>
      <c r="BM70" s="213">
        <v>28.6267706836379</v>
      </c>
    </row>
    <row r="71" spans="1:65">
      <c r="A71" s="86" t="s">
        <v>273</v>
      </c>
      <c r="B71" s="200" t="s">
        <v>274</v>
      </c>
      <c r="C71" s="208">
        <v>0</v>
      </c>
      <c r="D71" s="208">
        <v>0</v>
      </c>
      <c r="E71" s="208">
        <v>0</v>
      </c>
      <c r="F71" s="208">
        <v>0</v>
      </c>
      <c r="G71" s="208">
        <v>0</v>
      </c>
      <c r="H71" s="208">
        <v>0</v>
      </c>
      <c r="I71" s="208">
        <v>0</v>
      </c>
      <c r="J71" s="208">
        <v>0</v>
      </c>
      <c r="K71" s="208">
        <v>0</v>
      </c>
      <c r="L71" s="208">
        <v>0</v>
      </c>
      <c r="M71" s="208">
        <v>0</v>
      </c>
      <c r="N71" s="208">
        <v>0</v>
      </c>
      <c r="O71" s="208">
        <v>0</v>
      </c>
      <c r="P71" s="208">
        <v>0</v>
      </c>
      <c r="Q71" s="208">
        <v>0</v>
      </c>
      <c r="R71" s="208">
        <v>0</v>
      </c>
      <c r="S71" s="208">
        <v>0</v>
      </c>
      <c r="T71" s="208">
        <v>0</v>
      </c>
      <c r="U71" s="208">
        <v>0</v>
      </c>
      <c r="V71" s="208">
        <v>0</v>
      </c>
      <c r="W71" s="208">
        <v>0</v>
      </c>
      <c r="X71" s="208">
        <v>0</v>
      </c>
      <c r="Y71" s="208">
        <v>0</v>
      </c>
      <c r="Z71" s="208">
        <v>0</v>
      </c>
      <c r="AA71" s="208">
        <v>19.7372436684007</v>
      </c>
      <c r="AB71" s="208">
        <v>0</v>
      </c>
      <c r="AC71" s="208">
        <v>0</v>
      </c>
      <c r="AD71" s="208">
        <v>3.02552788719331</v>
      </c>
      <c r="AE71" s="208">
        <v>0</v>
      </c>
      <c r="AF71" s="208">
        <v>0.00168584660743582</v>
      </c>
      <c r="AG71" s="208">
        <v>1.06197265740169</v>
      </c>
      <c r="AH71" s="208">
        <v>0</v>
      </c>
      <c r="AI71" s="208">
        <v>0</v>
      </c>
      <c r="AJ71" s="208">
        <v>0</v>
      </c>
      <c r="AK71" s="208">
        <v>0</v>
      </c>
      <c r="AL71" s="208">
        <v>0</v>
      </c>
      <c r="AM71" s="208">
        <v>0</v>
      </c>
      <c r="AN71" s="208">
        <v>0</v>
      </c>
      <c r="AO71" s="208">
        <v>0</v>
      </c>
      <c r="AP71" s="208">
        <v>0</v>
      </c>
      <c r="AQ71" s="208">
        <v>0</v>
      </c>
      <c r="AR71" s="208">
        <v>0</v>
      </c>
      <c r="AS71" s="208">
        <v>1.01666337359518</v>
      </c>
      <c r="AT71" s="208">
        <v>0.252138403869901</v>
      </c>
      <c r="AU71" s="208">
        <v>0.390051789607551</v>
      </c>
      <c r="AV71" s="208">
        <v>0</v>
      </c>
      <c r="AW71" s="208">
        <v>1.69508136773689</v>
      </c>
      <c r="AX71" s="208">
        <v>4.86509087966826</v>
      </c>
      <c r="AY71" s="208">
        <v>0</v>
      </c>
      <c r="AZ71" s="208">
        <v>0</v>
      </c>
      <c r="BA71" s="208">
        <v>3.38312165532707</v>
      </c>
      <c r="BB71" s="208">
        <v>0</v>
      </c>
      <c r="BC71" s="209">
        <v>35.428577529408</v>
      </c>
      <c r="BD71" s="210">
        <v>0</v>
      </c>
      <c r="BE71" s="208">
        <v>28.8810467046754</v>
      </c>
      <c r="BF71" s="208">
        <v>28.8810467046754</v>
      </c>
      <c r="BG71" s="208">
        <v>0</v>
      </c>
      <c r="BH71" s="208">
        <v>0</v>
      </c>
      <c r="BI71" s="208">
        <v>107.595869053534</v>
      </c>
      <c r="BJ71" s="208">
        <v>27.434580619178</v>
      </c>
      <c r="BK71" s="208">
        <v>0</v>
      </c>
      <c r="BL71" s="211">
        <v>163.911496377387</v>
      </c>
      <c r="BM71" s="213">
        <v>199.340073906795</v>
      </c>
    </row>
    <row r="72" spans="1:65">
      <c r="A72" s="86" t="s">
        <v>275</v>
      </c>
      <c r="B72" s="200" t="s">
        <v>276</v>
      </c>
      <c r="C72" s="208">
        <v>0</v>
      </c>
      <c r="D72" s="208">
        <v>0</v>
      </c>
      <c r="E72" s="208">
        <v>0</v>
      </c>
      <c r="F72" s="208">
        <v>0</v>
      </c>
      <c r="G72" s="208">
        <v>0</v>
      </c>
      <c r="H72" s="208">
        <v>0</v>
      </c>
      <c r="I72" s="208">
        <v>0</v>
      </c>
      <c r="J72" s="208">
        <v>0</v>
      </c>
      <c r="K72" s="208">
        <v>0</v>
      </c>
      <c r="L72" s="208">
        <v>0</v>
      </c>
      <c r="M72" s="208">
        <v>0</v>
      </c>
      <c r="N72" s="208">
        <v>0</v>
      </c>
      <c r="O72" s="208">
        <v>0</v>
      </c>
      <c r="P72" s="208">
        <v>0</v>
      </c>
      <c r="Q72" s="208">
        <v>0.157433477667311</v>
      </c>
      <c r="R72" s="208">
        <v>0</v>
      </c>
      <c r="S72" s="208">
        <v>0</v>
      </c>
      <c r="T72" s="208">
        <v>0</v>
      </c>
      <c r="U72" s="208">
        <v>0</v>
      </c>
      <c r="V72" s="208">
        <v>0</v>
      </c>
      <c r="W72" s="208">
        <v>0</v>
      </c>
      <c r="X72" s="208">
        <v>0</v>
      </c>
      <c r="Y72" s="208">
        <v>0</v>
      </c>
      <c r="Z72" s="208">
        <v>0</v>
      </c>
      <c r="AA72" s="208">
        <v>1.5327588013053</v>
      </c>
      <c r="AB72" s="208">
        <v>0.0240721163538575</v>
      </c>
      <c r="AC72" s="208">
        <v>0.867829118208023</v>
      </c>
      <c r="AD72" s="208">
        <v>0.124799711896825</v>
      </c>
      <c r="AE72" s="208">
        <v>0</v>
      </c>
      <c r="AF72" s="208">
        <v>0</v>
      </c>
      <c r="AG72" s="208">
        <v>0.0512419269594777</v>
      </c>
      <c r="AH72" s="208">
        <v>0.098860290728661</v>
      </c>
      <c r="AI72" s="208">
        <v>0</v>
      </c>
      <c r="AJ72" s="208">
        <v>0</v>
      </c>
      <c r="AK72" s="208">
        <v>0.31073247869576</v>
      </c>
      <c r="AL72" s="208">
        <v>0.0879048236471044</v>
      </c>
      <c r="AM72" s="208">
        <v>0</v>
      </c>
      <c r="AN72" s="208">
        <v>0</v>
      </c>
      <c r="AO72" s="208">
        <v>0</v>
      </c>
      <c r="AP72" s="208">
        <v>0</v>
      </c>
      <c r="AQ72" s="208">
        <v>0</v>
      </c>
      <c r="AR72" s="208">
        <v>0</v>
      </c>
      <c r="AS72" s="208">
        <v>0</v>
      </c>
      <c r="AT72" s="208">
        <v>0.00927472393553559</v>
      </c>
      <c r="AU72" s="208">
        <v>0</v>
      </c>
      <c r="AV72" s="208">
        <v>0</v>
      </c>
      <c r="AW72" s="208">
        <v>1.09256669651038</v>
      </c>
      <c r="AX72" s="208">
        <v>0</v>
      </c>
      <c r="AY72" s="208">
        <v>0.116175093714391</v>
      </c>
      <c r="AZ72" s="208">
        <v>1.23534588037061</v>
      </c>
      <c r="BA72" s="208">
        <v>0</v>
      </c>
      <c r="BB72" s="208">
        <v>0</v>
      </c>
      <c r="BC72" s="209">
        <v>5.70899513999324</v>
      </c>
      <c r="BD72" s="210">
        <v>0</v>
      </c>
      <c r="BE72" s="208">
        <v>8.15162996085667</v>
      </c>
      <c r="BF72" s="208">
        <v>8.15162996085667</v>
      </c>
      <c r="BG72" s="208">
        <v>0</v>
      </c>
      <c r="BH72" s="208">
        <v>0</v>
      </c>
      <c r="BI72" s="208">
        <v>0.846923470270745</v>
      </c>
      <c r="BJ72" s="208">
        <v>19.4351120735108</v>
      </c>
      <c r="BK72" s="208">
        <v>0</v>
      </c>
      <c r="BL72" s="211">
        <v>28.4336655046382</v>
      </c>
      <c r="BM72" s="213">
        <v>34.1426606446315</v>
      </c>
    </row>
    <row r="73" spans="1:65">
      <c r="A73" s="86" t="s">
        <v>277</v>
      </c>
      <c r="B73" s="200" t="s">
        <v>278</v>
      </c>
      <c r="C73" s="208">
        <v>0</v>
      </c>
      <c r="D73" s="208">
        <v>0.0882623918154129</v>
      </c>
      <c r="E73" s="208">
        <v>0</v>
      </c>
      <c r="F73" s="208">
        <v>0</v>
      </c>
      <c r="G73" s="208">
        <v>0</v>
      </c>
      <c r="H73" s="208">
        <v>0</v>
      </c>
      <c r="I73" s="208">
        <v>0</v>
      </c>
      <c r="J73" s="208">
        <v>0</v>
      </c>
      <c r="K73" s="208">
        <v>0</v>
      </c>
      <c r="L73" s="208">
        <v>0.0416065688728091</v>
      </c>
      <c r="M73" s="208">
        <v>0</v>
      </c>
      <c r="N73" s="208">
        <v>0</v>
      </c>
      <c r="O73" s="208">
        <v>0</v>
      </c>
      <c r="P73" s="208">
        <v>0.0592113936006818</v>
      </c>
      <c r="Q73" s="208">
        <v>0</v>
      </c>
      <c r="R73" s="208">
        <v>0</v>
      </c>
      <c r="S73" s="208">
        <v>0</v>
      </c>
      <c r="T73" s="208">
        <v>0.332897038981468</v>
      </c>
      <c r="U73" s="208">
        <v>0</v>
      </c>
      <c r="V73" s="208">
        <v>0</v>
      </c>
      <c r="W73" s="208">
        <v>0.108901190295879</v>
      </c>
      <c r="X73" s="208">
        <v>0.127003212402945</v>
      </c>
      <c r="Y73" s="208">
        <v>0.0499976867180688</v>
      </c>
      <c r="Z73" s="208">
        <v>0</v>
      </c>
      <c r="AA73" s="208">
        <v>2.18000019253784</v>
      </c>
      <c r="AB73" s="208">
        <v>5.94505338948246</v>
      </c>
      <c r="AC73" s="208">
        <v>8.55765480807963</v>
      </c>
      <c r="AD73" s="208">
        <v>1.55023645850937</v>
      </c>
      <c r="AE73" s="208">
        <v>1.84227948880726</v>
      </c>
      <c r="AF73" s="208">
        <v>0.0242277162461094</v>
      </c>
      <c r="AG73" s="208">
        <v>1.00310166384074</v>
      </c>
      <c r="AH73" s="208">
        <v>1.32688417534642</v>
      </c>
      <c r="AI73" s="208">
        <v>6.1982388363091</v>
      </c>
      <c r="AJ73" s="208">
        <v>0.254839079947046</v>
      </c>
      <c r="AK73" s="208">
        <v>11.4144935201894</v>
      </c>
      <c r="AL73" s="208">
        <v>1.42897693507615</v>
      </c>
      <c r="AM73" s="208">
        <v>2.90234030243856</v>
      </c>
      <c r="AN73" s="208">
        <v>0</v>
      </c>
      <c r="AO73" s="208">
        <v>0</v>
      </c>
      <c r="AP73" s="208">
        <v>0.108669238940273</v>
      </c>
      <c r="AQ73" s="208">
        <v>0</v>
      </c>
      <c r="AR73" s="208">
        <v>0</v>
      </c>
      <c r="AS73" s="208">
        <v>0.52603033453529</v>
      </c>
      <c r="AT73" s="208">
        <v>0.0222400373033504</v>
      </c>
      <c r="AU73" s="208">
        <v>0</v>
      </c>
      <c r="AV73" s="208">
        <v>0.373812894872846</v>
      </c>
      <c r="AW73" s="208">
        <v>0.492573842610314</v>
      </c>
      <c r="AX73" s="208">
        <v>0.220642935379657</v>
      </c>
      <c r="AY73" s="208">
        <v>0.139890265304688</v>
      </c>
      <c r="AZ73" s="208">
        <v>0</v>
      </c>
      <c r="BA73" s="208">
        <v>0.670795022608701</v>
      </c>
      <c r="BB73" s="208">
        <v>0</v>
      </c>
      <c r="BC73" s="209">
        <v>47.9908606210525</v>
      </c>
      <c r="BD73" s="210">
        <v>0</v>
      </c>
      <c r="BE73" s="208">
        <v>22.5490211914039</v>
      </c>
      <c r="BF73" s="208">
        <v>22.5490211914039</v>
      </c>
      <c r="BG73" s="208">
        <v>0</v>
      </c>
      <c r="BH73" s="208">
        <v>0</v>
      </c>
      <c r="BI73" s="208">
        <v>3.71815662179048</v>
      </c>
      <c r="BJ73" s="208">
        <v>15.9511999151681</v>
      </c>
      <c r="BK73" s="208">
        <v>0</v>
      </c>
      <c r="BL73" s="211">
        <v>42.2183777283625</v>
      </c>
      <c r="BM73" s="213">
        <v>90.2092383494149</v>
      </c>
    </row>
    <row r="74" spans="1:65">
      <c r="A74" s="86" t="s">
        <v>279</v>
      </c>
      <c r="B74" s="200" t="s">
        <v>280</v>
      </c>
      <c r="C74" s="208">
        <v>0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8">
        <v>0</v>
      </c>
      <c r="L74" s="208">
        <v>0</v>
      </c>
      <c r="M74" s="208">
        <v>0</v>
      </c>
      <c r="N74" s="208">
        <v>0</v>
      </c>
      <c r="O74" s="208">
        <v>0</v>
      </c>
      <c r="P74" s="208">
        <v>0</v>
      </c>
      <c r="Q74" s="208">
        <v>0</v>
      </c>
      <c r="R74" s="208">
        <v>0</v>
      </c>
      <c r="S74" s="208">
        <v>0</v>
      </c>
      <c r="T74" s="208">
        <v>0</v>
      </c>
      <c r="U74" s="208">
        <v>0</v>
      </c>
      <c r="V74" s="208">
        <v>0</v>
      </c>
      <c r="W74" s="208">
        <v>0</v>
      </c>
      <c r="X74" s="208">
        <v>0</v>
      </c>
      <c r="Y74" s="208">
        <v>0</v>
      </c>
      <c r="Z74" s="208">
        <v>0</v>
      </c>
      <c r="AA74" s="208">
        <v>0</v>
      </c>
      <c r="AB74" s="208">
        <v>0.112691343059177</v>
      </c>
      <c r="AC74" s="208">
        <v>0</v>
      </c>
      <c r="AD74" s="208">
        <v>0</v>
      </c>
      <c r="AE74" s="208">
        <v>0</v>
      </c>
      <c r="AF74" s="208">
        <v>0</v>
      </c>
      <c r="AG74" s="208">
        <v>0</v>
      </c>
      <c r="AH74" s="208">
        <v>0</v>
      </c>
      <c r="AI74" s="208">
        <v>0</v>
      </c>
      <c r="AJ74" s="208">
        <v>0</v>
      </c>
      <c r="AK74" s="208">
        <v>0</v>
      </c>
      <c r="AL74" s="208">
        <v>0</v>
      </c>
      <c r="AM74" s="208">
        <v>0</v>
      </c>
      <c r="AN74" s="208">
        <v>0</v>
      </c>
      <c r="AO74" s="208">
        <v>0</v>
      </c>
      <c r="AP74" s="208">
        <v>0</v>
      </c>
      <c r="AQ74" s="208">
        <v>0</v>
      </c>
      <c r="AR74" s="208">
        <v>0</v>
      </c>
      <c r="AS74" s="208">
        <v>0</v>
      </c>
      <c r="AT74" s="208">
        <v>0</v>
      </c>
      <c r="AU74" s="208">
        <v>0</v>
      </c>
      <c r="AV74" s="208">
        <v>0</v>
      </c>
      <c r="AW74" s="208">
        <v>0</v>
      </c>
      <c r="AX74" s="208">
        <v>0</v>
      </c>
      <c r="AY74" s="208">
        <v>0</v>
      </c>
      <c r="AZ74" s="208">
        <v>0</v>
      </c>
      <c r="BA74" s="208">
        <v>0.918961390799309</v>
      </c>
      <c r="BB74" s="208">
        <v>0</v>
      </c>
      <c r="BC74" s="209">
        <v>1.03165273385849</v>
      </c>
      <c r="BD74" s="210">
        <v>0</v>
      </c>
      <c r="BE74" s="208">
        <v>6.34717863670115</v>
      </c>
      <c r="BF74" s="208">
        <v>6.34717863670115</v>
      </c>
      <c r="BG74" s="208">
        <v>0</v>
      </c>
      <c r="BH74" s="208">
        <v>0</v>
      </c>
      <c r="BI74" s="208">
        <v>38.1969769781262</v>
      </c>
      <c r="BJ74" s="208">
        <v>4.20684408407948</v>
      </c>
      <c r="BK74" s="208">
        <v>0</v>
      </c>
      <c r="BL74" s="211">
        <v>48.7509996989068</v>
      </c>
      <c r="BM74" s="213">
        <v>49.7826524327653</v>
      </c>
    </row>
    <row r="75" spans="1:65">
      <c r="A75" s="86" t="s">
        <v>281</v>
      </c>
      <c r="B75" s="200" t="s">
        <v>282</v>
      </c>
      <c r="C75" s="208">
        <v>0</v>
      </c>
      <c r="D75" s="208">
        <v>0</v>
      </c>
      <c r="E75" s="208">
        <v>0</v>
      </c>
      <c r="F75" s="208">
        <v>0</v>
      </c>
      <c r="G75" s="208">
        <v>0</v>
      </c>
      <c r="H75" s="208">
        <v>0</v>
      </c>
      <c r="I75" s="208">
        <v>0</v>
      </c>
      <c r="J75" s="208">
        <v>0</v>
      </c>
      <c r="K75" s="208">
        <v>0</v>
      </c>
      <c r="L75" s="208">
        <v>0</v>
      </c>
      <c r="M75" s="208">
        <v>0</v>
      </c>
      <c r="N75" s="208">
        <v>0</v>
      </c>
      <c r="O75" s="208">
        <v>0</v>
      </c>
      <c r="P75" s="208">
        <v>0</v>
      </c>
      <c r="Q75" s="208">
        <v>0</v>
      </c>
      <c r="R75" s="208">
        <v>0</v>
      </c>
      <c r="S75" s="208">
        <v>0</v>
      </c>
      <c r="T75" s="208">
        <v>0</v>
      </c>
      <c r="U75" s="208">
        <v>0</v>
      </c>
      <c r="V75" s="208">
        <v>0</v>
      </c>
      <c r="W75" s="208">
        <v>0</v>
      </c>
      <c r="X75" s="208">
        <v>0</v>
      </c>
      <c r="Y75" s="208">
        <v>0</v>
      </c>
      <c r="Z75" s="208">
        <v>0</v>
      </c>
      <c r="AA75" s="208">
        <v>0</v>
      </c>
      <c r="AB75" s="208">
        <v>0</v>
      </c>
      <c r="AC75" s="208">
        <v>5.77783884682894</v>
      </c>
      <c r="AD75" s="208">
        <v>0</v>
      </c>
      <c r="AE75" s="208">
        <v>0</v>
      </c>
      <c r="AF75" s="208">
        <v>0</v>
      </c>
      <c r="AG75" s="208">
        <v>0</v>
      </c>
      <c r="AH75" s="208">
        <v>0.139025892405103</v>
      </c>
      <c r="AI75" s="208">
        <v>0</v>
      </c>
      <c r="AJ75" s="208">
        <v>0</v>
      </c>
      <c r="AK75" s="208">
        <v>0</v>
      </c>
      <c r="AL75" s="208">
        <v>0</v>
      </c>
      <c r="AM75" s="208">
        <v>0</v>
      </c>
      <c r="AN75" s="208">
        <v>0</v>
      </c>
      <c r="AO75" s="208">
        <v>0</v>
      </c>
      <c r="AP75" s="208">
        <v>0</v>
      </c>
      <c r="AQ75" s="208">
        <v>0</v>
      </c>
      <c r="AR75" s="208">
        <v>0</v>
      </c>
      <c r="AS75" s="208">
        <v>0</v>
      </c>
      <c r="AT75" s="208">
        <v>0</v>
      </c>
      <c r="AU75" s="208">
        <v>0</v>
      </c>
      <c r="AV75" s="208">
        <v>0</v>
      </c>
      <c r="AW75" s="208">
        <v>0</v>
      </c>
      <c r="AX75" s="208">
        <v>0</v>
      </c>
      <c r="AY75" s="208">
        <v>0</v>
      </c>
      <c r="AZ75" s="208">
        <v>0</v>
      </c>
      <c r="BA75" s="208">
        <v>0</v>
      </c>
      <c r="BB75" s="208">
        <v>0</v>
      </c>
      <c r="BC75" s="209">
        <v>5.91686473923404</v>
      </c>
      <c r="BD75" s="210">
        <v>0</v>
      </c>
      <c r="BE75" s="208">
        <v>14.1815797235106</v>
      </c>
      <c r="BF75" s="208">
        <v>14.1815797235106</v>
      </c>
      <c r="BG75" s="208">
        <v>0</v>
      </c>
      <c r="BH75" s="208">
        <v>0</v>
      </c>
      <c r="BI75" s="208">
        <v>0.0432841811448544</v>
      </c>
      <c r="BJ75" s="208">
        <v>18.8884294345339</v>
      </c>
      <c r="BK75" s="208">
        <v>0</v>
      </c>
      <c r="BL75" s="211">
        <v>33.1132933391894</v>
      </c>
      <c r="BM75" s="213">
        <v>39.0301580784234</v>
      </c>
    </row>
    <row r="76" spans="1:65">
      <c r="A76" s="86" t="s">
        <v>283</v>
      </c>
      <c r="B76" s="200" t="s">
        <v>284</v>
      </c>
      <c r="C76" s="208">
        <v>0</v>
      </c>
      <c r="D76" s="208">
        <v>0</v>
      </c>
      <c r="E76" s="208">
        <v>0</v>
      </c>
      <c r="F76" s="208">
        <v>0.000322969351732953</v>
      </c>
      <c r="G76" s="208">
        <v>0.0830051858118506</v>
      </c>
      <c r="H76" s="208">
        <v>0</v>
      </c>
      <c r="I76" s="208">
        <v>0</v>
      </c>
      <c r="J76" s="208">
        <v>0</v>
      </c>
      <c r="K76" s="208">
        <v>0</v>
      </c>
      <c r="L76" s="208">
        <v>0</v>
      </c>
      <c r="M76" s="208">
        <v>0</v>
      </c>
      <c r="N76" s="208">
        <v>0</v>
      </c>
      <c r="O76" s="208">
        <v>0</v>
      </c>
      <c r="P76" s="208">
        <v>0</v>
      </c>
      <c r="Q76" s="208">
        <v>0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</v>
      </c>
      <c r="Z76" s="208">
        <v>0</v>
      </c>
      <c r="AA76" s="208">
        <v>0</v>
      </c>
      <c r="AB76" s="208">
        <v>0</v>
      </c>
      <c r="AC76" s="208">
        <v>1.03020407942815</v>
      </c>
      <c r="AD76" s="208">
        <v>0</v>
      </c>
      <c r="AE76" s="208">
        <v>0</v>
      </c>
      <c r="AF76" s="208">
        <v>0</v>
      </c>
      <c r="AG76" s="208">
        <v>0</v>
      </c>
      <c r="AH76" s="208">
        <v>0.171428883362328</v>
      </c>
      <c r="AI76" s="208">
        <v>0</v>
      </c>
      <c r="AJ76" s="208">
        <v>0</v>
      </c>
      <c r="AK76" s="208">
        <v>0</v>
      </c>
      <c r="AL76" s="208">
        <v>0</v>
      </c>
      <c r="AM76" s="208">
        <v>0</v>
      </c>
      <c r="AN76" s="208">
        <v>0</v>
      </c>
      <c r="AO76" s="208">
        <v>0</v>
      </c>
      <c r="AP76" s="208">
        <v>0</v>
      </c>
      <c r="AQ76" s="208">
        <v>0</v>
      </c>
      <c r="AR76" s="208">
        <v>0</v>
      </c>
      <c r="AS76" s="208">
        <v>0</v>
      </c>
      <c r="AT76" s="208">
        <v>0</v>
      </c>
      <c r="AU76" s="208">
        <v>0</v>
      </c>
      <c r="AV76" s="208">
        <v>0</v>
      </c>
      <c r="AW76" s="208">
        <v>0</v>
      </c>
      <c r="AX76" s="208">
        <v>0</v>
      </c>
      <c r="AY76" s="208">
        <v>0</v>
      </c>
      <c r="AZ76" s="208">
        <v>0</v>
      </c>
      <c r="BA76" s="208">
        <v>0</v>
      </c>
      <c r="BB76" s="208">
        <v>0</v>
      </c>
      <c r="BC76" s="209">
        <v>1.28496111795406</v>
      </c>
      <c r="BD76" s="210">
        <v>0</v>
      </c>
      <c r="BE76" s="208">
        <v>19.2606660361106</v>
      </c>
      <c r="BF76" s="208">
        <v>19.2606660361106</v>
      </c>
      <c r="BG76" s="208">
        <v>0</v>
      </c>
      <c r="BH76" s="208">
        <v>0</v>
      </c>
      <c r="BI76" s="208">
        <v>0</v>
      </c>
      <c r="BJ76" s="208">
        <v>2.14632521711172</v>
      </c>
      <c r="BK76" s="208">
        <v>0</v>
      </c>
      <c r="BL76" s="211">
        <v>21.4069912532223</v>
      </c>
      <c r="BM76" s="213">
        <v>22.6919523711764</v>
      </c>
    </row>
    <row r="77" spans="1:65">
      <c r="A77" s="86" t="s">
        <v>285</v>
      </c>
      <c r="B77" s="200" t="s">
        <v>286</v>
      </c>
      <c r="C77" s="208">
        <v>0</v>
      </c>
      <c r="D77" s="208">
        <v>0</v>
      </c>
      <c r="E77" s="208">
        <v>0</v>
      </c>
      <c r="F77" s="208">
        <v>0.00111013361899896</v>
      </c>
      <c r="G77" s="208">
        <v>0.0845184180170855</v>
      </c>
      <c r="H77" s="208">
        <v>0</v>
      </c>
      <c r="I77" s="208">
        <v>0</v>
      </c>
      <c r="J77" s="208">
        <v>0</v>
      </c>
      <c r="K77" s="208">
        <v>0</v>
      </c>
      <c r="L77" s="208">
        <v>0</v>
      </c>
      <c r="M77" s="208">
        <v>0</v>
      </c>
      <c r="N77" s="208">
        <v>0</v>
      </c>
      <c r="O77" s="208">
        <v>0</v>
      </c>
      <c r="P77" s="208">
        <v>0</v>
      </c>
      <c r="Q77" s="208">
        <v>0</v>
      </c>
      <c r="R77" s="208">
        <v>0</v>
      </c>
      <c r="S77" s="208">
        <v>0</v>
      </c>
      <c r="T77" s="208">
        <v>0</v>
      </c>
      <c r="U77" s="208">
        <v>0</v>
      </c>
      <c r="V77" s="208">
        <v>0</v>
      </c>
      <c r="W77" s="208">
        <v>0.219717885463397</v>
      </c>
      <c r="X77" s="208">
        <v>0</v>
      </c>
      <c r="Y77" s="208">
        <v>0</v>
      </c>
      <c r="Z77" s="208">
        <v>0</v>
      </c>
      <c r="AA77" s="208">
        <v>0</v>
      </c>
      <c r="AB77" s="208">
        <v>0.088623036700491</v>
      </c>
      <c r="AC77" s="208">
        <v>49.7089207973544</v>
      </c>
      <c r="AD77" s="208">
        <v>1.70949370705783</v>
      </c>
      <c r="AE77" s="208">
        <v>0</v>
      </c>
      <c r="AF77" s="208">
        <v>0.0555110765934216</v>
      </c>
      <c r="AG77" s="208">
        <v>0</v>
      </c>
      <c r="AH77" s="208">
        <v>3.51772478112427</v>
      </c>
      <c r="AI77" s="208">
        <v>0</v>
      </c>
      <c r="AJ77" s="208">
        <v>0.032831271367432</v>
      </c>
      <c r="AK77" s="208">
        <v>2.50217589440932</v>
      </c>
      <c r="AL77" s="208">
        <v>0.405378407771222</v>
      </c>
      <c r="AM77" s="208">
        <v>0</v>
      </c>
      <c r="AN77" s="208">
        <v>0.0570059176757435</v>
      </c>
      <c r="AO77" s="208">
        <v>0</v>
      </c>
      <c r="AP77" s="208">
        <v>0.195300660355805</v>
      </c>
      <c r="AQ77" s="208">
        <v>0</v>
      </c>
      <c r="AR77" s="208">
        <v>0</v>
      </c>
      <c r="AS77" s="208">
        <v>0.0248535549005606</v>
      </c>
      <c r="AT77" s="208">
        <v>0</v>
      </c>
      <c r="AU77" s="208">
        <v>0</v>
      </c>
      <c r="AV77" s="208">
        <v>0</v>
      </c>
      <c r="AW77" s="208">
        <v>0</v>
      </c>
      <c r="AX77" s="208">
        <v>0.318561255805645</v>
      </c>
      <c r="AY77" s="208">
        <v>0.0806400840546408</v>
      </c>
      <c r="AZ77" s="208">
        <v>0</v>
      </c>
      <c r="BA77" s="208">
        <v>0</v>
      </c>
      <c r="BB77" s="208">
        <v>0</v>
      </c>
      <c r="BC77" s="209">
        <v>59.0023668822703</v>
      </c>
      <c r="BD77" s="210">
        <v>0</v>
      </c>
      <c r="BE77" s="208">
        <v>90.1648284799308</v>
      </c>
      <c r="BF77" s="208">
        <v>90.1648284799308</v>
      </c>
      <c r="BG77" s="208">
        <v>0</v>
      </c>
      <c r="BH77" s="208">
        <v>0</v>
      </c>
      <c r="BI77" s="208">
        <v>3.59748321003964</v>
      </c>
      <c r="BJ77" s="208">
        <v>58.136548841386</v>
      </c>
      <c r="BK77" s="208">
        <v>0</v>
      </c>
      <c r="BL77" s="211">
        <v>151.898860531356</v>
      </c>
      <c r="BM77" s="213">
        <v>210.901227413627</v>
      </c>
    </row>
    <row r="78" spans="1:65">
      <c r="A78" s="86" t="s">
        <v>287</v>
      </c>
      <c r="B78" s="200" t="s">
        <v>288</v>
      </c>
      <c r="C78" s="208">
        <v>0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8">
        <v>0</v>
      </c>
      <c r="L78" s="208">
        <v>0</v>
      </c>
      <c r="M78" s="208">
        <v>0</v>
      </c>
      <c r="N78" s="208">
        <v>0</v>
      </c>
      <c r="O78" s="208">
        <v>0</v>
      </c>
      <c r="P78" s="208">
        <v>0</v>
      </c>
      <c r="Q78" s="208">
        <v>0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8">
        <v>0</v>
      </c>
      <c r="AB78" s="208">
        <v>0</v>
      </c>
      <c r="AC78" s="208">
        <v>0</v>
      </c>
      <c r="AD78" s="208">
        <v>1.98366446636899</v>
      </c>
      <c r="AE78" s="208">
        <v>0</v>
      </c>
      <c r="AF78" s="208">
        <v>0</v>
      </c>
      <c r="AG78" s="208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0.104274614707462</v>
      </c>
      <c r="AM78" s="208">
        <v>0</v>
      </c>
      <c r="AN78" s="208">
        <v>0</v>
      </c>
      <c r="AO78" s="208">
        <v>0</v>
      </c>
      <c r="AP78" s="208">
        <v>0</v>
      </c>
      <c r="AQ78" s="208">
        <v>0</v>
      </c>
      <c r="AR78" s="208">
        <v>0</v>
      </c>
      <c r="AS78" s="208">
        <v>0</v>
      </c>
      <c r="AT78" s="208">
        <v>0</v>
      </c>
      <c r="AU78" s="208">
        <v>0</v>
      </c>
      <c r="AV78" s="208">
        <v>0</v>
      </c>
      <c r="AW78" s="208">
        <v>0</v>
      </c>
      <c r="AX78" s="208">
        <v>0</v>
      </c>
      <c r="AY78" s="208">
        <v>0</v>
      </c>
      <c r="AZ78" s="208">
        <v>0</v>
      </c>
      <c r="BA78" s="208">
        <v>0</v>
      </c>
      <c r="BB78" s="208">
        <v>0</v>
      </c>
      <c r="BC78" s="209">
        <v>2.08793908107645</v>
      </c>
      <c r="BD78" s="210">
        <v>0</v>
      </c>
      <c r="BE78" s="208">
        <v>165.751465576396</v>
      </c>
      <c r="BF78" s="208">
        <v>165.751465576396</v>
      </c>
      <c r="BG78" s="208">
        <v>0</v>
      </c>
      <c r="BH78" s="208">
        <v>0</v>
      </c>
      <c r="BI78" s="208">
        <v>98.7019119039789</v>
      </c>
      <c r="BJ78" s="208">
        <v>61.8672317590418</v>
      </c>
      <c r="BK78" s="208">
        <v>0</v>
      </c>
      <c r="BL78" s="211">
        <v>326.320609239417</v>
      </c>
      <c r="BM78" s="213">
        <v>328.408548320493</v>
      </c>
    </row>
    <row r="79" spans="1:65">
      <c r="A79" s="86" t="s">
        <v>289</v>
      </c>
      <c r="B79" s="200" t="s">
        <v>290</v>
      </c>
      <c r="C79" s="208">
        <v>0</v>
      </c>
      <c r="D79" s="208">
        <v>0</v>
      </c>
      <c r="E79" s="208">
        <v>0</v>
      </c>
      <c r="F79" s="208">
        <v>0</v>
      </c>
      <c r="G79" s="208">
        <v>0</v>
      </c>
      <c r="H79" s="208">
        <v>0</v>
      </c>
      <c r="I79" s="208">
        <v>0</v>
      </c>
      <c r="J79" s="208">
        <v>0</v>
      </c>
      <c r="K79" s="208">
        <v>0</v>
      </c>
      <c r="L79" s="208">
        <v>0</v>
      </c>
      <c r="M79" s="208">
        <v>0</v>
      </c>
      <c r="N79" s="208">
        <v>0</v>
      </c>
      <c r="O79" s="208">
        <v>0</v>
      </c>
      <c r="P79" s="208">
        <v>0</v>
      </c>
      <c r="Q79" s="208">
        <v>0</v>
      </c>
      <c r="R79" s="208">
        <v>0</v>
      </c>
      <c r="S79" s="208">
        <v>0</v>
      </c>
      <c r="T79" s="208">
        <v>0</v>
      </c>
      <c r="U79" s="208">
        <v>0</v>
      </c>
      <c r="V79" s="208">
        <v>0</v>
      </c>
      <c r="W79" s="208">
        <v>0</v>
      </c>
      <c r="X79" s="208">
        <v>0</v>
      </c>
      <c r="Y79" s="208">
        <v>0</v>
      </c>
      <c r="Z79" s="208">
        <v>0</v>
      </c>
      <c r="AA79" s="208">
        <v>0</v>
      </c>
      <c r="AB79" s="208">
        <v>0</v>
      </c>
      <c r="AC79" s="208">
        <v>0</v>
      </c>
      <c r="AD79" s="208">
        <v>0.796624279587621</v>
      </c>
      <c r="AE79" s="208">
        <v>0</v>
      </c>
      <c r="AF79" s="208">
        <v>0</v>
      </c>
      <c r="AG79" s="208">
        <v>0</v>
      </c>
      <c r="AH79" s="208">
        <v>0</v>
      </c>
      <c r="AI79" s="208">
        <v>0</v>
      </c>
      <c r="AJ79" s="208">
        <v>0</v>
      </c>
      <c r="AK79" s="208">
        <v>0</v>
      </c>
      <c r="AL79" s="208">
        <v>0</v>
      </c>
      <c r="AM79" s="208">
        <v>0.0395668673885536</v>
      </c>
      <c r="AN79" s="208">
        <v>0</v>
      </c>
      <c r="AO79" s="208">
        <v>0</v>
      </c>
      <c r="AP79" s="208">
        <v>0</v>
      </c>
      <c r="AQ79" s="208">
        <v>0</v>
      </c>
      <c r="AR79" s="208">
        <v>0</v>
      </c>
      <c r="AS79" s="208">
        <v>0</v>
      </c>
      <c r="AT79" s="208">
        <v>0</v>
      </c>
      <c r="AU79" s="208">
        <v>0</v>
      </c>
      <c r="AV79" s="208">
        <v>0</v>
      </c>
      <c r="AW79" s="208">
        <v>0</v>
      </c>
      <c r="AX79" s="208">
        <v>0</v>
      </c>
      <c r="AY79" s="208">
        <v>0</v>
      </c>
      <c r="AZ79" s="208">
        <v>0</v>
      </c>
      <c r="BA79" s="208">
        <v>0</v>
      </c>
      <c r="BB79" s="208">
        <v>0</v>
      </c>
      <c r="BC79" s="209">
        <v>0.836191146976175</v>
      </c>
      <c r="BD79" s="210">
        <v>0</v>
      </c>
      <c r="BE79" s="208">
        <v>4.13442927710426</v>
      </c>
      <c r="BF79" s="208">
        <v>4.13442927710426</v>
      </c>
      <c r="BG79" s="208">
        <v>0</v>
      </c>
      <c r="BH79" s="208">
        <v>0</v>
      </c>
      <c r="BI79" s="208">
        <v>0.000697603989979128</v>
      </c>
      <c r="BJ79" s="208">
        <v>6.68885442111867</v>
      </c>
      <c r="BK79" s="208">
        <v>0</v>
      </c>
      <c r="BL79" s="211">
        <v>10.8239813022129</v>
      </c>
      <c r="BM79" s="213">
        <v>11.6601724491891</v>
      </c>
    </row>
    <row r="80" spans="1:65">
      <c r="A80" s="86" t="s">
        <v>291</v>
      </c>
      <c r="B80" s="200" t="s">
        <v>292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28.1061034608267</v>
      </c>
      <c r="AE80" s="208">
        <v>6.51393120339406</v>
      </c>
      <c r="AF80" s="208">
        <v>0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10.5737045719475</v>
      </c>
      <c r="AM80" s="208">
        <v>8.96086363448469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0</v>
      </c>
      <c r="AX80" s="208">
        <v>0.0646197366561155</v>
      </c>
      <c r="AY80" s="208">
        <v>0.500259971025687</v>
      </c>
      <c r="AZ80" s="208">
        <v>0</v>
      </c>
      <c r="BA80" s="208">
        <v>0</v>
      </c>
      <c r="BB80" s="208">
        <v>0</v>
      </c>
      <c r="BC80" s="209">
        <v>54.7194825783348</v>
      </c>
      <c r="BD80" s="210">
        <v>0</v>
      </c>
      <c r="BE80" s="208">
        <v>33.3951140137408</v>
      </c>
      <c r="BF80" s="208">
        <v>33.3951140137408</v>
      </c>
      <c r="BG80" s="208">
        <v>0</v>
      </c>
      <c r="BH80" s="208">
        <v>0</v>
      </c>
      <c r="BI80" s="208">
        <v>0</v>
      </c>
      <c r="BJ80" s="208">
        <v>0</v>
      </c>
      <c r="BK80" s="208">
        <v>0</v>
      </c>
      <c r="BL80" s="211">
        <v>33.3951140137408</v>
      </c>
      <c r="BM80" s="213">
        <v>88.1145965920756</v>
      </c>
    </row>
    <row r="81" spans="1:65">
      <c r="A81" s="86" t="s">
        <v>293</v>
      </c>
      <c r="B81" s="200" t="s">
        <v>294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1.83398770104786</v>
      </c>
      <c r="AG81" s="208">
        <v>0</v>
      </c>
      <c r="AH81" s="208">
        <v>3.21232025226816</v>
      </c>
      <c r="AI81" s="208">
        <v>0</v>
      </c>
      <c r="AJ81" s="208">
        <v>0</v>
      </c>
      <c r="AK81" s="208">
        <v>0</v>
      </c>
      <c r="AL81" s="208">
        <v>0.105136865398963</v>
      </c>
      <c r="AM81" s="208">
        <v>0.0915681008734335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0.193537472961902</v>
      </c>
      <c r="AZ81" s="208">
        <v>0</v>
      </c>
      <c r="BA81" s="208">
        <v>0.112482222167592</v>
      </c>
      <c r="BB81" s="208">
        <v>0</v>
      </c>
      <c r="BC81" s="209">
        <v>5.54903261471791</v>
      </c>
      <c r="BD81" s="210">
        <v>0</v>
      </c>
      <c r="BE81" s="208">
        <v>9.69580675608191</v>
      </c>
      <c r="BF81" s="208">
        <v>9.69580675608191</v>
      </c>
      <c r="BG81" s="208">
        <v>0</v>
      </c>
      <c r="BH81" s="208">
        <v>0</v>
      </c>
      <c r="BI81" s="208">
        <v>20.75427484973</v>
      </c>
      <c r="BJ81" s="208">
        <v>9.52443330564551</v>
      </c>
      <c r="BK81" s="208">
        <v>0</v>
      </c>
      <c r="BL81" s="211">
        <v>39.9745149114574</v>
      </c>
      <c r="BM81" s="213">
        <v>45.5235475261753</v>
      </c>
    </row>
    <row r="82" spans="1:65">
      <c r="A82" s="86" t="s">
        <v>295</v>
      </c>
      <c r="B82" s="200" t="s">
        <v>296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0.336713660075961</v>
      </c>
      <c r="AF82" s="208">
        <v>6.77428849900899e-7</v>
      </c>
      <c r="AG82" s="208">
        <v>5.86275416591042</v>
      </c>
      <c r="AH82" s="208">
        <v>0</v>
      </c>
      <c r="AI82" s="208">
        <v>0</v>
      </c>
      <c r="AJ82" s="208">
        <v>0</v>
      </c>
      <c r="AK82" s="208">
        <v>0</v>
      </c>
      <c r="AL82" s="208">
        <v>0.191541284142597</v>
      </c>
      <c r="AM82" s="208">
        <v>0</v>
      </c>
      <c r="AN82" s="208">
        <v>0</v>
      </c>
      <c r="AO82" s="208">
        <v>0</v>
      </c>
      <c r="AP82" s="208">
        <v>0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0.185749778030319</v>
      </c>
      <c r="AZ82" s="208">
        <v>0</v>
      </c>
      <c r="BA82" s="208">
        <v>0</v>
      </c>
      <c r="BB82" s="208">
        <v>0</v>
      </c>
      <c r="BC82" s="209">
        <v>6.57675956558815</v>
      </c>
      <c r="BD82" s="210">
        <v>0</v>
      </c>
      <c r="BE82" s="208">
        <v>21.5335726154765</v>
      </c>
      <c r="BF82" s="208">
        <v>21.5335726154765</v>
      </c>
      <c r="BG82" s="208">
        <v>0</v>
      </c>
      <c r="BH82" s="208">
        <v>0</v>
      </c>
      <c r="BI82" s="208">
        <v>29.2985905238976</v>
      </c>
      <c r="BJ82" s="208">
        <v>8.57229265122746</v>
      </c>
      <c r="BK82" s="208">
        <v>0</v>
      </c>
      <c r="BL82" s="211">
        <v>59.4044557906016</v>
      </c>
      <c r="BM82" s="213">
        <v>65.9812153561897</v>
      </c>
    </row>
    <row r="83" spans="1:65">
      <c r="A83" s="86" t="s">
        <v>297</v>
      </c>
      <c r="B83" s="200" t="s">
        <v>298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0.811968069331344</v>
      </c>
      <c r="N83" s="208">
        <v>0.918694472603002</v>
      </c>
      <c r="O83" s="208">
        <v>0</v>
      </c>
      <c r="P83" s="208">
        <v>0</v>
      </c>
      <c r="Q83" s="208">
        <v>0</v>
      </c>
      <c r="R83" s="208">
        <v>0</v>
      </c>
      <c r="S83" s="208">
        <v>0</v>
      </c>
      <c r="T83" s="208">
        <v>0.129633714416183</v>
      </c>
      <c r="U83" s="208">
        <v>0.0084149159920458</v>
      </c>
      <c r="V83" s="208">
        <v>0</v>
      </c>
      <c r="W83" s="208">
        <v>0</v>
      </c>
      <c r="X83" s="208">
        <v>0.0581618411814851</v>
      </c>
      <c r="Y83" s="208">
        <v>0</v>
      </c>
      <c r="Z83" s="208">
        <v>0</v>
      </c>
      <c r="AA83" s="208">
        <v>0</v>
      </c>
      <c r="AB83" s="208">
        <v>0</v>
      </c>
      <c r="AC83" s="208">
        <v>0.866729205538356</v>
      </c>
      <c r="AD83" s="208">
        <v>0.281602994711154</v>
      </c>
      <c r="AE83" s="208">
        <v>0</v>
      </c>
      <c r="AF83" s="208">
        <v>0</v>
      </c>
      <c r="AG83" s="208">
        <v>0.869724037114209</v>
      </c>
      <c r="AH83" s="208">
        <v>0.0258979380704333</v>
      </c>
      <c r="AI83" s="208">
        <v>0.0158707640682416</v>
      </c>
      <c r="AJ83" s="208">
        <v>0</v>
      </c>
      <c r="AK83" s="208">
        <v>0.249825159326295</v>
      </c>
      <c r="AL83" s="208">
        <v>0.290844101185258</v>
      </c>
      <c r="AM83" s="208">
        <v>0.0663587130010479</v>
      </c>
      <c r="AN83" s="208">
        <v>0.0165191811285321</v>
      </c>
      <c r="AO83" s="208">
        <v>0</v>
      </c>
      <c r="AP83" s="208">
        <v>0.1014782195713</v>
      </c>
      <c r="AQ83" s="208">
        <v>0</v>
      </c>
      <c r="AR83" s="208">
        <v>0</v>
      </c>
      <c r="AS83" s="208">
        <v>0</v>
      </c>
      <c r="AT83" s="208">
        <v>0.0434324148230681</v>
      </c>
      <c r="AU83" s="208">
        <v>0.122766231469789</v>
      </c>
      <c r="AV83" s="208">
        <v>0.0520379989920925</v>
      </c>
      <c r="AW83" s="208">
        <v>0.400673859526588</v>
      </c>
      <c r="AX83" s="208">
        <v>0.269005903096521</v>
      </c>
      <c r="AY83" s="208">
        <v>2.1815058629257</v>
      </c>
      <c r="AZ83" s="208">
        <v>12.1916509949561</v>
      </c>
      <c r="BA83" s="208">
        <v>0.183539294272088</v>
      </c>
      <c r="BB83" s="208">
        <v>0</v>
      </c>
      <c r="BC83" s="209">
        <v>20.1563358873008</v>
      </c>
      <c r="BD83" s="210">
        <v>0</v>
      </c>
      <c r="BE83" s="208">
        <v>18.5759421449111</v>
      </c>
      <c r="BF83" s="208">
        <v>18.5759421449111</v>
      </c>
      <c r="BG83" s="208">
        <v>0</v>
      </c>
      <c r="BH83" s="208">
        <v>0</v>
      </c>
      <c r="BI83" s="208">
        <v>33.3464877507618</v>
      </c>
      <c r="BJ83" s="208">
        <v>9.19333440179334</v>
      </c>
      <c r="BK83" s="208">
        <v>0</v>
      </c>
      <c r="BL83" s="211">
        <v>61.1157642974662</v>
      </c>
      <c r="BM83" s="213">
        <v>81.2721001847671</v>
      </c>
    </row>
    <row r="84" spans="1:65">
      <c r="A84" s="86" t="s">
        <v>299</v>
      </c>
      <c r="B84" s="200" t="s">
        <v>122</v>
      </c>
      <c r="C84" s="208">
        <v>0</v>
      </c>
      <c r="D84" s="208">
        <v>0</v>
      </c>
      <c r="E84" s="208">
        <v>0</v>
      </c>
      <c r="F84" s="208">
        <v>0</v>
      </c>
      <c r="G84" s="208">
        <v>0</v>
      </c>
      <c r="H84" s="208">
        <v>0</v>
      </c>
      <c r="I84" s="208">
        <v>0</v>
      </c>
      <c r="J84" s="208">
        <v>0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</v>
      </c>
      <c r="R84" s="208">
        <v>0</v>
      </c>
      <c r="S84" s="208">
        <v>0</v>
      </c>
      <c r="T84" s="208">
        <v>0</v>
      </c>
      <c r="U84" s="208">
        <v>0</v>
      </c>
      <c r="V84" s="208">
        <v>0</v>
      </c>
      <c r="W84" s="208">
        <v>0</v>
      </c>
      <c r="X84" s="208">
        <v>0</v>
      </c>
      <c r="Y84" s="208">
        <v>0</v>
      </c>
      <c r="Z84" s="208">
        <v>0</v>
      </c>
      <c r="AA84" s="208">
        <v>0</v>
      </c>
      <c r="AB84" s="208">
        <v>0</v>
      </c>
      <c r="AC84" s="208">
        <v>0</v>
      </c>
      <c r="AD84" s="208">
        <v>0</v>
      </c>
      <c r="AE84" s="208">
        <v>0</v>
      </c>
      <c r="AF84" s="208">
        <v>0</v>
      </c>
      <c r="AG84" s="208">
        <v>0</v>
      </c>
      <c r="AH84" s="208">
        <v>0</v>
      </c>
      <c r="AI84" s="208">
        <v>0</v>
      </c>
      <c r="AJ84" s="208">
        <v>0</v>
      </c>
      <c r="AK84" s="208">
        <v>0</v>
      </c>
      <c r="AL84" s="208">
        <v>0</v>
      </c>
      <c r="AM84" s="208">
        <v>0</v>
      </c>
      <c r="AN84" s="208">
        <v>0</v>
      </c>
      <c r="AO84" s="208">
        <v>0</v>
      </c>
      <c r="AP84" s="208">
        <v>0</v>
      </c>
      <c r="AQ84" s="208">
        <v>0</v>
      </c>
      <c r="AR84" s="208">
        <v>0</v>
      </c>
      <c r="AS84" s="208">
        <v>0</v>
      </c>
      <c r="AT84" s="208">
        <v>0</v>
      </c>
      <c r="AU84" s="208">
        <v>0</v>
      </c>
      <c r="AV84" s="208">
        <v>0</v>
      </c>
      <c r="AW84" s="208">
        <v>0</v>
      </c>
      <c r="AX84" s="208">
        <v>0</v>
      </c>
      <c r="AY84" s="208">
        <v>0</v>
      </c>
      <c r="AZ84" s="208">
        <v>0</v>
      </c>
      <c r="BA84" s="208">
        <v>0</v>
      </c>
      <c r="BB84" s="208">
        <v>0</v>
      </c>
      <c r="BC84" s="209">
        <v>0</v>
      </c>
      <c r="BD84" s="210">
        <v>0</v>
      </c>
      <c r="BE84" s="208">
        <v>0</v>
      </c>
      <c r="BF84" s="208">
        <v>0</v>
      </c>
      <c r="BG84" s="208">
        <v>0</v>
      </c>
      <c r="BH84" s="208">
        <v>0</v>
      </c>
      <c r="BI84" s="208">
        <v>0</v>
      </c>
      <c r="BJ84" s="208">
        <v>0</v>
      </c>
      <c r="BK84" s="208">
        <v>0</v>
      </c>
      <c r="BL84" s="211">
        <v>0</v>
      </c>
      <c r="BM84" s="213">
        <v>0</v>
      </c>
    </row>
    <row r="85" spans="1:65">
      <c r="A85" s="86" t="s">
        <v>300</v>
      </c>
      <c r="B85" s="200" t="s">
        <v>301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  <c r="R85" s="208">
        <v>0</v>
      </c>
      <c r="S85" s="208">
        <v>0</v>
      </c>
      <c r="T85" s="208">
        <v>0</v>
      </c>
      <c r="U85" s="208">
        <v>0</v>
      </c>
      <c r="V85" s="208">
        <v>0</v>
      </c>
      <c r="W85" s="208">
        <v>0</v>
      </c>
      <c r="X85" s="208">
        <v>0</v>
      </c>
      <c r="Y85" s="208">
        <v>0</v>
      </c>
      <c r="Z85" s="208">
        <v>0</v>
      </c>
      <c r="AA85" s="208">
        <v>0</v>
      </c>
      <c r="AB85" s="208">
        <v>0</v>
      </c>
      <c r="AC85" s="208">
        <v>0</v>
      </c>
      <c r="AD85" s="208">
        <v>0</v>
      </c>
      <c r="AE85" s="208">
        <v>0</v>
      </c>
      <c r="AF85" s="208">
        <v>0</v>
      </c>
      <c r="AG85" s="208">
        <v>0</v>
      </c>
      <c r="AH85" s="208">
        <v>0</v>
      </c>
      <c r="AI85" s="208">
        <v>0</v>
      </c>
      <c r="AJ85" s="208">
        <v>0</v>
      </c>
      <c r="AK85" s="208">
        <v>0</v>
      </c>
      <c r="AL85" s="208">
        <v>0</v>
      </c>
      <c r="AM85" s="208">
        <v>0</v>
      </c>
      <c r="AN85" s="208">
        <v>0</v>
      </c>
      <c r="AO85" s="208">
        <v>0</v>
      </c>
      <c r="AP85" s="208">
        <v>0</v>
      </c>
      <c r="AQ85" s="208">
        <v>0</v>
      </c>
      <c r="AR85" s="208">
        <v>0</v>
      </c>
      <c r="AS85" s="208">
        <v>0</v>
      </c>
      <c r="AT85" s="208">
        <v>0</v>
      </c>
      <c r="AU85" s="208">
        <v>0</v>
      </c>
      <c r="AV85" s="208">
        <v>0</v>
      </c>
      <c r="AW85" s="208">
        <v>0</v>
      </c>
      <c r="AX85" s="208">
        <v>0</v>
      </c>
      <c r="AY85" s="208">
        <v>0</v>
      </c>
      <c r="AZ85" s="208">
        <v>0</v>
      </c>
      <c r="BA85" s="208">
        <v>0</v>
      </c>
      <c r="BB85" s="208">
        <v>0</v>
      </c>
      <c r="BC85" s="209">
        <v>0</v>
      </c>
      <c r="BD85" s="210">
        <v>0</v>
      </c>
      <c r="BE85" s="208">
        <v>0</v>
      </c>
      <c r="BF85" s="208">
        <v>0</v>
      </c>
      <c r="BG85" s="208">
        <v>0</v>
      </c>
      <c r="BH85" s="208">
        <v>0</v>
      </c>
      <c r="BI85" s="208">
        <v>0</v>
      </c>
      <c r="BJ85" s="208">
        <v>0</v>
      </c>
      <c r="BK85" s="208">
        <v>0</v>
      </c>
      <c r="BL85" s="211">
        <v>0</v>
      </c>
      <c r="BM85" s="213">
        <v>0</v>
      </c>
    </row>
    <row r="86" spans="1:65">
      <c r="A86" s="86" t="s">
        <v>302</v>
      </c>
      <c r="B86" s="200" t="s">
        <v>303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  <c r="R86" s="208">
        <v>0</v>
      </c>
      <c r="S86" s="208">
        <v>0</v>
      </c>
      <c r="T86" s="208">
        <v>0</v>
      </c>
      <c r="U86" s="208">
        <v>0</v>
      </c>
      <c r="V86" s="208">
        <v>0</v>
      </c>
      <c r="W86" s="208">
        <v>0</v>
      </c>
      <c r="X86" s="208">
        <v>0</v>
      </c>
      <c r="Y86" s="208">
        <v>0</v>
      </c>
      <c r="Z86" s="208">
        <v>0</v>
      </c>
      <c r="AA86" s="208">
        <v>0</v>
      </c>
      <c r="AB86" s="208">
        <v>0</v>
      </c>
      <c r="AC86" s="208">
        <v>0</v>
      </c>
      <c r="AD86" s="208">
        <v>0</v>
      </c>
      <c r="AE86" s="208">
        <v>0</v>
      </c>
      <c r="AF86" s="208">
        <v>0</v>
      </c>
      <c r="AG86" s="208">
        <v>0</v>
      </c>
      <c r="AH86" s="208">
        <v>0</v>
      </c>
      <c r="AI86" s="208">
        <v>0</v>
      </c>
      <c r="AJ86" s="208">
        <v>0</v>
      </c>
      <c r="AK86" s="208">
        <v>0</v>
      </c>
      <c r="AL86" s="208">
        <v>0</v>
      </c>
      <c r="AM86" s="208">
        <v>0</v>
      </c>
      <c r="AN86" s="208">
        <v>0</v>
      </c>
      <c r="AO86" s="208">
        <v>0</v>
      </c>
      <c r="AP86" s="208">
        <v>0</v>
      </c>
      <c r="AQ86" s="208">
        <v>0</v>
      </c>
      <c r="AR86" s="208">
        <v>0</v>
      </c>
      <c r="AS86" s="208">
        <v>0</v>
      </c>
      <c r="AT86" s="208">
        <v>0</v>
      </c>
      <c r="AU86" s="208">
        <v>0</v>
      </c>
      <c r="AV86" s="208">
        <v>0</v>
      </c>
      <c r="AW86" s="208">
        <v>0</v>
      </c>
      <c r="AX86" s="208">
        <v>0</v>
      </c>
      <c r="AY86" s="208">
        <v>0</v>
      </c>
      <c r="AZ86" s="208">
        <v>0</v>
      </c>
      <c r="BA86" s="208">
        <v>0</v>
      </c>
      <c r="BB86" s="208">
        <v>0</v>
      </c>
      <c r="BC86" s="209">
        <v>0</v>
      </c>
      <c r="BD86" s="210">
        <v>0</v>
      </c>
      <c r="BE86" s="208">
        <v>0</v>
      </c>
      <c r="BF86" s="208">
        <v>0</v>
      </c>
      <c r="BG86" s="208">
        <v>0</v>
      </c>
      <c r="BH86" s="208">
        <v>0</v>
      </c>
      <c r="BI86" s="208">
        <v>0</v>
      </c>
      <c r="BJ86" s="208">
        <v>0</v>
      </c>
      <c r="BK86" s="208">
        <v>0</v>
      </c>
      <c r="BL86" s="211">
        <v>0</v>
      </c>
      <c r="BM86" s="213">
        <v>0</v>
      </c>
    </row>
    <row r="87" spans="1:65">
      <c r="A87" s="86" t="s">
        <v>304</v>
      </c>
      <c r="B87" s="200" t="s">
        <v>305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  <c r="R87" s="208">
        <v>0</v>
      </c>
      <c r="S87" s="208">
        <v>0</v>
      </c>
      <c r="T87" s="208">
        <v>0</v>
      </c>
      <c r="U87" s="208">
        <v>0</v>
      </c>
      <c r="V87" s="208">
        <v>0</v>
      </c>
      <c r="W87" s="208">
        <v>0</v>
      </c>
      <c r="X87" s="208">
        <v>0</v>
      </c>
      <c r="Y87" s="208">
        <v>0</v>
      </c>
      <c r="Z87" s="208">
        <v>0</v>
      </c>
      <c r="AA87" s="208">
        <v>0</v>
      </c>
      <c r="AB87" s="208">
        <v>0</v>
      </c>
      <c r="AC87" s="208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0</v>
      </c>
      <c r="AM87" s="208">
        <v>0</v>
      </c>
      <c r="AN87" s="208">
        <v>0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9">
        <v>0</v>
      </c>
      <c r="BD87" s="210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0</v>
      </c>
      <c r="BK87" s="208">
        <v>0</v>
      </c>
      <c r="BL87" s="211">
        <v>0</v>
      </c>
      <c r="BM87" s="213">
        <v>0</v>
      </c>
    </row>
    <row r="88" spans="1:65">
      <c r="A88" s="86" t="s">
        <v>306</v>
      </c>
      <c r="B88" s="200" t="s">
        <v>307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  <c r="R88" s="208">
        <v>0</v>
      </c>
      <c r="S88" s="208">
        <v>0</v>
      </c>
      <c r="T88" s="208">
        <v>0</v>
      </c>
      <c r="U88" s="208">
        <v>0</v>
      </c>
      <c r="V88" s="208">
        <v>0</v>
      </c>
      <c r="W88" s="208">
        <v>0</v>
      </c>
      <c r="X88" s="208">
        <v>0</v>
      </c>
      <c r="Y88" s="208">
        <v>0</v>
      </c>
      <c r="Z88" s="208">
        <v>0</v>
      </c>
      <c r="AA88" s="208">
        <v>0</v>
      </c>
      <c r="AB88" s="208">
        <v>0</v>
      </c>
      <c r="AC88" s="208">
        <v>0</v>
      </c>
      <c r="AD88" s="208">
        <v>0</v>
      </c>
      <c r="AE88" s="208">
        <v>0</v>
      </c>
      <c r="AF88" s="208">
        <v>0</v>
      </c>
      <c r="AG88" s="208">
        <v>0</v>
      </c>
      <c r="AH88" s="208">
        <v>0</v>
      </c>
      <c r="AI88" s="208">
        <v>0</v>
      </c>
      <c r="AJ88" s="208">
        <v>0</v>
      </c>
      <c r="AK88" s="208">
        <v>0</v>
      </c>
      <c r="AL88" s="208">
        <v>0</v>
      </c>
      <c r="AM88" s="208">
        <v>0</v>
      </c>
      <c r="AN88" s="208">
        <v>0</v>
      </c>
      <c r="AO88" s="208">
        <v>0</v>
      </c>
      <c r="AP88" s="208">
        <v>0</v>
      </c>
      <c r="AQ88" s="208">
        <v>0</v>
      </c>
      <c r="AR88" s="208">
        <v>0</v>
      </c>
      <c r="AS88" s="208">
        <v>0</v>
      </c>
      <c r="AT88" s="208">
        <v>0</v>
      </c>
      <c r="AU88" s="208">
        <v>0</v>
      </c>
      <c r="AV88" s="208">
        <v>0</v>
      </c>
      <c r="AW88" s="208">
        <v>0</v>
      </c>
      <c r="AX88" s="208">
        <v>0</v>
      </c>
      <c r="AY88" s="208">
        <v>0</v>
      </c>
      <c r="AZ88" s="208">
        <v>0</v>
      </c>
      <c r="BA88" s="208">
        <v>0</v>
      </c>
      <c r="BB88" s="208">
        <v>0</v>
      </c>
      <c r="BC88" s="209">
        <v>0</v>
      </c>
      <c r="BD88" s="210">
        <v>0</v>
      </c>
      <c r="BE88" s="208">
        <v>0</v>
      </c>
      <c r="BF88" s="208">
        <v>0</v>
      </c>
      <c r="BG88" s="208">
        <v>0</v>
      </c>
      <c r="BH88" s="208">
        <v>0</v>
      </c>
      <c r="BI88" s="208">
        <v>0</v>
      </c>
      <c r="BJ88" s="208">
        <v>0</v>
      </c>
      <c r="BK88" s="208">
        <v>0</v>
      </c>
      <c r="BL88" s="211">
        <v>0</v>
      </c>
      <c r="BM88" s="213">
        <v>0</v>
      </c>
    </row>
    <row r="89" spans="1:65">
      <c r="A89" s="86" t="s">
        <v>308</v>
      </c>
      <c r="B89" s="200" t="s">
        <v>309</v>
      </c>
      <c r="C89" s="208">
        <v>0</v>
      </c>
      <c r="D89" s="208">
        <v>0</v>
      </c>
      <c r="E89" s="208">
        <v>0</v>
      </c>
      <c r="F89" s="208">
        <v>0</v>
      </c>
      <c r="G89" s="208">
        <v>0</v>
      </c>
      <c r="H89" s="208">
        <v>0</v>
      </c>
      <c r="I89" s="208">
        <v>0</v>
      </c>
      <c r="J89" s="208">
        <v>0</v>
      </c>
      <c r="K89" s="208">
        <v>0</v>
      </c>
      <c r="L89" s="208">
        <v>0</v>
      </c>
      <c r="M89" s="208">
        <v>0</v>
      </c>
      <c r="N89" s="208">
        <v>0</v>
      </c>
      <c r="O89" s="208">
        <v>0</v>
      </c>
      <c r="P89" s="208">
        <v>0</v>
      </c>
      <c r="Q89" s="208">
        <v>0</v>
      </c>
      <c r="R89" s="208">
        <v>0</v>
      </c>
      <c r="S89" s="208">
        <v>0</v>
      </c>
      <c r="T89" s="208">
        <v>0</v>
      </c>
      <c r="U89" s="208">
        <v>0</v>
      </c>
      <c r="V89" s="208">
        <v>0</v>
      </c>
      <c r="W89" s="208">
        <v>0</v>
      </c>
      <c r="X89" s="208">
        <v>0</v>
      </c>
      <c r="Y89" s="208">
        <v>0</v>
      </c>
      <c r="Z89" s="208">
        <v>0</v>
      </c>
      <c r="AA89" s="208">
        <v>0</v>
      </c>
      <c r="AB89" s="208">
        <v>0</v>
      </c>
      <c r="AC89" s="208">
        <v>0</v>
      </c>
      <c r="AD89" s="208">
        <v>0</v>
      </c>
      <c r="AE89" s="208">
        <v>0</v>
      </c>
      <c r="AF89" s="208">
        <v>0</v>
      </c>
      <c r="AG89" s="208">
        <v>0</v>
      </c>
      <c r="AH89" s="208">
        <v>0</v>
      </c>
      <c r="AI89" s="208">
        <v>0</v>
      </c>
      <c r="AJ89" s="208">
        <v>0</v>
      </c>
      <c r="AK89" s="208">
        <v>0</v>
      </c>
      <c r="AL89" s="208">
        <v>0</v>
      </c>
      <c r="AM89" s="208">
        <v>0</v>
      </c>
      <c r="AN89" s="208">
        <v>0</v>
      </c>
      <c r="AO89" s="208">
        <v>0</v>
      </c>
      <c r="AP89" s="208">
        <v>0</v>
      </c>
      <c r="AQ89" s="208">
        <v>0</v>
      </c>
      <c r="AR89" s="208">
        <v>0</v>
      </c>
      <c r="AS89" s="208">
        <v>0</v>
      </c>
      <c r="AT89" s="208">
        <v>0</v>
      </c>
      <c r="AU89" s="208">
        <v>0</v>
      </c>
      <c r="AV89" s="208">
        <v>0</v>
      </c>
      <c r="AW89" s="208">
        <v>0</v>
      </c>
      <c r="AX89" s="208">
        <v>0</v>
      </c>
      <c r="AY89" s="208">
        <v>0</v>
      </c>
      <c r="AZ89" s="208">
        <v>0</v>
      </c>
      <c r="BA89" s="208">
        <v>0</v>
      </c>
      <c r="BB89" s="208">
        <v>0</v>
      </c>
      <c r="BC89" s="209">
        <v>0</v>
      </c>
      <c r="BD89" s="210">
        <v>0</v>
      </c>
      <c r="BE89" s="208">
        <v>0</v>
      </c>
      <c r="BF89" s="208">
        <v>0</v>
      </c>
      <c r="BG89" s="208">
        <v>0</v>
      </c>
      <c r="BH89" s="208">
        <v>0</v>
      </c>
      <c r="BI89" s="208">
        <v>0</v>
      </c>
      <c r="BJ89" s="208">
        <v>0</v>
      </c>
      <c r="BK89" s="208">
        <v>0</v>
      </c>
      <c r="BL89" s="211">
        <v>0</v>
      </c>
      <c r="BM89" s="213">
        <v>0</v>
      </c>
    </row>
    <row r="90" spans="1:65">
      <c r="A90" s="86" t="s">
        <v>310</v>
      </c>
      <c r="B90" s="200" t="s">
        <v>311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  <c r="R90" s="208">
        <v>0</v>
      </c>
      <c r="S90" s="208">
        <v>0</v>
      </c>
      <c r="T90" s="208">
        <v>0</v>
      </c>
      <c r="U90" s="208">
        <v>0</v>
      </c>
      <c r="V90" s="208">
        <v>0</v>
      </c>
      <c r="W90" s="208">
        <v>0</v>
      </c>
      <c r="X90" s="208">
        <v>0</v>
      </c>
      <c r="Y90" s="208">
        <v>0</v>
      </c>
      <c r="Z90" s="208">
        <v>0</v>
      </c>
      <c r="AA90" s="208">
        <v>0</v>
      </c>
      <c r="AB90" s="208">
        <v>0</v>
      </c>
      <c r="AC90" s="208">
        <v>0</v>
      </c>
      <c r="AD90" s="208">
        <v>0</v>
      </c>
      <c r="AE90" s="208">
        <v>0</v>
      </c>
      <c r="AF90" s="208">
        <v>0</v>
      </c>
      <c r="AG90" s="208">
        <v>0</v>
      </c>
      <c r="AH90" s="208">
        <v>0</v>
      </c>
      <c r="AI90" s="208">
        <v>0</v>
      </c>
      <c r="AJ90" s="208">
        <v>0</v>
      </c>
      <c r="AK90" s="208">
        <v>0</v>
      </c>
      <c r="AL90" s="208">
        <v>0</v>
      </c>
      <c r="AM90" s="208">
        <v>0</v>
      </c>
      <c r="AN90" s="208">
        <v>0</v>
      </c>
      <c r="AO90" s="208">
        <v>0</v>
      </c>
      <c r="AP90" s="208">
        <v>0</v>
      </c>
      <c r="AQ90" s="208">
        <v>0</v>
      </c>
      <c r="AR90" s="208">
        <v>0</v>
      </c>
      <c r="AS90" s="208">
        <v>0</v>
      </c>
      <c r="AT90" s="208">
        <v>0</v>
      </c>
      <c r="AU90" s="208">
        <v>0</v>
      </c>
      <c r="AV90" s="208">
        <v>0</v>
      </c>
      <c r="AW90" s="208">
        <v>0</v>
      </c>
      <c r="AX90" s="208">
        <v>0</v>
      </c>
      <c r="AY90" s="208">
        <v>0</v>
      </c>
      <c r="AZ90" s="208">
        <v>0</v>
      </c>
      <c r="BA90" s="208">
        <v>0</v>
      </c>
      <c r="BB90" s="208">
        <v>0</v>
      </c>
      <c r="BC90" s="209">
        <v>0</v>
      </c>
      <c r="BD90" s="210">
        <v>0</v>
      </c>
      <c r="BE90" s="208">
        <v>0</v>
      </c>
      <c r="BF90" s="208">
        <v>0</v>
      </c>
      <c r="BG90" s="208">
        <v>0</v>
      </c>
      <c r="BH90" s="208">
        <v>0</v>
      </c>
      <c r="BI90" s="208">
        <v>0</v>
      </c>
      <c r="BJ90" s="208">
        <v>0</v>
      </c>
      <c r="BK90" s="208">
        <v>0</v>
      </c>
      <c r="BL90" s="211">
        <v>0</v>
      </c>
      <c r="BM90" s="213">
        <v>0</v>
      </c>
    </row>
    <row r="91" spans="1:65">
      <c r="A91" s="86" t="s">
        <v>312</v>
      </c>
      <c r="B91" s="200" t="s">
        <v>313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  <c r="R91" s="208">
        <v>0</v>
      </c>
      <c r="S91" s="208">
        <v>0</v>
      </c>
      <c r="T91" s="208">
        <v>0</v>
      </c>
      <c r="U91" s="208">
        <v>0</v>
      </c>
      <c r="V91" s="208">
        <v>0</v>
      </c>
      <c r="W91" s="208">
        <v>0</v>
      </c>
      <c r="X91" s="208">
        <v>0</v>
      </c>
      <c r="Y91" s="208">
        <v>0</v>
      </c>
      <c r="Z91" s="208">
        <v>0</v>
      </c>
      <c r="AA91" s="208">
        <v>0</v>
      </c>
      <c r="AB91" s="208">
        <v>0</v>
      </c>
      <c r="AC91" s="208">
        <v>0</v>
      </c>
      <c r="AD91" s="208">
        <v>0</v>
      </c>
      <c r="AE91" s="208">
        <v>0</v>
      </c>
      <c r="AF91" s="208">
        <v>0</v>
      </c>
      <c r="AG91" s="208">
        <v>0</v>
      </c>
      <c r="AH91" s="208">
        <v>0</v>
      </c>
      <c r="AI91" s="208">
        <v>0</v>
      </c>
      <c r="AJ91" s="208">
        <v>0</v>
      </c>
      <c r="AK91" s="208">
        <v>0</v>
      </c>
      <c r="AL91" s="208">
        <v>0</v>
      </c>
      <c r="AM91" s="208">
        <v>0</v>
      </c>
      <c r="AN91" s="208">
        <v>0</v>
      </c>
      <c r="AO91" s="208">
        <v>0</v>
      </c>
      <c r="AP91" s="208">
        <v>0</v>
      </c>
      <c r="AQ91" s="208">
        <v>0</v>
      </c>
      <c r="AR91" s="208">
        <v>0</v>
      </c>
      <c r="AS91" s="208">
        <v>0</v>
      </c>
      <c r="AT91" s="208">
        <v>0</v>
      </c>
      <c r="AU91" s="208">
        <v>0</v>
      </c>
      <c r="AV91" s="208">
        <v>0</v>
      </c>
      <c r="AW91" s="208">
        <v>0</v>
      </c>
      <c r="AX91" s="208">
        <v>0</v>
      </c>
      <c r="AY91" s="208">
        <v>0</v>
      </c>
      <c r="AZ91" s="208">
        <v>0</v>
      </c>
      <c r="BA91" s="208">
        <v>0</v>
      </c>
      <c r="BB91" s="208">
        <v>0</v>
      </c>
      <c r="BC91" s="209">
        <v>0</v>
      </c>
      <c r="BD91" s="210">
        <v>0</v>
      </c>
      <c r="BE91" s="208">
        <v>0</v>
      </c>
      <c r="BF91" s="208">
        <v>0</v>
      </c>
      <c r="BG91" s="208">
        <v>0</v>
      </c>
      <c r="BH91" s="208">
        <v>0</v>
      </c>
      <c r="BI91" s="208">
        <v>0</v>
      </c>
      <c r="BJ91" s="208">
        <v>0</v>
      </c>
      <c r="BK91" s="208">
        <v>0</v>
      </c>
      <c r="BL91" s="211">
        <v>0</v>
      </c>
      <c r="BM91" s="213">
        <v>0</v>
      </c>
    </row>
    <row r="92" spans="1:65">
      <c r="A92" s="86" t="s">
        <v>314</v>
      </c>
      <c r="B92" s="200" t="s">
        <v>315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  <c r="R92" s="208">
        <v>0</v>
      </c>
      <c r="S92" s="208">
        <v>0</v>
      </c>
      <c r="T92" s="208">
        <v>0</v>
      </c>
      <c r="U92" s="208">
        <v>0</v>
      </c>
      <c r="V92" s="208">
        <v>0</v>
      </c>
      <c r="W92" s="208">
        <v>0</v>
      </c>
      <c r="X92" s="208">
        <v>0</v>
      </c>
      <c r="Y92" s="208">
        <v>0</v>
      </c>
      <c r="Z92" s="208">
        <v>0</v>
      </c>
      <c r="AA92" s="208">
        <v>0</v>
      </c>
      <c r="AB92" s="208">
        <v>0</v>
      </c>
      <c r="AC92" s="208">
        <v>0</v>
      </c>
      <c r="AD92" s="208">
        <v>0</v>
      </c>
      <c r="AE92" s="208">
        <v>0</v>
      </c>
      <c r="AF92" s="208">
        <v>0</v>
      </c>
      <c r="AG92" s="208">
        <v>0</v>
      </c>
      <c r="AH92" s="208">
        <v>0</v>
      </c>
      <c r="AI92" s="208">
        <v>0</v>
      </c>
      <c r="AJ92" s="208">
        <v>0</v>
      </c>
      <c r="AK92" s="208">
        <v>0</v>
      </c>
      <c r="AL92" s="208">
        <v>0</v>
      </c>
      <c r="AM92" s="208">
        <v>0</v>
      </c>
      <c r="AN92" s="208">
        <v>0</v>
      </c>
      <c r="AO92" s="208">
        <v>0</v>
      </c>
      <c r="AP92" s="208">
        <v>0</v>
      </c>
      <c r="AQ92" s="208">
        <v>0</v>
      </c>
      <c r="AR92" s="208">
        <v>0</v>
      </c>
      <c r="AS92" s="208">
        <v>0</v>
      </c>
      <c r="AT92" s="208">
        <v>0</v>
      </c>
      <c r="AU92" s="208">
        <v>0</v>
      </c>
      <c r="AV92" s="208">
        <v>0</v>
      </c>
      <c r="AW92" s="208">
        <v>0</v>
      </c>
      <c r="AX92" s="208">
        <v>0</v>
      </c>
      <c r="AY92" s="208">
        <v>0</v>
      </c>
      <c r="AZ92" s="208">
        <v>0</v>
      </c>
      <c r="BA92" s="208">
        <v>0</v>
      </c>
      <c r="BB92" s="208">
        <v>0</v>
      </c>
      <c r="BC92" s="209">
        <v>0</v>
      </c>
      <c r="BD92" s="210">
        <v>0</v>
      </c>
      <c r="BE92" s="208">
        <v>0</v>
      </c>
      <c r="BF92" s="208">
        <v>0</v>
      </c>
      <c r="BG92" s="208">
        <v>0</v>
      </c>
      <c r="BH92" s="208">
        <v>0</v>
      </c>
      <c r="BI92" s="208">
        <v>0</v>
      </c>
      <c r="BJ92" s="208">
        <v>0</v>
      </c>
      <c r="BK92" s="208">
        <v>0</v>
      </c>
      <c r="BL92" s="211">
        <v>0</v>
      </c>
      <c r="BM92" s="213">
        <v>0</v>
      </c>
    </row>
    <row r="93" spans="1:65">
      <c r="A93" s="86" t="s">
        <v>316</v>
      </c>
      <c r="B93" s="200" t="s">
        <v>129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0</v>
      </c>
      <c r="O93" s="208">
        <v>0</v>
      </c>
      <c r="P93" s="208">
        <v>0</v>
      </c>
      <c r="Q93" s="208">
        <v>0</v>
      </c>
      <c r="R93" s="208">
        <v>0</v>
      </c>
      <c r="S93" s="208">
        <v>0</v>
      </c>
      <c r="T93" s="208">
        <v>0</v>
      </c>
      <c r="U93" s="208">
        <v>0</v>
      </c>
      <c r="V93" s="208">
        <v>0</v>
      </c>
      <c r="W93" s="208">
        <v>0</v>
      </c>
      <c r="X93" s="208">
        <v>0</v>
      </c>
      <c r="Y93" s="208">
        <v>0</v>
      </c>
      <c r="Z93" s="208">
        <v>0</v>
      </c>
      <c r="AA93" s="208">
        <v>0</v>
      </c>
      <c r="AB93" s="208">
        <v>0</v>
      </c>
      <c r="AC93" s="208">
        <v>0</v>
      </c>
      <c r="AD93" s="208">
        <v>0</v>
      </c>
      <c r="AE93" s="208">
        <v>0</v>
      </c>
      <c r="AF93" s="208">
        <v>0</v>
      </c>
      <c r="AG93" s="208">
        <v>0</v>
      </c>
      <c r="AH93" s="208">
        <v>0</v>
      </c>
      <c r="AI93" s="208">
        <v>0</v>
      </c>
      <c r="AJ93" s="208">
        <v>0</v>
      </c>
      <c r="AK93" s="208">
        <v>0</v>
      </c>
      <c r="AL93" s="208">
        <v>0</v>
      </c>
      <c r="AM93" s="208">
        <v>0</v>
      </c>
      <c r="AN93" s="208">
        <v>0</v>
      </c>
      <c r="AO93" s="208">
        <v>0</v>
      </c>
      <c r="AP93" s="208">
        <v>0</v>
      </c>
      <c r="AQ93" s="208">
        <v>0</v>
      </c>
      <c r="AR93" s="208">
        <v>0</v>
      </c>
      <c r="AS93" s="208">
        <v>0</v>
      </c>
      <c r="AT93" s="208">
        <v>0</v>
      </c>
      <c r="AU93" s="208">
        <v>0</v>
      </c>
      <c r="AV93" s="208">
        <v>0</v>
      </c>
      <c r="AW93" s="208">
        <v>0</v>
      </c>
      <c r="AX93" s="208">
        <v>0</v>
      </c>
      <c r="AY93" s="208">
        <v>0</v>
      </c>
      <c r="AZ93" s="208">
        <v>0</v>
      </c>
      <c r="BA93" s="208">
        <v>0</v>
      </c>
      <c r="BB93" s="208">
        <v>0</v>
      </c>
      <c r="BC93" s="209">
        <v>0</v>
      </c>
      <c r="BD93" s="210">
        <v>0</v>
      </c>
      <c r="BE93" s="208">
        <v>0</v>
      </c>
      <c r="BF93" s="208">
        <v>0</v>
      </c>
      <c r="BG93" s="208">
        <v>0</v>
      </c>
      <c r="BH93" s="208">
        <v>0</v>
      </c>
      <c r="BI93" s="208">
        <v>0</v>
      </c>
      <c r="BJ93" s="208">
        <v>0</v>
      </c>
      <c r="BK93" s="208">
        <v>0</v>
      </c>
      <c r="BL93" s="211">
        <v>0</v>
      </c>
      <c r="BM93" s="213">
        <v>0</v>
      </c>
    </row>
    <row r="94" spans="1:65">
      <c r="A94" s="86" t="s">
        <v>317</v>
      </c>
      <c r="B94" s="200" t="s">
        <v>318</v>
      </c>
      <c r="C94" s="208">
        <v>0</v>
      </c>
      <c r="D94" s="208">
        <v>0</v>
      </c>
      <c r="E94" s="208">
        <v>0</v>
      </c>
      <c r="F94" s="208">
        <v>0</v>
      </c>
      <c r="G94" s="208">
        <v>0</v>
      </c>
      <c r="H94" s="208">
        <v>0</v>
      </c>
      <c r="I94" s="208">
        <v>0</v>
      </c>
      <c r="J94" s="208">
        <v>0</v>
      </c>
      <c r="K94" s="208">
        <v>0</v>
      </c>
      <c r="L94" s="208">
        <v>0</v>
      </c>
      <c r="M94" s="208">
        <v>0</v>
      </c>
      <c r="N94" s="208">
        <v>0</v>
      </c>
      <c r="O94" s="208">
        <v>0</v>
      </c>
      <c r="P94" s="208">
        <v>0</v>
      </c>
      <c r="Q94" s="208">
        <v>0</v>
      </c>
      <c r="R94" s="208">
        <v>0</v>
      </c>
      <c r="S94" s="208">
        <v>0</v>
      </c>
      <c r="T94" s="208">
        <v>0</v>
      </c>
      <c r="U94" s="208">
        <v>0</v>
      </c>
      <c r="V94" s="208">
        <v>0</v>
      </c>
      <c r="W94" s="208">
        <v>0</v>
      </c>
      <c r="X94" s="208">
        <v>0</v>
      </c>
      <c r="Y94" s="208">
        <v>0</v>
      </c>
      <c r="Z94" s="208">
        <v>0</v>
      </c>
      <c r="AA94" s="208">
        <v>0</v>
      </c>
      <c r="AB94" s="208">
        <v>0</v>
      </c>
      <c r="AC94" s="208">
        <v>0</v>
      </c>
      <c r="AD94" s="208">
        <v>0</v>
      </c>
      <c r="AE94" s="208">
        <v>0</v>
      </c>
      <c r="AF94" s="208">
        <v>0</v>
      </c>
      <c r="AG94" s="208">
        <v>0</v>
      </c>
      <c r="AH94" s="208">
        <v>0</v>
      </c>
      <c r="AI94" s="208">
        <v>0</v>
      </c>
      <c r="AJ94" s="208">
        <v>0</v>
      </c>
      <c r="AK94" s="208">
        <v>0</v>
      </c>
      <c r="AL94" s="208">
        <v>0</v>
      </c>
      <c r="AM94" s="208">
        <v>0</v>
      </c>
      <c r="AN94" s="208">
        <v>0</v>
      </c>
      <c r="AO94" s="208">
        <v>0</v>
      </c>
      <c r="AP94" s="208">
        <v>0</v>
      </c>
      <c r="AQ94" s="208">
        <v>0</v>
      </c>
      <c r="AR94" s="208">
        <v>0</v>
      </c>
      <c r="AS94" s="208">
        <v>0</v>
      </c>
      <c r="AT94" s="208">
        <v>0</v>
      </c>
      <c r="AU94" s="208">
        <v>0</v>
      </c>
      <c r="AV94" s="208">
        <v>0</v>
      </c>
      <c r="AW94" s="208">
        <v>0</v>
      </c>
      <c r="AX94" s="208">
        <v>0</v>
      </c>
      <c r="AY94" s="208">
        <v>0</v>
      </c>
      <c r="AZ94" s="208">
        <v>0</v>
      </c>
      <c r="BA94" s="208">
        <v>0</v>
      </c>
      <c r="BB94" s="208">
        <v>0</v>
      </c>
      <c r="BC94" s="209">
        <v>0</v>
      </c>
      <c r="BD94" s="210">
        <v>0</v>
      </c>
      <c r="BE94" s="208">
        <v>0</v>
      </c>
      <c r="BF94" s="208">
        <v>0</v>
      </c>
      <c r="BG94" s="208">
        <v>0</v>
      </c>
      <c r="BH94" s="208">
        <v>0</v>
      </c>
      <c r="BI94" s="208">
        <v>0</v>
      </c>
      <c r="BJ94" s="208">
        <v>0</v>
      </c>
      <c r="BK94" s="208">
        <v>0</v>
      </c>
      <c r="BL94" s="211">
        <v>0</v>
      </c>
      <c r="BM94" s="213">
        <v>0</v>
      </c>
    </row>
    <row r="95" spans="1:65">
      <c r="A95" s="86" t="s">
        <v>319</v>
      </c>
      <c r="B95" s="200" t="s">
        <v>320</v>
      </c>
      <c r="C95" s="208">
        <v>0</v>
      </c>
      <c r="D95" s="208">
        <v>0</v>
      </c>
      <c r="E95" s="208">
        <v>0</v>
      </c>
      <c r="F95" s="208">
        <v>0</v>
      </c>
      <c r="G95" s="208">
        <v>0</v>
      </c>
      <c r="H95" s="208">
        <v>0</v>
      </c>
      <c r="I95" s="208">
        <v>0</v>
      </c>
      <c r="J95" s="208">
        <v>0</v>
      </c>
      <c r="K95" s="208">
        <v>0</v>
      </c>
      <c r="L95" s="208">
        <v>0</v>
      </c>
      <c r="M95" s="208">
        <v>0</v>
      </c>
      <c r="N95" s="208">
        <v>0</v>
      </c>
      <c r="O95" s="208">
        <v>0</v>
      </c>
      <c r="P95" s="208">
        <v>0</v>
      </c>
      <c r="Q95" s="208">
        <v>0</v>
      </c>
      <c r="R95" s="208">
        <v>0</v>
      </c>
      <c r="S95" s="208">
        <v>0</v>
      </c>
      <c r="T95" s="208">
        <v>0</v>
      </c>
      <c r="U95" s="208">
        <v>0</v>
      </c>
      <c r="V95" s="208">
        <v>0</v>
      </c>
      <c r="W95" s="208">
        <v>0</v>
      </c>
      <c r="X95" s="208">
        <v>0</v>
      </c>
      <c r="Y95" s="208">
        <v>0</v>
      </c>
      <c r="Z95" s="208">
        <v>0</v>
      </c>
      <c r="AA95" s="208">
        <v>0</v>
      </c>
      <c r="AB95" s="208">
        <v>0</v>
      </c>
      <c r="AC95" s="208">
        <v>0</v>
      </c>
      <c r="AD95" s="208">
        <v>0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0</v>
      </c>
      <c r="AK95" s="208">
        <v>0</v>
      </c>
      <c r="AL95" s="208">
        <v>0</v>
      </c>
      <c r="AM95" s="208">
        <v>0</v>
      </c>
      <c r="AN95" s="208">
        <v>0</v>
      </c>
      <c r="AO95" s="208">
        <v>0</v>
      </c>
      <c r="AP95" s="208">
        <v>0</v>
      </c>
      <c r="AQ95" s="208">
        <v>0</v>
      </c>
      <c r="AR95" s="208">
        <v>0</v>
      </c>
      <c r="AS95" s="208">
        <v>0</v>
      </c>
      <c r="AT95" s="208">
        <v>0</v>
      </c>
      <c r="AU95" s="208">
        <v>0</v>
      </c>
      <c r="AV95" s="208">
        <v>0</v>
      </c>
      <c r="AW95" s="208">
        <v>0</v>
      </c>
      <c r="AX95" s="208">
        <v>0</v>
      </c>
      <c r="AY95" s="208">
        <v>0</v>
      </c>
      <c r="AZ95" s="208">
        <v>0</v>
      </c>
      <c r="BA95" s="208">
        <v>0</v>
      </c>
      <c r="BB95" s="208">
        <v>0</v>
      </c>
      <c r="BC95" s="209">
        <v>0</v>
      </c>
      <c r="BD95" s="210">
        <v>0</v>
      </c>
      <c r="BE95" s="208">
        <v>0</v>
      </c>
      <c r="BF95" s="208">
        <v>0</v>
      </c>
      <c r="BG95" s="208">
        <v>0</v>
      </c>
      <c r="BH95" s="208">
        <v>0</v>
      </c>
      <c r="BI95" s="208">
        <v>0</v>
      </c>
      <c r="BJ95" s="208">
        <v>0</v>
      </c>
      <c r="BK95" s="208">
        <v>0</v>
      </c>
      <c r="BL95" s="211">
        <v>0</v>
      </c>
      <c r="BM95" s="213">
        <v>0</v>
      </c>
    </row>
    <row r="96" spans="1:65">
      <c r="A96" s="86" t="s">
        <v>321</v>
      </c>
      <c r="B96" s="200" t="s">
        <v>322</v>
      </c>
      <c r="C96" s="208">
        <v>0</v>
      </c>
      <c r="D96" s="208">
        <v>0</v>
      </c>
      <c r="E96" s="208">
        <v>0</v>
      </c>
      <c r="F96" s="208">
        <v>0</v>
      </c>
      <c r="G96" s="208">
        <v>0</v>
      </c>
      <c r="H96" s="208">
        <v>0</v>
      </c>
      <c r="I96" s="208">
        <v>0</v>
      </c>
      <c r="J96" s="208">
        <v>0</v>
      </c>
      <c r="K96" s="208">
        <v>0</v>
      </c>
      <c r="L96" s="208">
        <v>0</v>
      </c>
      <c r="M96" s="208">
        <v>0</v>
      </c>
      <c r="N96" s="208">
        <v>0</v>
      </c>
      <c r="O96" s="208">
        <v>0</v>
      </c>
      <c r="P96" s="208">
        <v>0</v>
      </c>
      <c r="Q96" s="208">
        <v>0</v>
      </c>
      <c r="R96" s="208">
        <v>0</v>
      </c>
      <c r="S96" s="208">
        <v>0</v>
      </c>
      <c r="T96" s="208">
        <v>0</v>
      </c>
      <c r="U96" s="208">
        <v>0</v>
      </c>
      <c r="V96" s="208">
        <v>0</v>
      </c>
      <c r="W96" s="208">
        <v>0</v>
      </c>
      <c r="X96" s="208">
        <v>0</v>
      </c>
      <c r="Y96" s="208">
        <v>0</v>
      </c>
      <c r="Z96" s="208">
        <v>0</v>
      </c>
      <c r="AA96" s="208">
        <v>0</v>
      </c>
      <c r="AB96" s="208">
        <v>0</v>
      </c>
      <c r="AC96" s="208">
        <v>0</v>
      </c>
      <c r="AD96" s="208">
        <v>0</v>
      </c>
      <c r="AE96" s="208">
        <v>0</v>
      </c>
      <c r="AF96" s="208">
        <v>0</v>
      </c>
      <c r="AG96" s="208">
        <v>0</v>
      </c>
      <c r="AH96" s="208">
        <v>0</v>
      </c>
      <c r="AI96" s="208">
        <v>0</v>
      </c>
      <c r="AJ96" s="208">
        <v>0</v>
      </c>
      <c r="AK96" s="208">
        <v>0</v>
      </c>
      <c r="AL96" s="208">
        <v>0</v>
      </c>
      <c r="AM96" s="208">
        <v>0</v>
      </c>
      <c r="AN96" s="208">
        <v>0</v>
      </c>
      <c r="AO96" s="208">
        <v>0</v>
      </c>
      <c r="AP96" s="208">
        <v>0</v>
      </c>
      <c r="AQ96" s="208">
        <v>0</v>
      </c>
      <c r="AR96" s="208">
        <v>0</v>
      </c>
      <c r="AS96" s="208">
        <v>0</v>
      </c>
      <c r="AT96" s="208">
        <v>0</v>
      </c>
      <c r="AU96" s="208">
        <v>0</v>
      </c>
      <c r="AV96" s="208">
        <v>0</v>
      </c>
      <c r="AW96" s="208">
        <v>0</v>
      </c>
      <c r="AX96" s="208">
        <v>0</v>
      </c>
      <c r="AY96" s="208">
        <v>0</v>
      </c>
      <c r="AZ96" s="208">
        <v>0</v>
      </c>
      <c r="BA96" s="208">
        <v>0</v>
      </c>
      <c r="BB96" s="208">
        <v>0</v>
      </c>
      <c r="BC96" s="209">
        <v>0</v>
      </c>
      <c r="BD96" s="210">
        <v>0</v>
      </c>
      <c r="BE96" s="208">
        <v>0</v>
      </c>
      <c r="BF96" s="208">
        <v>0</v>
      </c>
      <c r="BG96" s="208">
        <v>0</v>
      </c>
      <c r="BH96" s="208">
        <v>0</v>
      </c>
      <c r="BI96" s="208">
        <v>0</v>
      </c>
      <c r="BJ96" s="208">
        <v>0</v>
      </c>
      <c r="BK96" s="208">
        <v>0</v>
      </c>
      <c r="BL96" s="211">
        <v>0</v>
      </c>
      <c r="BM96" s="213">
        <v>0</v>
      </c>
    </row>
    <row r="97" spans="1:65">
      <c r="A97" s="86" t="s">
        <v>323</v>
      </c>
      <c r="B97" s="200" t="s">
        <v>324</v>
      </c>
      <c r="C97" s="208">
        <v>0</v>
      </c>
      <c r="D97" s="208">
        <v>0</v>
      </c>
      <c r="E97" s="208">
        <v>0</v>
      </c>
      <c r="F97" s="208">
        <v>0</v>
      </c>
      <c r="G97" s="208">
        <v>0</v>
      </c>
      <c r="H97" s="208">
        <v>0</v>
      </c>
      <c r="I97" s="208">
        <v>0</v>
      </c>
      <c r="J97" s="208">
        <v>0</v>
      </c>
      <c r="K97" s="208">
        <v>0</v>
      </c>
      <c r="L97" s="208">
        <v>0</v>
      </c>
      <c r="M97" s="208">
        <v>0</v>
      </c>
      <c r="N97" s="208">
        <v>0</v>
      </c>
      <c r="O97" s="208">
        <v>0</v>
      </c>
      <c r="P97" s="208">
        <v>0</v>
      </c>
      <c r="Q97" s="208">
        <v>0</v>
      </c>
      <c r="R97" s="208">
        <v>0</v>
      </c>
      <c r="S97" s="208">
        <v>0</v>
      </c>
      <c r="T97" s="208">
        <v>0</v>
      </c>
      <c r="U97" s="208">
        <v>0</v>
      </c>
      <c r="V97" s="208">
        <v>0</v>
      </c>
      <c r="W97" s="208">
        <v>0</v>
      </c>
      <c r="X97" s="208">
        <v>0</v>
      </c>
      <c r="Y97" s="208">
        <v>0</v>
      </c>
      <c r="Z97" s="208">
        <v>0</v>
      </c>
      <c r="AA97" s="208">
        <v>0</v>
      </c>
      <c r="AB97" s="208">
        <v>0</v>
      </c>
      <c r="AC97" s="208">
        <v>0</v>
      </c>
      <c r="AD97" s="208">
        <v>0</v>
      </c>
      <c r="AE97" s="208">
        <v>0</v>
      </c>
      <c r="AF97" s="208">
        <v>0</v>
      </c>
      <c r="AG97" s="208">
        <v>0</v>
      </c>
      <c r="AH97" s="208">
        <v>0</v>
      </c>
      <c r="AI97" s="208">
        <v>0</v>
      </c>
      <c r="AJ97" s="208">
        <v>0</v>
      </c>
      <c r="AK97" s="208">
        <v>0</v>
      </c>
      <c r="AL97" s="208">
        <v>0</v>
      </c>
      <c r="AM97" s="208">
        <v>0</v>
      </c>
      <c r="AN97" s="208">
        <v>0</v>
      </c>
      <c r="AO97" s="208">
        <v>0</v>
      </c>
      <c r="AP97" s="208">
        <v>0</v>
      </c>
      <c r="AQ97" s="208">
        <v>0</v>
      </c>
      <c r="AR97" s="208">
        <v>0</v>
      </c>
      <c r="AS97" s="208">
        <v>0</v>
      </c>
      <c r="AT97" s="208">
        <v>0</v>
      </c>
      <c r="AU97" s="208">
        <v>0</v>
      </c>
      <c r="AV97" s="208">
        <v>0</v>
      </c>
      <c r="AW97" s="208">
        <v>0</v>
      </c>
      <c r="AX97" s="208">
        <v>0</v>
      </c>
      <c r="AY97" s="208">
        <v>0</v>
      </c>
      <c r="AZ97" s="208">
        <v>0</v>
      </c>
      <c r="BA97" s="208">
        <v>0</v>
      </c>
      <c r="BB97" s="208">
        <v>0</v>
      </c>
      <c r="BC97" s="209">
        <v>0</v>
      </c>
      <c r="BD97" s="210">
        <v>0</v>
      </c>
      <c r="BE97" s="208">
        <v>0</v>
      </c>
      <c r="BF97" s="208">
        <v>0</v>
      </c>
      <c r="BG97" s="208">
        <v>0</v>
      </c>
      <c r="BH97" s="208">
        <v>0</v>
      </c>
      <c r="BI97" s="208">
        <v>0</v>
      </c>
      <c r="BJ97" s="208">
        <v>0</v>
      </c>
      <c r="BK97" s="208">
        <v>0</v>
      </c>
      <c r="BL97" s="211">
        <v>0</v>
      </c>
      <c r="BM97" s="213">
        <v>0</v>
      </c>
    </row>
    <row r="98" spans="1:65">
      <c r="A98" s="86" t="s">
        <v>325</v>
      </c>
      <c r="B98" s="200" t="s">
        <v>326</v>
      </c>
      <c r="C98" s="208">
        <v>0</v>
      </c>
      <c r="D98" s="208">
        <v>0</v>
      </c>
      <c r="E98" s="208">
        <v>0</v>
      </c>
      <c r="F98" s="208">
        <v>0</v>
      </c>
      <c r="G98" s="208">
        <v>0</v>
      </c>
      <c r="H98" s="208">
        <v>0</v>
      </c>
      <c r="I98" s="208">
        <v>0</v>
      </c>
      <c r="J98" s="208">
        <v>0</v>
      </c>
      <c r="K98" s="208">
        <v>0</v>
      </c>
      <c r="L98" s="208">
        <v>0</v>
      </c>
      <c r="M98" s="208">
        <v>0</v>
      </c>
      <c r="N98" s="208">
        <v>0</v>
      </c>
      <c r="O98" s="208">
        <v>0</v>
      </c>
      <c r="P98" s="208">
        <v>0</v>
      </c>
      <c r="Q98" s="208">
        <v>0</v>
      </c>
      <c r="R98" s="208">
        <v>0</v>
      </c>
      <c r="S98" s="208">
        <v>0</v>
      </c>
      <c r="T98" s="208">
        <v>0</v>
      </c>
      <c r="U98" s="208">
        <v>0</v>
      </c>
      <c r="V98" s="208">
        <v>0</v>
      </c>
      <c r="W98" s="208">
        <v>0</v>
      </c>
      <c r="X98" s="208">
        <v>0</v>
      </c>
      <c r="Y98" s="208">
        <v>0</v>
      </c>
      <c r="Z98" s="208">
        <v>0</v>
      </c>
      <c r="AA98" s="208">
        <v>0</v>
      </c>
      <c r="AB98" s="208">
        <v>0</v>
      </c>
      <c r="AC98" s="208">
        <v>0</v>
      </c>
      <c r="AD98" s="208">
        <v>0</v>
      </c>
      <c r="AE98" s="208">
        <v>0</v>
      </c>
      <c r="AF98" s="208">
        <v>0</v>
      </c>
      <c r="AG98" s="208">
        <v>0</v>
      </c>
      <c r="AH98" s="208">
        <v>0</v>
      </c>
      <c r="AI98" s="208">
        <v>0</v>
      </c>
      <c r="AJ98" s="208">
        <v>0</v>
      </c>
      <c r="AK98" s="208">
        <v>0</v>
      </c>
      <c r="AL98" s="208">
        <v>0</v>
      </c>
      <c r="AM98" s="208">
        <v>0</v>
      </c>
      <c r="AN98" s="208">
        <v>0</v>
      </c>
      <c r="AO98" s="208">
        <v>0</v>
      </c>
      <c r="AP98" s="208">
        <v>0</v>
      </c>
      <c r="AQ98" s="208">
        <v>0</v>
      </c>
      <c r="AR98" s="208">
        <v>0</v>
      </c>
      <c r="AS98" s="208">
        <v>0</v>
      </c>
      <c r="AT98" s="208">
        <v>0</v>
      </c>
      <c r="AU98" s="208">
        <v>0</v>
      </c>
      <c r="AV98" s="208">
        <v>0</v>
      </c>
      <c r="AW98" s="208">
        <v>0</v>
      </c>
      <c r="AX98" s="208">
        <v>0</v>
      </c>
      <c r="AY98" s="208">
        <v>0</v>
      </c>
      <c r="AZ98" s="208">
        <v>0</v>
      </c>
      <c r="BA98" s="208">
        <v>0</v>
      </c>
      <c r="BB98" s="208">
        <v>0</v>
      </c>
      <c r="BC98" s="209">
        <v>0</v>
      </c>
      <c r="BD98" s="210">
        <v>0</v>
      </c>
      <c r="BE98" s="208">
        <v>0</v>
      </c>
      <c r="BF98" s="208">
        <v>0</v>
      </c>
      <c r="BG98" s="208">
        <v>0</v>
      </c>
      <c r="BH98" s="208">
        <v>0</v>
      </c>
      <c r="BI98" s="208">
        <v>0</v>
      </c>
      <c r="BJ98" s="208">
        <v>0</v>
      </c>
      <c r="BK98" s="208">
        <v>0</v>
      </c>
      <c r="BL98" s="211">
        <v>0</v>
      </c>
      <c r="BM98" s="213">
        <v>0</v>
      </c>
    </row>
    <row r="99" spans="1:65">
      <c r="A99" s="86" t="s">
        <v>327</v>
      </c>
      <c r="B99" s="200" t="s">
        <v>328</v>
      </c>
      <c r="C99" s="208">
        <v>0</v>
      </c>
      <c r="D99" s="208">
        <v>0</v>
      </c>
      <c r="E99" s="208">
        <v>0</v>
      </c>
      <c r="F99" s="208">
        <v>0</v>
      </c>
      <c r="G99" s="208">
        <v>0</v>
      </c>
      <c r="H99" s="208">
        <v>0</v>
      </c>
      <c r="I99" s="208">
        <v>0</v>
      </c>
      <c r="J99" s="208">
        <v>0</v>
      </c>
      <c r="K99" s="208">
        <v>0</v>
      </c>
      <c r="L99" s="208">
        <v>0</v>
      </c>
      <c r="M99" s="208">
        <v>0</v>
      </c>
      <c r="N99" s="208">
        <v>0</v>
      </c>
      <c r="O99" s="208">
        <v>0</v>
      </c>
      <c r="P99" s="208">
        <v>0</v>
      </c>
      <c r="Q99" s="208">
        <v>0</v>
      </c>
      <c r="R99" s="208">
        <v>0</v>
      </c>
      <c r="S99" s="208">
        <v>0</v>
      </c>
      <c r="T99" s="208">
        <v>0</v>
      </c>
      <c r="U99" s="208">
        <v>0</v>
      </c>
      <c r="V99" s="208">
        <v>0</v>
      </c>
      <c r="W99" s="208">
        <v>0</v>
      </c>
      <c r="X99" s="208">
        <v>0</v>
      </c>
      <c r="Y99" s="208">
        <v>0</v>
      </c>
      <c r="Z99" s="208">
        <v>0</v>
      </c>
      <c r="AA99" s="208">
        <v>0</v>
      </c>
      <c r="AB99" s="208">
        <v>0</v>
      </c>
      <c r="AC99" s="208">
        <v>0</v>
      </c>
      <c r="AD99" s="208">
        <v>0</v>
      </c>
      <c r="AE99" s="208">
        <v>0</v>
      </c>
      <c r="AF99" s="208">
        <v>0</v>
      </c>
      <c r="AG99" s="208">
        <v>0</v>
      </c>
      <c r="AH99" s="208">
        <v>0</v>
      </c>
      <c r="AI99" s="208">
        <v>0</v>
      </c>
      <c r="AJ99" s="208">
        <v>0</v>
      </c>
      <c r="AK99" s="208">
        <v>0</v>
      </c>
      <c r="AL99" s="208">
        <v>0</v>
      </c>
      <c r="AM99" s="208">
        <v>0</v>
      </c>
      <c r="AN99" s="208">
        <v>0</v>
      </c>
      <c r="AO99" s="208">
        <v>0</v>
      </c>
      <c r="AP99" s="208">
        <v>0</v>
      </c>
      <c r="AQ99" s="208">
        <v>0</v>
      </c>
      <c r="AR99" s="208">
        <v>0</v>
      </c>
      <c r="AS99" s="208">
        <v>0</v>
      </c>
      <c r="AT99" s="208">
        <v>0</v>
      </c>
      <c r="AU99" s="208">
        <v>0.104344653887132</v>
      </c>
      <c r="AV99" s="208">
        <v>0</v>
      </c>
      <c r="AW99" s="208">
        <v>0.598025394687127</v>
      </c>
      <c r="AX99" s="208">
        <v>0</v>
      </c>
      <c r="AY99" s="208">
        <v>0.450430632703322</v>
      </c>
      <c r="AZ99" s="208">
        <v>0.197470024946319</v>
      </c>
      <c r="BA99" s="208">
        <v>0</v>
      </c>
      <c r="BB99" s="208">
        <v>0</v>
      </c>
      <c r="BC99" s="209">
        <v>1.3502707062239</v>
      </c>
      <c r="BD99" s="210">
        <v>0</v>
      </c>
      <c r="BE99" s="208">
        <v>1.05639765876424</v>
      </c>
      <c r="BF99" s="208">
        <v>1.05639765876424</v>
      </c>
      <c r="BG99" s="208">
        <v>0</v>
      </c>
      <c r="BH99" s="208">
        <v>0</v>
      </c>
      <c r="BI99" s="208">
        <v>2.550650460715</v>
      </c>
      <c r="BJ99" s="208">
        <v>0</v>
      </c>
      <c r="BK99" s="208">
        <v>0</v>
      </c>
      <c r="BL99" s="211">
        <v>3.60704811947924</v>
      </c>
      <c r="BM99" s="213">
        <v>4.95731882570314</v>
      </c>
    </row>
    <row r="100" spans="1:65">
      <c r="A100" s="86" t="s">
        <v>329</v>
      </c>
      <c r="B100" s="200" t="s">
        <v>330</v>
      </c>
      <c r="C100" s="208">
        <v>0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8">
        <v>0</v>
      </c>
      <c r="L100" s="208">
        <v>0</v>
      </c>
      <c r="M100" s="208">
        <v>0</v>
      </c>
      <c r="N100" s="208">
        <v>0</v>
      </c>
      <c r="O100" s="208">
        <v>0</v>
      </c>
      <c r="P100" s="208">
        <v>0</v>
      </c>
      <c r="Q100" s="208">
        <v>0</v>
      </c>
      <c r="R100" s="208">
        <v>0</v>
      </c>
      <c r="S100" s="208">
        <v>0</v>
      </c>
      <c r="T100" s="208">
        <v>0</v>
      </c>
      <c r="U100" s="208">
        <v>0</v>
      </c>
      <c r="V100" s="208">
        <v>0</v>
      </c>
      <c r="W100" s="208">
        <v>0</v>
      </c>
      <c r="X100" s="208">
        <v>0</v>
      </c>
      <c r="Y100" s="208">
        <v>0</v>
      </c>
      <c r="Z100" s="208">
        <v>0</v>
      </c>
      <c r="AA100" s="208">
        <v>0</v>
      </c>
      <c r="AB100" s="208">
        <v>0</v>
      </c>
      <c r="AC100" s="208">
        <v>0</v>
      </c>
      <c r="AD100" s="208">
        <v>0</v>
      </c>
      <c r="AE100" s="208">
        <v>0</v>
      </c>
      <c r="AF100" s="208">
        <v>0</v>
      </c>
      <c r="AG100" s="208">
        <v>0</v>
      </c>
      <c r="AH100" s="208">
        <v>0</v>
      </c>
      <c r="AI100" s="208">
        <v>0</v>
      </c>
      <c r="AJ100" s="208">
        <v>0</v>
      </c>
      <c r="AK100" s="208">
        <v>0</v>
      </c>
      <c r="AL100" s="208">
        <v>0</v>
      </c>
      <c r="AM100" s="208">
        <v>0</v>
      </c>
      <c r="AN100" s="208">
        <v>0</v>
      </c>
      <c r="AO100" s="208">
        <v>0</v>
      </c>
      <c r="AP100" s="208">
        <v>0</v>
      </c>
      <c r="AQ100" s="208">
        <v>0</v>
      </c>
      <c r="AR100" s="208">
        <v>0</v>
      </c>
      <c r="AS100" s="208">
        <v>0</v>
      </c>
      <c r="AT100" s="208">
        <v>0</v>
      </c>
      <c r="AU100" s="208">
        <v>0</v>
      </c>
      <c r="AV100" s="208">
        <v>0</v>
      </c>
      <c r="AW100" s="208">
        <v>0</v>
      </c>
      <c r="AX100" s="208">
        <v>0</v>
      </c>
      <c r="AY100" s="208">
        <v>0</v>
      </c>
      <c r="AZ100" s="208">
        <v>0</v>
      </c>
      <c r="BA100" s="208">
        <v>0</v>
      </c>
      <c r="BB100" s="208">
        <v>0</v>
      </c>
      <c r="BC100" s="209">
        <v>0</v>
      </c>
      <c r="BD100" s="210">
        <v>0</v>
      </c>
      <c r="BE100" s="208">
        <v>0</v>
      </c>
      <c r="BF100" s="208">
        <v>0</v>
      </c>
      <c r="BG100" s="208">
        <v>0</v>
      </c>
      <c r="BH100" s="208">
        <v>0</v>
      </c>
      <c r="BI100" s="208">
        <v>0</v>
      </c>
      <c r="BJ100" s="208">
        <v>0</v>
      </c>
      <c r="BK100" s="208">
        <v>0</v>
      </c>
      <c r="BL100" s="211">
        <v>0</v>
      </c>
      <c r="BM100" s="213">
        <v>0</v>
      </c>
    </row>
    <row r="101" spans="1:65">
      <c r="A101" s="86" t="s">
        <v>331</v>
      </c>
      <c r="B101" s="200" t="s">
        <v>332</v>
      </c>
      <c r="C101" s="208">
        <v>0</v>
      </c>
      <c r="D101" s="208">
        <v>0</v>
      </c>
      <c r="E101" s="208">
        <v>0</v>
      </c>
      <c r="F101" s="208">
        <v>0</v>
      </c>
      <c r="G101" s="208">
        <v>0</v>
      </c>
      <c r="H101" s="208">
        <v>0</v>
      </c>
      <c r="I101" s="208">
        <v>0</v>
      </c>
      <c r="J101" s="208">
        <v>0</v>
      </c>
      <c r="K101" s="208">
        <v>0</v>
      </c>
      <c r="L101" s="208">
        <v>0</v>
      </c>
      <c r="M101" s="208">
        <v>0</v>
      </c>
      <c r="N101" s="208">
        <v>0</v>
      </c>
      <c r="O101" s="208">
        <v>0</v>
      </c>
      <c r="P101" s="208">
        <v>0</v>
      </c>
      <c r="Q101" s="208">
        <v>0</v>
      </c>
      <c r="R101" s="208">
        <v>0</v>
      </c>
      <c r="S101" s="208">
        <v>0</v>
      </c>
      <c r="T101" s="208">
        <v>0</v>
      </c>
      <c r="U101" s="208">
        <v>0</v>
      </c>
      <c r="V101" s="208">
        <v>0</v>
      </c>
      <c r="W101" s="208">
        <v>0</v>
      </c>
      <c r="X101" s="208">
        <v>0</v>
      </c>
      <c r="Y101" s="208">
        <v>0</v>
      </c>
      <c r="Z101" s="208">
        <v>0</v>
      </c>
      <c r="AA101" s="208">
        <v>0</v>
      </c>
      <c r="AB101" s="208">
        <v>0</v>
      </c>
      <c r="AC101" s="208">
        <v>0</v>
      </c>
      <c r="AD101" s="208">
        <v>0</v>
      </c>
      <c r="AE101" s="208">
        <v>0</v>
      </c>
      <c r="AF101" s="208">
        <v>0</v>
      </c>
      <c r="AG101" s="208">
        <v>0</v>
      </c>
      <c r="AH101" s="208">
        <v>0</v>
      </c>
      <c r="AI101" s="208">
        <v>0</v>
      </c>
      <c r="AJ101" s="208">
        <v>0</v>
      </c>
      <c r="AK101" s="208">
        <v>0</v>
      </c>
      <c r="AL101" s="208">
        <v>0</v>
      </c>
      <c r="AM101" s="208">
        <v>0</v>
      </c>
      <c r="AN101" s="208">
        <v>0</v>
      </c>
      <c r="AO101" s="208">
        <v>0</v>
      </c>
      <c r="AP101" s="208">
        <v>0</v>
      </c>
      <c r="AQ101" s="208">
        <v>0</v>
      </c>
      <c r="AR101" s="208">
        <v>0</v>
      </c>
      <c r="AS101" s="208">
        <v>0</v>
      </c>
      <c r="AT101" s="208">
        <v>0</v>
      </c>
      <c r="AU101" s="208">
        <v>0</v>
      </c>
      <c r="AV101" s="208">
        <v>0</v>
      </c>
      <c r="AW101" s="208">
        <v>0</v>
      </c>
      <c r="AX101" s="208">
        <v>0</v>
      </c>
      <c r="AY101" s="208">
        <v>0</v>
      </c>
      <c r="AZ101" s="208">
        <v>0</v>
      </c>
      <c r="BA101" s="208">
        <v>0</v>
      </c>
      <c r="BB101" s="208">
        <v>0</v>
      </c>
      <c r="BC101" s="209">
        <v>0</v>
      </c>
      <c r="BD101" s="210">
        <v>0</v>
      </c>
      <c r="BE101" s="208">
        <v>0</v>
      </c>
      <c r="BF101" s="208">
        <v>0</v>
      </c>
      <c r="BG101" s="208">
        <v>0</v>
      </c>
      <c r="BH101" s="208">
        <v>0</v>
      </c>
      <c r="BI101" s="208">
        <v>0</v>
      </c>
      <c r="BJ101" s="208">
        <v>0</v>
      </c>
      <c r="BK101" s="208">
        <v>0</v>
      </c>
      <c r="BL101" s="211">
        <v>0</v>
      </c>
      <c r="BM101" s="213">
        <v>0</v>
      </c>
    </row>
    <row r="102" spans="1:65">
      <c r="A102" s="86" t="s">
        <v>333</v>
      </c>
      <c r="B102" s="200" t="s">
        <v>135</v>
      </c>
      <c r="C102" s="208">
        <v>0</v>
      </c>
      <c r="D102" s="208">
        <v>0</v>
      </c>
      <c r="E102" s="208">
        <v>0</v>
      </c>
      <c r="F102" s="208">
        <v>0</v>
      </c>
      <c r="G102" s="208">
        <v>0</v>
      </c>
      <c r="H102" s="208">
        <v>0</v>
      </c>
      <c r="I102" s="208">
        <v>0</v>
      </c>
      <c r="J102" s="208">
        <v>0</v>
      </c>
      <c r="K102" s="208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Y102" s="208">
        <v>0</v>
      </c>
      <c r="Z102" s="208">
        <v>0</v>
      </c>
      <c r="AA102" s="208">
        <v>0</v>
      </c>
      <c r="AB102" s="208">
        <v>0</v>
      </c>
      <c r="AC102" s="208">
        <v>0</v>
      </c>
      <c r="AD102" s="208">
        <v>0</v>
      </c>
      <c r="AE102" s="208">
        <v>0</v>
      </c>
      <c r="AF102" s="208">
        <v>0</v>
      </c>
      <c r="AG102" s="208">
        <v>0</v>
      </c>
      <c r="AH102" s="208">
        <v>0</v>
      </c>
      <c r="AI102" s="208">
        <v>0</v>
      </c>
      <c r="AJ102" s="208">
        <v>0</v>
      </c>
      <c r="AK102" s="208">
        <v>0</v>
      </c>
      <c r="AL102" s="208">
        <v>0</v>
      </c>
      <c r="AM102" s="208">
        <v>0</v>
      </c>
      <c r="AN102" s="208">
        <v>0</v>
      </c>
      <c r="AO102" s="208">
        <v>0</v>
      </c>
      <c r="AP102" s="208">
        <v>0</v>
      </c>
      <c r="AQ102" s="208">
        <v>0</v>
      </c>
      <c r="AR102" s="208">
        <v>0</v>
      </c>
      <c r="AS102" s="208">
        <v>0</v>
      </c>
      <c r="AT102" s="208">
        <v>0</v>
      </c>
      <c r="AU102" s="208">
        <v>0</v>
      </c>
      <c r="AV102" s="208">
        <v>0</v>
      </c>
      <c r="AW102" s="208">
        <v>0</v>
      </c>
      <c r="AX102" s="208">
        <v>0</v>
      </c>
      <c r="AY102" s="208">
        <v>0</v>
      </c>
      <c r="AZ102" s="208">
        <v>0</v>
      </c>
      <c r="BA102" s="208">
        <v>0</v>
      </c>
      <c r="BB102" s="208">
        <v>0</v>
      </c>
      <c r="BC102" s="209">
        <v>0</v>
      </c>
      <c r="BD102" s="210">
        <v>0</v>
      </c>
      <c r="BE102" s="208">
        <v>0</v>
      </c>
      <c r="BF102" s="208">
        <v>0</v>
      </c>
      <c r="BG102" s="208">
        <v>0</v>
      </c>
      <c r="BH102" s="208">
        <v>0</v>
      </c>
      <c r="BI102" s="208">
        <v>0</v>
      </c>
      <c r="BJ102" s="208">
        <v>0</v>
      </c>
      <c r="BK102" s="208">
        <v>0</v>
      </c>
      <c r="BL102" s="211">
        <v>0</v>
      </c>
      <c r="BM102" s="213">
        <v>0</v>
      </c>
    </row>
    <row r="103" spans="1:65">
      <c r="A103" s="86" t="s">
        <v>334</v>
      </c>
      <c r="B103" s="200" t="s">
        <v>335</v>
      </c>
      <c r="C103" s="208">
        <v>0</v>
      </c>
      <c r="D103" s="208">
        <v>0</v>
      </c>
      <c r="E103" s="208">
        <v>0</v>
      </c>
      <c r="F103" s="208">
        <v>0</v>
      </c>
      <c r="G103" s="208">
        <v>0</v>
      </c>
      <c r="H103" s="208">
        <v>0</v>
      </c>
      <c r="I103" s="208">
        <v>0</v>
      </c>
      <c r="J103" s="208">
        <v>0</v>
      </c>
      <c r="K103" s="208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Y103" s="208">
        <v>0</v>
      </c>
      <c r="Z103" s="208">
        <v>0</v>
      </c>
      <c r="AA103" s="208">
        <v>0</v>
      </c>
      <c r="AB103" s="208">
        <v>0</v>
      </c>
      <c r="AC103" s="208">
        <v>0</v>
      </c>
      <c r="AD103" s="208">
        <v>0</v>
      </c>
      <c r="AE103" s="208">
        <v>0</v>
      </c>
      <c r="AF103" s="208">
        <v>0</v>
      </c>
      <c r="AG103" s="208">
        <v>0</v>
      </c>
      <c r="AH103" s="208">
        <v>0</v>
      </c>
      <c r="AI103" s="208">
        <v>0</v>
      </c>
      <c r="AJ103" s="208">
        <v>0</v>
      </c>
      <c r="AK103" s="208">
        <v>0</v>
      </c>
      <c r="AL103" s="208">
        <v>0</v>
      </c>
      <c r="AM103" s="208">
        <v>0</v>
      </c>
      <c r="AN103" s="208">
        <v>0</v>
      </c>
      <c r="AO103" s="208">
        <v>0</v>
      </c>
      <c r="AP103" s="208">
        <v>0</v>
      </c>
      <c r="AQ103" s="208">
        <v>0</v>
      </c>
      <c r="AR103" s="208">
        <v>0</v>
      </c>
      <c r="AS103" s="208">
        <v>0</v>
      </c>
      <c r="AT103" s="208">
        <v>0</v>
      </c>
      <c r="AU103" s="208">
        <v>0</v>
      </c>
      <c r="AV103" s="208">
        <v>0</v>
      </c>
      <c r="AW103" s="208">
        <v>0</v>
      </c>
      <c r="AX103" s="208">
        <v>0</v>
      </c>
      <c r="AY103" s="208">
        <v>0</v>
      </c>
      <c r="AZ103" s="208">
        <v>0</v>
      </c>
      <c r="BA103" s="208">
        <v>0</v>
      </c>
      <c r="BB103" s="208">
        <v>0</v>
      </c>
      <c r="BC103" s="209">
        <v>0</v>
      </c>
      <c r="BD103" s="210">
        <v>0</v>
      </c>
      <c r="BE103" s="208">
        <v>0</v>
      </c>
      <c r="BF103" s="208">
        <v>0</v>
      </c>
      <c r="BG103" s="208">
        <v>0</v>
      </c>
      <c r="BH103" s="208">
        <v>0</v>
      </c>
      <c r="BI103" s="208">
        <v>0</v>
      </c>
      <c r="BJ103" s="208">
        <v>0</v>
      </c>
      <c r="BK103" s="208">
        <v>0</v>
      </c>
      <c r="BL103" s="211">
        <v>0</v>
      </c>
      <c r="BM103" s="213">
        <v>0</v>
      </c>
    </row>
    <row r="104" spans="1:65">
      <c r="A104" s="86" t="s">
        <v>336</v>
      </c>
      <c r="B104" s="200" t="s">
        <v>337</v>
      </c>
      <c r="C104" s="208">
        <v>0</v>
      </c>
      <c r="D104" s="208">
        <v>0</v>
      </c>
      <c r="E104" s="208">
        <v>0</v>
      </c>
      <c r="F104" s="208">
        <v>0</v>
      </c>
      <c r="G104" s="208">
        <v>0</v>
      </c>
      <c r="H104" s="208">
        <v>0</v>
      </c>
      <c r="I104" s="208">
        <v>0</v>
      </c>
      <c r="J104" s="208">
        <v>0</v>
      </c>
      <c r="K104" s="208">
        <v>0</v>
      </c>
      <c r="L104" s="208">
        <v>0</v>
      </c>
      <c r="M104" s="208">
        <v>0</v>
      </c>
      <c r="N104" s="208">
        <v>0</v>
      </c>
      <c r="O104" s="208">
        <v>0</v>
      </c>
      <c r="P104" s="208">
        <v>0</v>
      </c>
      <c r="Q104" s="208">
        <v>0</v>
      </c>
      <c r="R104" s="208">
        <v>0</v>
      </c>
      <c r="S104" s="208">
        <v>0</v>
      </c>
      <c r="T104" s="208">
        <v>0</v>
      </c>
      <c r="U104" s="208">
        <v>0</v>
      </c>
      <c r="V104" s="208">
        <v>0</v>
      </c>
      <c r="W104" s="208">
        <v>0</v>
      </c>
      <c r="X104" s="208">
        <v>0</v>
      </c>
      <c r="Y104" s="208">
        <v>0</v>
      </c>
      <c r="Z104" s="208">
        <v>0</v>
      </c>
      <c r="AA104" s="208">
        <v>0</v>
      </c>
      <c r="AB104" s="208">
        <v>0</v>
      </c>
      <c r="AC104" s="208">
        <v>0</v>
      </c>
      <c r="AD104" s="208">
        <v>0</v>
      </c>
      <c r="AE104" s="208">
        <v>0</v>
      </c>
      <c r="AF104" s="208">
        <v>0</v>
      </c>
      <c r="AG104" s="208">
        <v>0</v>
      </c>
      <c r="AH104" s="208">
        <v>0</v>
      </c>
      <c r="AI104" s="208">
        <v>0</v>
      </c>
      <c r="AJ104" s="208">
        <v>0</v>
      </c>
      <c r="AK104" s="208">
        <v>0</v>
      </c>
      <c r="AL104" s="208">
        <v>0</v>
      </c>
      <c r="AM104" s="208">
        <v>0</v>
      </c>
      <c r="AN104" s="208">
        <v>0</v>
      </c>
      <c r="AO104" s="208">
        <v>0</v>
      </c>
      <c r="AP104" s="208">
        <v>0</v>
      </c>
      <c r="AQ104" s="208">
        <v>0</v>
      </c>
      <c r="AR104" s="208">
        <v>0</v>
      </c>
      <c r="AS104" s="208">
        <v>0</v>
      </c>
      <c r="AT104" s="208">
        <v>0</v>
      </c>
      <c r="AU104" s="208">
        <v>0</v>
      </c>
      <c r="AV104" s="208">
        <v>0</v>
      </c>
      <c r="AW104" s="208">
        <v>0</v>
      </c>
      <c r="AX104" s="208">
        <v>0</v>
      </c>
      <c r="AY104" s="208">
        <v>0</v>
      </c>
      <c r="AZ104" s="208">
        <v>0</v>
      </c>
      <c r="BA104" s="208">
        <v>0</v>
      </c>
      <c r="BB104" s="208">
        <v>0</v>
      </c>
      <c r="BC104" s="209">
        <v>0</v>
      </c>
      <c r="BD104" s="210">
        <v>0</v>
      </c>
      <c r="BE104" s="208">
        <v>0</v>
      </c>
      <c r="BF104" s="208">
        <v>0</v>
      </c>
      <c r="BG104" s="208">
        <v>0</v>
      </c>
      <c r="BH104" s="208">
        <v>0</v>
      </c>
      <c r="BI104" s="208">
        <v>0</v>
      </c>
      <c r="BJ104" s="208">
        <v>0</v>
      </c>
      <c r="BK104" s="208">
        <v>0</v>
      </c>
      <c r="BL104" s="211">
        <v>0</v>
      </c>
      <c r="BM104" s="213">
        <v>0</v>
      </c>
    </row>
    <row r="105" spans="1:65">
      <c r="A105" s="86" t="s">
        <v>338</v>
      </c>
      <c r="B105" s="200" t="s">
        <v>339</v>
      </c>
      <c r="C105" s="208">
        <v>0</v>
      </c>
      <c r="D105" s="208">
        <v>0</v>
      </c>
      <c r="E105" s="208">
        <v>0</v>
      </c>
      <c r="F105" s="208">
        <v>0</v>
      </c>
      <c r="G105" s="208">
        <v>0</v>
      </c>
      <c r="H105" s="208">
        <v>0</v>
      </c>
      <c r="I105" s="208">
        <v>0</v>
      </c>
      <c r="J105" s="208">
        <v>0</v>
      </c>
      <c r="K105" s="208">
        <v>0</v>
      </c>
      <c r="L105" s="208">
        <v>0</v>
      </c>
      <c r="M105" s="208">
        <v>0</v>
      </c>
      <c r="N105" s="208">
        <v>0</v>
      </c>
      <c r="O105" s="208">
        <v>0</v>
      </c>
      <c r="P105" s="208">
        <v>0</v>
      </c>
      <c r="Q105" s="208">
        <v>0</v>
      </c>
      <c r="R105" s="208">
        <v>0</v>
      </c>
      <c r="S105" s="208">
        <v>0</v>
      </c>
      <c r="T105" s="208">
        <v>0</v>
      </c>
      <c r="U105" s="208">
        <v>0</v>
      </c>
      <c r="V105" s="208">
        <v>0</v>
      </c>
      <c r="W105" s="208">
        <v>0</v>
      </c>
      <c r="X105" s="208">
        <v>0</v>
      </c>
      <c r="Y105" s="208">
        <v>0</v>
      </c>
      <c r="Z105" s="208">
        <v>0</v>
      </c>
      <c r="AA105" s="208">
        <v>0</v>
      </c>
      <c r="AB105" s="208">
        <v>0</v>
      </c>
      <c r="AC105" s="208">
        <v>0</v>
      </c>
      <c r="AD105" s="208">
        <v>0</v>
      </c>
      <c r="AE105" s="208">
        <v>0</v>
      </c>
      <c r="AF105" s="208">
        <v>0</v>
      </c>
      <c r="AG105" s="208">
        <v>0</v>
      </c>
      <c r="AH105" s="208">
        <v>0</v>
      </c>
      <c r="AI105" s="208">
        <v>0</v>
      </c>
      <c r="AJ105" s="208">
        <v>0</v>
      </c>
      <c r="AK105" s="208">
        <v>0</v>
      </c>
      <c r="AL105" s="208">
        <v>0</v>
      </c>
      <c r="AM105" s="208">
        <v>0</v>
      </c>
      <c r="AN105" s="208">
        <v>0</v>
      </c>
      <c r="AO105" s="208">
        <v>0</v>
      </c>
      <c r="AP105" s="208">
        <v>0</v>
      </c>
      <c r="AQ105" s="208">
        <v>0</v>
      </c>
      <c r="AR105" s="208">
        <v>0</v>
      </c>
      <c r="AS105" s="208">
        <v>0</v>
      </c>
      <c r="AT105" s="208">
        <v>0</v>
      </c>
      <c r="AU105" s="208">
        <v>0</v>
      </c>
      <c r="AV105" s="208">
        <v>0</v>
      </c>
      <c r="AW105" s="208">
        <v>0</v>
      </c>
      <c r="AX105" s="208">
        <v>0</v>
      </c>
      <c r="AY105" s="208">
        <v>0</v>
      </c>
      <c r="AZ105" s="208">
        <v>0</v>
      </c>
      <c r="BA105" s="208">
        <v>0</v>
      </c>
      <c r="BB105" s="208">
        <v>0</v>
      </c>
      <c r="BC105" s="209">
        <v>0</v>
      </c>
      <c r="BD105" s="210">
        <v>0</v>
      </c>
      <c r="BE105" s="208">
        <v>0</v>
      </c>
      <c r="BF105" s="208">
        <v>0</v>
      </c>
      <c r="BG105" s="208">
        <v>0</v>
      </c>
      <c r="BH105" s="208">
        <v>0</v>
      </c>
      <c r="BI105" s="208">
        <v>0</v>
      </c>
      <c r="BJ105" s="208">
        <v>0</v>
      </c>
      <c r="BK105" s="208">
        <v>0</v>
      </c>
      <c r="BL105" s="211">
        <v>0</v>
      </c>
      <c r="BM105" s="213">
        <v>0</v>
      </c>
    </row>
    <row r="106" spans="1:65">
      <c r="A106" s="86" t="s">
        <v>340</v>
      </c>
      <c r="B106" s="200" t="s">
        <v>341</v>
      </c>
      <c r="C106" s="208">
        <v>0</v>
      </c>
      <c r="D106" s="208">
        <v>0</v>
      </c>
      <c r="E106" s="208">
        <v>0</v>
      </c>
      <c r="F106" s="208">
        <v>0</v>
      </c>
      <c r="G106" s="208">
        <v>0</v>
      </c>
      <c r="H106" s="208">
        <v>0</v>
      </c>
      <c r="I106" s="208">
        <v>0</v>
      </c>
      <c r="J106" s="208">
        <v>0</v>
      </c>
      <c r="K106" s="208">
        <v>0</v>
      </c>
      <c r="L106" s="208">
        <v>0</v>
      </c>
      <c r="M106" s="208">
        <v>0</v>
      </c>
      <c r="N106" s="208">
        <v>0</v>
      </c>
      <c r="O106" s="208">
        <v>0</v>
      </c>
      <c r="P106" s="208">
        <v>0</v>
      </c>
      <c r="Q106" s="208">
        <v>0</v>
      </c>
      <c r="R106" s="208">
        <v>0</v>
      </c>
      <c r="S106" s="208">
        <v>0</v>
      </c>
      <c r="T106" s="208">
        <v>0</v>
      </c>
      <c r="U106" s="208">
        <v>0</v>
      </c>
      <c r="V106" s="208">
        <v>0</v>
      </c>
      <c r="W106" s="208">
        <v>0</v>
      </c>
      <c r="X106" s="208">
        <v>0</v>
      </c>
      <c r="Y106" s="208">
        <v>0</v>
      </c>
      <c r="Z106" s="208">
        <v>0</v>
      </c>
      <c r="AA106" s="208">
        <v>0</v>
      </c>
      <c r="AB106" s="208">
        <v>0</v>
      </c>
      <c r="AC106" s="208">
        <v>0</v>
      </c>
      <c r="AD106" s="208">
        <v>0</v>
      </c>
      <c r="AE106" s="208">
        <v>0</v>
      </c>
      <c r="AF106" s="208">
        <v>0</v>
      </c>
      <c r="AG106" s="208">
        <v>0</v>
      </c>
      <c r="AH106" s="208">
        <v>0</v>
      </c>
      <c r="AI106" s="208">
        <v>0</v>
      </c>
      <c r="AJ106" s="208">
        <v>0</v>
      </c>
      <c r="AK106" s="208">
        <v>0</v>
      </c>
      <c r="AL106" s="208">
        <v>0</v>
      </c>
      <c r="AM106" s="208">
        <v>0</v>
      </c>
      <c r="AN106" s="208">
        <v>0</v>
      </c>
      <c r="AO106" s="208">
        <v>0</v>
      </c>
      <c r="AP106" s="208">
        <v>0</v>
      </c>
      <c r="AQ106" s="208">
        <v>0</v>
      </c>
      <c r="AR106" s="208">
        <v>0</v>
      </c>
      <c r="AS106" s="208">
        <v>0</v>
      </c>
      <c r="AT106" s="208">
        <v>0</v>
      </c>
      <c r="AU106" s="208">
        <v>0</v>
      </c>
      <c r="AV106" s="208">
        <v>0</v>
      </c>
      <c r="AW106" s="208">
        <v>0</v>
      </c>
      <c r="AX106" s="208">
        <v>0</v>
      </c>
      <c r="AY106" s="208">
        <v>0</v>
      </c>
      <c r="AZ106" s="208">
        <v>0</v>
      </c>
      <c r="BA106" s="208">
        <v>0</v>
      </c>
      <c r="BB106" s="208">
        <v>0</v>
      </c>
      <c r="BC106" s="209">
        <v>0</v>
      </c>
      <c r="BD106" s="210">
        <v>0</v>
      </c>
      <c r="BE106" s="208">
        <v>0</v>
      </c>
      <c r="BF106" s="208">
        <v>0</v>
      </c>
      <c r="BG106" s="208">
        <v>0</v>
      </c>
      <c r="BH106" s="208">
        <v>0</v>
      </c>
      <c r="BI106" s="208">
        <v>0</v>
      </c>
      <c r="BJ106" s="208">
        <v>0</v>
      </c>
      <c r="BK106" s="208">
        <v>0</v>
      </c>
      <c r="BL106" s="211">
        <v>0</v>
      </c>
      <c r="BM106" s="213">
        <v>0</v>
      </c>
    </row>
    <row r="107" spans="1:65">
      <c r="A107" s="86" t="s">
        <v>342</v>
      </c>
      <c r="B107" s="200" t="s">
        <v>343</v>
      </c>
      <c r="C107" s="208">
        <v>0</v>
      </c>
      <c r="D107" s="208">
        <v>0</v>
      </c>
      <c r="E107" s="208">
        <v>0</v>
      </c>
      <c r="F107" s="208">
        <v>0</v>
      </c>
      <c r="G107" s="208">
        <v>0</v>
      </c>
      <c r="H107" s="208">
        <v>0</v>
      </c>
      <c r="I107" s="208">
        <v>0</v>
      </c>
      <c r="J107" s="208">
        <v>0</v>
      </c>
      <c r="K107" s="208">
        <v>0</v>
      </c>
      <c r="L107" s="208">
        <v>0</v>
      </c>
      <c r="M107" s="208">
        <v>0</v>
      </c>
      <c r="N107" s="208">
        <v>0</v>
      </c>
      <c r="O107" s="208">
        <v>0</v>
      </c>
      <c r="P107" s="208">
        <v>0</v>
      </c>
      <c r="Q107" s="208">
        <v>0</v>
      </c>
      <c r="R107" s="208">
        <v>0</v>
      </c>
      <c r="S107" s="208">
        <v>0</v>
      </c>
      <c r="T107" s="208">
        <v>0</v>
      </c>
      <c r="U107" s="208">
        <v>0</v>
      </c>
      <c r="V107" s="208">
        <v>0</v>
      </c>
      <c r="W107" s="208">
        <v>0</v>
      </c>
      <c r="X107" s="208">
        <v>0</v>
      </c>
      <c r="Y107" s="208">
        <v>0</v>
      </c>
      <c r="Z107" s="208">
        <v>0</v>
      </c>
      <c r="AA107" s="208">
        <v>0</v>
      </c>
      <c r="AB107" s="208">
        <v>0</v>
      </c>
      <c r="AC107" s="208">
        <v>0</v>
      </c>
      <c r="AD107" s="208">
        <v>0</v>
      </c>
      <c r="AE107" s="208">
        <v>0</v>
      </c>
      <c r="AF107" s="208">
        <v>0</v>
      </c>
      <c r="AG107" s="208">
        <v>0</v>
      </c>
      <c r="AH107" s="208">
        <v>0</v>
      </c>
      <c r="AI107" s="208">
        <v>0</v>
      </c>
      <c r="AJ107" s="208">
        <v>0</v>
      </c>
      <c r="AK107" s="208">
        <v>0</v>
      </c>
      <c r="AL107" s="208">
        <v>0</v>
      </c>
      <c r="AM107" s="208">
        <v>0</v>
      </c>
      <c r="AN107" s="208">
        <v>0</v>
      </c>
      <c r="AO107" s="208">
        <v>0</v>
      </c>
      <c r="AP107" s="208">
        <v>0</v>
      </c>
      <c r="AQ107" s="208">
        <v>0</v>
      </c>
      <c r="AR107" s="208">
        <v>0</v>
      </c>
      <c r="AS107" s="208">
        <v>0</v>
      </c>
      <c r="AT107" s="208">
        <v>0</v>
      </c>
      <c r="AU107" s="208">
        <v>0</v>
      </c>
      <c r="AV107" s="208">
        <v>0</v>
      </c>
      <c r="AW107" s="208">
        <v>0</v>
      </c>
      <c r="AX107" s="208">
        <v>0</v>
      </c>
      <c r="AY107" s="208">
        <v>0</v>
      </c>
      <c r="AZ107" s="208">
        <v>0</v>
      </c>
      <c r="BA107" s="208">
        <v>0</v>
      </c>
      <c r="BB107" s="208">
        <v>0</v>
      </c>
      <c r="BC107" s="209">
        <v>0</v>
      </c>
      <c r="BD107" s="210">
        <v>0</v>
      </c>
      <c r="BE107" s="208">
        <v>0</v>
      </c>
      <c r="BF107" s="208">
        <v>0</v>
      </c>
      <c r="BG107" s="208">
        <v>0</v>
      </c>
      <c r="BH107" s="208">
        <v>0</v>
      </c>
      <c r="BI107" s="208">
        <v>0</v>
      </c>
      <c r="BJ107" s="208">
        <v>0</v>
      </c>
      <c r="BK107" s="208">
        <v>0</v>
      </c>
      <c r="BL107" s="211">
        <v>0</v>
      </c>
      <c r="BM107" s="213">
        <v>0</v>
      </c>
    </row>
    <row r="108" spans="1:65">
      <c r="A108" s="86" t="s">
        <v>344</v>
      </c>
      <c r="B108" s="200" t="s">
        <v>345</v>
      </c>
      <c r="C108" s="208">
        <v>0</v>
      </c>
      <c r="D108" s="208">
        <v>0</v>
      </c>
      <c r="E108" s="208">
        <v>0</v>
      </c>
      <c r="F108" s="208">
        <v>0</v>
      </c>
      <c r="G108" s="208">
        <v>0</v>
      </c>
      <c r="H108" s="208">
        <v>0</v>
      </c>
      <c r="I108" s="208">
        <v>0</v>
      </c>
      <c r="J108" s="208">
        <v>0</v>
      </c>
      <c r="K108" s="208">
        <v>0</v>
      </c>
      <c r="L108" s="208">
        <v>0</v>
      </c>
      <c r="M108" s="208">
        <v>0</v>
      </c>
      <c r="N108" s="208">
        <v>0</v>
      </c>
      <c r="O108" s="208">
        <v>0</v>
      </c>
      <c r="P108" s="208">
        <v>0</v>
      </c>
      <c r="Q108" s="208">
        <v>0</v>
      </c>
      <c r="R108" s="208">
        <v>0</v>
      </c>
      <c r="S108" s="208">
        <v>0</v>
      </c>
      <c r="T108" s="208">
        <v>0</v>
      </c>
      <c r="U108" s="208">
        <v>0</v>
      </c>
      <c r="V108" s="208">
        <v>0</v>
      </c>
      <c r="W108" s="208">
        <v>0</v>
      </c>
      <c r="X108" s="208">
        <v>0</v>
      </c>
      <c r="Y108" s="208">
        <v>0</v>
      </c>
      <c r="Z108" s="208">
        <v>0</v>
      </c>
      <c r="AA108" s="208">
        <v>0</v>
      </c>
      <c r="AB108" s="208">
        <v>0</v>
      </c>
      <c r="AC108" s="208">
        <v>0</v>
      </c>
      <c r="AD108" s="208">
        <v>0</v>
      </c>
      <c r="AE108" s="208">
        <v>0</v>
      </c>
      <c r="AF108" s="208">
        <v>0</v>
      </c>
      <c r="AG108" s="208">
        <v>0</v>
      </c>
      <c r="AH108" s="208">
        <v>0</v>
      </c>
      <c r="AI108" s="208">
        <v>0</v>
      </c>
      <c r="AJ108" s="208">
        <v>0</v>
      </c>
      <c r="AK108" s="208">
        <v>0</v>
      </c>
      <c r="AL108" s="208">
        <v>0</v>
      </c>
      <c r="AM108" s="208">
        <v>0</v>
      </c>
      <c r="AN108" s="208">
        <v>0</v>
      </c>
      <c r="AO108" s="208">
        <v>0</v>
      </c>
      <c r="AP108" s="208">
        <v>0</v>
      </c>
      <c r="AQ108" s="208">
        <v>0</v>
      </c>
      <c r="AR108" s="208">
        <v>0</v>
      </c>
      <c r="AS108" s="208">
        <v>0</v>
      </c>
      <c r="AT108" s="208">
        <v>0</v>
      </c>
      <c r="AU108" s="208">
        <v>0</v>
      </c>
      <c r="AV108" s="208">
        <v>0</v>
      </c>
      <c r="AW108" s="208">
        <v>0</v>
      </c>
      <c r="AX108" s="208">
        <v>0</v>
      </c>
      <c r="AY108" s="208">
        <v>0</v>
      </c>
      <c r="AZ108" s="208">
        <v>0</v>
      </c>
      <c r="BA108" s="208">
        <v>0</v>
      </c>
      <c r="BB108" s="208">
        <v>0</v>
      </c>
      <c r="BC108" s="209">
        <v>0</v>
      </c>
      <c r="BD108" s="210">
        <v>0</v>
      </c>
      <c r="BE108" s="208">
        <v>0</v>
      </c>
      <c r="BF108" s="208">
        <v>0</v>
      </c>
      <c r="BG108" s="208">
        <v>0</v>
      </c>
      <c r="BH108" s="208">
        <v>0</v>
      </c>
      <c r="BI108" s="208">
        <v>0</v>
      </c>
      <c r="BJ108" s="208">
        <v>0</v>
      </c>
      <c r="BK108" s="208">
        <v>0</v>
      </c>
      <c r="BL108" s="211">
        <v>0</v>
      </c>
      <c r="BM108" s="213">
        <v>0</v>
      </c>
    </row>
    <row r="109" spans="1:65">
      <c r="A109" s="86" t="s">
        <v>346</v>
      </c>
      <c r="B109" s="200" t="s">
        <v>347</v>
      </c>
      <c r="C109" s="208">
        <v>0</v>
      </c>
      <c r="D109" s="208">
        <v>0</v>
      </c>
      <c r="E109" s="208">
        <v>0</v>
      </c>
      <c r="F109" s="208">
        <v>0</v>
      </c>
      <c r="G109" s="208">
        <v>0</v>
      </c>
      <c r="H109" s="208">
        <v>0</v>
      </c>
      <c r="I109" s="208">
        <v>0</v>
      </c>
      <c r="J109" s="208">
        <v>0</v>
      </c>
      <c r="K109" s="208">
        <v>0</v>
      </c>
      <c r="L109" s="208">
        <v>0</v>
      </c>
      <c r="M109" s="208">
        <v>0</v>
      </c>
      <c r="N109" s="208">
        <v>0</v>
      </c>
      <c r="O109" s="208">
        <v>0</v>
      </c>
      <c r="P109" s="208">
        <v>0</v>
      </c>
      <c r="Q109" s="208">
        <v>0</v>
      </c>
      <c r="R109" s="208">
        <v>0</v>
      </c>
      <c r="S109" s="208">
        <v>0</v>
      </c>
      <c r="T109" s="208">
        <v>0</v>
      </c>
      <c r="U109" s="208">
        <v>0</v>
      </c>
      <c r="V109" s="208">
        <v>0</v>
      </c>
      <c r="W109" s="208">
        <v>0</v>
      </c>
      <c r="X109" s="208">
        <v>0</v>
      </c>
      <c r="Y109" s="208">
        <v>0</v>
      </c>
      <c r="Z109" s="208">
        <v>0</v>
      </c>
      <c r="AA109" s="208">
        <v>0</v>
      </c>
      <c r="AB109" s="208">
        <v>0</v>
      </c>
      <c r="AC109" s="208">
        <v>0</v>
      </c>
      <c r="AD109" s="208">
        <v>0</v>
      </c>
      <c r="AE109" s="208">
        <v>0</v>
      </c>
      <c r="AF109" s="208">
        <v>0</v>
      </c>
      <c r="AG109" s="208">
        <v>0</v>
      </c>
      <c r="AH109" s="208">
        <v>0</v>
      </c>
      <c r="AI109" s="208">
        <v>0</v>
      </c>
      <c r="AJ109" s="208">
        <v>0</v>
      </c>
      <c r="AK109" s="208">
        <v>0</v>
      </c>
      <c r="AL109" s="208">
        <v>0</v>
      </c>
      <c r="AM109" s="208">
        <v>0</v>
      </c>
      <c r="AN109" s="208">
        <v>0</v>
      </c>
      <c r="AO109" s="208">
        <v>0</v>
      </c>
      <c r="AP109" s="208">
        <v>0</v>
      </c>
      <c r="AQ109" s="208">
        <v>0</v>
      </c>
      <c r="AR109" s="208">
        <v>0</v>
      </c>
      <c r="AS109" s="208">
        <v>0</v>
      </c>
      <c r="AT109" s="208">
        <v>0</v>
      </c>
      <c r="AU109" s="208">
        <v>0</v>
      </c>
      <c r="AV109" s="208">
        <v>0</v>
      </c>
      <c r="AW109" s="208">
        <v>0</v>
      </c>
      <c r="AX109" s="208">
        <v>0</v>
      </c>
      <c r="AY109" s="208">
        <v>0</v>
      </c>
      <c r="AZ109" s="208">
        <v>0</v>
      </c>
      <c r="BA109" s="208">
        <v>0</v>
      </c>
      <c r="BB109" s="208">
        <v>0</v>
      </c>
      <c r="BC109" s="209">
        <v>0</v>
      </c>
      <c r="BD109" s="210">
        <v>0</v>
      </c>
      <c r="BE109" s="208">
        <v>0</v>
      </c>
      <c r="BF109" s="208">
        <v>0</v>
      </c>
      <c r="BG109" s="208">
        <v>0</v>
      </c>
      <c r="BH109" s="208">
        <v>0</v>
      </c>
      <c r="BI109" s="208">
        <v>0</v>
      </c>
      <c r="BJ109" s="208">
        <v>0</v>
      </c>
      <c r="BK109" s="208">
        <v>0</v>
      </c>
      <c r="BL109" s="211">
        <v>0</v>
      </c>
      <c r="BM109" s="213">
        <v>0</v>
      </c>
    </row>
    <row r="110" spans="1:65">
      <c r="A110" s="86" t="s">
        <v>348</v>
      </c>
      <c r="B110" s="200" t="s">
        <v>349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  <c r="R110" s="208">
        <v>0</v>
      </c>
      <c r="S110" s="208">
        <v>0</v>
      </c>
      <c r="T110" s="208">
        <v>0</v>
      </c>
      <c r="U110" s="208">
        <v>0</v>
      </c>
      <c r="V110" s="208">
        <v>0</v>
      </c>
      <c r="W110" s="208">
        <v>0</v>
      </c>
      <c r="X110" s="208">
        <v>0</v>
      </c>
      <c r="Y110" s="208">
        <v>0</v>
      </c>
      <c r="Z110" s="208">
        <v>0</v>
      </c>
      <c r="AA110" s="208">
        <v>0</v>
      </c>
      <c r="AB110" s="208">
        <v>0</v>
      </c>
      <c r="AC110" s="208">
        <v>0</v>
      </c>
      <c r="AD110" s="208">
        <v>0</v>
      </c>
      <c r="AE110" s="208">
        <v>0</v>
      </c>
      <c r="AF110" s="208">
        <v>0</v>
      </c>
      <c r="AG110" s="208">
        <v>0</v>
      </c>
      <c r="AH110" s="208">
        <v>0</v>
      </c>
      <c r="AI110" s="208">
        <v>0</v>
      </c>
      <c r="AJ110" s="208">
        <v>0</v>
      </c>
      <c r="AK110" s="208">
        <v>0</v>
      </c>
      <c r="AL110" s="208">
        <v>0</v>
      </c>
      <c r="AM110" s="208">
        <v>0</v>
      </c>
      <c r="AN110" s="208">
        <v>0</v>
      </c>
      <c r="AO110" s="208">
        <v>0</v>
      </c>
      <c r="AP110" s="208">
        <v>0</v>
      </c>
      <c r="AQ110" s="208">
        <v>0</v>
      </c>
      <c r="AR110" s="208">
        <v>0</v>
      </c>
      <c r="AS110" s="208">
        <v>0</v>
      </c>
      <c r="AT110" s="208">
        <v>0</v>
      </c>
      <c r="AU110" s="208">
        <v>0</v>
      </c>
      <c r="AV110" s="208">
        <v>0</v>
      </c>
      <c r="AW110" s="208">
        <v>0</v>
      </c>
      <c r="AX110" s="208">
        <v>0</v>
      </c>
      <c r="AY110" s="208">
        <v>0</v>
      </c>
      <c r="AZ110" s="208">
        <v>0</v>
      </c>
      <c r="BA110" s="208">
        <v>0</v>
      </c>
      <c r="BB110" s="208">
        <v>0</v>
      </c>
      <c r="BC110" s="209">
        <v>0</v>
      </c>
      <c r="BD110" s="210">
        <v>0</v>
      </c>
      <c r="BE110" s="208">
        <v>0</v>
      </c>
      <c r="BF110" s="208">
        <v>0</v>
      </c>
      <c r="BG110" s="208">
        <v>0</v>
      </c>
      <c r="BH110" s="208">
        <v>0</v>
      </c>
      <c r="BI110" s="208">
        <v>0</v>
      </c>
      <c r="BJ110" s="208">
        <v>0</v>
      </c>
      <c r="BK110" s="208">
        <v>0</v>
      </c>
      <c r="BL110" s="211">
        <v>0</v>
      </c>
      <c r="BM110" s="213">
        <v>0</v>
      </c>
    </row>
    <row r="111" spans="1:65">
      <c r="A111" s="86" t="s">
        <v>350</v>
      </c>
      <c r="B111" s="200" t="s">
        <v>351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  <c r="R111" s="208">
        <v>0</v>
      </c>
      <c r="S111" s="208">
        <v>0</v>
      </c>
      <c r="T111" s="208">
        <v>0</v>
      </c>
      <c r="U111" s="208">
        <v>0</v>
      </c>
      <c r="V111" s="208">
        <v>0</v>
      </c>
      <c r="W111" s="208">
        <v>0</v>
      </c>
      <c r="X111" s="208">
        <v>0</v>
      </c>
      <c r="Y111" s="208">
        <v>0</v>
      </c>
      <c r="Z111" s="208">
        <v>0</v>
      </c>
      <c r="AA111" s="208">
        <v>0</v>
      </c>
      <c r="AB111" s="208">
        <v>0</v>
      </c>
      <c r="AC111" s="208">
        <v>0</v>
      </c>
      <c r="AD111" s="208">
        <v>0</v>
      </c>
      <c r="AE111" s="208">
        <v>0</v>
      </c>
      <c r="AF111" s="208">
        <v>0</v>
      </c>
      <c r="AG111" s="208">
        <v>0</v>
      </c>
      <c r="AH111" s="208">
        <v>0</v>
      </c>
      <c r="AI111" s="208">
        <v>0</v>
      </c>
      <c r="AJ111" s="208">
        <v>0</v>
      </c>
      <c r="AK111" s="208">
        <v>0</v>
      </c>
      <c r="AL111" s="208">
        <v>0</v>
      </c>
      <c r="AM111" s="208">
        <v>0</v>
      </c>
      <c r="AN111" s="208">
        <v>0</v>
      </c>
      <c r="AO111" s="208">
        <v>0</v>
      </c>
      <c r="AP111" s="208">
        <v>0</v>
      </c>
      <c r="AQ111" s="208">
        <v>0</v>
      </c>
      <c r="AR111" s="208">
        <v>0</v>
      </c>
      <c r="AS111" s="208">
        <v>0</v>
      </c>
      <c r="AT111" s="208">
        <v>0</v>
      </c>
      <c r="AU111" s="208">
        <v>0</v>
      </c>
      <c r="AV111" s="208">
        <v>0</v>
      </c>
      <c r="AW111" s="208">
        <v>0</v>
      </c>
      <c r="AX111" s="208">
        <v>0</v>
      </c>
      <c r="AY111" s="208">
        <v>0</v>
      </c>
      <c r="AZ111" s="208">
        <v>0</v>
      </c>
      <c r="BA111" s="208">
        <v>0</v>
      </c>
      <c r="BB111" s="208">
        <v>0</v>
      </c>
      <c r="BC111" s="209">
        <v>0</v>
      </c>
      <c r="BD111" s="210">
        <v>0</v>
      </c>
      <c r="BE111" s="208">
        <v>0</v>
      </c>
      <c r="BF111" s="208">
        <v>0</v>
      </c>
      <c r="BG111" s="208">
        <v>0</v>
      </c>
      <c r="BH111" s="208">
        <v>0</v>
      </c>
      <c r="BI111" s="208">
        <v>0</v>
      </c>
      <c r="BJ111" s="208">
        <v>0</v>
      </c>
      <c r="BK111" s="208">
        <v>0</v>
      </c>
      <c r="BL111" s="211">
        <v>0</v>
      </c>
      <c r="BM111" s="213">
        <v>0</v>
      </c>
    </row>
    <row r="112" spans="1:65">
      <c r="A112" s="86" t="s">
        <v>352</v>
      </c>
      <c r="B112" s="200" t="s">
        <v>353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Y112" s="208">
        <v>0</v>
      </c>
      <c r="Z112" s="208">
        <v>0</v>
      </c>
      <c r="AA112" s="208">
        <v>0</v>
      </c>
      <c r="AB112" s="208">
        <v>0</v>
      </c>
      <c r="AC112" s="208">
        <v>0</v>
      </c>
      <c r="AD112" s="208">
        <v>0</v>
      </c>
      <c r="AE112" s="208">
        <v>0</v>
      </c>
      <c r="AF112" s="208">
        <v>0</v>
      </c>
      <c r="AG112" s="208">
        <v>0</v>
      </c>
      <c r="AH112" s="208">
        <v>0</v>
      </c>
      <c r="AI112" s="208">
        <v>0</v>
      </c>
      <c r="AJ112" s="208">
        <v>0</v>
      </c>
      <c r="AK112" s="208">
        <v>0</v>
      </c>
      <c r="AL112" s="208">
        <v>0</v>
      </c>
      <c r="AM112" s="208">
        <v>0</v>
      </c>
      <c r="AN112" s="208">
        <v>0</v>
      </c>
      <c r="AO112" s="208">
        <v>0</v>
      </c>
      <c r="AP112" s="208">
        <v>0</v>
      </c>
      <c r="AQ112" s="208">
        <v>0</v>
      </c>
      <c r="AR112" s="208">
        <v>0</v>
      </c>
      <c r="AS112" s="208">
        <v>0</v>
      </c>
      <c r="AT112" s="208">
        <v>0</v>
      </c>
      <c r="AU112" s="208">
        <v>0</v>
      </c>
      <c r="AV112" s="208">
        <v>0</v>
      </c>
      <c r="AW112" s="208">
        <v>0</v>
      </c>
      <c r="AX112" s="208">
        <v>0</v>
      </c>
      <c r="AY112" s="208">
        <v>0</v>
      </c>
      <c r="AZ112" s="208">
        <v>0</v>
      </c>
      <c r="BA112" s="208">
        <v>0</v>
      </c>
      <c r="BB112" s="208">
        <v>0</v>
      </c>
      <c r="BC112" s="209">
        <v>0</v>
      </c>
      <c r="BD112" s="210">
        <v>0</v>
      </c>
      <c r="BE112" s="208">
        <v>0</v>
      </c>
      <c r="BF112" s="208">
        <v>0</v>
      </c>
      <c r="BG112" s="208">
        <v>0</v>
      </c>
      <c r="BH112" s="208">
        <v>0</v>
      </c>
      <c r="BI112" s="208">
        <v>0</v>
      </c>
      <c r="BJ112" s="208">
        <v>0</v>
      </c>
      <c r="BK112" s="208">
        <v>0</v>
      </c>
      <c r="BL112" s="211">
        <v>0</v>
      </c>
      <c r="BM112" s="213">
        <v>0</v>
      </c>
    </row>
    <row r="113" spans="1:65">
      <c r="A113" s="86" t="s">
        <v>354</v>
      </c>
      <c r="B113" s="200" t="s">
        <v>355</v>
      </c>
      <c r="C113" s="208">
        <v>0</v>
      </c>
      <c r="D113" s="208">
        <v>0</v>
      </c>
      <c r="E113" s="208">
        <v>0</v>
      </c>
      <c r="F113" s="208">
        <v>0</v>
      </c>
      <c r="G113" s="208">
        <v>0</v>
      </c>
      <c r="H113" s="208">
        <v>0</v>
      </c>
      <c r="I113" s="208">
        <v>0</v>
      </c>
      <c r="J113" s="208">
        <v>0</v>
      </c>
      <c r="K113" s="208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Y113" s="208">
        <v>0</v>
      </c>
      <c r="Z113" s="208">
        <v>0</v>
      </c>
      <c r="AA113" s="208">
        <v>0</v>
      </c>
      <c r="AB113" s="208">
        <v>0</v>
      </c>
      <c r="AC113" s="208">
        <v>0</v>
      </c>
      <c r="AD113" s="208">
        <v>0</v>
      </c>
      <c r="AE113" s="208">
        <v>0</v>
      </c>
      <c r="AF113" s="208">
        <v>0</v>
      </c>
      <c r="AG113" s="208">
        <v>0</v>
      </c>
      <c r="AH113" s="208">
        <v>0</v>
      </c>
      <c r="AI113" s="208">
        <v>0</v>
      </c>
      <c r="AJ113" s="208">
        <v>0</v>
      </c>
      <c r="AK113" s="208">
        <v>0</v>
      </c>
      <c r="AL113" s="208">
        <v>0</v>
      </c>
      <c r="AM113" s="208">
        <v>0</v>
      </c>
      <c r="AN113" s="208">
        <v>0</v>
      </c>
      <c r="AO113" s="208">
        <v>0</v>
      </c>
      <c r="AP113" s="208">
        <v>0</v>
      </c>
      <c r="AQ113" s="208">
        <v>0</v>
      </c>
      <c r="AR113" s="208">
        <v>0</v>
      </c>
      <c r="AS113" s="208">
        <v>0</v>
      </c>
      <c r="AT113" s="208">
        <v>0</v>
      </c>
      <c r="AU113" s="208">
        <v>0</v>
      </c>
      <c r="AV113" s="208">
        <v>0</v>
      </c>
      <c r="AW113" s="208">
        <v>0</v>
      </c>
      <c r="AX113" s="208">
        <v>0</v>
      </c>
      <c r="AY113" s="208">
        <v>0</v>
      </c>
      <c r="AZ113" s="208">
        <v>0</v>
      </c>
      <c r="BA113" s="208">
        <v>0</v>
      </c>
      <c r="BB113" s="208">
        <v>0</v>
      </c>
      <c r="BC113" s="209">
        <v>0</v>
      </c>
      <c r="BD113" s="210">
        <v>0</v>
      </c>
      <c r="BE113" s="208">
        <v>0</v>
      </c>
      <c r="BF113" s="208">
        <v>0</v>
      </c>
      <c r="BG113" s="208">
        <v>0</v>
      </c>
      <c r="BH113" s="208">
        <v>0</v>
      </c>
      <c r="BI113" s="208">
        <v>0</v>
      </c>
      <c r="BJ113" s="208">
        <v>0</v>
      </c>
      <c r="BK113" s="208">
        <v>0</v>
      </c>
      <c r="BL113" s="211">
        <v>0</v>
      </c>
      <c r="BM113" s="213">
        <v>0</v>
      </c>
    </row>
    <row r="114" spans="1:65">
      <c r="A114" s="86" t="s">
        <v>356</v>
      </c>
      <c r="B114" s="200" t="s">
        <v>357</v>
      </c>
      <c r="C114" s="208">
        <v>0</v>
      </c>
      <c r="D114" s="208">
        <v>0</v>
      </c>
      <c r="E114" s="208">
        <v>0</v>
      </c>
      <c r="F114" s="208">
        <v>0</v>
      </c>
      <c r="G114" s="208">
        <v>0</v>
      </c>
      <c r="H114" s="208">
        <v>0</v>
      </c>
      <c r="I114" s="208">
        <v>0</v>
      </c>
      <c r="J114" s="208">
        <v>0</v>
      </c>
      <c r="K114" s="208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Y114" s="208">
        <v>0</v>
      </c>
      <c r="Z114" s="208">
        <v>0</v>
      </c>
      <c r="AA114" s="208">
        <v>0</v>
      </c>
      <c r="AB114" s="208">
        <v>0</v>
      </c>
      <c r="AC114" s="208">
        <v>0</v>
      </c>
      <c r="AD114" s="208">
        <v>0</v>
      </c>
      <c r="AE114" s="208">
        <v>0</v>
      </c>
      <c r="AF114" s="208">
        <v>0</v>
      </c>
      <c r="AG114" s="208">
        <v>0</v>
      </c>
      <c r="AH114" s="208">
        <v>0</v>
      </c>
      <c r="AI114" s="208">
        <v>0</v>
      </c>
      <c r="AJ114" s="208">
        <v>0</v>
      </c>
      <c r="AK114" s="208">
        <v>0</v>
      </c>
      <c r="AL114" s="208">
        <v>0</v>
      </c>
      <c r="AM114" s="208">
        <v>0</v>
      </c>
      <c r="AN114" s="208">
        <v>0</v>
      </c>
      <c r="AO114" s="208">
        <v>0</v>
      </c>
      <c r="AP114" s="208">
        <v>0</v>
      </c>
      <c r="AQ114" s="208">
        <v>0</v>
      </c>
      <c r="AR114" s="208">
        <v>0</v>
      </c>
      <c r="AS114" s="208">
        <v>0</v>
      </c>
      <c r="AT114" s="208">
        <v>0</v>
      </c>
      <c r="AU114" s="208">
        <v>0</v>
      </c>
      <c r="AV114" s="208">
        <v>0</v>
      </c>
      <c r="AW114" s="208">
        <v>0</v>
      </c>
      <c r="AX114" s="208">
        <v>0</v>
      </c>
      <c r="AY114" s="208">
        <v>0</v>
      </c>
      <c r="AZ114" s="208">
        <v>0</v>
      </c>
      <c r="BA114" s="208">
        <v>0</v>
      </c>
      <c r="BB114" s="208">
        <v>0</v>
      </c>
      <c r="BC114" s="209">
        <v>0</v>
      </c>
      <c r="BD114" s="210">
        <v>0</v>
      </c>
      <c r="BE114" s="208">
        <v>0</v>
      </c>
      <c r="BF114" s="208">
        <v>0</v>
      </c>
      <c r="BG114" s="208">
        <v>0</v>
      </c>
      <c r="BH114" s="208">
        <v>0</v>
      </c>
      <c r="BI114" s="208">
        <v>0</v>
      </c>
      <c r="BJ114" s="208">
        <v>0</v>
      </c>
      <c r="BK114" s="208">
        <v>0</v>
      </c>
      <c r="BL114" s="211">
        <v>0</v>
      </c>
      <c r="BM114" s="213">
        <v>0</v>
      </c>
    </row>
    <row r="115" spans="1:65">
      <c r="A115" s="86" t="s">
        <v>358</v>
      </c>
      <c r="B115" s="200" t="s">
        <v>359</v>
      </c>
      <c r="C115" s="208">
        <v>0</v>
      </c>
      <c r="D115" s="208">
        <v>0</v>
      </c>
      <c r="E115" s="208">
        <v>0</v>
      </c>
      <c r="F115" s="208">
        <v>0</v>
      </c>
      <c r="G115" s="208">
        <v>0</v>
      </c>
      <c r="H115" s="208">
        <v>0</v>
      </c>
      <c r="I115" s="208">
        <v>0</v>
      </c>
      <c r="J115" s="208">
        <v>0</v>
      </c>
      <c r="K115" s="208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Y115" s="208">
        <v>0</v>
      </c>
      <c r="Z115" s="208">
        <v>0</v>
      </c>
      <c r="AA115" s="208">
        <v>0</v>
      </c>
      <c r="AB115" s="208">
        <v>0</v>
      </c>
      <c r="AC115" s="208">
        <v>0</v>
      </c>
      <c r="AD115" s="208">
        <v>0</v>
      </c>
      <c r="AE115" s="208">
        <v>0</v>
      </c>
      <c r="AF115" s="208">
        <v>0</v>
      </c>
      <c r="AG115" s="208">
        <v>0</v>
      </c>
      <c r="AH115" s="208">
        <v>0</v>
      </c>
      <c r="AI115" s="208">
        <v>0</v>
      </c>
      <c r="AJ115" s="208">
        <v>0</v>
      </c>
      <c r="AK115" s="208">
        <v>0</v>
      </c>
      <c r="AL115" s="208">
        <v>0</v>
      </c>
      <c r="AM115" s="208">
        <v>0</v>
      </c>
      <c r="AN115" s="208">
        <v>0</v>
      </c>
      <c r="AO115" s="208">
        <v>0</v>
      </c>
      <c r="AP115" s="208">
        <v>0</v>
      </c>
      <c r="AQ115" s="208">
        <v>0</v>
      </c>
      <c r="AR115" s="208">
        <v>0</v>
      </c>
      <c r="AS115" s="208">
        <v>0</v>
      </c>
      <c r="AT115" s="208">
        <v>0</v>
      </c>
      <c r="AU115" s="208">
        <v>0</v>
      </c>
      <c r="AV115" s="208">
        <v>0</v>
      </c>
      <c r="AW115" s="208">
        <v>0</v>
      </c>
      <c r="AX115" s="208">
        <v>0</v>
      </c>
      <c r="AY115" s="208">
        <v>0</v>
      </c>
      <c r="AZ115" s="208">
        <v>0</v>
      </c>
      <c r="BA115" s="208">
        <v>0</v>
      </c>
      <c r="BB115" s="208">
        <v>0</v>
      </c>
      <c r="BC115" s="209">
        <v>0</v>
      </c>
      <c r="BD115" s="210">
        <v>0</v>
      </c>
      <c r="BE115" s="208">
        <v>0</v>
      </c>
      <c r="BF115" s="208">
        <v>0</v>
      </c>
      <c r="BG115" s="208">
        <v>0</v>
      </c>
      <c r="BH115" s="208">
        <v>0</v>
      </c>
      <c r="BI115" s="208">
        <v>0</v>
      </c>
      <c r="BJ115" s="208">
        <v>0</v>
      </c>
      <c r="BK115" s="208">
        <v>0</v>
      </c>
      <c r="BL115" s="211">
        <v>0</v>
      </c>
      <c r="BM115" s="213">
        <v>0</v>
      </c>
    </row>
    <row r="116" spans="1:65">
      <c r="A116" s="86" t="s">
        <v>360</v>
      </c>
      <c r="B116" s="200" t="s">
        <v>361</v>
      </c>
      <c r="C116" s="208">
        <v>0</v>
      </c>
      <c r="D116" s="208">
        <v>0</v>
      </c>
      <c r="E116" s="208">
        <v>0</v>
      </c>
      <c r="F116" s="208">
        <v>0</v>
      </c>
      <c r="G116" s="208">
        <v>0</v>
      </c>
      <c r="H116" s="208">
        <v>0</v>
      </c>
      <c r="I116" s="208">
        <v>0</v>
      </c>
      <c r="J116" s="208">
        <v>0</v>
      </c>
      <c r="K116" s="208">
        <v>0</v>
      </c>
      <c r="L116" s="208">
        <v>0</v>
      </c>
      <c r="M116" s="208">
        <v>0</v>
      </c>
      <c r="N116" s="208">
        <v>0</v>
      </c>
      <c r="O116" s="208">
        <v>0</v>
      </c>
      <c r="P116" s="208">
        <v>0</v>
      </c>
      <c r="Q116" s="208">
        <v>0</v>
      </c>
      <c r="R116" s="208">
        <v>0</v>
      </c>
      <c r="S116" s="208">
        <v>0</v>
      </c>
      <c r="T116" s="208">
        <v>0</v>
      </c>
      <c r="U116" s="208">
        <v>0</v>
      </c>
      <c r="V116" s="208">
        <v>0</v>
      </c>
      <c r="W116" s="208">
        <v>0</v>
      </c>
      <c r="X116" s="208">
        <v>0</v>
      </c>
      <c r="Y116" s="208">
        <v>0</v>
      </c>
      <c r="Z116" s="208">
        <v>0</v>
      </c>
      <c r="AA116" s="208">
        <v>0</v>
      </c>
      <c r="AB116" s="208">
        <v>0</v>
      </c>
      <c r="AC116" s="208">
        <v>0</v>
      </c>
      <c r="AD116" s="208">
        <v>0</v>
      </c>
      <c r="AE116" s="208">
        <v>0</v>
      </c>
      <c r="AF116" s="208">
        <v>0</v>
      </c>
      <c r="AG116" s="208">
        <v>0</v>
      </c>
      <c r="AH116" s="208">
        <v>0</v>
      </c>
      <c r="AI116" s="208">
        <v>0</v>
      </c>
      <c r="AJ116" s="208">
        <v>0</v>
      </c>
      <c r="AK116" s="208">
        <v>0</v>
      </c>
      <c r="AL116" s="208">
        <v>0</v>
      </c>
      <c r="AM116" s="208">
        <v>0</v>
      </c>
      <c r="AN116" s="208">
        <v>0</v>
      </c>
      <c r="AO116" s="208">
        <v>0</v>
      </c>
      <c r="AP116" s="208">
        <v>0</v>
      </c>
      <c r="AQ116" s="208">
        <v>0</v>
      </c>
      <c r="AR116" s="208">
        <v>0</v>
      </c>
      <c r="AS116" s="208">
        <v>0</v>
      </c>
      <c r="AT116" s="208">
        <v>0</v>
      </c>
      <c r="AU116" s="208">
        <v>0</v>
      </c>
      <c r="AV116" s="208">
        <v>0</v>
      </c>
      <c r="AW116" s="208">
        <v>0</v>
      </c>
      <c r="AX116" s="208">
        <v>0</v>
      </c>
      <c r="AY116" s="208">
        <v>0</v>
      </c>
      <c r="AZ116" s="208">
        <v>0</v>
      </c>
      <c r="BA116" s="208">
        <v>0</v>
      </c>
      <c r="BB116" s="208">
        <v>0</v>
      </c>
      <c r="BC116" s="209">
        <v>0</v>
      </c>
      <c r="BD116" s="210">
        <v>0</v>
      </c>
      <c r="BE116" s="208">
        <v>0</v>
      </c>
      <c r="BF116" s="208">
        <v>0</v>
      </c>
      <c r="BG116" s="208">
        <v>0</v>
      </c>
      <c r="BH116" s="208">
        <v>0</v>
      </c>
      <c r="BI116" s="208">
        <v>0</v>
      </c>
      <c r="BJ116" s="208">
        <v>0</v>
      </c>
      <c r="BK116" s="208">
        <v>0</v>
      </c>
      <c r="BL116" s="211">
        <v>0</v>
      </c>
      <c r="BM116" s="213">
        <v>0</v>
      </c>
    </row>
    <row r="117" spans="1:65">
      <c r="A117" s="86" t="s">
        <v>362</v>
      </c>
      <c r="B117" s="200" t="s">
        <v>363</v>
      </c>
      <c r="C117" s="208">
        <v>0</v>
      </c>
      <c r="D117" s="208">
        <v>0</v>
      </c>
      <c r="E117" s="208">
        <v>0</v>
      </c>
      <c r="F117" s="208">
        <v>0</v>
      </c>
      <c r="G117" s="208">
        <v>0</v>
      </c>
      <c r="H117" s="208">
        <v>0</v>
      </c>
      <c r="I117" s="208">
        <v>0</v>
      </c>
      <c r="J117" s="208">
        <v>0</v>
      </c>
      <c r="K117" s="208">
        <v>0</v>
      </c>
      <c r="L117" s="208">
        <v>0</v>
      </c>
      <c r="M117" s="208">
        <v>0</v>
      </c>
      <c r="N117" s="208">
        <v>0</v>
      </c>
      <c r="O117" s="208">
        <v>0</v>
      </c>
      <c r="P117" s="208">
        <v>0</v>
      </c>
      <c r="Q117" s="208">
        <v>0</v>
      </c>
      <c r="R117" s="208">
        <v>0</v>
      </c>
      <c r="S117" s="208">
        <v>0</v>
      </c>
      <c r="T117" s="208">
        <v>0</v>
      </c>
      <c r="U117" s="208">
        <v>0</v>
      </c>
      <c r="V117" s="208">
        <v>0</v>
      </c>
      <c r="W117" s="208">
        <v>0</v>
      </c>
      <c r="X117" s="208">
        <v>0</v>
      </c>
      <c r="Y117" s="208">
        <v>0</v>
      </c>
      <c r="Z117" s="208">
        <v>0</v>
      </c>
      <c r="AA117" s="208">
        <v>0</v>
      </c>
      <c r="AB117" s="208">
        <v>0</v>
      </c>
      <c r="AC117" s="208">
        <v>0</v>
      </c>
      <c r="AD117" s="208">
        <v>0</v>
      </c>
      <c r="AE117" s="208">
        <v>0</v>
      </c>
      <c r="AF117" s="208">
        <v>0</v>
      </c>
      <c r="AG117" s="208">
        <v>0</v>
      </c>
      <c r="AH117" s="208">
        <v>0</v>
      </c>
      <c r="AI117" s="208">
        <v>0</v>
      </c>
      <c r="AJ117" s="208">
        <v>0</v>
      </c>
      <c r="AK117" s="208">
        <v>0</v>
      </c>
      <c r="AL117" s="208">
        <v>0</v>
      </c>
      <c r="AM117" s="208">
        <v>0</v>
      </c>
      <c r="AN117" s="208">
        <v>0</v>
      </c>
      <c r="AO117" s="208">
        <v>0</v>
      </c>
      <c r="AP117" s="208">
        <v>0</v>
      </c>
      <c r="AQ117" s="208">
        <v>0</v>
      </c>
      <c r="AR117" s="208">
        <v>0</v>
      </c>
      <c r="AS117" s="208">
        <v>0</v>
      </c>
      <c r="AT117" s="208">
        <v>0</v>
      </c>
      <c r="AU117" s="208">
        <v>0</v>
      </c>
      <c r="AV117" s="208">
        <v>0</v>
      </c>
      <c r="AW117" s="208">
        <v>0</v>
      </c>
      <c r="AX117" s="208">
        <v>0</v>
      </c>
      <c r="AY117" s="208">
        <v>0</v>
      </c>
      <c r="AZ117" s="208">
        <v>0</v>
      </c>
      <c r="BA117" s="208">
        <v>0</v>
      </c>
      <c r="BB117" s="208">
        <v>0</v>
      </c>
      <c r="BC117" s="209">
        <v>0</v>
      </c>
      <c r="BD117" s="210">
        <v>0</v>
      </c>
      <c r="BE117" s="208">
        <v>0</v>
      </c>
      <c r="BF117" s="208">
        <v>0</v>
      </c>
      <c r="BG117" s="208">
        <v>0</v>
      </c>
      <c r="BH117" s="208">
        <v>0</v>
      </c>
      <c r="BI117" s="208">
        <v>0</v>
      </c>
      <c r="BJ117" s="208">
        <v>0</v>
      </c>
      <c r="BK117" s="208">
        <v>0</v>
      </c>
      <c r="BL117" s="211">
        <v>0</v>
      </c>
      <c r="BM117" s="213">
        <v>0</v>
      </c>
    </row>
    <row r="118" spans="1:65">
      <c r="A118" s="86" t="s">
        <v>364</v>
      </c>
      <c r="B118" s="200" t="s">
        <v>365</v>
      </c>
      <c r="C118" s="208">
        <v>0</v>
      </c>
      <c r="D118" s="208">
        <v>0</v>
      </c>
      <c r="E118" s="208">
        <v>0</v>
      </c>
      <c r="F118" s="208">
        <v>0</v>
      </c>
      <c r="G118" s="208">
        <v>0</v>
      </c>
      <c r="H118" s="208">
        <v>0</v>
      </c>
      <c r="I118" s="208">
        <v>0</v>
      </c>
      <c r="J118" s="208">
        <v>0</v>
      </c>
      <c r="K118" s="208">
        <v>0</v>
      </c>
      <c r="L118" s="208">
        <v>0</v>
      </c>
      <c r="M118" s="208">
        <v>0</v>
      </c>
      <c r="N118" s="208">
        <v>0</v>
      </c>
      <c r="O118" s="208">
        <v>0</v>
      </c>
      <c r="P118" s="208">
        <v>0</v>
      </c>
      <c r="Q118" s="208">
        <v>0</v>
      </c>
      <c r="R118" s="208">
        <v>0</v>
      </c>
      <c r="S118" s="208">
        <v>0</v>
      </c>
      <c r="T118" s="208">
        <v>0</v>
      </c>
      <c r="U118" s="208">
        <v>0</v>
      </c>
      <c r="V118" s="208">
        <v>0</v>
      </c>
      <c r="W118" s="208">
        <v>0</v>
      </c>
      <c r="X118" s="208">
        <v>0</v>
      </c>
      <c r="Y118" s="208">
        <v>0</v>
      </c>
      <c r="Z118" s="208">
        <v>0</v>
      </c>
      <c r="AA118" s="208">
        <v>0</v>
      </c>
      <c r="AB118" s="208">
        <v>0</v>
      </c>
      <c r="AC118" s="208">
        <v>0</v>
      </c>
      <c r="AD118" s="208">
        <v>0</v>
      </c>
      <c r="AE118" s="208">
        <v>0</v>
      </c>
      <c r="AF118" s="208">
        <v>0</v>
      </c>
      <c r="AG118" s="208">
        <v>0</v>
      </c>
      <c r="AH118" s="208">
        <v>0</v>
      </c>
      <c r="AI118" s="208">
        <v>0</v>
      </c>
      <c r="AJ118" s="208">
        <v>0</v>
      </c>
      <c r="AK118" s="208">
        <v>0</v>
      </c>
      <c r="AL118" s="208">
        <v>0</v>
      </c>
      <c r="AM118" s="208">
        <v>0</v>
      </c>
      <c r="AN118" s="208">
        <v>0</v>
      </c>
      <c r="AO118" s="208">
        <v>0</v>
      </c>
      <c r="AP118" s="208">
        <v>0</v>
      </c>
      <c r="AQ118" s="208">
        <v>0</v>
      </c>
      <c r="AR118" s="208">
        <v>0</v>
      </c>
      <c r="AS118" s="208">
        <v>0</v>
      </c>
      <c r="AT118" s="208">
        <v>0</v>
      </c>
      <c r="AU118" s="208">
        <v>0</v>
      </c>
      <c r="AV118" s="208">
        <v>0</v>
      </c>
      <c r="AW118" s="208">
        <v>0</v>
      </c>
      <c r="AX118" s="208">
        <v>0</v>
      </c>
      <c r="AY118" s="208">
        <v>0</v>
      </c>
      <c r="AZ118" s="208">
        <v>0</v>
      </c>
      <c r="BA118" s="208">
        <v>0</v>
      </c>
      <c r="BB118" s="208">
        <v>0</v>
      </c>
      <c r="BC118" s="209">
        <v>0</v>
      </c>
      <c r="BD118" s="210">
        <v>0</v>
      </c>
      <c r="BE118" s="208">
        <v>0</v>
      </c>
      <c r="BF118" s="208">
        <v>0</v>
      </c>
      <c r="BG118" s="208">
        <v>0</v>
      </c>
      <c r="BH118" s="208">
        <v>0</v>
      </c>
      <c r="BI118" s="208">
        <v>0</v>
      </c>
      <c r="BJ118" s="208">
        <v>0</v>
      </c>
      <c r="BK118" s="208">
        <v>0</v>
      </c>
      <c r="BL118" s="211">
        <v>0</v>
      </c>
      <c r="BM118" s="213">
        <v>0</v>
      </c>
    </row>
    <row r="119" spans="1:65">
      <c r="A119" s="86" t="s">
        <v>366</v>
      </c>
      <c r="B119" s="200" t="s">
        <v>367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  <c r="R119" s="208">
        <v>0</v>
      </c>
      <c r="S119" s="208">
        <v>0</v>
      </c>
      <c r="T119" s="208">
        <v>0</v>
      </c>
      <c r="U119" s="208">
        <v>0</v>
      </c>
      <c r="V119" s="208">
        <v>0</v>
      </c>
      <c r="W119" s="208">
        <v>0</v>
      </c>
      <c r="X119" s="208">
        <v>0</v>
      </c>
      <c r="Y119" s="208">
        <v>0</v>
      </c>
      <c r="Z119" s="208">
        <v>0</v>
      </c>
      <c r="AA119" s="208">
        <v>0</v>
      </c>
      <c r="AB119" s="208">
        <v>0</v>
      </c>
      <c r="AC119" s="208">
        <v>0</v>
      </c>
      <c r="AD119" s="208">
        <v>0</v>
      </c>
      <c r="AE119" s="208">
        <v>0</v>
      </c>
      <c r="AF119" s="208">
        <v>0</v>
      </c>
      <c r="AG119" s="208">
        <v>0</v>
      </c>
      <c r="AH119" s="208">
        <v>0</v>
      </c>
      <c r="AI119" s="208">
        <v>0</v>
      </c>
      <c r="AJ119" s="208">
        <v>0</v>
      </c>
      <c r="AK119" s="208">
        <v>0</v>
      </c>
      <c r="AL119" s="208">
        <v>0</v>
      </c>
      <c r="AM119" s="208">
        <v>0</v>
      </c>
      <c r="AN119" s="208">
        <v>0</v>
      </c>
      <c r="AO119" s="208">
        <v>0</v>
      </c>
      <c r="AP119" s="208">
        <v>0</v>
      </c>
      <c r="AQ119" s="208">
        <v>0</v>
      </c>
      <c r="AR119" s="208">
        <v>0</v>
      </c>
      <c r="AS119" s="208">
        <v>0</v>
      </c>
      <c r="AT119" s="208">
        <v>0</v>
      </c>
      <c r="AU119" s="208">
        <v>0</v>
      </c>
      <c r="AV119" s="208">
        <v>0</v>
      </c>
      <c r="AW119" s="208">
        <v>0</v>
      </c>
      <c r="AX119" s="208">
        <v>0</v>
      </c>
      <c r="AY119" s="208">
        <v>0</v>
      </c>
      <c r="AZ119" s="208">
        <v>0</v>
      </c>
      <c r="BA119" s="208">
        <v>0</v>
      </c>
      <c r="BB119" s="208">
        <v>0</v>
      </c>
      <c r="BC119" s="209">
        <v>0</v>
      </c>
      <c r="BD119" s="210">
        <v>0</v>
      </c>
      <c r="BE119" s="208">
        <v>0</v>
      </c>
      <c r="BF119" s="208">
        <v>0</v>
      </c>
      <c r="BG119" s="208">
        <v>0</v>
      </c>
      <c r="BH119" s="208">
        <v>0</v>
      </c>
      <c r="BI119" s="208">
        <v>0</v>
      </c>
      <c r="BJ119" s="208">
        <v>0</v>
      </c>
      <c r="BK119" s="208">
        <v>0</v>
      </c>
      <c r="BL119" s="211">
        <v>0</v>
      </c>
      <c r="BM119" s="213">
        <v>0</v>
      </c>
    </row>
    <row r="120" spans="1:65">
      <c r="A120" s="86" t="s">
        <v>368</v>
      </c>
      <c r="B120" s="200" t="s">
        <v>369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  <c r="R120" s="208">
        <v>0</v>
      </c>
      <c r="S120" s="208">
        <v>0</v>
      </c>
      <c r="T120" s="208">
        <v>0</v>
      </c>
      <c r="U120" s="208">
        <v>0</v>
      </c>
      <c r="V120" s="208">
        <v>0</v>
      </c>
      <c r="W120" s="208">
        <v>0</v>
      </c>
      <c r="X120" s="208">
        <v>0</v>
      </c>
      <c r="Y120" s="208">
        <v>0</v>
      </c>
      <c r="Z120" s="208">
        <v>0</v>
      </c>
      <c r="AA120" s="208">
        <v>0</v>
      </c>
      <c r="AB120" s="208">
        <v>0</v>
      </c>
      <c r="AC120" s="208">
        <v>0</v>
      </c>
      <c r="AD120" s="208">
        <v>0</v>
      </c>
      <c r="AE120" s="208">
        <v>0</v>
      </c>
      <c r="AF120" s="208">
        <v>0</v>
      </c>
      <c r="AG120" s="208">
        <v>0</v>
      </c>
      <c r="AH120" s="208">
        <v>0</v>
      </c>
      <c r="AI120" s="208">
        <v>0</v>
      </c>
      <c r="AJ120" s="208">
        <v>0</v>
      </c>
      <c r="AK120" s="208">
        <v>0</v>
      </c>
      <c r="AL120" s="208">
        <v>0</v>
      </c>
      <c r="AM120" s="208">
        <v>0</v>
      </c>
      <c r="AN120" s="208">
        <v>0</v>
      </c>
      <c r="AO120" s="208">
        <v>0</v>
      </c>
      <c r="AP120" s="208">
        <v>0</v>
      </c>
      <c r="AQ120" s="208">
        <v>0</v>
      </c>
      <c r="AR120" s="208">
        <v>0</v>
      </c>
      <c r="AS120" s="208">
        <v>0</v>
      </c>
      <c r="AT120" s="208">
        <v>0</v>
      </c>
      <c r="AU120" s="208">
        <v>0</v>
      </c>
      <c r="AV120" s="208">
        <v>0</v>
      </c>
      <c r="AW120" s="208">
        <v>0</v>
      </c>
      <c r="AX120" s="208">
        <v>0</v>
      </c>
      <c r="AY120" s="208">
        <v>0</v>
      </c>
      <c r="AZ120" s="208">
        <v>0</v>
      </c>
      <c r="BA120" s="208">
        <v>0</v>
      </c>
      <c r="BB120" s="208">
        <v>0</v>
      </c>
      <c r="BC120" s="209">
        <v>0</v>
      </c>
      <c r="BD120" s="210">
        <v>0</v>
      </c>
      <c r="BE120" s="208">
        <v>0</v>
      </c>
      <c r="BF120" s="208">
        <v>0</v>
      </c>
      <c r="BG120" s="208">
        <v>0</v>
      </c>
      <c r="BH120" s="208">
        <v>0</v>
      </c>
      <c r="BI120" s="208">
        <v>0</v>
      </c>
      <c r="BJ120" s="208">
        <v>0</v>
      </c>
      <c r="BK120" s="208">
        <v>0</v>
      </c>
      <c r="BL120" s="211">
        <v>0</v>
      </c>
      <c r="BM120" s="213">
        <v>0</v>
      </c>
    </row>
    <row r="121" spans="1:65">
      <c r="A121" s="86" t="s">
        <v>370</v>
      </c>
      <c r="B121" s="200" t="s">
        <v>371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  <c r="R121" s="208">
        <v>0</v>
      </c>
      <c r="S121" s="208">
        <v>0</v>
      </c>
      <c r="T121" s="208">
        <v>0</v>
      </c>
      <c r="U121" s="208">
        <v>0</v>
      </c>
      <c r="V121" s="208">
        <v>0</v>
      </c>
      <c r="W121" s="208">
        <v>0</v>
      </c>
      <c r="X121" s="208">
        <v>0</v>
      </c>
      <c r="Y121" s="208">
        <v>0</v>
      </c>
      <c r="Z121" s="208">
        <v>0</v>
      </c>
      <c r="AA121" s="208">
        <v>0</v>
      </c>
      <c r="AB121" s="208">
        <v>0</v>
      </c>
      <c r="AC121" s="208">
        <v>0</v>
      </c>
      <c r="AD121" s="208">
        <v>0</v>
      </c>
      <c r="AE121" s="208">
        <v>0</v>
      </c>
      <c r="AF121" s="208">
        <v>0</v>
      </c>
      <c r="AG121" s="208">
        <v>0</v>
      </c>
      <c r="AH121" s="208">
        <v>0</v>
      </c>
      <c r="AI121" s="208">
        <v>0</v>
      </c>
      <c r="AJ121" s="208">
        <v>0</v>
      </c>
      <c r="AK121" s="208">
        <v>0</v>
      </c>
      <c r="AL121" s="208">
        <v>0</v>
      </c>
      <c r="AM121" s="208">
        <v>0</v>
      </c>
      <c r="AN121" s="208">
        <v>0</v>
      </c>
      <c r="AO121" s="208">
        <v>0</v>
      </c>
      <c r="AP121" s="208">
        <v>0</v>
      </c>
      <c r="AQ121" s="208">
        <v>0</v>
      </c>
      <c r="AR121" s="208">
        <v>0</v>
      </c>
      <c r="AS121" s="208">
        <v>0</v>
      </c>
      <c r="AT121" s="208">
        <v>0</v>
      </c>
      <c r="AU121" s="208">
        <v>0</v>
      </c>
      <c r="AV121" s="208">
        <v>0</v>
      </c>
      <c r="AW121" s="208">
        <v>0</v>
      </c>
      <c r="AX121" s="208">
        <v>0</v>
      </c>
      <c r="AY121" s="208">
        <v>0</v>
      </c>
      <c r="AZ121" s="208">
        <v>0</v>
      </c>
      <c r="BA121" s="208">
        <v>0</v>
      </c>
      <c r="BB121" s="208">
        <v>0</v>
      </c>
      <c r="BC121" s="209">
        <v>0</v>
      </c>
      <c r="BD121" s="210">
        <v>0</v>
      </c>
      <c r="BE121" s="208">
        <v>0</v>
      </c>
      <c r="BF121" s="208">
        <v>0</v>
      </c>
      <c r="BG121" s="208">
        <v>0</v>
      </c>
      <c r="BH121" s="208">
        <v>0</v>
      </c>
      <c r="BI121" s="208">
        <v>0</v>
      </c>
      <c r="BJ121" s="208">
        <v>0</v>
      </c>
      <c r="BK121" s="208">
        <v>0</v>
      </c>
      <c r="BL121" s="211">
        <v>0</v>
      </c>
      <c r="BM121" s="213">
        <v>0</v>
      </c>
    </row>
    <row r="122" spans="1:65">
      <c r="A122" s="126" t="s">
        <v>372</v>
      </c>
      <c r="B122" s="219" t="s">
        <v>142</v>
      </c>
      <c r="C122" s="220">
        <v>0</v>
      </c>
      <c r="D122" s="220">
        <v>0</v>
      </c>
      <c r="E122" s="220">
        <v>0</v>
      </c>
      <c r="F122" s="220">
        <v>0</v>
      </c>
      <c r="G122" s="220">
        <v>0</v>
      </c>
      <c r="H122" s="220">
        <v>0</v>
      </c>
      <c r="I122" s="220">
        <v>0</v>
      </c>
      <c r="J122" s="220">
        <v>0</v>
      </c>
      <c r="K122" s="220">
        <v>0</v>
      </c>
      <c r="L122" s="220">
        <v>0</v>
      </c>
      <c r="M122" s="220">
        <v>0</v>
      </c>
      <c r="N122" s="220">
        <v>0</v>
      </c>
      <c r="O122" s="220">
        <v>0</v>
      </c>
      <c r="P122" s="220">
        <v>0</v>
      </c>
      <c r="Q122" s="220">
        <v>0</v>
      </c>
      <c r="R122" s="220">
        <v>0</v>
      </c>
      <c r="S122" s="220">
        <v>0</v>
      </c>
      <c r="T122" s="220"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v>0</v>
      </c>
      <c r="Z122" s="220">
        <v>0</v>
      </c>
      <c r="AA122" s="220">
        <v>0</v>
      </c>
      <c r="AB122" s="220">
        <v>0</v>
      </c>
      <c r="AC122" s="220">
        <v>0</v>
      </c>
      <c r="AD122" s="220">
        <v>0</v>
      </c>
      <c r="AE122" s="220">
        <v>0</v>
      </c>
      <c r="AF122" s="220">
        <v>0</v>
      </c>
      <c r="AG122" s="220">
        <v>0</v>
      </c>
      <c r="AH122" s="220">
        <v>0</v>
      </c>
      <c r="AI122" s="220">
        <v>0</v>
      </c>
      <c r="AJ122" s="220">
        <v>0</v>
      </c>
      <c r="AK122" s="220">
        <v>0</v>
      </c>
      <c r="AL122" s="220">
        <v>0</v>
      </c>
      <c r="AM122" s="220">
        <v>0</v>
      </c>
      <c r="AN122" s="220">
        <v>0</v>
      </c>
      <c r="AO122" s="220">
        <v>0</v>
      </c>
      <c r="AP122" s="220">
        <v>0</v>
      </c>
      <c r="AQ122" s="220">
        <v>0</v>
      </c>
      <c r="AR122" s="220">
        <v>0</v>
      </c>
      <c r="AS122" s="220">
        <v>0</v>
      </c>
      <c r="AT122" s="220">
        <v>0</v>
      </c>
      <c r="AU122" s="220">
        <v>0</v>
      </c>
      <c r="AV122" s="220">
        <v>0</v>
      </c>
      <c r="AW122" s="220">
        <v>0</v>
      </c>
      <c r="AX122" s="220">
        <v>0</v>
      </c>
      <c r="AY122" s="220">
        <v>0</v>
      </c>
      <c r="AZ122" s="220">
        <v>0</v>
      </c>
      <c r="BA122" s="220">
        <v>0</v>
      </c>
      <c r="BB122" s="220">
        <v>0</v>
      </c>
      <c r="BC122" s="224">
        <v>0</v>
      </c>
      <c r="BD122" s="225">
        <v>0</v>
      </c>
      <c r="BE122" s="220">
        <v>0</v>
      </c>
      <c r="BF122" s="220">
        <v>0</v>
      </c>
      <c r="BG122" s="220">
        <v>0</v>
      </c>
      <c r="BH122" s="220">
        <v>0</v>
      </c>
      <c r="BI122" s="220">
        <v>0</v>
      </c>
      <c r="BJ122" s="220">
        <v>0</v>
      </c>
      <c r="BK122" s="220">
        <v>0</v>
      </c>
      <c r="BL122" s="228">
        <v>0</v>
      </c>
      <c r="BM122" s="231">
        <v>0</v>
      </c>
    </row>
    <row r="123" ht="15.75" customHeight="1" spans="1:65">
      <c r="A123" s="221" t="s">
        <v>90</v>
      </c>
      <c r="B123" s="222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3"/>
      <c r="BB123" s="223"/>
      <c r="BC123" s="226"/>
      <c r="BD123" s="227"/>
      <c r="BE123" s="229"/>
      <c r="BF123" s="223"/>
      <c r="BG123" s="229"/>
      <c r="BH123" s="223"/>
      <c r="BI123" s="229"/>
      <c r="BJ123" s="223"/>
      <c r="BK123" s="229"/>
      <c r="BL123" s="230"/>
      <c r="BM123" s="232"/>
    </row>
    <row r="124" spans="3:65">
      <c r="C124">
        <v>141.111073518921</v>
      </c>
      <c r="D124">
        <v>161.687470345948</v>
      </c>
      <c r="E124">
        <v>8.40646384892617</v>
      </c>
      <c r="F124">
        <v>0.0357998599278297</v>
      </c>
      <c r="G124">
        <v>4.45730908806826</v>
      </c>
      <c r="H124">
        <v>287.936821895748</v>
      </c>
      <c r="I124">
        <v>729.227881706188</v>
      </c>
      <c r="J124">
        <v>93.1925273184346</v>
      </c>
      <c r="K124">
        <v>59.0686119970059</v>
      </c>
      <c r="L124">
        <v>31.8109153437576</v>
      </c>
      <c r="M124">
        <v>25.5429385727906</v>
      </c>
      <c r="N124">
        <v>79.4308988568077</v>
      </c>
      <c r="O124">
        <v>17.8356292385344</v>
      </c>
      <c r="P124">
        <v>60.8424463691891</v>
      </c>
      <c r="Q124">
        <v>3.82887805778015</v>
      </c>
      <c r="R124">
        <v>155.819380506971</v>
      </c>
      <c r="S124">
        <v>5.96576064337477</v>
      </c>
      <c r="T124">
        <v>198.114765063643</v>
      </c>
      <c r="U124">
        <v>32.0497494438917</v>
      </c>
      <c r="V124">
        <v>2.99146063557434</v>
      </c>
      <c r="W124">
        <v>53.9286903577346</v>
      </c>
      <c r="X124">
        <v>71.637950745234</v>
      </c>
      <c r="Y124">
        <v>258.484626173726</v>
      </c>
      <c r="Z124">
        <v>100.992639786884</v>
      </c>
      <c r="AA124">
        <v>36.9066304304488</v>
      </c>
      <c r="AB124">
        <v>18.4171144898905</v>
      </c>
      <c r="AC124">
        <v>129.087125923478</v>
      </c>
      <c r="AD124">
        <v>76.2915684161259</v>
      </c>
      <c r="AE124">
        <v>44.7103085524247</v>
      </c>
      <c r="AF124">
        <v>2.54505695981101</v>
      </c>
      <c r="AG124">
        <v>67.529311538209</v>
      </c>
      <c r="AH124">
        <v>13.2555516238527</v>
      </c>
      <c r="AI124">
        <v>12.1589839034457</v>
      </c>
      <c r="AJ124">
        <v>9.45366474051011</v>
      </c>
      <c r="AK124">
        <v>232.135704462954</v>
      </c>
      <c r="AL124">
        <v>161.59839248209</v>
      </c>
      <c r="AM124">
        <v>152.059791394287</v>
      </c>
      <c r="AN124">
        <v>2.37631330024719</v>
      </c>
      <c r="AO124">
        <v>18.727271988051</v>
      </c>
      <c r="AP124">
        <v>6.31386359292263</v>
      </c>
      <c r="AQ124">
        <v>8.58746707062668</v>
      </c>
      <c r="AR124">
        <v>224.311347976083</v>
      </c>
      <c r="AS124">
        <v>3.6986591594549</v>
      </c>
      <c r="AT124">
        <v>11.2404002566365</v>
      </c>
      <c r="AU124">
        <v>13.7927970776447</v>
      </c>
      <c r="AV124">
        <v>6.11576550500868</v>
      </c>
      <c r="AW124">
        <v>27.8294868482098</v>
      </c>
      <c r="AX124">
        <v>23.9809023844475</v>
      </c>
      <c r="AY124">
        <v>103.673137935788</v>
      </c>
      <c r="AZ124">
        <v>76.1075826146069</v>
      </c>
      <c r="BA124">
        <v>43.1039695578316</v>
      </c>
      <c r="BB124">
        <v>0</v>
      </c>
      <c r="BC124">
        <v>4110.40885956015</v>
      </c>
      <c r="BD124">
        <v>0.0365939583620802</v>
      </c>
      <c r="BE124">
        <v>1652.81044102959</v>
      </c>
      <c r="BF124">
        <v>1652.84703498795</v>
      </c>
      <c r="BG124">
        <v>2.78389420705885</v>
      </c>
      <c r="BH124">
        <v>0</v>
      </c>
      <c r="BI124">
        <v>759.875624282637</v>
      </c>
      <c r="BJ124">
        <v>276.084586962202</v>
      </c>
      <c r="BK124">
        <v>0</v>
      </c>
      <c r="BL124">
        <v>2691.59114043985</v>
      </c>
      <c r="BM124">
        <v>6802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8'!A1" display="Tabela 8 - Destino da margem de transporte sobre produtos locais e importado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22"/>
  <sheetViews>
    <sheetView showGridLines="0" workbookViewId="0">
      <pane xSplit="2" ySplit="5" topLeftCell="C6" activePane="bottomRight" state="frozen"/>
      <selection/>
      <selection pane="topRight"/>
      <selection pane="bottomLeft"/>
      <selection pane="bottomRight" activeCell="C2" sqref="C2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</cols>
  <sheetData>
    <row r="1" ht="18" customHeight="1" spans="1:1">
      <c r="A1" s="162" t="s">
        <v>13</v>
      </c>
    </row>
    <row r="2" ht="23.25" customHeight="1" spans="1:54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</row>
    <row r="3" ht="21" customHeight="1" spans="1:54">
      <c r="A3" s="66" t="s">
        <v>20</v>
      </c>
      <c r="B3" s="67" t="s">
        <v>21</v>
      </c>
      <c r="C3" s="196" t="s">
        <v>26</v>
      </c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</row>
    <row r="4" ht="21.75" customHeight="1" spans="1:54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202" t="s">
        <v>87</v>
      </c>
    </row>
    <row r="5" ht="136" customHeight="1" spans="1:54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202" t="s">
        <v>142</v>
      </c>
    </row>
    <row r="6" ht="15.75" customHeight="1" spans="1:54">
      <c r="A6" s="83" t="s">
        <v>143</v>
      </c>
      <c r="B6" s="198" t="s">
        <v>144</v>
      </c>
      <c r="C6" s="199">
        <v>0.0014154412714202</v>
      </c>
      <c r="D6" s="199">
        <v>0.00114609398135493</v>
      </c>
      <c r="E6" s="199">
        <v>0</v>
      </c>
      <c r="F6" s="199">
        <v>0</v>
      </c>
      <c r="G6" s="199">
        <v>0</v>
      </c>
      <c r="H6" s="199">
        <v>0.000138772118635157</v>
      </c>
      <c r="I6" s="199">
        <v>0.102802780973697</v>
      </c>
      <c r="J6" s="199">
        <v>0.0044343454476829</v>
      </c>
      <c r="K6" s="199">
        <v>0</v>
      </c>
      <c r="L6" s="199">
        <v>0</v>
      </c>
      <c r="M6" s="199">
        <v>0</v>
      </c>
      <c r="N6" s="199">
        <v>0</v>
      </c>
      <c r="O6" s="199">
        <v>0</v>
      </c>
      <c r="P6" s="199">
        <v>0</v>
      </c>
      <c r="Q6" s="199">
        <v>0</v>
      </c>
      <c r="R6" s="199">
        <v>0</v>
      </c>
      <c r="S6" s="199">
        <v>0</v>
      </c>
      <c r="T6" s="199">
        <v>0</v>
      </c>
      <c r="U6" s="199">
        <v>0</v>
      </c>
      <c r="V6" s="199">
        <v>0</v>
      </c>
      <c r="W6" s="199">
        <v>0</v>
      </c>
      <c r="X6" s="199">
        <v>0</v>
      </c>
      <c r="Y6" s="199">
        <v>0</v>
      </c>
      <c r="Z6" s="199">
        <v>0</v>
      </c>
      <c r="AA6" s="199">
        <v>0</v>
      </c>
      <c r="AB6" s="199">
        <v>0</v>
      </c>
      <c r="AC6" s="199">
        <v>0</v>
      </c>
      <c r="AD6" s="199">
        <v>0</v>
      </c>
      <c r="AE6" s="199">
        <v>0</v>
      </c>
      <c r="AF6" s="199">
        <v>0</v>
      </c>
      <c r="AG6" s="199">
        <v>0</v>
      </c>
      <c r="AH6" s="199">
        <v>0</v>
      </c>
      <c r="AI6" s="199">
        <v>0</v>
      </c>
      <c r="AJ6" s="199">
        <v>0</v>
      </c>
      <c r="AK6" s="199">
        <v>0</v>
      </c>
      <c r="AL6" s="199">
        <v>0.000568887573986765</v>
      </c>
      <c r="AM6" s="199">
        <v>0</v>
      </c>
      <c r="AN6" s="199">
        <v>0</v>
      </c>
      <c r="AO6" s="199">
        <v>0</v>
      </c>
      <c r="AP6" s="199">
        <v>0</v>
      </c>
      <c r="AQ6" s="199">
        <v>0</v>
      </c>
      <c r="AR6" s="199">
        <v>0</v>
      </c>
      <c r="AS6" s="199">
        <v>0</v>
      </c>
      <c r="AT6" s="199">
        <v>0</v>
      </c>
      <c r="AU6" s="199">
        <v>0</v>
      </c>
      <c r="AV6" s="199">
        <v>0</v>
      </c>
      <c r="AW6" s="199">
        <v>0</v>
      </c>
      <c r="AX6" s="199">
        <v>0</v>
      </c>
      <c r="AY6" s="199">
        <v>7.3635029721134e-5</v>
      </c>
      <c r="AZ6" s="199">
        <v>0</v>
      </c>
      <c r="BA6" s="199">
        <v>0</v>
      </c>
      <c r="BB6" s="203">
        <v>0</v>
      </c>
    </row>
    <row r="7" spans="1:54">
      <c r="A7" s="86" t="s">
        <v>145</v>
      </c>
      <c r="B7" s="200" t="s">
        <v>146</v>
      </c>
      <c r="C7" s="201">
        <v>0.00126311758270905</v>
      </c>
      <c r="D7" s="201">
        <v>0.0303256535815012</v>
      </c>
      <c r="E7" s="201">
        <v>0.000291221742786118</v>
      </c>
      <c r="F7" s="201">
        <v>0</v>
      </c>
      <c r="G7" s="201">
        <v>0</v>
      </c>
      <c r="H7" s="201">
        <v>0.00322152528777016</v>
      </c>
      <c r="I7" s="201">
        <v>0.0464874963847692</v>
      </c>
      <c r="J7" s="201">
        <v>0</v>
      </c>
      <c r="K7" s="201">
        <v>0</v>
      </c>
      <c r="L7" s="201">
        <v>0</v>
      </c>
      <c r="M7" s="201">
        <v>0</v>
      </c>
      <c r="N7" s="201">
        <v>0</v>
      </c>
      <c r="O7" s="201">
        <v>0</v>
      </c>
      <c r="P7" s="201">
        <v>0</v>
      </c>
      <c r="Q7" s="201">
        <v>0</v>
      </c>
      <c r="R7" s="201">
        <v>0</v>
      </c>
      <c r="S7" s="201">
        <v>0</v>
      </c>
      <c r="T7" s="201">
        <v>0</v>
      </c>
      <c r="U7" s="201">
        <v>0</v>
      </c>
      <c r="V7" s="201">
        <v>0</v>
      </c>
      <c r="W7" s="201">
        <v>0</v>
      </c>
      <c r="X7" s="201">
        <v>0</v>
      </c>
      <c r="Y7" s="201">
        <v>0</v>
      </c>
      <c r="Z7" s="201">
        <v>0</v>
      </c>
      <c r="AA7" s="201">
        <v>0</v>
      </c>
      <c r="AB7" s="201">
        <v>0</v>
      </c>
      <c r="AC7" s="201">
        <v>0</v>
      </c>
      <c r="AD7" s="201">
        <v>0</v>
      </c>
      <c r="AE7" s="201">
        <v>0</v>
      </c>
      <c r="AF7" s="201">
        <v>0</v>
      </c>
      <c r="AG7" s="201">
        <v>0</v>
      </c>
      <c r="AH7" s="201">
        <v>0</v>
      </c>
      <c r="AI7" s="201">
        <v>0</v>
      </c>
      <c r="AJ7" s="201">
        <v>0</v>
      </c>
      <c r="AK7" s="201">
        <v>0</v>
      </c>
      <c r="AL7" s="201">
        <v>0.0008932606196585</v>
      </c>
      <c r="AM7" s="201">
        <v>0</v>
      </c>
      <c r="AN7" s="201">
        <v>0</v>
      </c>
      <c r="AO7" s="201">
        <v>0</v>
      </c>
      <c r="AP7" s="201">
        <v>0</v>
      </c>
      <c r="AQ7" s="201">
        <v>0</v>
      </c>
      <c r="AR7" s="201">
        <v>0.000935378319838096</v>
      </c>
      <c r="AS7" s="201">
        <v>0</v>
      </c>
      <c r="AT7" s="201">
        <v>0</v>
      </c>
      <c r="AU7" s="201">
        <v>0</v>
      </c>
      <c r="AV7" s="201">
        <v>0</v>
      </c>
      <c r="AW7" s="201">
        <v>0</v>
      </c>
      <c r="AX7" s="201">
        <v>0</v>
      </c>
      <c r="AY7" s="201">
        <v>0.000165449384902068</v>
      </c>
      <c r="AZ7" s="201">
        <v>5.00565579474257e-6</v>
      </c>
      <c r="BA7" s="201">
        <v>0</v>
      </c>
      <c r="BB7" s="204">
        <v>0</v>
      </c>
    </row>
    <row r="8" spans="1:54">
      <c r="A8" s="86" t="s">
        <v>147</v>
      </c>
      <c r="B8" s="200" t="s">
        <v>148</v>
      </c>
      <c r="C8" s="201">
        <v>0.00472529090395488</v>
      </c>
      <c r="D8" s="201">
        <v>0.00321478232992874</v>
      </c>
      <c r="E8" s="201">
        <v>7.5339576330406e-5</v>
      </c>
      <c r="F8" s="201">
        <v>0</v>
      </c>
      <c r="G8" s="201">
        <v>0</v>
      </c>
      <c r="H8" s="201">
        <v>0.00155055674046309</v>
      </c>
      <c r="I8" s="201">
        <v>0.156177692546903</v>
      </c>
      <c r="J8" s="201">
        <v>0</v>
      </c>
      <c r="K8" s="201">
        <v>0</v>
      </c>
      <c r="L8" s="201">
        <v>0</v>
      </c>
      <c r="M8" s="201">
        <v>0</v>
      </c>
      <c r="N8" s="201">
        <v>0</v>
      </c>
      <c r="O8" s="201">
        <v>0</v>
      </c>
      <c r="P8" s="201">
        <v>0</v>
      </c>
      <c r="Q8" s="201">
        <v>0</v>
      </c>
      <c r="R8" s="201">
        <v>0</v>
      </c>
      <c r="S8" s="201">
        <v>0.196625649234712</v>
      </c>
      <c r="T8" s="201">
        <v>0</v>
      </c>
      <c r="U8" s="201">
        <v>0</v>
      </c>
      <c r="V8" s="201">
        <v>0</v>
      </c>
      <c r="W8" s="201">
        <v>0</v>
      </c>
      <c r="X8" s="201">
        <v>0</v>
      </c>
      <c r="Y8" s="201">
        <v>0</v>
      </c>
      <c r="Z8" s="201">
        <v>0</v>
      </c>
      <c r="AA8" s="201">
        <v>0</v>
      </c>
      <c r="AB8" s="201">
        <v>0</v>
      </c>
      <c r="AC8" s="201">
        <v>0</v>
      </c>
      <c r="AD8" s="201">
        <v>0</v>
      </c>
      <c r="AE8" s="201">
        <v>0</v>
      </c>
      <c r="AF8" s="201">
        <v>0</v>
      </c>
      <c r="AG8" s="201">
        <v>0</v>
      </c>
      <c r="AH8" s="201">
        <v>0</v>
      </c>
      <c r="AI8" s="201">
        <v>0</v>
      </c>
      <c r="AJ8" s="201">
        <v>0</v>
      </c>
      <c r="AK8" s="201">
        <v>0</v>
      </c>
      <c r="AL8" s="201">
        <v>0.0109509335756724</v>
      </c>
      <c r="AM8" s="201">
        <v>0</v>
      </c>
      <c r="AN8" s="201">
        <v>0</v>
      </c>
      <c r="AO8" s="201">
        <v>0</v>
      </c>
      <c r="AP8" s="201">
        <v>0</v>
      </c>
      <c r="AQ8" s="201">
        <v>0</v>
      </c>
      <c r="AR8" s="201">
        <v>0</v>
      </c>
      <c r="AS8" s="201">
        <v>0</v>
      </c>
      <c r="AT8" s="201">
        <v>0</v>
      </c>
      <c r="AU8" s="201">
        <v>0</v>
      </c>
      <c r="AV8" s="201">
        <v>0</v>
      </c>
      <c r="AW8" s="201">
        <v>0</v>
      </c>
      <c r="AX8" s="201">
        <v>0</v>
      </c>
      <c r="AY8" s="201">
        <v>0</v>
      </c>
      <c r="AZ8" s="201">
        <v>0</v>
      </c>
      <c r="BA8" s="201">
        <v>0</v>
      </c>
      <c r="BB8" s="204">
        <v>0</v>
      </c>
    </row>
    <row r="9" spans="1:54">
      <c r="A9" s="86" t="s">
        <v>149</v>
      </c>
      <c r="B9" s="200" t="s">
        <v>150</v>
      </c>
      <c r="C9" s="201">
        <v>0.00235073072135378</v>
      </c>
      <c r="D9" s="201">
        <v>0.00162958192757467</v>
      </c>
      <c r="E9" s="201">
        <v>0.000206725756994061</v>
      </c>
      <c r="F9" s="201">
        <v>0</v>
      </c>
      <c r="G9" s="201">
        <v>0</v>
      </c>
      <c r="H9" s="201">
        <v>8.25605655605383e-5</v>
      </c>
      <c r="I9" s="201">
        <v>0.0125717379133358</v>
      </c>
      <c r="J9" s="201">
        <v>0.0174269295907943</v>
      </c>
      <c r="K9" s="201">
        <v>0.250903227077149</v>
      </c>
      <c r="L9" s="201">
        <v>0.036521633527677</v>
      </c>
      <c r="M9" s="201">
        <v>0</v>
      </c>
      <c r="N9" s="201">
        <v>0</v>
      </c>
      <c r="O9" s="201">
        <v>0</v>
      </c>
      <c r="P9" s="201">
        <v>0</v>
      </c>
      <c r="Q9" s="201">
        <v>0</v>
      </c>
      <c r="R9" s="201">
        <v>0</v>
      </c>
      <c r="S9" s="201">
        <v>0.000947089910624643</v>
      </c>
      <c r="T9" s="201">
        <v>0</v>
      </c>
      <c r="U9" s="201">
        <v>0</v>
      </c>
      <c r="V9" s="201">
        <v>0</v>
      </c>
      <c r="W9" s="201">
        <v>0</v>
      </c>
      <c r="X9" s="201">
        <v>0</v>
      </c>
      <c r="Y9" s="201">
        <v>0</v>
      </c>
      <c r="Z9" s="201">
        <v>0</v>
      </c>
      <c r="AA9" s="201">
        <v>0</v>
      </c>
      <c r="AB9" s="201">
        <v>0</v>
      </c>
      <c r="AC9" s="201">
        <v>0</v>
      </c>
      <c r="AD9" s="201">
        <v>0</v>
      </c>
      <c r="AE9" s="201">
        <v>0</v>
      </c>
      <c r="AF9" s="201">
        <v>0</v>
      </c>
      <c r="AG9" s="201">
        <v>0</v>
      </c>
      <c r="AH9" s="201">
        <v>0</v>
      </c>
      <c r="AI9" s="201">
        <v>0</v>
      </c>
      <c r="AJ9" s="201">
        <v>0.000228026600632167</v>
      </c>
      <c r="AK9" s="201">
        <v>2.9802228802228e-6</v>
      </c>
      <c r="AL9" s="201">
        <v>0.00036401338903154</v>
      </c>
      <c r="AM9" s="201">
        <v>0</v>
      </c>
      <c r="AN9" s="201">
        <v>0</v>
      </c>
      <c r="AO9" s="201">
        <v>0</v>
      </c>
      <c r="AP9" s="201">
        <v>0</v>
      </c>
      <c r="AQ9" s="201">
        <v>0.00282497898164096</v>
      </c>
      <c r="AR9" s="201">
        <v>0.00725562383345902</v>
      </c>
      <c r="AS9" s="201">
        <v>0</v>
      </c>
      <c r="AT9" s="201">
        <v>0</v>
      </c>
      <c r="AU9" s="201">
        <v>0</v>
      </c>
      <c r="AV9" s="201">
        <v>0</v>
      </c>
      <c r="AW9" s="201">
        <v>3.14153901429675e-6</v>
      </c>
      <c r="AX9" s="201">
        <v>5.61194752556579e-5</v>
      </c>
      <c r="AY9" s="201">
        <v>0.000435480909148346</v>
      </c>
      <c r="AZ9" s="201">
        <v>0.000355683568368216</v>
      </c>
      <c r="BA9" s="201">
        <v>0.000656365781385542</v>
      </c>
      <c r="BB9" s="204">
        <v>0</v>
      </c>
    </row>
    <row r="10" spans="1:54">
      <c r="A10" s="86" t="s">
        <v>151</v>
      </c>
      <c r="B10" s="200" t="s">
        <v>152</v>
      </c>
      <c r="C10" s="201">
        <v>4.87894579488162e-5</v>
      </c>
      <c r="D10" s="201">
        <v>9.24316119435208e-5</v>
      </c>
      <c r="E10" s="201">
        <v>8.44363130973612e-5</v>
      </c>
      <c r="F10" s="201">
        <v>0</v>
      </c>
      <c r="G10" s="201">
        <v>0</v>
      </c>
      <c r="H10" s="201">
        <v>1.7882945502149e-6</v>
      </c>
      <c r="I10" s="201">
        <v>0.0130466469451051</v>
      </c>
      <c r="J10" s="201">
        <v>0.00143439901848442</v>
      </c>
      <c r="K10" s="201">
        <v>0</v>
      </c>
      <c r="L10" s="201">
        <v>0</v>
      </c>
      <c r="M10" s="201">
        <v>0</v>
      </c>
      <c r="N10" s="201">
        <v>0</v>
      </c>
      <c r="O10" s="201">
        <v>0</v>
      </c>
      <c r="P10" s="201">
        <v>0</v>
      </c>
      <c r="Q10" s="201">
        <v>0</v>
      </c>
      <c r="R10" s="201">
        <v>0</v>
      </c>
      <c r="S10" s="201">
        <v>0</v>
      </c>
      <c r="T10" s="201">
        <v>0</v>
      </c>
      <c r="U10" s="201">
        <v>0</v>
      </c>
      <c r="V10" s="201">
        <v>0</v>
      </c>
      <c r="W10" s="201">
        <v>0</v>
      </c>
      <c r="X10" s="201">
        <v>0</v>
      </c>
      <c r="Y10" s="201">
        <v>0</v>
      </c>
      <c r="Z10" s="201">
        <v>0</v>
      </c>
      <c r="AA10" s="201">
        <v>0</v>
      </c>
      <c r="AB10" s="201">
        <v>0</v>
      </c>
      <c r="AC10" s="201">
        <v>0</v>
      </c>
      <c r="AD10" s="201">
        <v>0</v>
      </c>
      <c r="AE10" s="201">
        <v>0</v>
      </c>
      <c r="AF10" s="201">
        <v>0</v>
      </c>
      <c r="AG10" s="201">
        <v>0</v>
      </c>
      <c r="AH10" s="201">
        <v>0</v>
      </c>
      <c r="AI10" s="201">
        <v>0</v>
      </c>
      <c r="AJ10" s="201">
        <v>0</v>
      </c>
      <c r="AK10" s="201">
        <v>0</v>
      </c>
      <c r="AL10" s="201">
        <v>6.96230485534433e-5</v>
      </c>
      <c r="AM10" s="201">
        <v>0</v>
      </c>
      <c r="AN10" s="201">
        <v>0</v>
      </c>
      <c r="AO10" s="201">
        <v>0</v>
      </c>
      <c r="AP10" s="201">
        <v>0</v>
      </c>
      <c r="AQ10" s="201">
        <v>0.00126500819655689</v>
      </c>
      <c r="AR10" s="201">
        <v>0.00174136094265204</v>
      </c>
      <c r="AS10" s="201">
        <v>0</v>
      </c>
      <c r="AT10" s="201">
        <v>0</v>
      </c>
      <c r="AU10" s="201">
        <v>0</v>
      </c>
      <c r="AV10" s="201">
        <v>0</v>
      </c>
      <c r="AW10" s="201">
        <v>4.78963193238557e-6</v>
      </c>
      <c r="AX10" s="201">
        <v>0</v>
      </c>
      <c r="AY10" s="201">
        <v>0.000105086164511792</v>
      </c>
      <c r="AZ10" s="201">
        <v>2.99987453256406e-5</v>
      </c>
      <c r="BA10" s="201">
        <v>2.56127437639808e-5</v>
      </c>
      <c r="BB10" s="204">
        <v>0</v>
      </c>
    </row>
    <row r="11" spans="1:54">
      <c r="A11" s="86" t="s">
        <v>153</v>
      </c>
      <c r="B11" s="200" t="s">
        <v>154</v>
      </c>
      <c r="C11" s="201">
        <v>0.00060862545536795</v>
      </c>
      <c r="D11" s="201">
        <v>0.00386356514304939</v>
      </c>
      <c r="E11" s="201">
        <v>0.000384020740373481</v>
      </c>
      <c r="F11" s="201">
        <v>0</v>
      </c>
      <c r="G11" s="201">
        <v>0</v>
      </c>
      <c r="H11" s="201">
        <v>0.115504391205552</v>
      </c>
      <c r="I11" s="201">
        <v>4.81307314348292e-5</v>
      </c>
      <c r="J11" s="201">
        <v>0</v>
      </c>
      <c r="K11" s="201">
        <v>0</v>
      </c>
      <c r="L11" s="201">
        <v>0</v>
      </c>
      <c r="M11" s="201">
        <v>0</v>
      </c>
      <c r="N11" s="201">
        <v>0</v>
      </c>
      <c r="O11" s="201">
        <v>0</v>
      </c>
      <c r="P11" s="201">
        <v>0</v>
      </c>
      <c r="Q11" s="201">
        <v>0</v>
      </c>
      <c r="R11" s="201">
        <v>0</v>
      </c>
      <c r="S11" s="201">
        <v>0</v>
      </c>
      <c r="T11" s="201">
        <v>0</v>
      </c>
      <c r="U11" s="201">
        <v>0</v>
      </c>
      <c r="V11" s="201">
        <v>0</v>
      </c>
      <c r="W11" s="201">
        <v>0</v>
      </c>
      <c r="X11" s="201">
        <v>0</v>
      </c>
      <c r="Y11" s="201">
        <v>0</v>
      </c>
      <c r="Z11" s="201">
        <v>0</v>
      </c>
      <c r="AA11" s="201">
        <v>0</v>
      </c>
      <c r="AB11" s="201">
        <v>0</v>
      </c>
      <c r="AC11" s="201">
        <v>0</v>
      </c>
      <c r="AD11" s="201">
        <v>0</v>
      </c>
      <c r="AE11" s="201">
        <v>0</v>
      </c>
      <c r="AF11" s="201">
        <v>0</v>
      </c>
      <c r="AG11" s="201">
        <v>0</v>
      </c>
      <c r="AH11" s="201">
        <v>0</v>
      </c>
      <c r="AI11" s="201">
        <v>0</v>
      </c>
      <c r="AJ11" s="201">
        <v>0</v>
      </c>
      <c r="AK11" s="201">
        <v>0</v>
      </c>
      <c r="AL11" s="201">
        <v>0</v>
      </c>
      <c r="AM11" s="201">
        <v>0</v>
      </c>
      <c r="AN11" s="201">
        <v>0</v>
      </c>
      <c r="AO11" s="201">
        <v>0</v>
      </c>
      <c r="AP11" s="201">
        <v>0</v>
      </c>
      <c r="AQ11" s="201">
        <v>0</v>
      </c>
      <c r="AR11" s="201">
        <v>0</v>
      </c>
      <c r="AS11" s="201">
        <v>0</v>
      </c>
      <c r="AT11" s="201">
        <v>0</v>
      </c>
      <c r="AU11" s="201">
        <v>0</v>
      </c>
      <c r="AV11" s="201">
        <v>0</v>
      </c>
      <c r="AW11" s="201">
        <v>3.70530429240419e-6</v>
      </c>
      <c r="AX11" s="201">
        <v>0</v>
      </c>
      <c r="AY11" s="201">
        <v>9.28884425129449e-5</v>
      </c>
      <c r="AZ11" s="201">
        <v>0.000150969848594024</v>
      </c>
      <c r="BA11" s="201">
        <v>0</v>
      </c>
      <c r="BB11" s="204">
        <v>0</v>
      </c>
    </row>
    <row r="12" spans="1:54">
      <c r="A12" s="86" t="s">
        <v>155</v>
      </c>
      <c r="B12" s="200" t="s">
        <v>156</v>
      </c>
      <c r="C12" s="201">
        <v>0.000150237022123285</v>
      </c>
      <c r="D12" s="201">
        <v>0.00170513557084843</v>
      </c>
      <c r="E12" s="201">
        <v>0.000117979079627485</v>
      </c>
      <c r="F12" s="201">
        <v>0</v>
      </c>
      <c r="G12" s="201">
        <v>0</v>
      </c>
      <c r="H12" s="201">
        <v>0.101957983250022</v>
      </c>
      <c r="I12" s="201">
        <v>0</v>
      </c>
      <c r="J12" s="201">
        <v>0</v>
      </c>
      <c r="K12" s="201">
        <v>0</v>
      </c>
      <c r="L12" s="201">
        <v>0</v>
      </c>
      <c r="M12" s="201">
        <v>0</v>
      </c>
      <c r="N12" s="201">
        <v>0</v>
      </c>
      <c r="O12" s="201">
        <v>0</v>
      </c>
      <c r="P12" s="201">
        <v>0</v>
      </c>
      <c r="Q12" s="201">
        <v>0</v>
      </c>
      <c r="R12" s="201">
        <v>0</v>
      </c>
      <c r="S12" s="201">
        <v>0</v>
      </c>
      <c r="T12" s="201">
        <v>0</v>
      </c>
      <c r="U12" s="201">
        <v>0</v>
      </c>
      <c r="V12" s="201">
        <v>0</v>
      </c>
      <c r="W12" s="201">
        <v>0</v>
      </c>
      <c r="X12" s="201">
        <v>0</v>
      </c>
      <c r="Y12" s="201">
        <v>0</v>
      </c>
      <c r="Z12" s="201">
        <v>0</v>
      </c>
      <c r="AA12" s="201">
        <v>0</v>
      </c>
      <c r="AB12" s="201">
        <v>0</v>
      </c>
      <c r="AC12" s="201">
        <v>0</v>
      </c>
      <c r="AD12" s="201">
        <v>0</v>
      </c>
      <c r="AE12" s="201">
        <v>0</v>
      </c>
      <c r="AF12" s="201">
        <v>0</v>
      </c>
      <c r="AG12" s="201">
        <v>0</v>
      </c>
      <c r="AH12" s="201">
        <v>0</v>
      </c>
      <c r="AI12" s="201">
        <v>0</v>
      </c>
      <c r="AJ12" s="201">
        <v>0</v>
      </c>
      <c r="AK12" s="201">
        <v>0</v>
      </c>
      <c r="AL12" s="201">
        <v>0</v>
      </c>
      <c r="AM12" s="201">
        <v>0</v>
      </c>
      <c r="AN12" s="201">
        <v>0</v>
      </c>
      <c r="AO12" s="201">
        <v>0</v>
      </c>
      <c r="AP12" s="201">
        <v>0</v>
      </c>
      <c r="AQ12" s="201">
        <v>0</v>
      </c>
      <c r="AR12" s="201">
        <v>0.000583841562331545</v>
      </c>
      <c r="AS12" s="201">
        <v>0</v>
      </c>
      <c r="AT12" s="201">
        <v>0</v>
      </c>
      <c r="AU12" s="201">
        <v>0</v>
      </c>
      <c r="AV12" s="201">
        <v>0</v>
      </c>
      <c r="AW12" s="201">
        <v>0</v>
      </c>
      <c r="AX12" s="201">
        <v>0</v>
      </c>
      <c r="AY12" s="201">
        <v>0</v>
      </c>
      <c r="AZ12" s="201">
        <v>0</v>
      </c>
      <c r="BA12" s="201">
        <v>6.71320640314064e-5</v>
      </c>
      <c r="BB12" s="204">
        <v>0</v>
      </c>
    </row>
    <row r="13" spans="1:54">
      <c r="A13" s="86" t="s">
        <v>157</v>
      </c>
      <c r="B13" s="200" t="s">
        <v>158</v>
      </c>
      <c r="C13" s="201">
        <v>0.000356305314791595</v>
      </c>
      <c r="D13" s="201">
        <v>0.00422187340232298</v>
      </c>
      <c r="E13" s="201">
        <v>0.000540787629998948</v>
      </c>
      <c r="F13" s="201">
        <v>0</v>
      </c>
      <c r="G13" s="201">
        <v>0</v>
      </c>
      <c r="H13" s="201">
        <v>0.0615434914059961</v>
      </c>
      <c r="I13" s="201">
        <v>0</v>
      </c>
      <c r="J13" s="201">
        <v>0</v>
      </c>
      <c r="K13" s="201">
        <v>0</v>
      </c>
      <c r="L13" s="201">
        <v>0</v>
      </c>
      <c r="M13" s="201">
        <v>0</v>
      </c>
      <c r="N13" s="201">
        <v>0</v>
      </c>
      <c r="O13" s="201">
        <v>0</v>
      </c>
      <c r="P13" s="201">
        <v>0</v>
      </c>
      <c r="Q13" s="201">
        <v>0</v>
      </c>
      <c r="R13" s="201">
        <v>0</v>
      </c>
      <c r="S13" s="201">
        <v>0</v>
      </c>
      <c r="T13" s="201">
        <v>0</v>
      </c>
      <c r="U13" s="201">
        <v>0</v>
      </c>
      <c r="V13" s="201">
        <v>0</v>
      </c>
      <c r="W13" s="201">
        <v>0</v>
      </c>
      <c r="X13" s="201">
        <v>0</v>
      </c>
      <c r="Y13" s="201">
        <v>0</v>
      </c>
      <c r="Z13" s="201">
        <v>0</v>
      </c>
      <c r="AA13" s="201">
        <v>0</v>
      </c>
      <c r="AB13" s="201">
        <v>0</v>
      </c>
      <c r="AC13" s="201">
        <v>0</v>
      </c>
      <c r="AD13" s="201">
        <v>0</v>
      </c>
      <c r="AE13" s="201">
        <v>0</v>
      </c>
      <c r="AF13" s="201">
        <v>0</v>
      </c>
      <c r="AG13" s="201">
        <v>0</v>
      </c>
      <c r="AH13" s="201">
        <v>0</v>
      </c>
      <c r="AI13" s="201">
        <v>0</v>
      </c>
      <c r="AJ13" s="201">
        <v>0</v>
      </c>
      <c r="AK13" s="201">
        <v>0</v>
      </c>
      <c r="AL13" s="201">
        <v>0</v>
      </c>
      <c r="AM13" s="201">
        <v>0</v>
      </c>
      <c r="AN13" s="201">
        <v>0</v>
      </c>
      <c r="AO13" s="201">
        <v>0</v>
      </c>
      <c r="AP13" s="201">
        <v>0</v>
      </c>
      <c r="AQ13" s="201">
        <v>0</v>
      </c>
      <c r="AR13" s="201">
        <v>0</v>
      </c>
      <c r="AS13" s="201">
        <v>0</v>
      </c>
      <c r="AT13" s="201">
        <v>0</v>
      </c>
      <c r="AU13" s="201">
        <v>0</v>
      </c>
      <c r="AV13" s="201">
        <v>0</v>
      </c>
      <c r="AW13" s="201">
        <v>0</v>
      </c>
      <c r="AX13" s="201">
        <v>0</v>
      </c>
      <c r="AY13" s="201">
        <v>0</v>
      </c>
      <c r="AZ13" s="201">
        <v>0</v>
      </c>
      <c r="BA13" s="201">
        <v>0</v>
      </c>
      <c r="BB13" s="204">
        <v>0</v>
      </c>
    </row>
    <row r="14" spans="1:54">
      <c r="A14" s="86" t="s">
        <v>159</v>
      </c>
      <c r="B14" s="200" t="s">
        <v>160</v>
      </c>
      <c r="C14" s="201">
        <v>0.000366264776347687</v>
      </c>
      <c r="D14" s="201">
        <v>0.012968756669114</v>
      </c>
      <c r="E14" s="201">
        <v>0.000178555173514693</v>
      </c>
      <c r="F14" s="201">
        <v>0</v>
      </c>
      <c r="G14" s="201">
        <v>0</v>
      </c>
      <c r="H14" s="201">
        <v>0.0500465764565141</v>
      </c>
      <c r="I14" s="201">
        <v>0.00159457377389384</v>
      </c>
      <c r="J14" s="201">
        <v>0</v>
      </c>
      <c r="K14" s="201">
        <v>0</v>
      </c>
      <c r="L14" s="201">
        <v>0</v>
      </c>
      <c r="M14" s="201">
        <v>0</v>
      </c>
      <c r="N14" s="201">
        <v>0</v>
      </c>
      <c r="O14" s="201">
        <v>0</v>
      </c>
      <c r="P14" s="201">
        <v>0</v>
      </c>
      <c r="Q14" s="201">
        <v>0</v>
      </c>
      <c r="R14" s="201">
        <v>0</v>
      </c>
      <c r="S14" s="201">
        <v>0</v>
      </c>
      <c r="T14" s="201">
        <v>0</v>
      </c>
      <c r="U14" s="201">
        <v>0</v>
      </c>
      <c r="V14" s="201">
        <v>0</v>
      </c>
      <c r="W14" s="201">
        <v>0</v>
      </c>
      <c r="X14" s="201">
        <v>0</v>
      </c>
      <c r="Y14" s="201">
        <v>0</v>
      </c>
      <c r="Z14" s="201">
        <v>0</v>
      </c>
      <c r="AA14" s="201">
        <v>0</v>
      </c>
      <c r="AB14" s="201">
        <v>0</v>
      </c>
      <c r="AC14" s="201">
        <v>0</v>
      </c>
      <c r="AD14" s="201">
        <v>0</v>
      </c>
      <c r="AE14" s="201">
        <v>0</v>
      </c>
      <c r="AF14" s="201">
        <v>0</v>
      </c>
      <c r="AG14" s="201">
        <v>0</v>
      </c>
      <c r="AH14" s="201">
        <v>0</v>
      </c>
      <c r="AI14" s="201">
        <v>0</v>
      </c>
      <c r="AJ14" s="201">
        <v>0</v>
      </c>
      <c r="AK14" s="201">
        <v>0</v>
      </c>
      <c r="AL14" s="201">
        <v>1.37263302687647e-6</v>
      </c>
      <c r="AM14" s="201">
        <v>0</v>
      </c>
      <c r="AN14" s="201">
        <v>0</v>
      </c>
      <c r="AO14" s="201">
        <v>0</v>
      </c>
      <c r="AP14" s="201">
        <v>0</v>
      </c>
      <c r="AQ14" s="201">
        <v>0.00243604929584848</v>
      </c>
      <c r="AR14" s="201">
        <v>0.00201137168453106</v>
      </c>
      <c r="AS14" s="201">
        <v>0</v>
      </c>
      <c r="AT14" s="201">
        <v>0</v>
      </c>
      <c r="AU14" s="201">
        <v>0</v>
      </c>
      <c r="AV14" s="201">
        <v>0</v>
      </c>
      <c r="AW14" s="201">
        <v>0</v>
      </c>
      <c r="AX14" s="201">
        <v>0</v>
      </c>
      <c r="AY14" s="201">
        <v>3.32173435951662e-5</v>
      </c>
      <c r="AZ14" s="201">
        <v>1.96315994864432e-5</v>
      </c>
      <c r="BA14" s="201">
        <v>0</v>
      </c>
      <c r="BB14" s="204">
        <v>0</v>
      </c>
    </row>
    <row r="15" spans="1:54">
      <c r="A15" s="86" t="s">
        <v>161</v>
      </c>
      <c r="B15" s="200" t="s">
        <v>162</v>
      </c>
      <c r="C15" s="201">
        <v>0.00472466012110728</v>
      </c>
      <c r="D15" s="201">
        <v>0.0187113101407174</v>
      </c>
      <c r="E15" s="201">
        <v>0.0941574756413645</v>
      </c>
      <c r="F15" s="201">
        <v>0</v>
      </c>
      <c r="G15" s="201">
        <v>5.76841285658837e-5</v>
      </c>
      <c r="H15" s="201">
        <v>0.000885064523624767</v>
      </c>
      <c r="I15" s="201">
        <v>0.000560219767589835</v>
      </c>
      <c r="J15" s="201">
        <v>2.55011392044539e-5</v>
      </c>
      <c r="K15" s="201">
        <v>0.000244504559673053</v>
      </c>
      <c r="L15" s="201">
        <v>0.000384872900970189</v>
      </c>
      <c r="M15" s="201">
        <v>6.40347018344764e-5</v>
      </c>
      <c r="N15" s="201">
        <v>0.000162701758092528</v>
      </c>
      <c r="O15" s="201">
        <v>0.0609794988792715</v>
      </c>
      <c r="P15" s="201">
        <v>0.0248850357832116</v>
      </c>
      <c r="Q15" s="201">
        <v>0</v>
      </c>
      <c r="R15" s="201">
        <v>0</v>
      </c>
      <c r="S15" s="201">
        <v>4.10856241940353e-5</v>
      </c>
      <c r="T15" s="201">
        <v>0.00149985004158415</v>
      </c>
      <c r="U15" s="201">
        <v>0</v>
      </c>
      <c r="V15" s="201">
        <v>0</v>
      </c>
      <c r="W15" s="201">
        <v>0.00899016368605264</v>
      </c>
      <c r="X15" s="201">
        <v>0.0010228331898563</v>
      </c>
      <c r="Y15" s="201">
        <v>0.00257373078053274</v>
      </c>
      <c r="Z15" s="201">
        <v>4.8310530101403e-5</v>
      </c>
      <c r="AA15" s="201">
        <v>0</v>
      </c>
      <c r="AB15" s="201">
        <v>0</v>
      </c>
      <c r="AC15" s="201">
        <v>0</v>
      </c>
      <c r="AD15" s="201">
        <v>0</v>
      </c>
      <c r="AE15" s="201">
        <v>0</v>
      </c>
      <c r="AF15" s="201">
        <v>0</v>
      </c>
      <c r="AG15" s="201">
        <v>3.02427947307638e-5</v>
      </c>
      <c r="AH15" s="201">
        <v>0</v>
      </c>
      <c r="AI15" s="201">
        <v>0</v>
      </c>
      <c r="AJ15" s="201">
        <v>0</v>
      </c>
      <c r="AK15" s="201">
        <v>0.00201417067438847</v>
      </c>
      <c r="AL15" s="201">
        <v>0.000173803623525573</v>
      </c>
      <c r="AM15" s="201">
        <v>0</v>
      </c>
      <c r="AN15" s="201">
        <v>0</v>
      </c>
      <c r="AO15" s="201">
        <v>0</v>
      </c>
      <c r="AP15" s="201">
        <v>0</v>
      </c>
      <c r="AQ15" s="201">
        <v>0</v>
      </c>
      <c r="AR15" s="201">
        <v>0</v>
      </c>
      <c r="AS15" s="201">
        <v>0</v>
      </c>
      <c r="AT15" s="201">
        <v>0</v>
      </c>
      <c r="AU15" s="201">
        <v>0</v>
      </c>
      <c r="AV15" s="201">
        <v>0</v>
      </c>
      <c r="AW15" s="201">
        <v>6.24522659153288e-6</v>
      </c>
      <c r="AX15" s="201">
        <v>0</v>
      </c>
      <c r="AY15" s="201">
        <v>1.23565182292084e-5</v>
      </c>
      <c r="AZ15" s="201">
        <v>0</v>
      </c>
      <c r="BA15" s="201">
        <v>0</v>
      </c>
      <c r="BB15" s="204">
        <v>0</v>
      </c>
    </row>
    <row r="16" spans="1:54">
      <c r="A16" s="86" t="s">
        <v>163</v>
      </c>
      <c r="B16" s="200" t="s">
        <v>164</v>
      </c>
      <c r="C16" s="201">
        <v>1.34854847654579e-5</v>
      </c>
      <c r="D16" s="201">
        <v>2.07248557887538e-5</v>
      </c>
      <c r="E16" s="201">
        <v>0.000677817317075548</v>
      </c>
      <c r="F16" s="201">
        <v>0</v>
      </c>
      <c r="G16" s="201">
        <v>0</v>
      </c>
      <c r="H16" s="201">
        <v>0.00103312225616379</v>
      </c>
      <c r="I16" s="201">
        <v>0</v>
      </c>
      <c r="J16" s="201">
        <v>0</v>
      </c>
      <c r="K16" s="201">
        <v>0</v>
      </c>
      <c r="L16" s="201">
        <v>0</v>
      </c>
      <c r="M16" s="201">
        <v>0</v>
      </c>
      <c r="N16" s="201">
        <v>0</v>
      </c>
      <c r="O16" s="201">
        <v>0</v>
      </c>
      <c r="P16" s="201">
        <v>0</v>
      </c>
      <c r="Q16" s="201">
        <v>0</v>
      </c>
      <c r="R16" s="201">
        <v>0</v>
      </c>
      <c r="S16" s="201">
        <v>0</v>
      </c>
      <c r="T16" s="201">
        <v>0</v>
      </c>
      <c r="U16" s="201">
        <v>0</v>
      </c>
      <c r="V16" s="201">
        <v>0</v>
      </c>
      <c r="W16" s="201">
        <v>0</v>
      </c>
      <c r="X16" s="201">
        <v>0</v>
      </c>
      <c r="Y16" s="201">
        <v>0</v>
      </c>
      <c r="Z16" s="201">
        <v>0</v>
      </c>
      <c r="AA16" s="201">
        <v>0</v>
      </c>
      <c r="AB16" s="201">
        <v>0</v>
      </c>
      <c r="AC16" s="201">
        <v>0</v>
      </c>
      <c r="AD16" s="201">
        <v>0</v>
      </c>
      <c r="AE16" s="201">
        <v>0</v>
      </c>
      <c r="AF16" s="201">
        <v>0</v>
      </c>
      <c r="AG16" s="201">
        <v>0</v>
      </c>
      <c r="AH16" s="201">
        <v>0</v>
      </c>
      <c r="AI16" s="201">
        <v>0</v>
      </c>
      <c r="AJ16" s="201">
        <v>0</v>
      </c>
      <c r="AK16" s="201">
        <v>0</v>
      </c>
      <c r="AL16" s="201">
        <v>0</v>
      </c>
      <c r="AM16" s="201">
        <v>0</v>
      </c>
      <c r="AN16" s="201">
        <v>0</v>
      </c>
      <c r="AO16" s="201">
        <v>0</v>
      </c>
      <c r="AP16" s="201">
        <v>0</v>
      </c>
      <c r="AQ16" s="201">
        <v>0.000218413496141335</v>
      </c>
      <c r="AR16" s="201">
        <v>0.000421282415166431</v>
      </c>
      <c r="AS16" s="201">
        <v>0</v>
      </c>
      <c r="AT16" s="201">
        <v>0</v>
      </c>
      <c r="AU16" s="201">
        <v>0</v>
      </c>
      <c r="AV16" s="201">
        <v>0</v>
      </c>
      <c r="AW16" s="201">
        <v>0</v>
      </c>
      <c r="AX16" s="201">
        <v>0</v>
      </c>
      <c r="AY16" s="201">
        <v>3.65372995093921e-5</v>
      </c>
      <c r="AZ16" s="201">
        <v>1.22429089195113e-5</v>
      </c>
      <c r="BA16" s="201">
        <v>0</v>
      </c>
      <c r="BB16" s="204">
        <v>0</v>
      </c>
    </row>
    <row r="17" spans="1:54">
      <c r="A17" s="86" t="s">
        <v>165</v>
      </c>
      <c r="B17" s="200" t="s">
        <v>166</v>
      </c>
      <c r="C17" s="201">
        <v>0</v>
      </c>
      <c r="D17" s="201">
        <v>0</v>
      </c>
      <c r="E17" s="201">
        <v>0</v>
      </c>
      <c r="F17" s="201">
        <v>1.49927117200707e-5</v>
      </c>
      <c r="G17" s="201">
        <v>1.77378562445964e-7</v>
      </c>
      <c r="H17" s="201">
        <v>9.13751075134621e-8</v>
      </c>
      <c r="I17" s="201">
        <v>4.67847784810446e-7</v>
      </c>
      <c r="J17" s="201">
        <v>6.97303603634818e-7</v>
      </c>
      <c r="K17" s="201">
        <v>0</v>
      </c>
      <c r="L17" s="201">
        <v>5.8737784586434e-7</v>
      </c>
      <c r="M17" s="201">
        <v>0</v>
      </c>
      <c r="N17" s="201">
        <v>0</v>
      </c>
      <c r="O17" s="201">
        <v>4.82648732135912e-7</v>
      </c>
      <c r="P17" s="201">
        <v>1.4165578436617e-6</v>
      </c>
      <c r="Q17" s="201">
        <v>0</v>
      </c>
      <c r="R17" s="201">
        <v>0.000467207697145028</v>
      </c>
      <c r="S17" s="201">
        <v>0</v>
      </c>
      <c r="T17" s="201">
        <v>5.78080496444812e-6</v>
      </c>
      <c r="U17" s="201">
        <v>2.661149387253e-7</v>
      </c>
      <c r="V17" s="201">
        <v>3.21306484899666e-7</v>
      </c>
      <c r="W17" s="201">
        <v>2.68228428870463e-7</v>
      </c>
      <c r="X17" s="201">
        <v>1.93119406792705e-6</v>
      </c>
      <c r="Y17" s="201">
        <v>1.26238965629123e-6</v>
      </c>
      <c r="Z17" s="201">
        <v>9.04663653556188e-7</v>
      </c>
      <c r="AA17" s="201">
        <v>0</v>
      </c>
      <c r="AB17" s="201">
        <v>7.65109637968666e-8</v>
      </c>
      <c r="AC17" s="201">
        <v>1.40132290801159e-8</v>
      </c>
      <c r="AD17" s="201">
        <v>1.1597088428357e-7</v>
      </c>
      <c r="AE17" s="201">
        <v>4.48914601354902e-7</v>
      </c>
      <c r="AF17" s="201">
        <v>0</v>
      </c>
      <c r="AG17" s="201">
        <v>0</v>
      </c>
      <c r="AH17" s="201">
        <v>0</v>
      </c>
      <c r="AI17" s="201">
        <v>9.27049961907151e-6</v>
      </c>
      <c r="AJ17" s="201">
        <v>0</v>
      </c>
      <c r="AK17" s="201">
        <v>0</v>
      </c>
      <c r="AL17" s="201">
        <v>0</v>
      </c>
      <c r="AM17" s="201">
        <v>0</v>
      </c>
      <c r="AN17" s="201">
        <v>0</v>
      </c>
      <c r="AO17" s="201">
        <v>0</v>
      </c>
      <c r="AP17" s="201">
        <v>0</v>
      </c>
      <c r="AQ17" s="201">
        <v>0</v>
      </c>
      <c r="AR17" s="201">
        <v>0</v>
      </c>
      <c r="AS17" s="201">
        <v>0</v>
      </c>
      <c r="AT17" s="201">
        <v>0</v>
      </c>
      <c r="AU17" s="201">
        <v>0</v>
      </c>
      <c r="AV17" s="201">
        <v>0</v>
      </c>
      <c r="AW17" s="201">
        <v>3.13325152977715e-7</v>
      </c>
      <c r="AX17" s="201">
        <v>0</v>
      </c>
      <c r="AY17" s="201">
        <v>0</v>
      </c>
      <c r="AZ17" s="201">
        <v>0</v>
      </c>
      <c r="BA17" s="201">
        <v>0</v>
      </c>
      <c r="BB17" s="204">
        <v>0</v>
      </c>
    </row>
    <row r="18" spans="1:54">
      <c r="A18" s="86" t="s">
        <v>167</v>
      </c>
      <c r="B18" s="200" t="s">
        <v>168</v>
      </c>
      <c r="C18" s="201">
        <v>0</v>
      </c>
      <c r="D18" s="201">
        <v>0</v>
      </c>
      <c r="E18" s="201">
        <v>0</v>
      </c>
      <c r="F18" s="201">
        <v>0</v>
      </c>
      <c r="G18" s="201">
        <v>0</v>
      </c>
      <c r="H18" s="201">
        <v>3.46450279224095e-5</v>
      </c>
      <c r="I18" s="201">
        <v>4.37406647151476e-5</v>
      </c>
      <c r="J18" s="201">
        <v>0</v>
      </c>
      <c r="K18" s="201">
        <v>0</v>
      </c>
      <c r="L18" s="201">
        <v>0</v>
      </c>
      <c r="M18" s="201">
        <v>0</v>
      </c>
      <c r="N18" s="201">
        <v>0</v>
      </c>
      <c r="O18" s="201">
        <v>0</v>
      </c>
      <c r="P18" s="201">
        <v>0</v>
      </c>
      <c r="Q18" s="201">
        <v>0</v>
      </c>
      <c r="R18" s="201">
        <v>9.51295292124095e-5</v>
      </c>
      <c r="S18" s="201">
        <v>0</v>
      </c>
      <c r="T18" s="201">
        <v>0.00090416787808042</v>
      </c>
      <c r="U18" s="201">
        <v>0</v>
      </c>
      <c r="V18" s="201">
        <v>0</v>
      </c>
      <c r="W18" s="201">
        <v>0</v>
      </c>
      <c r="X18" s="201">
        <v>8.329395700633e-5</v>
      </c>
      <c r="Y18" s="201">
        <v>0.0616570461939248</v>
      </c>
      <c r="Z18" s="201">
        <v>0</v>
      </c>
      <c r="AA18" s="201">
        <v>0</v>
      </c>
      <c r="AB18" s="201">
        <v>0</v>
      </c>
      <c r="AC18" s="201">
        <v>0</v>
      </c>
      <c r="AD18" s="201">
        <v>0</v>
      </c>
      <c r="AE18" s="201">
        <v>0.000588400712405051</v>
      </c>
      <c r="AF18" s="201">
        <v>0</v>
      </c>
      <c r="AG18" s="201">
        <v>0</v>
      </c>
      <c r="AH18" s="201">
        <v>0</v>
      </c>
      <c r="AI18" s="201">
        <v>1.9127313967777e-6</v>
      </c>
      <c r="AJ18" s="201">
        <v>0</v>
      </c>
      <c r="AK18" s="201">
        <v>0</v>
      </c>
      <c r="AL18" s="201">
        <v>0</v>
      </c>
      <c r="AM18" s="201">
        <v>0</v>
      </c>
      <c r="AN18" s="201">
        <v>0</v>
      </c>
      <c r="AO18" s="201">
        <v>0</v>
      </c>
      <c r="AP18" s="201">
        <v>0</v>
      </c>
      <c r="AQ18" s="201">
        <v>0</v>
      </c>
      <c r="AR18" s="201">
        <v>0</v>
      </c>
      <c r="AS18" s="201">
        <v>0</v>
      </c>
      <c r="AT18" s="201">
        <v>0</v>
      </c>
      <c r="AU18" s="201">
        <v>0</v>
      </c>
      <c r="AV18" s="201">
        <v>0</v>
      </c>
      <c r="AW18" s="201">
        <v>1.19838439964539e-5</v>
      </c>
      <c r="AX18" s="201">
        <v>0</v>
      </c>
      <c r="AY18" s="201">
        <v>0</v>
      </c>
      <c r="AZ18" s="201">
        <v>0</v>
      </c>
      <c r="BA18" s="201">
        <v>0</v>
      </c>
      <c r="BB18" s="204">
        <v>0</v>
      </c>
    </row>
    <row r="19" spans="1:54">
      <c r="A19" s="86" t="s">
        <v>169</v>
      </c>
      <c r="B19" s="200" t="s">
        <v>170</v>
      </c>
      <c r="C19" s="201">
        <v>8.4484918323257e-5</v>
      </c>
      <c r="D19" s="201">
        <v>0.000894814170118283</v>
      </c>
      <c r="E19" s="201">
        <v>0.000204432083712521</v>
      </c>
      <c r="F19" s="201">
        <v>0</v>
      </c>
      <c r="G19" s="201">
        <v>0.00592109499147958</v>
      </c>
      <c r="H19" s="201">
        <v>0.000113001956616153</v>
      </c>
      <c r="I19" s="201">
        <v>0.000351502810343033</v>
      </c>
      <c r="J19" s="201">
        <v>0</v>
      </c>
      <c r="K19" s="201">
        <v>0</v>
      </c>
      <c r="L19" s="201">
        <v>0</v>
      </c>
      <c r="M19" s="201">
        <v>0</v>
      </c>
      <c r="N19" s="201">
        <v>0</v>
      </c>
      <c r="O19" s="201">
        <v>0</v>
      </c>
      <c r="P19" s="201">
        <v>1.13917464723828e-5</v>
      </c>
      <c r="Q19" s="201">
        <v>0</v>
      </c>
      <c r="R19" s="201">
        <v>0</v>
      </c>
      <c r="S19" s="201">
        <v>0.00320216158557553</v>
      </c>
      <c r="T19" s="201">
        <v>0.00896109827809806</v>
      </c>
      <c r="U19" s="201">
        <v>0.00065413528586962</v>
      </c>
      <c r="V19" s="201">
        <v>0</v>
      </c>
      <c r="W19" s="201">
        <v>0</v>
      </c>
      <c r="X19" s="201">
        <v>0.038727248852645</v>
      </c>
      <c r="Y19" s="201">
        <v>0.00159791767759295</v>
      </c>
      <c r="Z19" s="201">
        <v>3.59903026307598e-6</v>
      </c>
      <c r="AA19" s="201">
        <v>0</v>
      </c>
      <c r="AB19" s="201">
        <v>0.000316549799562289</v>
      </c>
      <c r="AC19" s="201">
        <v>0</v>
      </c>
      <c r="AD19" s="201">
        <v>0</v>
      </c>
      <c r="AE19" s="201">
        <v>0.000163341317703521</v>
      </c>
      <c r="AF19" s="201">
        <v>0</v>
      </c>
      <c r="AG19" s="201">
        <v>0.000253606225603527</v>
      </c>
      <c r="AH19" s="201">
        <v>0</v>
      </c>
      <c r="AI19" s="201">
        <v>0</v>
      </c>
      <c r="AJ19" s="201">
        <v>0.00228045344136248</v>
      </c>
      <c r="AK19" s="201">
        <v>0.00567104494343051</v>
      </c>
      <c r="AL19" s="201">
        <v>5.54383950375991e-5</v>
      </c>
      <c r="AM19" s="201">
        <v>0</v>
      </c>
      <c r="AN19" s="201">
        <v>0</v>
      </c>
      <c r="AO19" s="201">
        <v>0</v>
      </c>
      <c r="AP19" s="201">
        <v>3.13839779798325e-5</v>
      </c>
      <c r="AQ19" s="201">
        <v>0</v>
      </c>
      <c r="AR19" s="201">
        <v>0</v>
      </c>
      <c r="AS19" s="201">
        <v>0</v>
      </c>
      <c r="AT19" s="201">
        <v>0</v>
      </c>
      <c r="AU19" s="201">
        <v>0</v>
      </c>
      <c r="AV19" s="201">
        <v>0.000138629381999704</v>
      </c>
      <c r="AW19" s="201">
        <v>0</v>
      </c>
      <c r="AX19" s="201">
        <v>0</v>
      </c>
      <c r="AY19" s="201">
        <v>3.63403855756372e-5</v>
      </c>
      <c r="AZ19" s="201">
        <v>1.11898818062929e-6</v>
      </c>
      <c r="BA19" s="201">
        <v>0</v>
      </c>
      <c r="BB19" s="204">
        <v>0</v>
      </c>
    </row>
    <row r="20" spans="1:54">
      <c r="A20" s="86" t="s">
        <v>171</v>
      </c>
      <c r="B20" s="200" t="s">
        <v>172</v>
      </c>
      <c r="C20" s="201">
        <v>0</v>
      </c>
      <c r="D20" s="201">
        <v>0</v>
      </c>
      <c r="E20" s="201">
        <v>0</v>
      </c>
      <c r="F20" s="201">
        <v>0</v>
      </c>
      <c r="G20" s="201">
        <v>0</v>
      </c>
      <c r="H20" s="201">
        <v>0</v>
      </c>
      <c r="I20" s="201">
        <v>0</v>
      </c>
      <c r="J20" s="201">
        <v>0</v>
      </c>
      <c r="K20" s="201">
        <v>0</v>
      </c>
      <c r="L20" s="201">
        <v>0</v>
      </c>
      <c r="M20" s="201">
        <v>0</v>
      </c>
      <c r="N20" s="201">
        <v>0</v>
      </c>
      <c r="O20" s="201">
        <v>0</v>
      </c>
      <c r="P20" s="201">
        <v>0</v>
      </c>
      <c r="Q20" s="201">
        <v>0</v>
      </c>
      <c r="R20" s="201">
        <v>0</v>
      </c>
      <c r="S20" s="201">
        <v>0</v>
      </c>
      <c r="T20" s="201">
        <v>0</v>
      </c>
      <c r="U20" s="201">
        <v>0</v>
      </c>
      <c r="V20" s="201">
        <v>0</v>
      </c>
      <c r="W20" s="201">
        <v>0</v>
      </c>
      <c r="X20" s="201">
        <v>0</v>
      </c>
      <c r="Y20" s="201">
        <v>0</v>
      </c>
      <c r="Z20" s="201">
        <v>0</v>
      </c>
      <c r="AA20" s="201">
        <v>0</v>
      </c>
      <c r="AB20" s="201">
        <v>0</v>
      </c>
      <c r="AC20" s="201">
        <v>0</v>
      </c>
      <c r="AD20" s="201">
        <v>0</v>
      </c>
      <c r="AE20" s="201">
        <v>0</v>
      </c>
      <c r="AF20" s="201">
        <v>0</v>
      </c>
      <c r="AG20" s="201">
        <v>0</v>
      </c>
      <c r="AH20" s="201">
        <v>0</v>
      </c>
      <c r="AI20" s="201">
        <v>0</v>
      </c>
      <c r="AJ20" s="201">
        <v>0</v>
      </c>
      <c r="AK20" s="201">
        <v>0</v>
      </c>
      <c r="AL20" s="201">
        <v>0</v>
      </c>
      <c r="AM20" s="201">
        <v>0</v>
      </c>
      <c r="AN20" s="201">
        <v>0</v>
      </c>
      <c r="AO20" s="201">
        <v>0</v>
      </c>
      <c r="AP20" s="201">
        <v>0</v>
      </c>
      <c r="AQ20" s="201">
        <v>0</v>
      </c>
      <c r="AR20" s="201">
        <v>0</v>
      </c>
      <c r="AS20" s="201">
        <v>0</v>
      </c>
      <c r="AT20" s="201">
        <v>0</v>
      </c>
      <c r="AU20" s="201">
        <v>0</v>
      </c>
      <c r="AV20" s="201">
        <v>0</v>
      </c>
      <c r="AW20" s="201">
        <v>0</v>
      </c>
      <c r="AX20" s="201">
        <v>0</v>
      </c>
      <c r="AY20" s="201">
        <v>0</v>
      </c>
      <c r="AZ20" s="201">
        <v>0</v>
      </c>
      <c r="BA20" s="201">
        <v>0</v>
      </c>
      <c r="BB20" s="204">
        <v>0</v>
      </c>
    </row>
    <row r="21" spans="1:54">
      <c r="A21" s="86" t="s">
        <v>173</v>
      </c>
      <c r="B21" s="200" t="s">
        <v>174</v>
      </c>
      <c r="C21" s="201">
        <v>0</v>
      </c>
      <c r="D21" s="201">
        <v>0</v>
      </c>
      <c r="E21" s="201">
        <v>0</v>
      </c>
      <c r="F21" s="201">
        <v>0</v>
      </c>
      <c r="G21" s="201">
        <v>0</v>
      </c>
      <c r="H21" s="201">
        <v>0</v>
      </c>
      <c r="I21" s="201">
        <v>0</v>
      </c>
      <c r="J21" s="201">
        <v>0</v>
      </c>
      <c r="K21" s="201">
        <v>0</v>
      </c>
      <c r="L21" s="201">
        <v>0</v>
      </c>
      <c r="M21" s="201">
        <v>0</v>
      </c>
      <c r="N21" s="201">
        <v>0</v>
      </c>
      <c r="O21" s="201">
        <v>0</v>
      </c>
      <c r="P21" s="201">
        <v>0</v>
      </c>
      <c r="Q21" s="201">
        <v>0</v>
      </c>
      <c r="R21" s="201">
        <v>0</v>
      </c>
      <c r="S21" s="201">
        <v>0</v>
      </c>
      <c r="T21" s="201">
        <v>0</v>
      </c>
      <c r="U21" s="201">
        <v>0</v>
      </c>
      <c r="V21" s="201">
        <v>0</v>
      </c>
      <c r="W21" s="201">
        <v>0</v>
      </c>
      <c r="X21" s="201">
        <v>0</v>
      </c>
      <c r="Y21" s="201">
        <v>0</v>
      </c>
      <c r="Z21" s="201">
        <v>0</v>
      </c>
      <c r="AA21" s="201">
        <v>0</v>
      </c>
      <c r="AB21" s="201">
        <v>0</v>
      </c>
      <c r="AC21" s="201">
        <v>0</v>
      </c>
      <c r="AD21" s="201">
        <v>0</v>
      </c>
      <c r="AE21" s="201">
        <v>0</v>
      </c>
      <c r="AF21" s="201">
        <v>0</v>
      </c>
      <c r="AG21" s="201">
        <v>0</v>
      </c>
      <c r="AH21" s="201">
        <v>0</v>
      </c>
      <c r="AI21" s="201">
        <v>0</v>
      </c>
      <c r="AJ21" s="201">
        <v>0</v>
      </c>
      <c r="AK21" s="201">
        <v>0</v>
      </c>
      <c r="AL21" s="201">
        <v>0</v>
      </c>
      <c r="AM21" s="201">
        <v>0</v>
      </c>
      <c r="AN21" s="201">
        <v>0</v>
      </c>
      <c r="AO21" s="201">
        <v>0</v>
      </c>
      <c r="AP21" s="201">
        <v>0</v>
      </c>
      <c r="AQ21" s="201">
        <v>0</v>
      </c>
      <c r="AR21" s="201">
        <v>0</v>
      </c>
      <c r="AS21" s="201">
        <v>0</v>
      </c>
      <c r="AT21" s="201">
        <v>0</v>
      </c>
      <c r="AU21" s="201">
        <v>0</v>
      </c>
      <c r="AV21" s="201">
        <v>0</v>
      </c>
      <c r="AW21" s="201">
        <v>0</v>
      </c>
      <c r="AX21" s="201">
        <v>0</v>
      </c>
      <c r="AY21" s="201">
        <v>0</v>
      </c>
      <c r="AZ21" s="201">
        <v>0</v>
      </c>
      <c r="BA21" s="201">
        <v>0</v>
      </c>
      <c r="BB21" s="204">
        <v>0</v>
      </c>
    </row>
    <row r="22" spans="1:54">
      <c r="A22" s="86" t="s">
        <v>175</v>
      </c>
      <c r="B22" s="200" t="s">
        <v>176</v>
      </c>
      <c r="C22" s="201">
        <v>2.22435367001383e-5</v>
      </c>
      <c r="D22" s="201">
        <v>0.00571248223369108</v>
      </c>
      <c r="E22" s="201">
        <v>1.8718789699307e-5</v>
      </c>
      <c r="F22" s="201">
        <v>0</v>
      </c>
      <c r="G22" s="201">
        <v>0</v>
      </c>
      <c r="H22" s="201">
        <v>0.0376802952662542</v>
      </c>
      <c r="I22" s="201">
        <v>0.00113472272368182</v>
      </c>
      <c r="J22" s="201">
        <v>0</v>
      </c>
      <c r="K22" s="201">
        <v>0</v>
      </c>
      <c r="L22" s="201">
        <v>0</v>
      </c>
      <c r="M22" s="201">
        <v>0</v>
      </c>
      <c r="N22" s="201">
        <v>0.0361726459541594</v>
      </c>
      <c r="O22" s="201">
        <v>0</v>
      </c>
      <c r="P22" s="201">
        <v>0</v>
      </c>
      <c r="Q22" s="201">
        <v>0</v>
      </c>
      <c r="R22" s="201">
        <v>0</v>
      </c>
      <c r="S22" s="201">
        <v>0.0193533118251026</v>
      </c>
      <c r="T22" s="201">
        <v>0</v>
      </c>
      <c r="U22" s="201">
        <v>0.0103170414519233</v>
      </c>
      <c r="V22" s="201">
        <v>0</v>
      </c>
      <c r="W22" s="201">
        <v>0</v>
      </c>
      <c r="X22" s="201">
        <v>0</v>
      </c>
      <c r="Y22" s="201">
        <v>0</v>
      </c>
      <c r="Z22" s="201">
        <v>0.000432450678464955</v>
      </c>
      <c r="AA22" s="201">
        <v>0</v>
      </c>
      <c r="AB22" s="201">
        <v>0</v>
      </c>
      <c r="AC22" s="201">
        <v>0</v>
      </c>
      <c r="AD22" s="201">
        <v>0</v>
      </c>
      <c r="AE22" s="201">
        <v>0</v>
      </c>
      <c r="AF22" s="201">
        <v>0</v>
      </c>
      <c r="AG22" s="201">
        <v>1.11953939224554e-5</v>
      </c>
      <c r="AH22" s="201">
        <v>0</v>
      </c>
      <c r="AI22" s="201">
        <v>0</v>
      </c>
      <c r="AJ22" s="201">
        <v>0</v>
      </c>
      <c r="AK22" s="201">
        <v>0</v>
      </c>
      <c r="AL22" s="201">
        <v>0.000176892968893933</v>
      </c>
      <c r="AM22" s="201">
        <v>0</v>
      </c>
      <c r="AN22" s="201">
        <v>0</v>
      </c>
      <c r="AO22" s="201">
        <v>0</v>
      </c>
      <c r="AP22" s="201">
        <v>0</v>
      </c>
      <c r="AQ22" s="201">
        <v>0.0071256323540006</v>
      </c>
      <c r="AR22" s="201">
        <v>0.0652703670972899</v>
      </c>
      <c r="AS22" s="201">
        <v>0</v>
      </c>
      <c r="AT22" s="201">
        <v>0</v>
      </c>
      <c r="AU22" s="201">
        <v>0</v>
      </c>
      <c r="AV22" s="201">
        <v>0</v>
      </c>
      <c r="AW22" s="201">
        <v>0</v>
      </c>
      <c r="AX22" s="201">
        <v>0</v>
      </c>
      <c r="AY22" s="201">
        <v>0.00297968335311998</v>
      </c>
      <c r="AZ22" s="201">
        <v>0.00177033037603035</v>
      </c>
      <c r="BA22" s="201">
        <v>0.000698194319372757</v>
      </c>
      <c r="BB22" s="204">
        <v>0</v>
      </c>
    </row>
    <row r="23" spans="1:54">
      <c r="A23" s="86" t="s">
        <v>177</v>
      </c>
      <c r="B23" s="200" t="s">
        <v>178</v>
      </c>
      <c r="C23" s="201">
        <v>0</v>
      </c>
      <c r="D23" s="201">
        <v>0</v>
      </c>
      <c r="E23" s="201">
        <v>0</v>
      </c>
      <c r="F23" s="201">
        <v>0</v>
      </c>
      <c r="G23" s="201">
        <v>0</v>
      </c>
      <c r="H23" s="201">
        <v>0</v>
      </c>
      <c r="I23" s="201">
        <v>5.82103263429583e-7</v>
      </c>
      <c r="J23" s="201">
        <v>0</v>
      </c>
      <c r="K23" s="201">
        <v>0</v>
      </c>
      <c r="L23" s="201">
        <v>0</v>
      </c>
      <c r="M23" s="201">
        <v>0</v>
      </c>
      <c r="N23" s="201">
        <v>0</v>
      </c>
      <c r="O23" s="201">
        <v>0</v>
      </c>
      <c r="P23" s="201">
        <v>0</v>
      </c>
      <c r="Q23" s="201">
        <v>0</v>
      </c>
      <c r="R23" s="201">
        <v>0</v>
      </c>
      <c r="S23" s="201">
        <v>0</v>
      </c>
      <c r="T23" s="201">
        <v>0</v>
      </c>
      <c r="U23" s="201">
        <v>0</v>
      </c>
      <c r="V23" s="201">
        <v>0</v>
      </c>
      <c r="W23" s="201">
        <v>0</v>
      </c>
      <c r="X23" s="201">
        <v>0</v>
      </c>
      <c r="Y23" s="201">
        <v>0</v>
      </c>
      <c r="Z23" s="201">
        <v>0</v>
      </c>
      <c r="AA23" s="201">
        <v>0</v>
      </c>
      <c r="AB23" s="201">
        <v>0</v>
      </c>
      <c r="AC23" s="201">
        <v>0</v>
      </c>
      <c r="AD23" s="201">
        <v>0</v>
      </c>
      <c r="AE23" s="201">
        <v>0</v>
      </c>
      <c r="AF23" s="201">
        <v>0</v>
      </c>
      <c r="AG23" s="201">
        <v>0</v>
      </c>
      <c r="AH23" s="201">
        <v>0</v>
      </c>
      <c r="AI23" s="201">
        <v>0</v>
      </c>
      <c r="AJ23" s="201">
        <v>0</v>
      </c>
      <c r="AK23" s="201">
        <v>0</v>
      </c>
      <c r="AL23" s="201">
        <v>0</v>
      </c>
      <c r="AM23" s="201">
        <v>0</v>
      </c>
      <c r="AN23" s="201">
        <v>0</v>
      </c>
      <c r="AO23" s="201">
        <v>0</v>
      </c>
      <c r="AP23" s="201">
        <v>0</v>
      </c>
      <c r="AQ23" s="201">
        <v>8.5962826110537e-6</v>
      </c>
      <c r="AR23" s="201">
        <v>8.02018560554116e-5</v>
      </c>
      <c r="AS23" s="201">
        <v>0</v>
      </c>
      <c r="AT23" s="201">
        <v>0</v>
      </c>
      <c r="AU23" s="201">
        <v>0</v>
      </c>
      <c r="AV23" s="201">
        <v>0</v>
      </c>
      <c r="AW23" s="201">
        <v>0</v>
      </c>
      <c r="AX23" s="201">
        <v>0</v>
      </c>
      <c r="AY23" s="201">
        <v>2.28154082151292e-6</v>
      </c>
      <c r="AZ23" s="201">
        <v>5.9808779658927e-7</v>
      </c>
      <c r="BA23" s="201">
        <v>8.16216124667449e-7</v>
      </c>
      <c r="BB23" s="204">
        <v>0</v>
      </c>
    </row>
    <row r="24" spans="1:54">
      <c r="A24" s="86" t="s">
        <v>179</v>
      </c>
      <c r="B24" s="200" t="s">
        <v>180</v>
      </c>
      <c r="C24" s="201">
        <v>0</v>
      </c>
      <c r="D24" s="201">
        <v>0</v>
      </c>
      <c r="E24" s="201">
        <v>0</v>
      </c>
      <c r="F24" s="201">
        <v>0</v>
      </c>
      <c r="G24" s="201">
        <v>0</v>
      </c>
      <c r="H24" s="201">
        <v>0.0188562490163817</v>
      </c>
      <c r="I24" s="201">
        <v>0.000173248704978378</v>
      </c>
      <c r="J24" s="201">
        <v>0</v>
      </c>
      <c r="K24" s="201">
        <v>0</v>
      </c>
      <c r="L24" s="201">
        <v>0</v>
      </c>
      <c r="M24" s="201">
        <v>0</v>
      </c>
      <c r="N24" s="201">
        <v>0</v>
      </c>
      <c r="O24" s="201">
        <v>0</v>
      </c>
      <c r="P24" s="201">
        <v>0</v>
      </c>
      <c r="Q24" s="201">
        <v>0</v>
      </c>
      <c r="R24" s="201">
        <v>0</v>
      </c>
      <c r="S24" s="201">
        <v>0</v>
      </c>
      <c r="T24" s="201">
        <v>0</v>
      </c>
      <c r="U24" s="201">
        <v>0</v>
      </c>
      <c r="V24" s="201">
        <v>0</v>
      </c>
      <c r="W24" s="201">
        <v>0</v>
      </c>
      <c r="X24" s="201">
        <v>0</v>
      </c>
      <c r="Y24" s="201">
        <v>0</v>
      </c>
      <c r="Z24" s="201">
        <v>0</v>
      </c>
      <c r="AA24" s="201">
        <v>0</v>
      </c>
      <c r="AB24" s="201">
        <v>0</v>
      </c>
      <c r="AC24" s="201">
        <v>0</v>
      </c>
      <c r="AD24" s="201">
        <v>0</v>
      </c>
      <c r="AE24" s="201">
        <v>0</v>
      </c>
      <c r="AF24" s="201">
        <v>0</v>
      </c>
      <c r="AG24" s="201">
        <v>0</v>
      </c>
      <c r="AH24" s="201">
        <v>0</v>
      </c>
      <c r="AI24" s="201">
        <v>0</v>
      </c>
      <c r="AJ24" s="201">
        <v>0</v>
      </c>
      <c r="AK24" s="201">
        <v>0</v>
      </c>
      <c r="AL24" s="201">
        <v>0</v>
      </c>
      <c r="AM24" s="201">
        <v>0</v>
      </c>
      <c r="AN24" s="201">
        <v>0</v>
      </c>
      <c r="AO24" s="201">
        <v>0</v>
      </c>
      <c r="AP24" s="201">
        <v>0</v>
      </c>
      <c r="AQ24" s="201">
        <v>0.0012086362271531</v>
      </c>
      <c r="AR24" s="201">
        <v>0.000903378605632178</v>
      </c>
      <c r="AS24" s="201">
        <v>0</v>
      </c>
      <c r="AT24" s="201">
        <v>0</v>
      </c>
      <c r="AU24" s="201">
        <v>0</v>
      </c>
      <c r="AV24" s="201">
        <v>0</v>
      </c>
      <c r="AW24" s="201">
        <v>0</v>
      </c>
      <c r="AX24" s="201">
        <v>0</v>
      </c>
      <c r="AY24" s="201">
        <v>0.000483636133692876</v>
      </c>
      <c r="AZ24" s="201">
        <v>0.0002267896951509</v>
      </c>
      <c r="BA24" s="201">
        <v>1.39373612739532e-5</v>
      </c>
      <c r="BB24" s="204">
        <v>0</v>
      </c>
    </row>
    <row r="25" spans="1:54">
      <c r="A25" s="86" t="s">
        <v>181</v>
      </c>
      <c r="B25" s="200" t="s">
        <v>182</v>
      </c>
      <c r="C25" s="201">
        <v>0</v>
      </c>
      <c r="D25" s="201">
        <v>0</v>
      </c>
      <c r="E25" s="201">
        <v>0</v>
      </c>
      <c r="F25" s="201">
        <v>0</v>
      </c>
      <c r="G25" s="201">
        <v>0</v>
      </c>
      <c r="H25" s="201">
        <v>0.0157802890663305</v>
      </c>
      <c r="I25" s="201">
        <v>0.00217930475879464</v>
      </c>
      <c r="J25" s="201">
        <v>0</v>
      </c>
      <c r="K25" s="201">
        <v>0</v>
      </c>
      <c r="L25" s="201">
        <v>0</v>
      </c>
      <c r="M25" s="201">
        <v>0</v>
      </c>
      <c r="N25" s="201">
        <v>0</v>
      </c>
      <c r="O25" s="201">
        <v>0</v>
      </c>
      <c r="P25" s="201">
        <v>0</v>
      </c>
      <c r="Q25" s="201">
        <v>0</v>
      </c>
      <c r="R25" s="201">
        <v>0</v>
      </c>
      <c r="S25" s="201">
        <v>0</v>
      </c>
      <c r="T25" s="201">
        <v>0</v>
      </c>
      <c r="U25" s="201">
        <v>3.47003958583277e-5</v>
      </c>
      <c r="V25" s="201">
        <v>3.5721670203685e-5</v>
      </c>
      <c r="W25" s="201">
        <v>0</v>
      </c>
      <c r="X25" s="201">
        <v>0</v>
      </c>
      <c r="Y25" s="201">
        <v>0</v>
      </c>
      <c r="Z25" s="201">
        <v>0</v>
      </c>
      <c r="AA25" s="201">
        <v>0</v>
      </c>
      <c r="AB25" s="201">
        <v>0</v>
      </c>
      <c r="AC25" s="201">
        <v>0</v>
      </c>
      <c r="AD25" s="201">
        <v>0</v>
      </c>
      <c r="AE25" s="201">
        <v>0</v>
      </c>
      <c r="AF25" s="201">
        <v>0</v>
      </c>
      <c r="AG25" s="201">
        <v>0</v>
      </c>
      <c r="AH25" s="201">
        <v>0</v>
      </c>
      <c r="AI25" s="201">
        <v>0</v>
      </c>
      <c r="AJ25" s="201">
        <v>0</v>
      </c>
      <c r="AK25" s="201">
        <v>0</v>
      </c>
      <c r="AL25" s="201">
        <v>4.69260265233918e-6</v>
      </c>
      <c r="AM25" s="201">
        <v>0</v>
      </c>
      <c r="AN25" s="201">
        <v>0</v>
      </c>
      <c r="AO25" s="201">
        <v>0</v>
      </c>
      <c r="AP25" s="201">
        <v>0</v>
      </c>
      <c r="AQ25" s="201">
        <v>0.00130994557284575</v>
      </c>
      <c r="AR25" s="201">
        <v>0.00407979296307677</v>
      </c>
      <c r="AS25" s="201">
        <v>0</v>
      </c>
      <c r="AT25" s="201">
        <v>0</v>
      </c>
      <c r="AU25" s="201">
        <v>0</v>
      </c>
      <c r="AV25" s="201">
        <v>0</v>
      </c>
      <c r="AW25" s="201">
        <v>1.17415844757294e-6</v>
      </c>
      <c r="AX25" s="201">
        <v>0</v>
      </c>
      <c r="AY25" s="201">
        <v>0.000238060335230177</v>
      </c>
      <c r="AZ25" s="201">
        <v>0.000159626209913087</v>
      </c>
      <c r="BA25" s="201">
        <v>0.000137230394253298</v>
      </c>
      <c r="BB25" s="204">
        <v>0</v>
      </c>
    </row>
    <row r="26" spans="1:54">
      <c r="A26" s="86" t="s">
        <v>183</v>
      </c>
      <c r="B26" s="200" t="s">
        <v>184</v>
      </c>
      <c r="C26" s="201">
        <v>0.000671096247503562</v>
      </c>
      <c r="D26" s="201">
        <v>0.00848621483232329</v>
      </c>
      <c r="E26" s="201">
        <v>0.000142765408608309</v>
      </c>
      <c r="F26" s="201">
        <v>0</v>
      </c>
      <c r="G26" s="201">
        <v>0</v>
      </c>
      <c r="H26" s="201">
        <v>0.0251015446639485</v>
      </c>
      <c r="I26" s="201">
        <v>0.0504226396327507</v>
      </c>
      <c r="J26" s="201">
        <v>0</v>
      </c>
      <c r="K26" s="201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0.447112427817648</v>
      </c>
      <c r="T26" s="201">
        <v>2.34637135876712e-5</v>
      </c>
      <c r="U26" s="201">
        <v>0.00731924854317886</v>
      </c>
      <c r="V26" s="201">
        <v>0</v>
      </c>
      <c r="W26" s="201">
        <v>0</v>
      </c>
      <c r="X26" s="201">
        <v>0</v>
      </c>
      <c r="Y26" s="201">
        <v>0</v>
      </c>
      <c r="Z26" s="201">
        <v>0</v>
      </c>
      <c r="AA26" s="201">
        <v>0</v>
      </c>
      <c r="AB26" s="201">
        <v>0</v>
      </c>
      <c r="AC26" s="201">
        <v>0</v>
      </c>
      <c r="AD26" s="201">
        <v>0</v>
      </c>
      <c r="AE26" s="201">
        <v>0</v>
      </c>
      <c r="AF26" s="201">
        <v>0</v>
      </c>
      <c r="AG26" s="201">
        <v>9.29800065324814e-5</v>
      </c>
      <c r="AH26" s="201">
        <v>0</v>
      </c>
      <c r="AI26" s="201">
        <v>0</v>
      </c>
      <c r="AJ26" s="201">
        <v>0</v>
      </c>
      <c r="AK26" s="201">
        <v>0</v>
      </c>
      <c r="AL26" s="201">
        <v>0.000355907916598871</v>
      </c>
      <c r="AM26" s="201">
        <v>0</v>
      </c>
      <c r="AN26" s="201">
        <v>0</v>
      </c>
      <c r="AO26" s="201">
        <v>0</v>
      </c>
      <c r="AP26" s="201">
        <v>0</v>
      </c>
      <c r="AQ26" s="201">
        <v>8.88820493813924e-5</v>
      </c>
      <c r="AR26" s="201">
        <v>0.0110685513094947</v>
      </c>
      <c r="AS26" s="201">
        <v>0</v>
      </c>
      <c r="AT26" s="201">
        <v>0</v>
      </c>
      <c r="AU26" s="201">
        <v>0</v>
      </c>
      <c r="AV26" s="201">
        <v>0</v>
      </c>
      <c r="AW26" s="201">
        <v>1.78769324539978e-6</v>
      </c>
      <c r="AX26" s="201">
        <v>0</v>
      </c>
      <c r="AY26" s="201">
        <v>0.000289914571535842</v>
      </c>
      <c r="AZ26" s="201">
        <v>8.1518305639461e-5</v>
      </c>
      <c r="BA26" s="201">
        <v>5.12309688427312e-5</v>
      </c>
      <c r="BB26" s="204">
        <v>0</v>
      </c>
    </row>
    <row r="27" spans="1:54">
      <c r="A27" s="86" t="s">
        <v>185</v>
      </c>
      <c r="B27" s="200" t="s">
        <v>186</v>
      </c>
      <c r="C27" s="201">
        <v>6.13656900085022e-5</v>
      </c>
      <c r="D27" s="201">
        <v>0.00037286714209179</v>
      </c>
      <c r="E27" s="201">
        <v>0</v>
      </c>
      <c r="F27" s="201">
        <v>0</v>
      </c>
      <c r="G27" s="201">
        <v>0</v>
      </c>
      <c r="H27" s="201">
        <v>0</v>
      </c>
      <c r="I27" s="201">
        <v>0.00070906312629635</v>
      </c>
      <c r="J27" s="201">
        <v>0</v>
      </c>
      <c r="K27" s="201">
        <v>0</v>
      </c>
      <c r="L27" s="201">
        <v>0</v>
      </c>
      <c r="M27" s="201">
        <v>0</v>
      </c>
      <c r="N27" s="201">
        <v>0</v>
      </c>
      <c r="O27" s="201">
        <v>0</v>
      </c>
      <c r="P27" s="201">
        <v>0</v>
      </c>
      <c r="Q27" s="201">
        <v>0</v>
      </c>
      <c r="R27" s="201">
        <v>0</v>
      </c>
      <c r="S27" s="201">
        <v>0</v>
      </c>
      <c r="T27" s="201">
        <v>0</v>
      </c>
      <c r="U27" s="201">
        <v>0</v>
      </c>
      <c r="V27" s="201">
        <v>0</v>
      </c>
      <c r="W27" s="201">
        <v>0</v>
      </c>
      <c r="X27" s="201">
        <v>0</v>
      </c>
      <c r="Y27" s="201">
        <v>0</v>
      </c>
      <c r="Z27" s="201">
        <v>0</v>
      </c>
      <c r="AA27" s="201">
        <v>0</v>
      </c>
      <c r="AB27" s="201">
        <v>0</v>
      </c>
      <c r="AC27" s="201">
        <v>0</v>
      </c>
      <c r="AD27" s="201">
        <v>0</v>
      </c>
      <c r="AE27" s="201">
        <v>0</v>
      </c>
      <c r="AF27" s="201">
        <v>0</v>
      </c>
      <c r="AG27" s="201">
        <v>0</v>
      </c>
      <c r="AH27" s="201">
        <v>0</v>
      </c>
      <c r="AI27" s="201">
        <v>0</v>
      </c>
      <c r="AJ27" s="201">
        <v>0</v>
      </c>
      <c r="AK27" s="201">
        <v>0</v>
      </c>
      <c r="AL27" s="201">
        <v>0</v>
      </c>
      <c r="AM27" s="201">
        <v>0</v>
      </c>
      <c r="AN27" s="201">
        <v>0</v>
      </c>
      <c r="AO27" s="201">
        <v>0</v>
      </c>
      <c r="AP27" s="201">
        <v>0</v>
      </c>
      <c r="AQ27" s="201">
        <v>0.000185813763498497</v>
      </c>
      <c r="AR27" s="201">
        <v>0.00495304180636503</v>
      </c>
      <c r="AS27" s="201">
        <v>0</v>
      </c>
      <c r="AT27" s="201">
        <v>0</v>
      </c>
      <c r="AU27" s="201">
        <v>0</v>
      </c>
      <c r="AV27" s="201">
        <v>0</v>
      </c>
      <c r="AW27" s="201">
        <v>0</v>
      </c>
      <c r="AX27" s="201">
        <v>0</v>
      </c>
      <c r="AY27" s="201">
        <v>0.000648141208279506</v>
      </c>
      <c r="AZ27" s="201">
        <v>0.000220453565039119</v>
      </c>
      <c r="BA27" s="201">
        <v>9.28856380586272e-5</v>
      </c>
      <c r="BB27" s="204">
        <v>0</v>
      </c>
    </row>
    <row r="28" spans="1:54">
      <c r="A28" s="86" t="s">
        <v>187</v>
      </c>
      <c r="B28" s="200" t="s">
        <v>188</v>
      </c>
      <c r="C28" s="201">
        <v>7.92095836894135e-5</v>
      </c>
      <c r="D28" s="201">
        <v>0.00229594464388992</v>
      </c>
      <c r="E28" s="201">
        <v>8.41014267224376e-5</v>
      </c>
      <c r="F28" s="201">
        <v>0</v>
      </c>
      <c r="G28" s="201">
        <v>0.00103760832171075</v>
      </c>
      <c r="H28" s="201">
        <v>0.0141916965412303</v>
      </c>
      <c r="I28" s="201">
        <v>0.0296013430226147</v>
      </c>
      <c r="J28" s="201">
        <v>0.0330867115986363</v>
      </c>
      <c r="K28" s="201">
        <v>0</v>
      </c>
      <c r="L28" s="201">
        <v>0</v>
      </c>
      <c r="M28" s="201">
        <v>0</v>
      </c>
      <c r="N28" s="201">
        <v>0</v>
      </c>
      <c r="O28" s="201">
        <v>0</v>
      </c>
      <c r="P28" s="201">
        <v>0.0054149397362749</v>
      </c>
      <c r="Q28" s="201">
        <v>0</v>
      </c>
      <c r="R28" s="201">
        <v>0</v>
      </c>
      <c r="S28" s="201">
        <v>0</v>
      </c>
      <c r="T28" s="201">
        <v>0</v>
      </c>
      <c r="U28" s="201">
        <v>0.0064419527147775</v>
      </c>
      <c r="V28" s="201">
        <v>0</v>
      </c>
      <c r="W28" s="201">
        <v>0</v>
      </c>
      <c r="X28" s="201">
        <v>0</v>
      </c>
      <c r="Y28" s="201">
        <v>0</v>
      </c>
      <c r="Z28" s="201">
        <v>0</v>
      </c>
      <c r="AA28" s="201">
        <v>0</v>
      </c>
      <c r="AB28" s="201">
        <v>0</v>
      </c>
      <c r="AC28" s="201">
        <v>0</v>
      </c>
      <c r="AD28" s="201">
        <v>0</v>
      </c>
      <c r="AE28" s="201">
        <v>0</v>
      </c>
      <c r="AF28" s="201">
        <v>0</v>
      </c>
      <c r="AG28" s="201">
        <v>0</v>
      </c>
      <c r="AH28" s="201">
        <v>0</v>
      </c>
      <c r="AI28" s="201">
        <v>0</v>
      </c>
      <c r="AJ28" s="201">
        <v>0</v>
      </c>
      <c r="AK28" s="201">
        <v>0</v>
      </c>
      <c r="AL28" s="201">
        <v>0.00191242298353777</v>
      </c>
      <c r="AM28" s="201">
        <v>0</v>
      </c>
      <c r="AN28" s="201">
        <v>0</v>
      </c>
      <c r="AO28" s="201">
        <v>0</v>
      </c>
      <c r="AP28" s="201">
        <v>0</v>
      </c>
      <c r="AQ28" s="201">
        <v>6.77822537262644e-5</v>
      </c>
      <c r="AR28" s="201">
        <v>0.0104423532931213</v>
      </c>
      <c r="AS28" s="201">
        <v>0</v>
      </c>
      <c r="AT28" s="201">
        <v>0</v>
      </c>
      <c r="AU28" s="201">
        <v>0</v>
      </c>
      <c r="AV28" s="201">
        <v>0</v>
      </c>
      <c r="AW28" s="201">
        <v>6.59563322985928e-6</v>
      </c>
      <c r="AX28" s="201">
        <v>0</v>
      </c>
      <c r="AY28" s="201">
        <v>0.000206403606938325</v>
      </c>
      <c r="AZ28" s="201">
        <v>6.84032433876066e-5</v>
      </c>
      <c r="BA28" s="201">
        <v>0.000244247731229948</v>
      </c>
      <c r="BB28" s="204">
        <v>0</v>
      </c>
    </row>
    <row r="29" spans="1:54">
      <c r="A29" s="86" t="s">
        <v>189</v>
      </c>
      <c r="B29" s="200" t="s">
        <v>190</v>
      </c>
      <c r="C29" s="201">
        <v>0.00289415161004761</v>
      </c>
      <c r="D29" s="201">
        <v>0.0688913047188217</v>
      </c>
      <c r="E29" s="201">
        <v>0.00633739576617536</v>
      </c>
      <c r="F29" s="201">
        <v>0</v>
      </c>
      <c r="G29" s="201">
        <v>0</v>
      </c>
      <c r="H29" s="201">
        <v>0.0329648035258791</v>
      </c>
      <c r="I29" s="201">
        <v>0.00164958143668421</v>
      </c>
      <c r="J29" s="201">
        <v>0</v>
      </c>
      <c r="K29" s="201">
        <v>0</v>
      </c>
      <c r="L29" s="201">
        <v>0</v>
      </c>
      <c r="M29" s="201">
        <v>0</v>
      </c>
      <c r="N29" s="201">
        <v>0</v>
      </c>
      <c r="O29" s="201">
        <v>0</v>
      </c>
      <c r="P29" s="201">
        <v>0</v>
      </c>
      <c r="Q29" s="201">
        <v>0</v>
      </c>
      <c r="R29" s="201">
        <v>0</v>
      </c>
      <c r="S29" s="201">
        <v>0</v>
      </c>
      <c r="T29" s="201">
        <v>0</v>
      </c>
      <c r="U29" s="201">
        <v>0</v>
      </c>
      <c r="V29" s="201">
        <v>0</v>
      </c>
      <c r="W29" s="201">
        <v>0</v>
      </c>
      <c r="X29" s="201">
        <v>0</v>
      </c>
      <c r="Y29" s="201">
        <v>0</v>
      </c>
      <c r="Z29" s="201">
        <v>0</v>
      </c>
      <c r="AA29" s="201">
        <v>0</v>
      </c>
      <c r="AB29" s="201">
        <v>0</v>
      </c>
      <c r="AC29" s="201">
        <v>0</v>
      </c>
      <c r="AD29" s="201">
        <v>0</v>
      </c>
      <c r="AE29" s="201">
        <v>0</v>
      </c>
      <c r="AF29" s="201">
        <v>0</v>
      </c>
      <c r="AG29" s="201">
        <v>0</v>
      </c>
      <c r="AH29" s="201">
        <v>0</v>
      </c>
      <c r="AI29" s="201">
        <v>0</v>
      </c>
      <c r="AJ29" s="201">
        <v>0</v>
      </c>
      <c r="AK29" s="201">
        <v>0</v>
      </c>
      <c r="AL29" s="201">
        <v>0</v>
      </c>
      <c r="AM29" s="201">
        <v>0</v>
      </c>
      <c r="AN29" s="201">
        <v>0</v>
      </c>
      <c r="AO29" s="201">
        <v>0</v>
      </c>
      <c r="AP29" s="201">
        <v>0</v>
      </c>
      <c r="AQ29" s="201">
        <v>0</v>
      </c>
      <c r="AR29" s="201">
        <v>0</v>
      </c>
      <c r="AS29" s="201">
        <v>0</v>
      </c>
      <c r="AT29" s="201">
        <v>0</v>
      </c>
      <c r="AU29" s="201">
        <v>0</v>
      </c>
      <c r="AV29" s="201">
        <v>0</v>
      </c>
      <c r="AW29" s="201">
        <v>2.10649153960621e-5</v>
      </c>
      <c r="AX29" s="201">
        <v>0</v>
      </c>
      <c r="AY29" s="201">
        <v>8.90029608149564e-5</v>
      </c>
      <c r="AZ29" s="201">
        <v>1.34345494737362e-5</v>
      </c>
      <c r="BA29" s="201">
        <v>0.00255924437543376</v>
      </c>
      <c r="BB29" s="204">
        <v>0</v>
      </c>
    </row>
    <row r="30" spans="1:54">
      <c r="A30" s="86" t="s">
        <v>191</v>
      </c>
      <c r="B30" s="200" t="s">
        <v>192</v>
      </c>
      <c r="C30" s="201">
        <v>0</v>
      </c>
      <c r="D30" s="201">
        <v>0</v>
      </c>
      <c r="E30" s="201">
        <v>0</v>
      </c>
      <c r="F30" s="201">
        <v>0</v>
      </c>
      <c r="G30" s="201">
        <v>0</v>
      </c>
      <c r="H30" s="201">
        <v>0.000337081186413958</v>
      </c>
      <c r="I30" s="201">
        <v>0.0024357273290175</v>
      </c>
      <c r="J30" s="201">
        <v>0.00465062847329336</v>
      </c>
      <c r="K30" s="201">
        <v>0</v>
      </c>
      <c r="L30" s="201">
        <v>0</v>
      </c>
      <c r="M30" s="201">
        <v>0</v>
      </c>
      <c r="N30" s="201">
        <v>0</v>
      </c>
      <c r="O30" s="201">
        <v>0</v>
      </c>
      <c r="P30" s="201">
        <v>0</v>
      </c>
      <c r="Q30" s="201">
        <v>0</v>
      </c>
      <c r="R30" s="201">
        <v>0</v>
      </c>
      <c r="S30" s="201">
        <v>0</v>
      </c>
      <c r="T30" s="201">
        <v>0</v>
      </c>
      <c r="U30" s="201">
        <v>0</v>
      </c>
      <c r="V30" s="201">
        <v>0</v>
      </c>
      <c r="W30" s="201">
        <v>0</v>
      </c>
      <c r="X30" s="201">
        <v>0</v>
      </c>
      <c r="Y30" s="201">
        <v>0</v>
      </c>
      <c r="Z30" s="201">
        <v>0</v>
      </c>
      <c r="AA30" s="201">
        <v>0</v>
      </c>
      <c r="AB30" s="201">
        <v>0</v>
      </c>
      <c r="AC30" s="201">
        <v>0</v>
      </c>
      <c r="AD30" s="201">
        <v>0</v>
      </c>
      <c r="AE30" s="201">
        <v>0</v>
      </c>
      <c r="AF30" s="201">
        <v>0</v>
      </c>
      <c r="AG30" s="201">
        <v>0</v>
      </c>
      <c r="AH30" s="201">
        <v>0</v>
      </c>
      <c r="AI30" s="201">
        <v>0</v>
      </c>
      <c r="AJ30" s="201">
        <v>0</v>
      </c>
      <c r="AK30" s="201">
        <v>0</v>
      </c>
      <c r="AL30" s="201">
        <v>0</v>
      </c>
      <c r="AM30" s="201">
        <v>1.4524086433262e-5</v>
      </c>
      <c r="AN30" s="201">
        <v>0</v>
      </c>
      <c r="AO30" s="201">
        <v>0</v>
      </c>
      <c r="AP30" s="201">
        <v>0</v>
      </c>
      <c r="AQ30" s="201">
        <v>2.09097892026949e-5</v>
      </c>
      <c r="AR30" s="201">
        <v>0.00382219632045918</v>
      </c>
      <c r="AS30" s="201">
        <v>0</v>
      </c>
      <c r="AT30" s="201">
        <v>0</v>
      </c>
      <c r="AU30" s="201">
        <v>0</v>
      </c>
      <c r="AV30" s="201">
        <v>0</v>
      </c>
      <c r="AW30" s="201">
        <v>2.03465203520089e-6</v>
      </c>
      <c r="AX30" s="201">
        <v>0</v>
      </c>
      <c r="AY30" s="201">
        <v>0.000517566127742451</v>
      </c>
      <c r="AZ30" s="201">
        <v>0.000185544271777896</v>
      </c>
      <c r="BA30" s="201">
        <v>2.31642669672685e-5</v>
      </c>
      <c r="BB30" s="204">
        <v>0</v>
      </c>
    </row>
    <row r="31" spans="1:54">
      <c r="A31" s="86" t="s">
        <v>193</v>
      </c>
      <c r="B31" s="200" t="s">
        <v>194</v>
      </c>
      <c r="C31" s="201">
        <v>0</v>
      </c>
      <c r="D31" s="201">
        <v>0</v>
      </c>
      <c r="E31" s="201">
        <v>0</v>
      </c>
      <c r="F31" s="201">
        <v>0</v>
      </c>
      <c r="G31" s="201">
        <v>0</v>
      </c>
      <c r="H31" s="201">
        <v>0</v>
      </c>
      <c r="I31" s="201">
        <v>6.80979603265279e-5</v>
      </c>
      <c r="J31" s="201">
        <v>0</v>
      </c>
      <c r="K31" s="201">
        <v>0</v>
      </c>
      <c r="L31" s="201">
        <v>0</v>
      </c>
      <c r="M31" s="201">
        <v>0</v>
      </c>
      <c r="N31" s="201">
        <v>0</v>
      </c>
      <c r="O31" s="201">
        <v>0</v>
      </c>
      <c r="P31" s="201">
        <v>0</v>
      </c>
      <c r="Q31" s="201">
        <v>0</v>
      </c>
      <c r="R31" s="201">
        <v>0</v>
      </c>
      <c r="S31" s="201">
        <v>0</v>
      </c>
      <c r="T31" s="201">
        <v>0</v>
      </c>
      <c r="U31" s="201">
        <v>0</v>
      </c>
      <c r="V31" s="201">
        <v>0</v>
      </c>
      <c r="W31" s="201">
        <v>0</v>
      </c>
      <c r="X31" s="201">
        <v>0</v>
      </c>
      <c r="Y31" s="201">
        <v>0</v>
      </c>
      <c r="Z31" s="201">
        <v>0</v>
      </c>
      <c r="AA31" s="201">
        <v>0</v>
      </c>
      <c r="AB31" s="201">
        <v>0</v>
      </c>
      <c r="AC31" s="201">
        <v>0</v>
      </c>
      <c r="AD31" s="201">
        <v>0</v>
      </c>
      <c r="AE31" s="201">
        <v>0</v>
      </c>
      <c r="AF31" s="201">
        <v>0</v>
      </c>
      <c r="AG31" s="201">
        <v>0</v>
      </c>
      <c r="AH31" s="201">
        <v>0</v>
      </c>
      <c r="AI31" s="201">
        <v>0</v>
      </c>
      <c r="AJ31" s="201">
        <v>0</v>
      </c>
      <c r="AK31" s="201">
        <v>0</v>
      </c>
      <c r="AL31" s="201">
        <v>9.06195632576517e-6</v>
      </c>
      <c r="AM31" s="201">
        <v>0</v>
      </c>
      <c r="AN31" s="201">
        <v>0</v>
      </c>
      <c r="AO31" s="201">
        <v>0.000210784813429271</v>
      </c>
      <c r="AP31" s="201">
        <v>0</v>
      </c>
      <c r="AQ31" s="201">
        <v>0.00027723429766022</v>
      </c>
      <c r="AR31" s="201">
        <v>0.0013234750185101</v>
      </c>
      <c r="AS31" s="201">
        <v>0</v>
      </c>
      <c r="AT31" s="201">
        <v>0</v>
      </c>
      <c r="AU31" s="201">
        <v>3.36864127014069e-5</v>
      </c>
      <c r="AV31" s="201">
        <v>2.75429995880908e-6</v>
      </c>
      <c r="AW31" s="201">
        <v>5.82482867423694e-6</v>
      </c>
      <c r="AX31" s="201">
        <v>1.68570869011278e-7</v>
      </c>
      <c r="AY31" s="201">
        <v>3.59885081944523e-5</v>
      </c>
      <c r="AZ31" s="201">
        <v>2.76580879298467e-5</v>
      </c>
      <c r="BA31" s="201">
        <v>1.24941836564736e-5</v>
      </c>
      <c r="BB31" s="204">
        <v>0</v>
      </c>
    </row>
    <row r="32" spans="1:54">
      <c r="A32" s="86" t="s">
        <v>195</v>
      </c>
      <c r="B32" s="200" t="s">
        <v>196</v>
      </c>
      <c r="C32" s="201">
        <v>4.07430869414351e-5</v>
      </c>
      <c r="D32" s="201">
        <v>0.000283785359130353</v>
      </c>
      <c r="E32" s="201">
        <v>0.000534079645929026</v>
      </c>
      <c r="F32" s="201">
        <v>0</v>
      </c>
      <c r="G32" s="201">
        <v>0</v>
      </c>
      <c r="H32" s="201">
        <v>0.00686300354359018</v>
      </c>
      <c r="I32" s="201">
        <v>0.00838290665608032</v>
      </c>
      <c r="J32" s="201">
        <v>0.00307022303121685</v>
      </c>
      <c r="K32" s="201">
        <v>0</v>
      </c>
      <c r="L32" s="201">
        <v>0</v>
      </c>
      <c r="M32" s="201">
        <v>0</v>
      </c>
      <c r="N32" s="201">
        <v>0</v>
      </c>
      <c r="O32" s="201">
        <v>0</v>
      </c>
      <c r="P32" s="201">
        <v>0</v>
      </c>
      <c r="Q32" s="201">
        <v>0</v>
      </c>
      <c r="R32" s="201">
        <v>0</v>
      </c>
      <c r="S32" s="201">
        <v>0</v>
      </c>
      <c r="T32" s="201">
        <v>0</v>
      </c>
      <c r="U32" s="201">
        <v>0.00017480368051893</v>
      </c>
      <c r="V32" s="201">
        <v>0.000107052661896863</v>
      </c>
      <c r="W32" s="201">
        <v>0</v>
      </c>
      <c r="X32" s="201">
        <v>0</v>
      </c>
      <c r="Y32" s="201">
        <v>0</v>
      </c>
      <c r="Z32" s="201">
        <v>0</v>
      </c>
      <c r="AA32" s="201">
        <v>0</v>
      </c>
      <c r="AB32" s="201">
        <v>0</v>
      </c>
      <c r="AC32" s="201">
        <v>0</v>
      </c>
      <c r="AD32" s="201">
        <v>0</v>
      </c>
      <c r="AE32" s="201">
        <v>1.25570291891925e-5</v>
      </c>
      <c r="AF32" s="201">
        <v>0</v>
      </c>
      <c r="AG32" s="201">
        <v>0</v>
      </c>
      <c r="AH32" s="201">
        <v>0</v>
      </c>
      <c r="AI32" s="201">
        <v>0</v>
      </c>
      <c r="AJ32" s="201">
        <v>0</v>
      </c>
      <c r="AK32" s="201">
        <v>0</v>
      </c>
      <c r="AL32" s="201">
        <v>9.57079071003595e-5</v>
      </c>
      <c r="AM32" s="201">
        <v>3.99203763418283e-6</v>
      </c>
      <c r="AN32" s="201">
        <v>0</v>
      </c>
      <c r="AO32" s="201">
        <v>0</v>
      </c>
      <c r="AP32" s="201">
        <v>0.000182986760189746</v>
      </c>
      <c r="AQ32" s="201">
        <v>0.0038848321854448</v>
      </c>
      <c r="AR32" s="201">
        <v>0.0144622651113938</v>
      </c>
      <c r="AS32" s="201">
        <v>3.92222440917695e-5</v>
      </c>
      <c r="AT32" s="201">
        <v>0</v>
      </c>
      <c r="AU32" s="201">
        <v>2.71306158546356e-6</v>
      </c>
      <c r="AV32" s="201">
        <v>0</v>
      </c>
      <c r="AW32" s="201">
        <v>3.5073124543793e-5</v>
      </c>
      <c r="AX32" s="201">
        <v>0</v>
      </c>
      <c r="AY32" s="201">
        <v>0.00179625099527987</v>
      </c>
      <c r="AZ32" s="201">
        <v>0.00112888253079808</v>
      </c>
      <c r="BA32" s="201">
        <v>0.000134836126053326</v>
      </c>
      <c r="BB32" s="204">
        <v>0</v>
      </c>
    </row>
    <row r="33" spans="1:54">
      <c r="A33" s="86" t="s">
        <v>197</v>
      </c>
      <c r="B33" s="200" t="s">
        <v>198</v>
      </c>
      <c r="C33" s="201">
        <v>3.96454187344084e-6</v>
      </c>
      <c r="D33" s="201">
        <v>6.04387174969561e-6</v>
      </c>
      <c r="E33" s="201">
        <v>3.52402092038273e-6</v>
      </c>
      <c r="F33" s="201">
        <v>0</v>
      </c>
      <c r="G33" s="201">
        <v>0</v>
      </c>
      <c r="H33" s="201">
        <v>2.1159283426999e-5</v>
      </c>
      <c r="I33" s="201">
        <v>0.000159299004339894</v>
      </c>
      <c r="J33" s="201">
        <v>0.000258663670240489</v>
      </c>
      <c r="K33" s="201">
        <v>0</v>
      </c>
      <c r="L33" s="201">
        <v>0</v>
      </c>
      <c r="M33" s="201">
        <v>0</v>
      </c>
      <c r="N33" s="201">
        <v>0</v>
      </c>
      <c r="O33" s="201">
        <v>0</v>
      </c>
      <c r="P33" s="201">
        <v>0</v>
      </c>
      <c r="Q33" s="201">
        <v>0</v>
      </c>
      <c r="R33" s="201">
        <v>0</v>
      </c>
      <c r="S33" s="201">
        <v>0.000222338293387195</v>
      </c>
      <c r="T33" s="201">
        <v>0</v>
      </c>
      <c r="U33" s="201">
        <v>9.87108305599896e-5</v>
      </c>
      <c r="V33" s="201">
        <v>6.78518052212361e-7</v>
      </c>
      <c r="W33" s="201">
        <v>0</v>
      </c>
      <c r="X33" s="201">
        <v>0</v>
      </c>
      <c r="Y33" s="201">
        <v>0</v>
      </c>
      <c r="Z33" s="201">
        <v>0</v>
      </c>
      <c r="AA33" s="201">
        <v>0</v>
      </c>
      <c r="AB33" s="201">
        <v>0</v>
      </c>
      <c r="AC33" s="201">
        <v>0</v>
      </c>
      <c r="AD33" s="201">
        <v>0</v>
      </c>
      <c r="AE33" s="201">
        <v>0</v>
      </c>
      <c r="AF33" s="201">
        <v>0</v>
      </c>
      <c r="AG33" s="201">
        <v>0</v>
      </c>
      <c r="AH33" s="201">
        <v>0</v>
      </c>
      <c r="AI33" s="201">
        <v>0</v>
      </c>
      <c r="AJ33" s="201">
        <v>0</v>
      </c>
      <c r="AK33" s="201">
        <v>0</v>
      </c>
      <c r="AL33" s="201">
        <v>8.79489304818166e-8</v>
      </c>
      <c r="AM33" s="201">
        <v>0</v>
      </c>
      <c r="AN33" s="201">
        <v>0</v>
      </c>
      <c r="AO33" s="201">
        <v>0</v>
      </c>
      <c r="AP33" s="201">
        <v>0</v>
      </c>
      <c r="AQ33" s="201">
        <v>1.37520396220653e-6</v>
      </c>
      <c r="AR33" s="201">
        <v>6.35364663573077e-5</v>
      </c>
      <c r="AS33" s="201">
        <v>0</v>
      </c>
      <c r="AT33" s="201">
        <v>0</v>
      </c>
      <c r="AU33" s="201">
        <v>7.79406552134064e-8</v>
      </c>
      <c r="AV33" s="201">
        <v>0</v>
      </c>
      <c r="AW33" s="201">
        <v>8.9210577029928e-8</v>
      </c>
      <c r="AX33" s="201">
        <v>1.87400870959651e-8</v>
      </c>
      <c r="AY33" s="201">
        <v>3.19099576585397e-6</v>
      </c>
      <c r="AZ33" s="201">
        <v>1.18300160898184e-6</v>
      </c>
      <c r="BA33" s="201">
        <v>5.68267634750382e-7</v>
      </c>
      <c r="BB33" s="204">
        <v>0</v>
      </c>
    </row>
    <row r="34" spans="1:54">
      <c r="A34" s="86" t="s">
        <v>199</v>
      </c>
      <c r="B34" s="200" t="s">
        <v>200</v>
      </c>
      <c r="C34" s="201">
        <v>0</v>
      </c>
      <c r="D34" s="201">
        <v>0</v>
      </c>
      <c r="E34" s="201">
        <v>0</v>
      </c>
      <c r="F34" s="201">
        <v>0</v>
      </c>
      <c r="G34" s="201">
        <v>0</v>
      </c>
      <c r="H34" s="201">
        <v>0.000738808656312861</v>
      </c>
      <c r="I34" s="201">
        <v>1.63911813076384e-6</v>
      </c>
      <c r="J34" s="201">
        <v>0.0584054192919213</v>
      </c>
      <c r="K34" s="201">
        <v>0</v>
      </c>
      <c r="L34" s="201">
        <v>0</v>
      </c>
      <c r="M34" s="201">
        <v>0</v>
      </c>
      <c r="N34" s="201">
        <v>0</v>
      </c>
      <c r="O34" s="201">
        <v>0</v>
      </c>
      <c r="P34" s="201">
        <v>0</v>
      </c>
      <c r="Q34" s="201">
        <v>0</v>
      </c>
      <c r="R34" s="201">
        <v>0</v>
      </c>
      <c r="S34" s="201">
        <v>0</v>
      </c>
      <c r="T34" s="201">
        <v>0</v>
      </c>
      <c r="U34" s="201">
        <v>0</v>
      </c>
      <c r="V34" s="201">
        <v>0</v>
      </c>
      <c r="W34" s="201">
        <v>0</v>
      </c>
      <c r="X34" s="201">
        <v>0</v>
      </c>
      <c r="Y34" s="201">
        <v>0</v>
      </c>
      <c r="Z34" s="201">
        <v>0</v>
      </c>
      <c r="AA34" s="201">
        <v>0</v>
      </c>
      <c r="AB34" s="201">
        <v>0</v>
      </c>
      <c r="AC34" s="201">
        <v>0</v>
      </c>
      <c r="AD34" s="201">
        <v>0</v>
      </c>
      <c r="AE34" s="201">
        <v>0</v>
      </c>
      <c r="AF34" s="201">
        <v>0</v>
      </c>
      <c r="AG34" s="201">
        <v>0</v>
      </c>
      <c r="AH34" s="201">
        <v>0</v>
      </c>
      <c r="AI34" s="201">
        <v>0</v>
      </c>
      <c r="AJ34" s="201">
        <v>0</v>
      </c>
      <c r="AK34" s="201">
        <v>0</v>
      </c>
      <c r="AL34" s="201">
        <v>4.03975560730501e-6</v>
      </c>
      <c r="AM34" s="201">
        <v>8.73038338843547e-6</v>
      </c>
      <c r="AN34" s="201">
        <v>0</v>
      </c>
      <c r="AO34" s="201">
        <v>0.000102300902391401</v>
      </c>
      <c r="AP34" s="201">
        <v>0</v>
      </c>
      <c r="AQ34" s="201">
        <v>0.00451938026299475</v>
      </c>
      <c r="AR34" s="201">
        <v>0.0451253583230404</v>
      </c>
      <c r="AS34" s="201">
        <v>0</v>
      </c>
      <c r="AT34" s="201">
        <v>0</v>
      </c>
      <c r="AU34" s="201">
        <v>5.43067794808559e-5</v>
      </c>
      <c r="AV34" s="201">
        <v>0</v>
      </c>
      <c r="AW34" s="201">
        <v>1.2648331270217e-6</v>
      </c>
      <c r="AX34" s="201">
        <v>2.53361722540241e-7</v>
      </c>
      <c r="AY34" s="201">
        <v>7.77581932635994e-5</v>
      </c>
      <c r="AZ34" s="201">
        <v>0.000188135341686404</v>
      </c>
      <c r="BA34" s="201">
        <v>4.66873064574974e-5</v>
      </c>
      <c r="BB34" s="204">
        <v>0</v>
      </c>
    </row>
    <row r="35" spans="1:54">
      <c r="A35" s="86" t="s">
        <v>201</v>
      </c>
      <c r="B35" s="200" t="s">
        <v>202</v>
      </c>
      <c r="C35" s="201">
        <v>0</v>
      </c>
      <c r="D35" s="201">
        <v>0</v>
      </c>
      <c r="E35" s="201">
        <v>0</v>
      </c>
      <c r="F35" s="201">
        <v>0</v>
      </c>
      <c r="G35" s="201">
        <v>0</v>
      </c>
      <c r="H35" s="201">
        <v>0</v>
      </c>
      <c r="I35" s="201">
        <v>0</v>
      </c>
      <c r="J35" s="201">
        <v>0</v>
      </c>
      <c r="K35" s="201">
        <v>0.0732137465710105</v>
      </c>
      <c r="L35" s="201">
        <v>0</v>
      </c>
      <c r="M35" s="201">
        <v>0</v>
      </c>
      <c r="N35" s="201">
        <v>0</v>
      </c>
      <c r="O35" s="201">
        <v>0</v>
      </c>
      <c r="P35" s="201">
        <v>0</v>
      </c>
      <c r="Q35" s="201">
        <v>0</v>
      </c>
      <c r="R35" s="201">
        <v>0</v>
      </c>
      <c r="S35" s="201">
        <v>0</v>
      </c>
      <c r="T35" s="201">
        <v>0</v>
      </c>
      <c r="U35" s="201">
        <v>0</v>
      </c>
      <c r="V35" s="201">
        <v>0</v>
      </c>
      <c r="W35" s="201">
        <v>0</v>
      </c>
      <c r="X35" s="201">
        <v>0</v>
      </c>
      <c r="Y35" s="201">
        <v>0</v>
      </c>
      <c r="Z35" s="201">
        <v>0</v>
      </c>
      <c r="AA35" s="201">
        <v>0</v>
      </c>
      <c r="AB35" s="201">
        <v>0</v>
      </c>
      <c r="AC35" s="201">
        <v>0</v>
      </c>
      <c r="AD35" s="201">
        <v>0</v>
      </c>
      <c r="AE35" s="201">
        <v>0</v>
      </c>
      <c r="AF35" s="201">
        <v>0</v>
      </c>
      <c r="AG35" s="201">
        <v>0</v>
      </c>
      <c r="AH35" s="201">
        <v>0</v>
      </c>
      <c r="AI35" s="201">
        <v>0</v>
      </c>
      <c r="AJ35" s="201">
        <v>0</v>
      </c>
      <c r="AK35" s="201">
        <v>0</v>
      </c>
      <c r="AL35" s="201">
        <v>0</v>
      </c>
      <c r="AM35" s="201">
        <v>0</v>
      </c>
      <c r="AN35" s="201">
        <v>0</v>
      </c>
      <c r="AO35" s="201">
        <v>0</v>
      </c>
      <c r="AP35" s="201">
        <v>0</v>
      </c>
      <c r="AQ35" s="201">
        <v>0</v>
      </c>
      <c r="AR35" s="201">
        <v>0</v>
      </c>
      <c r="AS35" s="201">
        <v>0</v>
      </c>
      <c r="AT35" s="201">
        <v>0</v>
      </c>
      <c r="AU35" s="201">
        <v>0</v>
      </c>
      <c r="AV35" s="201">
        <v>0</v>
      </c>
      <c r="AW35" s="201">
        <v>0</v>
      </c>
      <c r="AX35" s="201">
        <v>0</v>
      </c>
      <c r="AY35" s="201">
        <v>0</v>
      </c>
      <c r="AZ35" s="201">
        <v>0</v>
      </c>
      <c r="BA35" s="201">
        <v>0</v>
      </c>
      <c r="BB35" s="204">
        <v>0</v>
      </c>
    </row>
    <row r="36" spans="1:54">
      <c r="A36" s="86" t="s">
        <v>203</v>
      </c>
      <c r="B36" s="200" t="s">
        <v>204</v>
      </c>
      <c r="C36" s="201">
        <v>0.000251610225064707</v>
      </c>
      <c r="D36" s="201">
        <v>1.99087069945773e-5</v>
      </c>
      <c r="E36" s="201">
        <v>1.07749867018798e-5</v>
      </c>
      <c r="F36" s="201">
        <v>0</v>
      </c>
      <c r="G36" s="201">
        <v>0.00338982104280311</v>
      </c>
      <c r="H36" s="201">
        <v>0</v>
      </c>
      <c r="I36" s="201">
        <v>0.000317645034666419</v>
      </c>
      <c r="J36" s="201">
        <v>0</v>
      </c>
      <c r="K36" s="201">
        <v>0</v>
      </c>
      <c r="L36" s="201">
        <v>0.0962165338965176</v>
      </c>
      <c r="M36" s="201">
        <v>0.0860176788668857</v>
      </c>
      <c r="N36" s="201">
        <v>0.0375562377420005</v>
      </c>
      <c r="O36" s="201">
        <v>0</v>
      </c>
      <c r="P36" s="201">
        <v>0.000480306585858946</v>
      </c>
      <c r="Q36" s="201">
        <v>0</v>
      </c>
      <c r="R36" s="201">
        <v>0</v>
      </c>
      <c r="S36" s="201">
        <v>0</v>
      </c>
      <c r="T36" s="201">
        <v>0</v>
      </c>
      <c r="U36" s="201">
        <v>0.000291550180462156</v>
      </c>
      <c r="V36" s="201">
        <v>0.00197435561217381</v>
      </c>
      <c r="W36" s="201">
        <v>0.00503296812529436</v>
      </c>
      <c r="X36" s="201">
        <v>0.000113189854141864</v>
      </c>
      <c r="Y36" s="201">
        <v>0</v>
      </c>
      <c r="Z36" s="201">
        <v>0.000225375947066462</v>
      </c>
      <c r="AA36" s="201">
        <v>0</v>
      </c>
      <c r="AB36" s="201">
        <v>6.33210918045809e-5</v>
      </c>
      <c r="AC36" s="201">
        <v>2.20968761392758e-5</v>
      </c>
      <c r="AD36" s="201">
        <v>7.42353396764578e-6</v>
      </c>
      <c r="AE36" s="201">
        <v>0.00751701855800485</v>
      </c>
      <c r="AF36" s="201">
        <v>0.000671174983863901</v>
      </c>
      <c r="AG36" s="201">
        <v>0.0113450883693839</v>
      </c>
      <c r="AH36" s="201">
        <v>3.312561159986e-6</v>
      </c>
      <c r="AI36" s="201">
        <v>2.72705044344665e-5</v>
      </c>
      <c r="AJ36" s="201">
        <v>6.1692815132171e-5</v>
      </c>
      <c r="AK36" s="201">
        <v>0.000274058431534463</v>
      </c>
      <c r="AL36" s="201">
        <v>7.3729397826726e-6</v>
      </c>
      <c r="AM36" s="201">
        <v>8.49965694056884e-5</v>
      </c>
      <c r="AN36" s="201">
        <v>0.000231852989070431</v>
      </c>
      <c r="AO36" s="201">
        <v>0</v>
      </c>
      <c r="AP36" s="201">
        <v>0</v>
      </c>
      <c r="AQ36" s="201">
        <v>0.00353717133633078</v>
      </c>
      <c r="AR36" s="201">
        <v>0.000434500690643073</v>
      </c>
      <c r="AS36" s="201">
        <v>0</v>
      </c>
      <c r="AT36" s="201">
        <v>2.76546359697369e-6</v>
      </c>
      <c r="AU36" s="201">
        <v>0</v>
      </c>
      <c r="AV36" s="201">
        <v>0</v>
      </c>
      <c r="AW36" s="201">
        <v>4.26314891429099e-6</v>
      </c>
      <c r="AX36" s="201">
        <v>3.06035148757532e-6</v>
      </c>
      <c r="AY36" s="201">
        <v>5.4596116407592e-5</v>
      </c>
      <c r="AZ36" s="201">
        <v>1.88386907884098e-5</v>
      </c>
      <c r="BA36" s="201">
        <v>0.00192166059148105</v>
      </c>
      <c r="BB36" s="204">
        <v>0</v>
      </c>
    </row>
    <row r="37" spans="1:54">
      <c r="A37" s="86" t="s">
        <v>205</v>
      </c>
      <c r="B37" s="200" t="s">
        <v>206</v>
      </c>
      <c r="C37" s="201">
        <v>0</v>
      </c>
      <c r="D37" s="201">
        <v>6.65854932994871e-7</v>
      </c>
      <c r="E37" s="201">
        <v>0</v>
      </c>
      <c r="F37" s="201">
        <v>0.000238913734431517</v>
      </c>
      <c r="G37" s="201">
        <v>2.48938401429534e-5</v>
      </c>
      <c r="H37" s="201">
        <v>1.09028835726246e-5</v>
      </c>
      <c r="I37" s="201">
        <v>1.57127838583791e-5</v>
      </c>
      <c r="J37" s="201">
        <v>0</v>
      </c>
      <c r="K37" s="201">
        <v>0</v>
      </c>
      <c r="L37" s="201">
        <v>7.23822936568743e-5</v>
      </c>
      <c r="M37" s="201">
        <v>0.0104900550409813</v>
      </c>
      <c r="N37" s="201">
        <v>0</v>
      </c>
      <c r="O37" s="201">
        <v>0</v>
      </c>
      <c r="P37" s="201">
        <v>0</v>
      </c>
      <c r="Q37" s="201">
        <v>0</v>
      </c>
      <c r="R37" s="201">
        <v>0</v>
      </c>
      <c r="S37" s="201">
        <v>0</v>
      </c>
      <c r="T37" s="201">
        <v>0</v>
      </c>
      <c r="U37" s="201">
        <v>1.80271396089086e-5</v>
      </c>
      <c r="V37" s="201">
        <v>0</v>
      </c>
      <c r="W37" s="201">
        <v>0</v>
      </c>
      <c r="X37" s="201">
        <v>9.5048865336952e-5</v>
      </c>
      <c r="Y37" s="201">
        <v>0</v>
      </c>
      <c r="Z37" s="201">
        <v>0.000186435503774413</v>
      </c>
      <c r="AA37" s="201">
        <v>0</v>
      </c>
      <c r="AB37" s="201">
        <v>1.50318827915899e-6</v>
      </c>
      <c r="AC37" s="201">
        <v>2.96683542364307e-6</v>
      </c>
      <c r="AD37" s="201">
        <v>0</v>
      </c>
      <c r="AE37" s="201">
        <v>0</v>
      </c>
      <c r="AF37" s="201">
        <v>0</v>
      </c>
      <c r="AG37" s="201">
        <v>0</v>
      </c>
      <c r="AH37" s="201">
        <v>2.59493968108122e-6</v>
      </c>
      <c r="AI37" s="201">
        <v>0.000109800017869422</v>
      </c>
      <c r="AJ37" s="201">
        <v>0.000658784625588384</v>
      </c>
      <c r="AK37" s="201">
        <v>1.74391180448874e-5</v>
      </c>
      <c r="AL37" s="201">
        <v>9.69416100670062e-5</v>
      </c>
      <c r="AM37" s="201">
        <v>0.000310610215389157</v>
      </c>
      <c r="AN37" s="201">
        <v>0.000126367706940068</v>
      </c>
      <c r="AO37" s="201">
        <v>0.0037715352212652</v>
      </c>
      <c r="AP37" s="201">
        <v>0.000714747892362921</v>
      </c>
      <c r="AQ37" s="201">
        <v>0.0011794413508469</v>
      </c>
      <c r="AR37" s="201">
        <v>0.000494882471263958</v>
      </c>
      <c r="AS37" s="201">
        <v>6.87031380652896e-5</v>
      </c>
      <c r="AT37" s="201">
        <v>0.000120258603896795</v>
      </c>
      <c r="AU37" s="201">
        <v>0.000409529738568064</v>
      </c>
      <c r="AV37" s="201">
        <v>2.22750935852279e-5</v>
      </c>
      <c r="AW37" s="201">
        <v>0.000157348793788205</v>
      </c>
      <c r="AX37" s="201">
        <v>0.000502927794642218</v>
      </c>
      <c r="AY37" s="201">
        <v>0.000682204139686178</v>
      </c>
      <c r="AZ37" s="201">
        <v>4.91244670390058e-5</v>
      </c>
      <c r="BA37" s="201">
        <v>0.00285941336093558</v>
      </c>
      <c r="BB37" s="204">
        <v>0</v>
      </c>
    </row>
    <row r="38" spans="1:54">
      <c r="A38" s="86" t="s">
        <v>207</v>
      </c>
      <c r="B38" s="200" t="s">
        <v>208</v>
      </c>
      <c r="C38" s="201">
        <v>0</v>
      </c>
      <c r="D38" s="201">
        <v>0</v>
      </c>
      <c r="E38" s="201">
        <v>0</v>
      </c>
      <c r="F38" s="201">
        <v>0</v>
      </c>
      <c r="G38" s="201">
        <v>0</v>
      </c>
      <c r="H38" s="201">
        <v>1.14213807846919e-5</v>
      </c>
      <c r="I38" s="201">
        <v>3.66861991820069e-5</v>
      </c>
      <c r="J38" s="201">
        <v>0</v>
      </c>
      <c r="K38" s="201">
        <v>0</v>
      </c>
      <c r="L38" s="201">
        <v>0</v>
      </c>
      <c r="M38" s="201">
        <v>0</v>
      </c>
      <c r="N38" s="201">
        <v>0.13455396977696</v>
      </c>
      <c r="O38" s="201">
        <v>0</v>
      </c>
      <c r="P38" s="201">
        <v>0.000456920438962242</v>
      </c>
      <c r="Q38" s="201">
        <v>0</v>
      </c>
      <c r="R38" s="201">
        <v>0</v>
      </c>
      <c r="S38" s="201">
        <v>0</v>
      </c>
      <c r="T38" s="201">
        <v>0</v>
      </c>
      <c r="U38" s="201">
        <v>1.24226930350556e-5</v>
      </c>
      <c r="V38" s="201">
        <v>0</v>
      </c>
      <c r="W38" s="201">
        <v>0</v>
      </c>
      <c r="X38" s="201">
        <v>0</v>
      </c>
      <c r="Y38" s="201">
        <v>0</v>
      </c>
      <c r="Z38" s="201">
        <v>0.000212515121443453</v>
      </c>
      <c r="AA38" s="201">
        <v>0</v>
      </c>
      <c r="AB38" s="201">
        <v>0</v>
      </c>
      <c r="AC38" s="201">
        <v>0</v>
      </c>
      <c r="AD38" s="201">
        <v>5.97693442228813e-6</v>
      </c>
      <c r="AE38" s="201">
        <v>5.22107293159211e-5</v>
      </c>
      <c r="AF38" s="201">
        <v>0</v>
      </c>
      <c r="AG38" s="201">
        <v>0.000185393509808623</v>
      </c>
      <c r="AH38" s="201">
        <v>0</v>
      </c>
      <c r="AI38" s="201">
        <v>0.000253198929407622</v>
      </c>
      <c r="AJ38" s="201">
        <v>0</v>
      </c>
      <c r="AK38" s="201">
        <v>1.93621382560139e-5</v>
      </c>
      <c r="AL38" s="201">
        <v>0</v>
      </c>
      <c r="AM38" s="201">
        <v>0</v>
      </c>
      <c r="AN38" s="201">
        <v>0</v>
      </c>
      <c r="AO38" s="201">
        <v>0</v>
      </c>
      <c r="AP38" s="201">
        <v>0</v>
      </c>
      <c r="AQ38" s="201">
        <v>1.29886171773068e-5</v>
      </c>
      <c r="AR38" s="201">
        <v>0</v>
      </c>
      <c r="AS38" s="201">
        <v>0</v>
      </c>
      <c r="AT38" s="201">
        <v>4.38851985141862e-5</v>
      </c>
      <c r="AU38" s="201">
        <v>0</v>
      </c>
      <c r="AV38" s="201">
        <v>0</v>
      </c>
      <c r="AW38" s="201">
        <v>0</v>
      </c>
      <c r="AX38" s="201">
        <v>0.000208492152398825</v>
      </c>
      <c r="AY38" s="201">
        <v>1.35179941701757e-5</v>
      </c>
      <c r="AZ38" s="201">
        <v>0</v>
      </c>
      <c r="BA38" s="201">
        <v>0</v>
      </c>
      <c r="BB38" s="204">
        <v>0</v>
      </c>
    </row>
    <row r="39" spans="1:54">
      <c r="A39" s="86" t="s">
        <v>209</v>
      </c>
      <c r="B39" s="200" t="s">
        <v>210</v>
      </c>
      <c r="C39" s="201">
        <v>0.000397718608197562</v>
      </c>
      <c r="D39" s="201">
        <v>0.0013684403237825</v>
      </c>
      <c r="E39" s="201">
        <v>0.000597350166033496</v>
      </c>
      <c r="F39" s="201">
        <v>0</v>
      </c>
      <c r="G39" s="201">
        <v>9.86031884671895e-5</v>
      </c>
      <c r="H39" s="201">
        <v>0.000109354606504936</v>
      </c>
      <c r="I39" s="201">
        <v>0.000431137152210107</v>
      </c>
      <c r="J39" s="201">
        <v>0.00110786017448937</v>
      </c>
      <c r="K39" s="201">
        <v>0</v>
      </c>
      <c r="L39" s="201">
        <v>0.000287913543804814</v>
      </c>
      <c r="M39" s="201">
        <v>0</v>
      </c>
      <c r="N39" s="201">
        <v>0</v>
      </c>
      <c r="O39" s="201">
        <v>0.0815976443634221</v>
      </c>
      <c r="P39" s="201">
        <v>0.00292470107602198</v>
      </c>
      <c r="Q39" s="201">
        <v>0</v>
      </c>
      <c r="R39" s="201">
        <v>0</v>
      </c>
      <c r="S39" s="201">
        <v>0</v>
      </c>
      <c r="T39" s="201">
        <v>0.000130036676131943</v>
      </c>
      <c r="U39" s="201">
        <v>0.000298975836536089</v>
      </c>
      <c r="V39" s="201">
        <v>0</v>
      </c>
      <c r="W39" s="201">
        <v>0</v>
      </c>
      <c r="X39" s="201">
        <v>0.000327436214467187</v>
      </c>
      <c r="Y39" s="201">
        <v>7.86108047748685e-5</v>
      </c>
      <c r="Z39" s="201">
        <v>0.00136874474979139</v>
      </c>
      <c r="AA39" s="201">
        <v>0</v>
      </c>
      <c r="AB39" s="201">
        <v>2.6764941075521e-5</v>
      </c>
      <c r="AC39" s="201">
        <v>0.00147769960423882</v>
      </c>
      <c r="AD39" s="201">
        <v>0.000861874937824728</v>
      </c>
      <c r="AE39" s="201">
        <v>0.000490132230501609</v>
      </c>
      <c r="AF39" s="201">
        <v>0.0022378666228113</v>
      </c>
      <c r="AG39" s="201">
        <v>0.0586347105196788</v>
      </c>
      <c r="AH39" s="201">
        <v>0</v>
      </c>
      <c r="AI39" s="201">
        <v>0.00049176065342116</v>
      </c>
      <c r="AJ39" s="201">
        <v>4.35421154633747e-5</v>
      </c>
      <c r="AK39" s="201">
        <v>0.00863948507432536</v>
      </c>
      <c r="AL39" s="201">
        <v>0.00105282071072705</v>
      </c>
      <c r="AM39" s="201">
        <v>0</v>
      </c>
      <c r="AN39" s="201">
        <v>0</v>
      </c>
      <c r="AO39" s="201">
        <v>0</v>
      </c>
      <c r="AP39" s="201">
        <v>0.000583747768860137</v>
      </c>
      <c r="AQ39" s="201">
        <v>0</v>
      </c>
      <c r="AR39" s="201">
        <v>0</v>
      </c>
      <c r="AS39" s="201">
        <v>0</v>
      </c>
      <c r="AT39" s="201">
        <v>8.20276519062554e-5</v>
      </c>
      <c r="AU39" s="201">
        <v>0</v>
      </c>
      <c r="AV39" s="201">
        <v>0.000218284348403997</v>
      </c>
      <c r="AW39" s="201">
        <v>0</v>
      </c>
      <c r="AX39" s="201">
        <v>4.88755176194787e-5</v>
      </c>
      <c r="AY39" s="201">
        <v>5.19662185248256e-5</v>
      </c>
      <c r="AZ39" s="201">
        <v>0</v>
      </c>
      <c r="BA39" s="201">
        <v>0.000667039462869015</v>
      </c>
      <c r="BB39" s="204">
        <v>0</v>
      </c>
    </row>
    <row r="40" spans="1:54">
      <c r="A40" s="86" t="s">
        <v>211</v>
      </c>
      <c r="B40" s="200" t="s">
        <v>212</v>
      </c>
      <c r="C40" s="201">
        <v>0</v>
      </c>
      <c r="D40" s="201">
        <v>0</v>
      </c>
      <c r="E40" s="201">
        <v>0</v>
      </c>
      <c r="F40" s="201">
        <v>0</v>
      </c>
      <c r="G40" s="201">
        <v>0</v>
      </c>
      <c r="H40" s="201">
        <v>0</v>
      </c>
      <c r="I40" s="201">
        <v>0</v>
      </c>
      <c r="J40" s="201">
        <v>0</v>
      </c>
      <c r="K40" s="201">
        <v>0</v>
      </c>
      <c r="L40" s="201">
        <v>0</v>
      </c>
      <c r="M40" s="201">
        <v>0</v>
      </c>
      <c r="N40" s="201">
        <v>0</v>
      </c>
      <c r="O40" s="201">
        <v>0</v>
      </c>
      <c r="P40" s="201">
        <v>0.0445917723907291</v>
      </c>
      <c r="Q40" s="201">
        <v>0</v>
      </c>
      <c r="R40" s="201">
        <v>0</v>
      </c>
      <c r="S40" s="201">
        <v>0</v>
      </c>
      <c r="T40" s="201">
        <v>0.000281773694794216</v>
      </c>
      <c r="U40" s="201">
        <v>0</v>
      </c>
      <c r="V40" s="201">
        <v>0</v>
      </c>
      <c r="W40" s="201">
        <v>0</v>
      </c>
      <c r="X40" s="201">
        <v>0</v>
      </c>
      <c r="Y40" s="201">
        <v>0</v>
      </c>
      <c r="Z40" s="201">
        <v>0</v>
      </c>
      <c r="AA40" s="201">
        <v>0</v>
      </c>
      <c r="AB40" s="201">
        <v>0</v>
      </c>
      <c r="AC40" s="201">
        <v>0</v>
      </c>
      <c r="AD40" s="201">
        <v>0</v>
      </c>
      <c r="AE40" s="201">
        <v>0</v>
      </c>
      <c r="AF40" s="201">
        <v>0</v>
      </c>
      <c r="AG40" s="201">
        <v>0</v>
      </c>
      <c r="AH40" s="201">
        <v>0</v>
      </c>
      <c r="AI40" s="201">
        <v>0</v>
      </c>
      <c r="AJ40" s="201">
        <v>0</v>
      </c>
      <c r="AK40" s="201">
        <v>0</v>
      </c>
      <c r="AL40" s="201">
        <v>0</v>
      </c>
      <c r="AM40" s="201">
        <v>0</v>
      </c>
      <c r="AN40" s="201">
        <v>0</v>
      </c>
      <c r="AO40" s="201">
        <v>0</v>
      </c>
      <c r="AP40" s="201">
        <v>0</v>
      </c>
      <c r="AQ40" s="201">
        <v>0</v>
      </c>
      <c r="AR40" s="201">
        <v>0</v>
      </c>
      <c r="AS40" s="201">
        <v>0</v>
      </c>
      <c r="AT40" s="201">
        <v>0</v>
      </c>
      <c r="AU40" s="201">
        <v>0</v>
      </c>
      <c r="AV40" s="201">
        <v>0</v>
      </c>
      <c r="AW40" s="201">
        <v>0</v>
      </c>
      <c r="AX40" s="201">
        <v>0</v>
      </c>
      <c r="AY40" s="201">
        <v>0</v>
      </c>
      <c r="AZ40" s="201">
        <v>0</v>
      </c>
      <c r="BA40" s="201">
        <v>0</v>
      </c>
      <c r="BB40" s="204">
        <v>0</v>
      </c>
    </row>
    <row r="41" spans="1:54">
      <c r="A41" s="86" t="s">
        <v>213</v>
      </c>
      <c r="B41" s="200" t="s">
        <v>214</v>
      </c>
      <c r="C41" s="201">
        <v>0.000328378083186751</v>
      </c>
      <c r="D41" s="201">
        <v>0.000268420270795535</v>
      </c>
      <c r="E41" s="201">
        <v>0.000589416689747764</v>
      </c>
      <c r="F41" s="201">
        <v>6.18869557740002e-5</v>
      </c>
      <c r="G41" s="201">
        <v>3.8438757785841e-5</v>
      </c>
      <c r="H41" s="201">
        <v>0.0052897339639386</v>
      </c>
      <c r="I41" s="201">
        <v>0.00492892159625744</v>
      </c>
      <c r="J41" s="201">
        <v>0.0017713844682713</v>
      </c>
      <c r="K41" s="201">
        <v>0.0246327117298211</v>
      </c>
      <c r="L41" s="201">
        <v>0.00420551902355928</v>
      </c>
      <c r="M41" s="201">
        <v>0.00140358628883336</v>
      </c>
      <c r="N41" s="201">
        <v>0.00635271334336738</v>
      </c>
      <c r="O41" s="201">
        <v>0.0147203894636767</v>
      </c>
      <c r="P41" s="201">
        <v>0.0251609202618915</v>
      </c>
      <c r="Q41" s="201">
        <v>0.0268097185052423</v>
      </c>
      <c r="R41" s="201">
        <v>0.000157888457336955</v>
      </c>
      <c r="S41" s="201">
        <v>0.000530141683080573</v>
      </c>
      <c r="T41" s="201">
        <v>0.000331356980453817</v>
      </c>
      <c r="U41" s="201">
        <v>0.00518880328600563</v>
      </c>
      <c r="V41" s="201">
        <v>0.0125264089355974</v>
      </c>
      <c r="W41" s="201">
        <v>0.00676031847889479</v>
      </c>
      <c r="X41" s="201">
        <v>0.0103167035121184</v>
      </c>
      <c r="Y41" s="201">
        <v>0.000125338618129968</v>
      </c>
      <c r="Z41" s="201">
        <v>0.00452616135352322</v>
      </c>
      <c r="AA41" s="201">
        <v>0.00431707757165854</v>
      </c>
      <c r="AB41" s="201">
        <v>0.00175736743231048</v>
      </c>
      <c r="AC41" s="201">
        <v>0.000359346917222504</v>
      </c>
      <c r="AD41" s="201">
        <v>0.00101415590808298</v>
      </c>
      <c r="AE41" s="201">
        <v>0.00318461050513945</v>
      </c>
      <c r="AF41" s="201">
        <v>0.000498884315214655</v>
      </c>
      <c r="AG41" s="201">
        <v>0.00457146452540705</v>
      </c>
      <c r="AH41" s="201">
        <v>4.6669139643918e-5</v>
      </c>
      <c r="AI41" s="201">
        <v>4.45928778645513e-5</v>
      </c>
      <c r="AJ41" s="201">
        <v>0.000426264123126042</v>
      </c>
      <c r="AK41" s="201">
        <v>0.000136997249697918</v>
      </c>
      <c r="AL41" s="201">
        <v>0.00209507320549797</v>
      </c>
      <c r="AM41" s="201">
        <v>0.000228520348068352</v>
      </c>
      <c r="AN41" s="201">
        <v>0.000569641971745323</v>
      </c>
      <c r="AO41" s="201">
        <v>0.000250704825993873</v>
      </c>
      <c r="AP41" s="201">
        <v>0.0012757357773026</v>
      </c>
      <c r="AQ41" s="201">
        <v>0.00175202025709122</v>
      </c>
      <c r="AR41" s="201">
        <v>0.00215258306973261</v>
      </c>
      <c r="AS41" s="201">
        <v>4.40979231369919e-5</v>
      </c>
      <c r="AT41" s="201">
        <v>0.00127834749864225</v>
      </c>
      <c r="AU41" s="201">
        <v>0.000802788874112297</v>
      </c>
      <c r="AV41" s="201">
        <v>0.000108880375956411</v>
      </c>
      <c r="AW41" s="201">
        <v>0.00138387736313924</v>
      </c>
      <c r="AX41" s="201">
        <v>0.00235422971454723</v>
      </c>
      <c r="AY41" s="201">
        <v>0.000614423215786241</v>
      </c>
      <c r="AZ41" s="201">
        <v>0.00111709097632019</v>
      </c>
      <c r="BA41" s="201">
        <v>0.00112225309515875</v>
      </c>
      <c r="BB41" s="204">
        <v>0</v>
      </c>
    </row>
    <row r="42" spans="1:54">
      <c r="A42" s="86" t="s">
        <v>215</v>
      </c>
      <c r="B42" s="200" t="s">
        <v>216</v>
      </c>
      <c r="C42" s="201">
        <v>0</v>
      </c>
      <c r="D42" s="201">
        <v>0</v>
      </c>
      <c r="E42" s="201">
        <v>5.14772378770864e-6</v>
      </c>
      <c r="F42" s="201">
        <v>1.58145392269895e-5</v>
      </c>
      <c r="G42" s="201">
        <v>0</v>
      </c>
      <c r="H42" s="201">
        <v>8.64622351832584e-5</v>
      </c>
      <c r="I42" s="201">
        <v>0.000137582567838713</v>
      </c>
      <c r="J42" s="201">
        <v>0.00198610124791849</v>
      </c>
      <c r="K42" s="201">
        <v>0</v>
      </c>
      <c r="L42" s="201">
        <v>8.71045986953663e-5</v>
      </c>
      <c r="M42" s="201">
        <v>4.85004781935995e-5</v>
      </c>
      <c r="N42" s="201">
        <v>6.43773540797464e-5</v>
      </c>
      <c r="O42" s="201">
        <v>0.0003193038956924</v>
      </c>
      <c r="P42" s="201">
        <v>0.000433107903289453</v>
      </c>
      <c r="Q42" s="201">
        <v>0.0277206266050534</v>
      </c>
      <c r="R42" s="201">
        <v>4.37260986716955e-6</v>
      </c>
      <c r="S42" s="201">
        <v>9.81467978038365e-5</v>
      </c>
      <c r="T42" s="201">
        <v>3.48978823537711e-6</v>
      </c>
      <c r="U42" s="201">
        <v>4.22169583937919e-5</v>
      </c>
      <c r="V42" s="201">
        <v>0.000150698886216378</v>
      </c>
      <c r="W42" s="201">
        <v>0.000107380052541076</v>
      </c>
      <c r="X42" s="201">
        <v>6.71589353877922e-5</v>
      </c>
      <c r="Y42" s="201">
        <v>6.47617842378252e-5</v>
      </c>
      <c r="Z42" s="201">
        <v>7.49610272199579e-5</v>
      </c>
      <c r="AA42" s="201">
        <v>0.000307952084990074</v>
      </c>
      <c r="AB42" s="201">
        <v>3.90778556114559e-5</v>
      </c>
      <c r="AC42" s="201">
        <v>4.54966492203632e-5</v>
      </c>
      <c r="AD42" s="201">
        <v>7.52975535801862e-5</v>
      </c>
      <c r="AE42" s="201">
        <v>8.2450711450131e-5</v>
      </c>
      <c r="AF42" s="201">
        <v>6.45975398697246e-5</v>
      </c>
      <c r="AG42" s="201">
        <v>0.000162533434698931</v>
      </c>
      <c r="AH42" s="201">
        <v>0</v>
      </c>
      <c r="AI42" s="201">
        <v>2.1306988874015e-5</v>
      </c>
      <c r="AJ42" s="201">
        <v>5.87112474511647e-5</v>
      </c>
      <c r="AK42" s="201">
        <v>2.17695495188072e-5</v>
      </c>
      <c r="AL42" s="201">
        <v>0.00338509311015753</v>
      </c>
      <c r="AM42" s="201">
        <v>7.11526061361968e-5</v>
      </c>
      <c r="AN42" s="201">
        <v>1.56127688676182e-5</v>
      </c>
      <c r="AO42" s="201">
        <v>0.000665812034684654</v>
      </c>
      <c r="AP42" s="201">
        <v>0.000191736563536963</v>
      </c>
      <c r="AQ42" s="201">
        <v>2.03621902909482e-5</v>
      </c>
      <c r="AR42" s="201">
        <v>0.000111957177521085</v>
      </c>
      <c r="AS42" s="201">
        <v>0.00106231166381852</v>
      </c>
      <c r="AT42" s="201">
        <v>0.00302026458749022</v>
      </c>
      <c r="AU42" s="201">
        <v>0.00106874413249829</v>
      </c>
      <c r="AV42" s="201">
        <v>0.000147238591781481</v>
      </c>
      <c r="AW42" s="201">
        <v>0.00658007690344946</v>
      </c>
      <c r="AX42" s="201">
        <v>0.00170147017728723</v>
      </c>
      <c r="AY42" s="201">
        <v>0.000570713005420241</v>
      </c>
      <c r="AZ42" s="201">
        <v>3.48021816808712e-5</v>
      </c>
      <c r="BA42" s="201">
        <v>0.00119218122674397</v>
      </c>
      <c r="BB42" s="204">
        <v>0</v>
      </c>
    </row>
    <row r="43" spans="1:54">
      <c r="A43" s="86" t="s">
        <v>217</v>
      </c>
      <c r="B43" s="200" t="s">
        <v>218</v>
      </c>
      <c r="C43" s="201">
        <v>0</v>
      </c>
      <c r="D43" s="201">
        <v>0</v>
      </c>
      <c r="E43" s="201">
        <v>0</v>
      </c>
      <c r="F43" s="201">
        <v>0</v>
      </c>
      <c r="G43" s="201">
        <v>0</v>
      </c>
      <c r="H43" s="201">
        <v>0</v>
      </c>
      <c r="I43" s="201">
        <v>0</v>
      </c>
      <c r="J43" s="201">
        <v>0</v>
      </c>
      <c r="K43" s="201">
        <v>0</v>
      </c>
      <c r="L43" s="201">
        <v>0</v>
      </c>
      <c r="M43" s="201">
        <v>0</v>
      </c>
      <c r="N43" s="201">
        <v>0</v>
      </c>
      <c r="O43" s="201">
        <v>0</v>
      </c>
      <c r="P43" s="201">
        <v>0</v>
      </c>
      <c r="Q43" s="201">
        <v>0</v>
      </c>
      <c r="R43" s="201">
        <v>0</v>
      </c>
      <c r="S43" s="201">
        <v>0</v>
      </c>
      <c r="T43" s="201">
        <v>0</v>
      </c>
      <c r="U43" s="201">
        <v>0</v>
      </c>
      <c r="V43" s="201">
        <v>0</v>
      </c>
      <c r="W43" s="201">
        <v>0</v>
      </c>
      <c r="X43" s="201">
        <v>0</v>
      </c>
      <c r="Y43" s="201">
        <v>0</v>
      </c>
      <c r="Z43" s="201">
        <v>0</v>
      </c>
      <c r="AA43" s="201">
        <v>0</v>
      </c>
      <c r="AB43" s="201">
        <v>0</v>
      </c>
      <c r="AC43" s="201">
        <v>0</v>
      </c>
      <c r="AD43" s="201">
        <v>0</v>
      </c>
      <c r="AE43" s="201">
        <v>0</v>
      </c>
      <c r="AF43" s="201">
        <v>0</v>
      </c>
      <c r="AG43" s="201">
        <v>0</v>
      </c>
      <c r="AH43" s="201">
        <v>0</v>
      </c>
      <c r="AI43" s="201">
        <v>0</v>
      </c>
      <c r="AJ43" s="201">
        <v>0</v>
      </c>
      <c r="AK43" s="201">
        <v>0</v>
      </c>
      <c r="AL43" s="201">
        <v>0</v>
      </c>
      <c r="AM43" s="201">
        <v>0</v>
      </c>
      <c r="AN43" s="201">
        <v>0</v>
      </c>
      <c r="AO43" s="201">
        <v>0.110076268261751</v>
      </c>
      <c r="AP43" s="201">
        <v>0</v>
      </c>
      <c r="AQ43" s="201">
        <v>0</v>
      </c>
      <c r="AR43" s="201">
        <v>0</v>
      </c>
      <c r="AS43" s="201">
        <v>0</v>
      </c>
      <c r="AT43" s="201">
        <v>0</v>
      </c>
      <c r="AU43" s="201">
        <v>0</v>
      </c>
      <c r="AV43" s="201">
        <v>0</v>
      </c>
      <c r="AW43" s="201">
        <v>0</v>
      </c>
      <c r="AX43" s="201">
        <v>0</v>
      </c>
      <c r="AY43" s="201">
        <v>0.000120402075033374</v>
      </c>
      <c r="AZ43" s="201">
        <v>0</v>
      </c>
      <c r="BA43" s="201">
        <v>0</v>
      </c>
      <c r="BB43" s="204">
        <v>0</v>
      </c>
    </row>
    <row r="44" spans="1:54">
      <c r="A44" s="86" t="s">
        <v>219</v>
      </c>
      <c r="B44" s="200" t="s">
        <v>220</v>
      </c>
      <c r="C44" s="201">
        <v>0.00435376744120097</v>
      </c>
      <c r="D44" s="201">
        <v>0.00723052721726344</v>
      </c>
      <c r="E44" s="201">
        <v>0.0027184107813794</v>
      </c>
      <c r="F44" s="201">
        <v>0</v>
      </c>
      <c r="G44" s="201">
        <v>3.42517692523134e-5</v>
      </c>
      <c r="H44" s="201">
        <v>0.000922917378799137</v>
      </c>
      <c r="I44" s="201">
        <v>5.57540787492295e-5</v>
      </c>
      <c r="J44" s="201">
        <v>0.000869412575304743</v>
      </c>
      <c r="K44" s="201">
        <v>6.01904243583324e-5</v>
      </c>
      <c r="L44" s="201">
        <v>3.00708008708147e-5</v>
      </c>
      <c r="M44" s="201">
        <v>0</v>
      </c>
      <c r="N44" s="201">
        <v>0</v>
      </c>
      <c r="O44" s="201">
        <v>0.00772651567858983</v>
      </c>
      <c r="P44" s="201">
        <v>0.000123810430101021</v>
      </c>
      <c r="Q44" s="201">
        <v>0</v>
      </c>
      <c r="R44" s="201">
        <v>2.25221679090215e-5</v>
      </c>
      <c r="S44" s="201">
        <v>0</v>
      </c>
      <c r="T44" s="201">
        <v>2.10225308685459e-6</v>
      </c>
      <c r="U44" s="201">
        <v>6.44298677606977e-7</v>
      </c>
      <c r="V44" s="201">
        <v>0</v>
      </c>
      <c r="W44" s="201">
        <v>0</v>
      </c>
      <c r="X44" s="201">
        <v>1.61446352408635e-5</v>
      </c>
      <c r="Y44" s="201">
        <v>1.5141670134589e-5</v>
      </c>
      <c r="Z44" s="201">
        <v>0.000105087761936663</v>
      </c>
      <c r="AA44" s="201">
        <v>0</v>
      </c>
      <c r="AB44" s="201">
        <v>4.39507078827277e-6</v>
      </c>
      <c r="AC44" s="201">
        <v>9.20237770152205e-6</v>
      </c>
      <c r="AD44" s="201">
        <v>4.05135356101816e-5</v>
      </c>
      <c r="AE44" s="201">
        <v>4.20057013827558e-5</v>
      </c>
      <c r="AF44" s="201">
        <v>6.38378390379032e-6</v>
      </c>
      <c r="AG44" s="201">
        <v>2.90437204801104e-5</v>
      </c>
      <c r="AH44" s="201">
        <v>8.86702432627129e-5</v>
      </c>
      <c r="AI44" s="201">
        <v>5.78871518023874e-5</v>
      </c>
      <c r="AJ44" s="201">
        <v>0.00184063618740159</v>
      </c>
      <c r="AK44" s="201">
        <v>0.00138690974502029</v>
      </c>
      <c r="AL44" s="201">
        <v>0.00226819061423022</v>
      </c>
      <c r="AM44" s="201">
        <v>0.00600759528090196</v>
      </c>
      <c r="AN44" s="201">
        <v>0.00141419166265322</v>
      </c>
      <c r="AO44" s="201">
        <v>0.00206347606737855</v>
      </c>
      <c r="AP44" s="201">
        <v>0.00107341362605639</v>
      </c>
      <c r="AQ44" s="201">
        <v>0.00325899614977195</v>
      </c>
      <c r="AR44" s="201">
        <v>0.000425839285867046</v>
      </c>
      <c r="AS44" s="201">
        <v>0.00181141248579527</v>
      </c>
      <c r="AT44" s="201">
        <v>0.00118261857809087</v>
      </c>
      <c r="AU44" s="201">
        <v>0.00117709869944893</v>
      </c>
      <c r="AV44" s="201">
        <v>8.73251854964911e-5</v>
      </c>
      <c r="AW44" s="201">
        <v>0.00210377365346859</v>
      </c>
      <c r="AX44" s="201">
        <v>0.00333552840148362</v>
      </c>
      <c r="AY44" s="201">
        <v>0.00142168122701332</v>
      </c>
      <c r="AZ44" s="201">
        <v>0.00078591463760804</v>
      </c>
      <c r="BA44" s="201">
        <v>0.000731185549659899</v>
      </c>
      <c r="BB44" s="204">
        <v>0</v>
      </c>
    </row>
    <row r="45" spans="1:54">
      <c r="A45" s="86" t="s">
        <v>221</v>
      </c>
      <c r="B45" s="200" t="s">
        <v>222</v>
      </c>
      <c r="C45" s="201">
        <v>0</v>
      </c>
      <c r="D45" s="201">
        <v>0</v>
      </c>
      <c r="E45" s="201">
        <v>0</v>
      </c>
      <c r="F45" s="201">
        <v>0</v>
      </c>
      <c r="G45" s="201">
        <v>0</v>
      </c>
      <c r="H45" s="201">
        <v>0</v>
      </c>
      <c r="I45" s="201">
        <v>0</v>
      </c>
      <c r="J45" s="201">
        <v>0</v>
      </c>
      <c r="K45" s="201">
        <v>0</v>
      </c>
      <c r="L45" s="201">
        <v>0</v>
      </c>
      <c r="M45" s="201">
        <v>0</v>
      </c>
      <c r="N45" s="201">
        <v>0</v>
      </c>
      <c r="O45" s="201">
        <v>0</v>
      </c>
      <c r="P45" s="201">
        <v>0</v>
      </c>
      <c r="Q45" s="201">
        <v>0</v>
      </c>
      <c r="R45" s="201">
        <v>0.00822499130591662</v>
      </c>
      <c r="S45" s="201">
        <v>0</v>
      </c>
      <c r="T45" s="201">
        <v>0.000194025912299239</v>
      </c>
      <c r="U45" s="201">
        <v>0</v>
      </c>
      <c r="V45" s="201">
        <v>0</v>
      </c>
      <c r="W45" s="201">
        <v>0</v>
      </c>
      <c r="X45" s="201">
        <v>0</v>
      </c>
      <c r="Y45" s="201">
        <v>0</v>
      </c>
      <c r="Z45" s="201">
        <v>0</v>
      </c>
      <c r="AA45" s="201">
        <v>0</v>
      </c>
      <c r="AB45" s="201">
        <v>0</v>
      </c>
      <c r="AC45" s="201">
        <v>0</v>
      </c>
      <c r="AD45" s="201">
        <v>0</v>
      </c>
      <c r="AE45" s="201">
        <v>0</v>
      </c>
      <c r="AF45" s="201">
        <v>0</v>
      </c>
      <c r="AG45" s="201">
        <v>0</v>
      </c>
      <c r="AH45" s="201">
        <v>0</v>
      </c>
      <c r="AI45" s="201">
        <v>0</v>
      </c>
      <c r="AJ45" s="201">
        <v>0</v>
      </c>
      <c r="AK45" s="201">
        <v>0</v>
      </c>
      <c r="AL45" s="201">
        <v>0</v>
      </c>
      <c r="AM45" s="201">
        <v>0</v>
      </c>
      <c r="AN45" s="201">
        <v>0</v>
      </c>
      <c r="AO45" s="201">
        <v>0</v>
      </c>
      <c r="AP45" s="201">
        <v>0</v>
      </c>
      <c r="AQ45" s="201">
        <v>0</v>
      </c>
      <c r="AR45" s="201">
        <v>0</v>
      </c>
      <c r="AS45" s="201">
        <v>0</v>
      </c>
      <c r="AT45" s="201">
        <v>0</v>
      </c>
      <c r="AU45" s="201">
        <v>0</v>
      </c>
      <c r="AV45" s="201">
        <v>0</v>
      </c>
      <c r="AW45" s="201">
        <v>0</v>
      </c>
      <c r="AX45" s="201">
        <v>0</v>
      </c>
      <c r="AY45" s="201">
        <v>0</v>
      </c>
      <c r="AZ45" s="201">
        <v>0</v>
      </c>
      <c r="BA45" s="201">
        <v>0</v>
      </c>
      <c r="BB45" s="204">
        <v>0</v>
      </c>
    </row>
    <row r="46" spans="1:54">
      <c r="A46" s="86" t="s">
        <v>223</v>
      </c>
      <c r="B46" s="200" t="s">
        <v>224</v>
      </c>
      <c r="C46" s="201">
        <v>0</v>
      </c>
      <c r="D46" s="201">
        <v>0</v>
      </c>
      <c r="E46" s="201">
        <v>0</v>
      </c>
      <c r="F46" s="201">
        <v>0.0114843316165912</v>
      </c>
      <c r="G46" s="201">
        <v>0.00422660487298566</v>
      </c>
      <c r="H46" s="201">
        <v>0.000233483912432707</v>
      </c>
      <c r="I46" s="201">
        <v>7.75473888951762e-5</v>
      </c>
      <c r="J46" s="201">
        <v>0.000264309784810863</v>
      </c>
      <c r="K46" s="201">
        <v>0</v>
      </c>
      <c r="L46" s="201">
        <v>0.000269868738527087</v>
      </c>
      <c r="M46" s="201">
        <v>0</v>
      </c>
      <c r="N46" s="201">
        <v>0</v>
      </c>
      <c r="O46" s="201">
        <v>0.000502456583686035</v>
      </c>
      <c r="P46" s="201">
        <v>0.00351024381494786</v>
      </c>
      <c r="Q46" s="201">
        <v>0</v>
      </c>
      <c r="R46" s="201">
        <v>0.000212727401037098</v>
      </c>
      <c r="S46" s="201">
        <v>0</v>
      </c>
      <c r="T46" s="201">
        <v>0.000890466972556443</v>
      </c>
      <c r="U46" s="201">
        <v>6.46313116310129e-5</v>
      </c>
      <c r="V46" s="201">
        <v>9.35513882090252e-6</v>
      </c>
      <c r="W46" s="201">
        <v>3.92678283161686e-5</v>
      </c>
      <c r="X46" s="201">
        <v>0.000714126780038536</v>
      </c>
      <c r="Y46" s="201">
        <v>0.00119050815685015</v>
      </c>
      <c r="Z46" s="201">
        <v>4.51928923276832e-5</v>
      </c>
      <c r="AA46" s="201">
        <v>0</v>
      </c>
      <c r="AB46" s="201">
        <v>6.2676706300329e-6</v>
      </c>
      <c r="AC46" s="201">
        <v>5.38196538671219e-5</v>
      </c>
      <c r="AD46" s="201">
        <v>1.62289018434815e-6</v>
      </c>
      <c r="AE46" s="201">
        <v>3.77715965706632e-6</v>
      </c>
      <c r="AF46" s="201">
        <v>1.09174781610796e-5</v>
      </c>
      <c r="AG46" s="201">
        <v>4.43400725861495e-6</v>
      </c>
      <c r="AH46" s="201">
        <v>2.28282057658213e-5</v>
      </c>
      <c r="AI46" s="201">
        <v>2.84036840288597e-8</v>
      </c>
      <c r="AJ46" s="201">
        <v>0.000262136028132573</v>
      </c>
      <c r="AK46" s="201">
        <v>0.000341793182890532</v>
      </c>
      <c r="AL46" s="201">
        <v>0.000167113169159196</v>
      </c>
      <c r="AM46" s="201">
        <v>1.4951507518256e-7</v>
      </c>
      <c r="AN46" s="201">
        <v>0.0145986332945949</v>
      </c>
      <c r="AO46" s="201">
        <v>0</v>
      </c>
      <c r="AP46" s="201">
        <v>0.000938619361296191</v>
      </c>
      <c r="AQ46" s="201">
        <v>0</v>
      </c>
      <c r="AR46" s="201">
        <v>0</v>
      </c>
      <c r="AS46" s="201">
        <v>0</v>
      </c>
      <c r="AT46" s="201">
        <v>0</v>
      </c>
      <c r="AU46" s="201">
        <v>0</v>
      </c>
      <c r="AV46" s="201">
        <v>0</v>
      </c>
      <c r="AW46" s="201">
        <v>1.03912617480166e-6</v>
      </c>
      <c r="AX46" s="201">
        <v>1.38834815296738e-5</v>
      </c>
      <c r="AY46" s="201">
        <v>0</v>
      </c>
      <c r="AZ46" s="201">
        <v>0</v>
      </c>
      <c r="BA46" s="201">
        <v>0</v>
      </c>
      <c r="BB46" s="204">
        <v>0</v>
      </c>
    </row>
    <row r="47" spans="1:54">
      <c r="A47" s="86" t="s">
        <v>225</v>
      </c>
      <c r="B47" s="200" t="s">
        <v>226</v>
      </c>
      <c r="C47" s="201">
        <v>0.0437000326767441</v>
      </c>
      <c r="D47" s="201">
        <v>0.0250590140597027</v>
      </c>
      <c r="E47" s="201">
        <v>0.00923419826952193</v>
      </c>
      <c r="F47" s="201">
        <v>0.024917644376095</v>
      </c>
      <c r="G47" s="201">
        <v>0.0680820789709948</v>
      </c>
      <c r="H47" s="201">
        <v>0.00451835926771254</v>
      </c>
      <c r="I47" s="201">
        <v>0.00575269149499078</v>
      </c>
      <c r="J47" s="201">
        <v>0.00564896248728016</v>
      </c>
      <c r="K47" s="201">
        <v>0.00147013523829711</v>
      </c>
      <c r="L47" s="201">
        <v>0.00569726031723938</v>
      </c>
      <c r="M47" s="201">
        <v>0.00210773025600096</v>
      </c>
      <c r="N47" s="201">
        <v>0.00112133996280516</v>
      </c>
      <c r="O47" s="201">
        <v>0.00573016752510539</v>
      </c>
      <c r="P47" s="201">
        <v>0.00607717856881325</v>
      </c>
      <c r="Q47" s="201">
        <v>0.00276529209439322</v>
      </c>
      <c r="R47" s="201">
        <v>8.01333521300507e-5</v>
      </c>
      <c r="S47" s="201">
        <v>0.00532031310081993</v>
      </c>
      <c r="T47" s="201">
        <v>0.0059326770090279</v>
      </c>
      <c r="U47" s="201">
        <v>0.000483257502150884</v>
      </c>
      <c r="V47" s="201">
        <v>0.000746225959245641</v>
      </c>
      <c r="W47" s="201">
        <v>0.00247517847312269</v>
      </c>
      <c r="X47" s="201">
        <v>0.00781058131978098</v>
      </c>
      <c r="Y47" s="201">
        <v>0.00497084059172785</v>
      </c>
      <c r="Z47" s="201">
        <v>0.00344263529409056</v>
      </c>
      <c r="AA47" s="201">
        <v>0.00117260245202502</v>
      </c>
      <c r="AB47" s="201">
        <v>0.00108625568464886</v>
      </c>
      <c r="AC47" s="201">
        <v>0.00116815011700061</v>
      </c>
      <c r="AD47" s="201">
        <v>0.00202494242949423</v>
      </c>
      <c r="AE47" s="201">
        <v>0.00136917845982476</v>
      </c>
      <c r="AF47" s="201">
        <v>0.00141739560765966</v>
      </c>
      <c r="AG47" s="201">
        <v>0.00132889036044548</v>
      </c>
      <c r="AH47" s="201">
        <v>0.00270260315664004</v>
      </c>
      <c r="AI47" s="201">
        <v>7.09388613060109e-7</v>
      </c>
      <c r="AJ47" s="201">
        <v>0.0117303318432238</v>
      </c>
      <c r="AK47" s="201">
        <v>0.00845152761837586</v>
      </c>
      <c r="AL47" s="201">
        <v>0.011075886522102</v>
      </c>
      <c r="AM47" s="201">
        <v>0.237702822852431</v>
      </c>
      <c r="AN47" s="201">
        <v>0.0272452206596602</v>
      </c>
      <c r="AO47" s="201">
        <v>0.00140349713473589</v>
      </c>
      <c r="AP47" s="201">
        <v>0.0139319187414161</v>
      </c>
      <c r="AQ47" s="201">
        <v>0.00106990151203575</v>
      </c>
      <c r="AR47" s="201">
        <v>7.75244617871418e-6</v>
      </c>
      <c r="AS47" s="201">
        <v>3.53433506581814e-5</v>
      </c>
      <c r="AT47" s="201">
        <v>3.77699552356334e-5</v>
      </c>
      <c r="AU47" s="201">
        <v>0</v>
      </c>
      <c r="AV47" s="201">
        <v>1.85330882559738e-6</v>
      </c>
      <c r="AW47" s="201">
        <v>3.36661960255403e-5</v>
      </c>
      <c r="AX47" s="201">
        <v>0.00131596797956569</v>
      </c>
      <c r="AY47" s="201">
        <v>0.000512556051865106</v>
      </c>
      <c r="AZ47" s="201">
        <v>0.000364811859980546</v>
      </c>
      <c r="BA47" s="201">
        <v>0.00126112785063366</v>
      </c>
      <c r="BB47" s="204">
        <v>0</v>
      </c>
    </row>
    <row r="48" spans="1:54">
      <c r="A48" s="86" t="s">
        <v>227</v>
      </c>
      <c r="B48" s="200" t="s">
        <v>228</v>
      </c>
      <c r="C48" s="201">
        <v>0.00214467865214546</v>
      </c>
      <c r="D48" s="201">
        <v>0.00229468642410665</v>
      </c>
      <c r="E48" s="201">
        <v>0.00110749775652432</v>
      </c>
      <c r="F48" s="201">
        <v>0</v>
      </c>
      <c r="G48" s="201">
        <v>0.000373855874820627</v>
      </c>
      <c r="H48" s="201">
        <v>8.38475280613616e-5</v>
      </c>
      <c r="I48" s="201">
        <v>0.000612844627684293</v>
      </c>
      <c r="J48" s="201">
        <v>0.00026661591534841</v>
      </c>
      <c r="K48" s="201">
        <v>0.000191675976688246</v>
      </c>
      <c r="L48" s="201">
        <v>0.00115239625278141</v>
      </c>
      <c r="M48" s="201">
        <v>0</v>
      </c>
      <c r="N48" s="201">
        <v>0.000425710625338375</v>
      </c>
      <c r="O48" s="201">
        <v>0</v>
      </c>
      <c r="P48" s="201">
        <v>0.00470092357275599</v>
      </c>
      <c r="Q48" s="201">
        <v>0</v>
      </c>
      <c r="R48" s="201">
        <v>0.216883936777828</v>
      </c>
      <c r="S48" s="201">
        <v>0</v>
      </c>
      <c r="T48" s="201">
        <v>0.00240052164303701</v>
      </c>
      <c r="U48" s="201">
        <v>0.000384521130959661</v>
      </c>
      <c r="V48" s="201">
        <v>1.72989870158407e-5</v>
      </c>
      <c r="W48" s="201">
        <v>0.00151937260008014</v>
      </c>
      <c r="X48" s="201">
        <v>0.00813294763599296</v>
      </c>
      <c r="Y48" s="201">
        <v>0.00537140961001923</v>
      </c>
      <c r="Z48" s="201">
        <v>0.000536570896327261</v>
      </c>
      <c r="AA48" s="201">
        <v>1.67272747743947e-6</v>
      </c>
      <c r="AB48" s="201">
        <v>0.000699332329851916</v>
      </c>
      <c r="AC48" s="201">
        <v>0.000298868573353526</v>
      </c>
      <c r="AD48" s="201">
        <v>6.91824235122373e-5</v>
      </c>
      <c r="AE48" s="201">
        <v>0.000746465109771045</v>
      </c>
      <c r="AF48" s="201">
        <v>3.76249026105945e-5</v>
      </c>
      <c r="AG48" s="201">
        <v>0.000146183769785533</v>
      </c>
      <c r="AH48" s="201">
        <v>0.00103749141755489</v>
      </c>
      <c r="AI48" s="201">
        <v>0.000192029149641636</v>
      </c>
      <c r="AJ48" s="201">
        <v>0.000932923934471194</v>
      </c>
      <c r="AK48" s="201">
        <v>0.00124018630545062</v>
      </c>
      <c r="AL48" s="201">
        <v>0.00200804750379411</v>
      </c>
      <c r="AM48" s="201">
        <v>0.00515478662448887</v>
      </c>
      <c r="AN48" s="201">
        <v>0.0015654015657438</v>
      </c>
      <c r="AO48" s="201">
        <v>0</v>
      </c>
      <c r="AP48" s="201">
        <v>0.000414068980242907</v>
      </c>
      <c r="AQ48" s="201">
        <v>0.000455683963586373</v>
      </c>
      <c r="AR48" s="201">
        <v>0.00202591211102776</v>
      </c>
      <c r="AS48" s="201">
        <v>0</v>
      </c>
      <c r="AT48" s="201">
        <v>8.72942034593559e-6</v>
      </c>
      <c r="AU48" s="201">
        <v>0</v>
      </c>
      <c r="AV48" s="201">
        <v>6.94001133488994e-7</v>
      </c>
      <c r="AW48" s="201">
        <v>0.000194306399060443</v>
      </c>
      <c r="AX48" s="201">
        <v>0.000136365896034399</v>
      </c>
      <c r="AY48" s="201">
        <v>0.000236723968761204</v>
      </c>
      <c r="AZ48" s="201">
        <v>4.83600327708947e-5</v>
      </c>
      <c r="BA48" s="201">
        <v>0.000171973537955792</v>
      </c>
      <c r="BB48" s="204">
        <v>0</v>
      </c>
    </row>
    <row r="49" spans="1:54">
      <c r="A49" s="86" t="s">
        <v>229</v>
      </c>
      <c r="B49" s="200" t="s">
        <v>230</v>
      </c>
      <c r="C49" s="201">
        <v>1.17782396740462e-5</v>
      </c>
      <c r="D49" s="201">
        <v>2.71570311079878e-5</v>
      </c>
      <c r="E49" s="201">
        <v>5.21876439311027e-6</v>
      </c>
      <c r="F49" s="201">
        <v>0</v>
      </c>
      <c r="G49" s="201">
        <v>8.56987018535689e-6</v>
      </c>
      <c r="H49" s="201">
        <v>2.1309031702416e-5</v>
      </c>
      <c r="I49" s="201">
        <v>5.00408714876433e-6</v>
      </c>
      <c r="J49" s="201">
        <v>3.01136493689524e-5</v>
      </c>
      <c r="K49" s="201">
        <v>0</v>
      </c>
      <c r="L49" s="201">
        <v>0</v>
      </c>
      <c r="M49" s="201">
        <v>0</v>
      </c>
      <c r="N49" s="201">
        <v>0</v>
      </c>
      <c r="O49" s="201">
        <v>0.000194161291824589</v>
      </c>
      <c r="P49" s="201">
        <v>3.00432297694673e-6</v>
      </c>
      <c r="Q49" s="201">
        <v>0</v>
      </c>
      <c r="R49" s="201">
        <v>0.0036393371184021</v>
      </c>
      <c r="S49" s="201">
        <v>0.000105344336903523</v>
      </c>
      <c r="T49" s="201">
        <v>9.50637161360941e-6</v>
      </c>
      <c r="U49" s="201">
        <v>2.00385217912162e-5</v>
      </c>
      <c r="V49" s="201">
        <v>0.000213404764029311</v>
      </c>
      <c r="W49" s="201">
        <v>0</v>
      </c>
      <c r="X49" s="201">
        <v>6.23169246384323e-7</v>
      </c>
      <c r="Y49" s="201">
        <v>1.76704648763592e-7</v>
      </c>
      <c r="Z49" s="201">
        <v>1.97448625929674e-5</v>
      </c>
      <c r="AA49" s="201">
        <v>0</v>
      </c>
      <c r="AB49" s="201">
        <v>4.28555705661802e-7</v>
      </c>
      <c r="AC49" s="201">
        <v>2.85144487712368e-7</v>
      </c>
      <c r="AD49" s="201">
        <v>1.26527870624108e-6</v>
      </c>
      <c r="AE49" s="201">
        <v>9.95017342008996e-7</v>
      </c>
      <c r="AF49" s="201">
        <v>2.46408651855836e-7</v>
      </c>
      <c r="AG49" s="201">
        <v>1.40166088303792e-6</v>
      </c>
      <c r="AH49" s="201">
        <v>2.42589220457493e-6</v>
      </c>
      <c r="AI49" s="201">
        <v>1.2041728612979e-6</v>
      </c>
      <c r="AJ49" s="201">
        <v>4.08103599424225e-5</v>
      </c>
      <c r="AK49" s="201">
        <v>5.40021858474714e-5</v>
      </c>
      <c r="AL49" s="201">
        <v>5.79462487104205e-5</v>
      </c>
      <c r="AM49" s="201">
        <v>0.00026048255750668</v>
      </c>
      <c r="AN49" s="201">
        <v>3.70631212665467e-5</v>
      </c>
      <c r="AO49" s="201">
        <v>5.28229968240267e-5</v>
      </c>
      <c r="AP49" s="201">
        <v>4.45040163990261e-5</v>
      </c>
      <c r="AQ49" s="201">
        <v>6.81755670215526e-5</v>
      </c>
      <c r="AR49" s="201">
        <v>1.02998804935318e-5</v>
      </c>
      <c r="AS49" s="201">
        <v>4.68209777173894e-5</v>
      </c>
      <c r="AT49" s="201">
        <v>2.9319299464765e-5</v>
      </c>
      <c r="AU49" s="201">
        <v>1.60499926079181e-5</v>
      </c>
      <c r="AV49" s="201">
        <v>2.23811933696192e-6</v>
      </c>
      <c r="AW49" s="201">
        <v>5.72954621218821e-5</v>
      </c>
      <c r="AX49" s="201">
        <v>9.21537874913077e-5</v>
      </c>
      <c r="AY49" s="201">
        <v>3.79840774034654e-5</v>
      </c>
      <c r="AZ49" s="201">
        <v>2.41987294814595e-5</v>
      </c>
      <c r="BA49" s="201">
        <v>2.90741762823952e-5</v>
      </c>
      <c r="BB49" s="204">
        <v>0</v>
      </c>
    </row>
    <row r="50" spans="1:54">
      <c r="A50" s="86" t="s">
        <v>231</v>
      </c>
      <c r="B50" s="200" t="s">
        <v>232</v>
      </c>
      <c r="C50" s="201">
        <v>0.000440845165140054</v>
      </c>
      <c r="D50" s="201">
        <v>0.000598265172052089</v>
      </c>
      <c r="E50" s="201">
        <v>0.000124721942211338</v>
      </c>
      <c r="F50" s="201">
        <v>0</v>
      </c>
      <c r="G50" s="201">
        <v>0.000237658822637635</v>
      </c>
      <c r="H50" s="201">
        <v>4.06190092877126e-7</v>
      </c>
      <c r="I50" s="201">
        <v>0.000237793761224332</v>
      </c>
      <c r="J50" s="201">
        <v>0.000198189257876515</v>
      </c>
      <c r="K50" s="201">
        <v>0</v>
      </c>
      <c r="L50" s="201">
        <v>0.000260733481651688</v>
      </c>
      <c r="M50" s="201">
        <v>0</v>
      </c>
      <c r="N50" s="201">
        <v>0.000394042544236315</v>
      </c>
      <c r="O50" s="201">
        <v>0</v>
      </c>
      <c r="P50" s="201">
        <v>0.00217502062139433</v>
      </c>
      <c r="Q50" s="201">
        <v>4.48709034407623e-5</v>
      </c>
      <c r="R50" s="201">
        <v>0</v>
      </c>
      <c r="S50" s="201">
        <v>1.98326808163302e-5</v>
      </c>
      <c r="T50" s="201">
        <v>0.011567100806521</v>
      </c>
      <c r="U50" s="201">
        <v>0.00440456641813915</v>
      </c>
      <c r="V50" s="201">
        <v>0.0005291560466116</v>
      </c>
      <c r="W50" s="201">
        <v>0.000567707348765766</v>
      </c>
      <c r="X50" s="201">
        <v>0.00180077735690223</v>
      </c>
      <c r="Y50" s="201">
        <v>0.000692665781267902</v>
      </c>
      <c r="Z50" s="201">
        <v>0.000307853015930558</v>
      </c>
      <c r="AA50" s="201">
        <v>0</v>
      </c>
      <c r="AB50" s="201">
        <v>0.000223373008511807</v>
      </c>
      <c r="AC50" s="201">
        <v>9.93682278057714e-6</v>
      </c>
      <c r="AD50" s="201">
        <v>4.61714329125064e-6</v>
      </c>
      <c r="AE50" s="201">
        <v>1.34158158114848e-5</v>
      </c>
      <c r="AF50" s="201">
        <v>0.000377546395546971</v>
      </c>
      <c r="AG50" s="201">
        <v>0.000265821885206343</v>
      </c>
      <c r="AH50" s="201">
        <v>0.000205960256010927</v>
      </c>
      <c r="AI50" s="201">
        <v>3.18181323133176e-5</v>
      </c>
      <c r="AJ50" s="201">
        <v>0.00114882785460148</v>
      </c>
      <c r="AK50" s="201">
        <v>0</v>
      </c>
      <c r="AL50" s="201">
        <v>3.56795980967624e-5</v>
      </c>
      <c r="AM50" s="201">
        <v>0</v>
      </c>
      <c r="AN50" s="201">
        <v>0</v>
      </c>
      <c r="AO50" s="201">
        <v>0</v>
      </c>
      <c r="AP50" s="201">
        <v>0</v>
      </c>
      <c r="AQ50" s="201">
        <v>0</v>
      </c>
      <c r="AR50" s="201">
        <v>0</v>
      </c>
      <c r="AS50" s="201">
        <v>0</v>
      </c>
      <c r="AT50" s="201">
        <v>0</v>
      </c>
      <c r="AU50" s="201">
        <v>0</v>
      </c>
      <c r="AV50" s="201">
        <v>0</v>
      </c>
      <c r="AW50" s="201">
        <v>1.52479846236022e-6</v>
      </c>
      <c r="AX50" s="201">
        <v>0</v>
      </c>
      <c r="AY50" s="201">
        <v>2.11917599337943e-5</v>
      </c>
      <c r="AZ50" s="201">
        <v>0.000231402332314391</v>
      </c>
      <c r="BA50" s="201">
        <v>0.000154360601631553</v>
      </c>
      <c r="BB50" s="204">
        <v>0</v>
      </c>
    </row>
    <row r="51" spans="1:54">
      <c r="A51" s="86" t="s">
        <v>233</v>
      </c>
      <c r="B51" s="200" t="s">
        <v>234</v>
      </c>
      <c r="C51" s="201">
        <v>0.111137562927224</v>
      </c>
      <c r="D51" s="201">
        <v>0.0579791319244682</v>
      </c>
      <c r="E51" s="201">
        <v>0.0174313386640018</v>
      </c>
      <c r="F51" s="201">
        <v>0</v>
      </c>
      <c r="G51" s="201">
        <v>0</v>
      </c>
      <c r="H51" s="201">
        <v>0</v>
      </c>
      <c r="I51" s="201">
        <v>1.18512949508896e-5</v>
      </c>
      <c r="J51" s="201">
        <v>0</v>
      </c>
      <c r="K51" s="201">
        <v>0</v>
      </c>
      <c r="L51" s="201">
        <v>0</v>
      </c>
      <c r="M51" s="201">
        <v>0</v>
      </c>
      <c r="N51" s="201">
        <v>0</v>
      </c>
      <c r="O51" s="201">
        <v>0</v>
      </c>
      <c r="P51" s="201">
        <v>0</v>
      </c>
      <c r="Q51" s="201">
        <v>0</v>
      </c>
      <c r="R51" s="201">
        <v>0</v>
      </c>
      <c r="S51" s="201">
        <v>0</v>
      </c>
      <c r="T51" s="201">
        <v>0.0269854347855133</v>
      </c>
      <c r="U51" s="201">
        <v>0.000666895322620169</v>
      </c>
      <c r="V51" s="201">
        <v>0</v>
      </c>
      <c r="W51" s="201">
        <v>0</v>
      </c>
      <c r="X51" s="201">
        <v>0</v>
      </c>
      <c r="Y51" s="201">
        <v>0</v>
      </c>
      <c r="Z51" s="201">
        <v>0</v>
      </c>
      <c r="AA51" s="201">
        <v>0</v>
      </c>
      <c r="AB51" s="201">
        <v>0</v>
      </c>
      <c r="AC51" s="201">
        <v>0</v>
      </c>
      <c r="AD51" s="201">
        <v>0</v>
      </c>
      <c r="AE51" s="201">
        <v>0</v>
      </c>
      <c r="AF51" s="201">
        <v>0</v>
      </c>
      <c r="AG51" s="201">
        <v>0</v>
      </c>
      <c r="AH51" s="201">
        <v>0</v>
      </c>
      <c r="AI51" s="201">
        <v>0</v>
      </c>
      <c r="AJ51" s="201">
        <v>0</v>
      </c>
      <c r="AK51" s="201">
        <v>0</v>
      </c>
      <c r="AL51" s="201">
        <v>0</v>
      </c>
      <c r="AM51" s="201">
        <v>0</v>
      </c>
      <c r="AN51" s="201">
        <v>0</v>
      </c>
      <c r="AO51" s="201">
        <v>0</v>
      </c>
      <c r="AP51" s="201">
        <v>0</v>
      </c>
      <c r="AQ51" s="201">
        <v>0</v>
      </c>
      <c r="AR51" s="201">
        <v>0</v>
      </c>
      <c r="AS51" s="201">
        <v>0</v>
      </c>
      <c r="AT51" s="201">
        <v>0</v>
      </c>
      <c r="AU51" s="201">
        <v>0</v>
      </c>
      <c r="AV51" s="201">
        <v>0</v>
      </c>
      <c r="AW51" s="201">
        <v>0</v>
      </c>
      <c r="AX51" s="201">
        <v>0</v>
      </c>
      <c r="AY51" s="201">
        <v>4.45338931413468e-6</v>
      </c>
      <c r="AZ51" s="201">
        <v>0</v>
      </c>
      <c r="BA51" s="201">
        <v>0</v>
      </c>
      <c r="BB51" s="204">
        <v>0</v>
      </c>
    </row>
    <row r="52" spans="1:54">
      <c r="A52" s="86" t="s">
        <v>235</v>
      </c>
      <c r="B52" s="200" t="s">
        <v>236</v>
      </c>
      <c r="C52" s="201">
        <v>0</v>
      </c>
      <c r="D52" s="201">
        <v>0</v>
      </c>
      <c r="E52" s="201">
        <v>0</v>
      </c>
      <c r="F52" s="201">
        <v>0</v>
      </c>
      <c r="G52" s="201">
        <v>0</v>
      </c>
      <c r="H52" s="201">
        <v>0.00113262161370607</v>
      </c>
      <c r="I52" s="201">
        <v>0.000694832043998061</v>
      </c>
      <c r="J52" s="201">
        <v>0.000267639643285284</v>
      </c>
      <c r="K52" s="201">
        <v>0</v>
      </c>
      <c r="L52" s="201">
        <v>0.0120665104995619</v>
      </c>
      <c r="M52" s="201">
        <v>0.00125246093566425</v>
      </c>
      <c r="N52" s="201">
        <v>0.00954608590334475</v>
      </c>
      <c r="O52" s="201">
        <v>0</v>
      </c>
      <c r="P52" s="201">
        <v>0.00790854533334511</v>
      </c>
      <c r="Q52" s="201">
        <v>0</v>
      </c>
      <c r="R52" s="201">
        <v>0</v>
      </c>
      <c r="S52" s="201">
        <v>0.016753688126845</v>
      </c>
      <c r="T52" s="201">
        <v>0.156143958279586</v>
      </c>
      <c r="U52" s="201">
        <v>0.107098274373025</v>
      </c>
      <c r="V52" s="201">
        <v>0.0394572318698689</v>
      </c>
      <c r="W52" s="201">
        <v>0.0238456496128546</v>
      </c>
      <c r="X52" s="201">
        <v>0</v>
      </c>
      <c r="Y52" s="201">
        <v>0.00359004144749404</v>
      </c>
      <c r="Z52" s="201">
        <v>0.0029621151604351</v>
      </c>
      <c r="AA52" s="201">
        <v>0</v>
      </c>
      <c r="AB52" s="201">
        <v>0.000896788028687244</v>
      </c>
      <c r="AC52" s="201">
        <v>2.53028528023972e-5</v>
      </c>
      <c r="AD52" s="201">
        <v>9.40805557848738e-5</v>
      </c>
      <c r="AE52" s="201">
        <v>0</v>
      </c>
      <c r="AF52" s="201">
        <v>1.27662641907091e-5</v>
      </c>
      <c r="AG52" s="201">
        <v>0.00195399378641748</v>
      </c>
      <c r="AH52" s="201">
        <v>0</v>
      </c>
      <c r="AI52" s="201">
        <v>1.66714118266684e-6</v>
      </c>
      <c r="AJ52" s="201">
        <v>0.00134086756839189</v>
      </c>
      <c r="AK52" s="201">
        <v>0</v>
      </c>
      <c r="AL52" s="201">
        <v>2.73155745805388e-5</v>
      </c>
      <c r="AM52" s="201">
        <v>0</v>
      </c>
      <c r="AN52" s="201">
        <v>0</v>
      </c>
      <c r="AO52" s="201">
        <v>0</v>
      </c>
      <c r="AP52" s="201">
        <v>0</v>
      </c>
      <c r="AQ52" s="201">
        <v>0</v>
      </c>
      <c r="AR52" s="201">
        <v>0</v>
      </c>
      <c r="AS52" s="201">
        <v>0</v>
      </c>
      <c r="AT52" s="201">
        <v>0</v>
      </c>
      <c r="AU52" s="201">
        <v>0</v>
      </c>
      <c r="AV52" s="201">
        <v>0</v>
      </c>
      <c r="AW52" s="201">
        <v>4.41601374952229e-5</v>
      </c>
      <c r="AX52" s="201">
        <v>0</v>
      </c>
      <c r="AY52" s="201">
        <v>5.62322261887899e-5</v>
      </c>
      <c r="AZ52" s="201">
        <v>0.000126764225197537</v>
      </c>
      <c r="BA52" s="201">
        <v>0</v>
      </c>
      <c r="BB52" s="204">
        <v>0</v>
      </c>
    </row>
    <row r="53" spans="1:54">
      <c r="A53" s="86" t="s">
        <v>237</v>
      </c>
      <c r="B53" s="200" t="s">
        <v>238</v>
      </c>
      <c r="C53" s="201">
        <v>0</v>
      </c>
      <c r="D53" s="201">
        <v>0</v>
      </c>
      <c r="E53" s="201">
        <v>0</v>
      </c>
      <c r="F53" s="201">
        <v>0</v>
      </c>
      <c r="G53" s="201">
        <v>0</v>
      </c>
      <c r="H53" s="201">
        <v>3.8084270313692e-6</v>
      </c>
      <c r="I53" s="201">
        <v>1.18541698353353e-5</v>
      </c>
      <c r="J53" s="201">
        <v>0</v>
      </c>
      <c r="K53" s="201">
        <v>0.00109271661049462</v>
      </c>
      <c r="L53" s="201">
        <v>0.0500391822848946</v>
      </c>
      <c r="M53" s="201">
        <v>0</v>
      </c>
      <c r="N53" s="201">
        <v>0.0223173155611874</v>
      </c>
      <c r="O53" s="201">
        <v>0.0218328791640905</v>
      </c>
      <c r="P53" s="201">
        <v>0.00840017016320009</v>
      </c>
      <c r="Q53" s="201">
        <v>0.00132300699603082</v>
      </c>
      <c r="R53" s="201">
        <v>0</v>
      </c>
      <c r="S53" s="201">
        <v>0</v>
      </c>
      <c r="T53" s="201">
        <v>0.0185231836278793</v>
      </c>
      <c r="U53" s="201">
        <v>0.0299338287159285</v>
      </c>
      <c r="V53" s="201">
        <v>0.00177157415549911</v>
      </c>
      <c r="W53" s="201">
        <v>0.137358946800309</v>
      </c>
      <c r="X53" s="201">
        <v>0.0169697232763613</v>
      </c>
      <c r="Y53" s="201">
        <v>0.000891378597407408</v>
      </c>
      <c r="Z53" s="201">
        <v>0.0065657031422976</v>
      </c>
      <c r="AA53" s="201">
        <v>0.00395103010194012</v>
      </c>
      <c r="AB53" s="201">
        <v>0.0215749502421178</v>
      </c>
      <c r="AC53" s="201">
        <v>0.000888495872741041</v>
      </c>
      <c r="AD53" s="201">
        <v>0.000291920991499956</v>
      </c>
      <c r="AE53" s="201">
        <v>0.0117195640319039</v>
      </c>
      <c r="AF53" s="201">
        <v>0.00447801081626443</v>
      </c>
      <c r="AG53" s="201">
        <v>0.0159878430350379</v>
      </c>
      <c r="AH53" s="201">
        <v>0</v>
      </c>
      <c r="AI53" s="201">
        <v>0</v>
      </c>
      <c r="AJ53" s="201">
        <v>0</v>
      </c>
      <c r="AK53" s="201">
        <v>1.04221440063375e-6</v>
      </c>
      <c r="AL53" s="201">
        <v>0</v>
      </c>
      <c r="AM53" s="201">
        <v>0</v>
      </c>
      <c r="AN53" s="201">
        <v>0</v>
      </c>
      <c r="AO53" s="201">
        <v>0</v>
      </c>
      <c r="AP53" s="201">
        <v>0</v>
      </c>
      <c r="AQ53" s="201">
        <v>0</v>
      </c>
      <c r="AR53" s="201">
        <v>0</v>
      </c>
      <c r="AS53" s="201">
        <v>0</v>
      </c>
      <c r="AT53" s="201">
        <v>0</v>
      </c>
      <c r="AU53" s="201">
        <v>0</v>
      </c>
      <c r="AV53" s="201">
        <v>0</v>
      </c>
      <c r="AW53" s="201">
        <v>1.42695834052572e-5</v>
      </c>
      <c r="AX53" s="201">
        <v>0</v>
      </c>
      <c r="AY53" s="201">
        <v>0</v>
      </c>
      <c r="AZ53" s="201">
        <v>0</v>
      </c>
      <c r="BA53" s="201">
        <v>0</v>
      </c>
      <c r="BB53" s="204">
        <v>0</v>
      </c>
    </row>
    <row r="54" spans="1:54">
      <c r="A54" s="86" t="s">
        <v>239</v>
      </c>
      <c r="B54" s="200" t="s">
        <v>240</v>
      </c>
      <c r="C54" s="201">
        <v>0.00650379961854503</v>
      </c>
      <c r="D54" s="201">
        <v>0.00159315535173102</v>
      </c>
      <c r="E54" s="201">
        <v>0.000332803956706417</v>
      </c>
      <c r="F54" s="201">
        <v>0</v>
      </c>
      <c r="G54" s="201">
        <v>0</v>
      </c>
      <c r="H54" s="201">
        <v>0</v>
      </c>
      <c r="I54" s="201">
        <v>5.20271214557223e-7</v>
      </c>
      <c r="J54" s="201">
        <v>0</v>
      </c>
      <c r="K54" s="201">
        <v>0</v>
      </c>
      <c r="L54" s="201">
        <v>0</v>
      </c>
      <c r="M54" s="201">
        <v>0</v>
      </c>
      <c r="N54" s="201">
        <v>0</v>
      </c>
      <c r="O54" s="201">
        <v>0</v>
      </c>
      <c r="P54" s="201">
        <v>0</v>
      </c>
      <c r="Q54" s="201">
        <v>0</v>
      </c>
      <c r="R54" s="201">
        <v>0</v>
      </c>
      <c r="S54" s="201">
        <v>0</v>
      </c>
      <c r="T54" s="201">
        <v>0</v>
      </c>
      <c r="U54" s="201">
        <v>0.00651831486278422</v>
      </c>
      <c r="V54" s="201">
        <v>0</v>
      </c>
      <c r="W54" s="201">
        <v>0</v>
      </c>
      <c r="X54" s="201">
        <v>0</v>
      </c>
      <c r="Y54" s="201">
        <v>0</v>
      </c>
      <c r="Z54" s="201">
        <v>8.6041223867792e-5</v>
      </c>
      <c r="AA54" s="201">
        <v>0</v>
      </c>
      <c r="AB54" s="201">
        <v>0</v>
      </c>
      <c r="AC54" s="201">
        <v>0</v>
      </c>
      <c r="AD54" s="201">
        <v>0</v>
      </c>
      <c r="AE54" s="201">
        <v>0</v>
      </c>
      <c r="AF54" s="201">
        <v>0</v>
      </c>
      <c r="AG54" s="201">
        <v>0</v>
      </c>
      <c r="AH54" s="201">
        <v>0</v>
      </c>
      <c r="AI54" s="201">
        <v>0</v>
      </c>
      <c r="AJ54" s="201">
        <v>0</v>
      </c>
      <c r="AK54" s="201">
        <v>0</v>
      </c>
      <c r="AL54" s="201">
        <v>0</v>
      </c>
      <c r="AM54" s="201">
        <v>0</v>
      </c>
      <c r="AN54" s="201">
        <v>0</v>
      </c>
      <c r="AO54" s="201">
        <v>0</v>
      </c>
      <c r="AP54" s="201">
        <v>0</v>
      </c>
      <c r="AQ54" s="201">
        <v>4.16524590796557e-5</v>
      </c>
      <c r="AR54" s="201">
        <v>0</v>
      </c>
      <c r="AS54" s="201">
        <v>0</v>
      </c>
      <c r="AT54" s="201">
        <v>0</v>
      </c>
      <c r="AU54" s="201">
        <v>0</v>
      </c>
      <c r="AV54" s="201">
        <v>0</v>
      </c>
      <c r="AW54" s="201">
        <v>7.01731997784585e-6</v>
      </c>
      <c r="AX54" s="201">
        <v>0.000189717272362452</v>
      </c>
      <c r="AY54" s="201">
        <v>0</v>
      </c>
      <c r="AZ54" s="201">
        <v>0</v>
      </c>
      <c r="BA54" s="201">
        <v>0</v>
      </c>
      <c r="BB54" s="204">
        <v>0</v>
      </c>
    </row>
    <row r="55" spans="1:54">
      <c r="A55" s="86" t="s">
        <v>241</v>
      </c>
      <c r="B55" s="200" t="s">
        <v>242</v>
      </c>
      <c r="C55" s="201">
        <v>1.63286576872887e-5</v>
      </c>
      <c r="D55" s="201">
        <v>0.000103372807964522</v>
      </c>
      <c r="E55" s="201">
        <v>3.94648494146833e-5</v>
      </c>
      <c r="F55" s="201">
        <v>0</v>
      </c>
      <c r="G55" s="201">
        <v>0</v>
      </c>
      <c r="H55" s="201">
        <v>2.00848182682784e-5</v>
      </c>
      <c r="I55" s="201">
        <v>3.88524239897061e-5</v>
      </c>
      <c r="J55" s="201">
        <v>0</v>
      </c>
      <c r="K55" s="201">
        <v>0</v>
      </c>
      <c r="L55" s="201">
        <v>0.000380292176283075</v>
      </c>
      <c r="M55" s="201">
        <v>0.000197221948582663</v>
      </c>
      <c r="N55" s="201">
        <v>0.000758464803372796</v>
      </c>
      <c r="O55" s="201">
        <v>0.00514698513577215</v>
      </c>
      <c r="P55" s="201">
        <v>0.00373420167225642</v>
      </c>
      <c r="Q55" s="201">
        <v>0.0166232569811908</v>
      </c>
      <c r="R55" s="201">
        <v>0</v>
      </c>
      <c r="S55" s="201">
        <v>0</v>
      </c>
      <c r="T55" s="201">
        <v>0</v>
      </c>
      <c r="U55" s="201">
        <v>0.00109228307162384</v>
      </c>
      <c r="V55" s="201">
        <v>1.40913737051102e-5</v>
      </c>
      <c r="W55" s="201">
        <v>0.00517507050119021</v>
      </c>
      <c r="X55" s="201">
        <v>0.00420079914345817</v>
      </c>
      <c r="Y55" s="201">
        <v>0</v>
      </c>
      <c r="Z55" s="201">
        <v>0.00167852324574776</v>
      </c>
      <c r="AA55" s="201">
        <v>0.000345853558628021</v>
      </c>
      <c r="AB55" s="201">
        <v>7.87691952157807e-5</v>
      </c>
      <c r="AC55" s="201">
        <v>0.000123883448961124</v>
      </c>
      <c r="AD55" s="201">
        <v>0.00144689587327201</v>
      </c>
      <c r="AE55" s="201">
        <v>0.000932208465164456</v>
      </c>
      <c r="AF55" s="201">
        <v>0.000943945179204892</v>
      </c>
      <c r="AG55" s="201">
        <v>0.00208846443427432</v>
      </c>
      <c r="AH55" s="201">
        <v>0.00197208191714658</v>
      </c>
      <c r="AI55" s="201">
        <v>0.00014075315277968</v>
      </c>
      <c r="AJ55" s="201">
        <v>0.00098591908761475</v>
      </c>
      <c r="AK55" s="201">
        <v>0.0110858492479127</v>
      </c>
      <c r="AL55" s="201">
        <v>0.000527337843474094</v>
      </c>
      <c r="AM55" s="201">
        <v>0.000349728594768128</v>
      </c>
      <c r="AN55" s="201">
        <v>0</v>
      </c>
      <c r="AO55" s="201">
        <v>0</v>
      </c>
      <c r="AP55" s="201">
        <v>0</v>
      </c>
      <c r="AQ55" s="201">
        <v>0.00014939316038464</v>
      </c>
      <c r="AR55" s="201">
        <v>0</v>
      </c>
      <c r="AS55" s="201">
        <v>0</v>
      </c>
      <c r="AT55" s="201">
        <v>0.000255308070486241</v>
      </c>
      <c r="AU55" s="201">
        <v>0</v>
      </c>
      <c r="AV55" s="201">
        <v>0.000590183153371168</v>
      </c>
      <c r="AW55" s="201">
        <v>2.34220391621864e-6</v>
      </c>
      <c r="AX55" s="201">
        <v>0.000229551425207475</v>
      </c>
      <c r="AY55" s="201">
        <v>9.92113173059139e-5</v>
      </c>
      <c r="AZ55" s="201">
        <v>0</v>
      </c>
      <c r="BA55" s="201">
        <v>0.00018367406754404</v>
      </c>
      <c r="BB55" s="204">
        <v>0</v>
      </c>
    </row>
    <row r="56" spans="1:54">
      <c r="A56" s="86" t="s">
        <v>243</v>
      </c>
      <c r="B56" s="200" t="s">
        <v>244</v>
      </c>
      <c r="C56" s="201">
        <v>1.7478773881748e-6</v>
      </c>
      <c r="D56" s="201">
        <v>4.47319248758742e-5</v>
      </c>
      <c r="E56" s="201">
        <v>0</v>
      </c>
      <c r="F56" s="201">
        <v>0</v>
      </c>
      <c r="G56" s="201">
        <v>0.0408342959503503</v>
      </c>
      <c r="H56" s="201">
        <v>0.00174525965414748</v>
      </c>
      <c r="I56" s="201">
        <v>0.00554724494209227</v>
      </c>
      <c r="J56" s="201">
        <v>0.0010948158416274</v>
      </c>
      <c r="K56" s="201">
        <v>0.00012203017195657</v>
      </c>
      <c r="L56" s="201">
        <v>0.00118659542751149</v>
      </c>
      <c r="M56" s="201">
        <v>0</v>
      </c>
      <c r="N56" s="201">
        <v>0.00114826643028692</v>
      </c>
      <c r="O56" s="201">
        <v>0.00890615490985175</v>
      </c>
      <c r="P56" s="201">
        <v>0.00186563098611112</v>
      </c>
      <c r="Q56" s="201">
        <v>0.00580889214058014</v>
      </c>
      <c r="R56" s="201">
        <v>0.000417917569338092</v>
      </c>
      <c r="S56" s="201">
        <v>0.00176536196256909</v>
      </c>
      <c r="T56" s="201">
        <v>0.00365161427908866</v>
      </c>
      <c r="U56" s="201">
        <v>0.0230945779654893</v>
      </c>
      <c r="V56" s="201">
        <v>0.0139689695084812</v>
      </c>
      <c r="W56" s="201">
        <v>0.00601075232617159</v>
      </c>
      <c r="X56" s="201">
        <v>0.00277905593048238</v>
      </c>
      <c r="Y56" s="201">
        <v>0.00186066587072125</v>
      </c>
      <c r="Z56" s="201">
        <v>0.000791739130262666</v>
      </c>
      <c r="AA56" s="201">
        <v>2.06612737232974e-5</v>
      </c>
      <c r="AB56" s="201">
        <v>0.000725206850914979</v>
      </c>
      <c r="AC56" s="201">
        <v>0.000320118763512613</v>
      </c>
      <c r="AD56" s="201">
        <v>0.000164563260722079</v>
      </c>
      <c r="AE56" s="201">
        <v>7.63121639332662e-5</v>
      </c>
      <c r="AF56" s="201">
        <v>2.2087245904213e-5</v>
      </c>
      <c r="AG56" s="201">
        <v>0.00241765839110979</v>
      </c>
      <c r="AH56" s="201">
        <v>0.00102761674351037</v>
      </c>
      <c r="AI56" s="201">
        <v>1.29664379454761e-5</v>
      </c>
      <c r="AJ56" s="201">
        <v>0.00128886276773128</v>
      </c>
      <c r="AK56" s="201">
        <v>0.000252585664166137</v>
      </c>
      <c r="AL56" s="201">
        <v>0.000587169720237248</v>
      </c>
      <c r="AM56" s="201">
        <v>4.64302365719121e-7</v>
      </c>
      <c r="AN56" s="201">
        <v>0</v>
      </c>
      <c r="AO56" s="201">
        <v>0</v>
      </c>
      <c r="AP56" s="201">
        <v>0.000261749129154816</v>
      </c>
      <c r="AQ56" s="201">
        <v>0</v>
      </c>
      <c r="AR56" s="201">
        <v>0</v>
      </c>
      <c r="AS56" s="201">
        <v>1.35982143204858e-6</v>
      </c>
      <c r="AT56" s="201">
        <v>1.55362591630905e-6</v>
      </c>
      <c r="AU56" s="201">
        <v>3.21197527737704e-5</v>
      </c>
      <c r="AV56" s="201">
        <v>9.60241830496025e-6</v>
      </c>
      <c r="AW56" s="201">
        <v>1.74471002596237e-5</v>
      </c>
      <c r="AX56" s="201">
        <v>0.000107100077592133</v>
      </c>
      <c r="AY56" s="201">
        <v>0.000416606424489264</v>
      </c>
      <c r="AZ56" s="201">
        <v>0</v>
      </c>
      <c r="BA56" s="201">
        <v>3.43318884971754e-5</v>
      </c>
      <c r="BB56" s="204">
        <v>0</v>
      </c>
    </row>
    <row r="57" spans="1:54">
      <c r="A57" s="86" t="s">
        <v>245</v>
      </c>
      <c r="B57" s="200" t="s">
        <v>246</v>
      </c>
      <c r="C57" s="201">
        <v>0</v>
      </c>
      <c r="D57" s="201">
        <v>0</v>
      </c>
      <c r="E57" s="201">
        <v>0</v>
      </c>
      <c r="F57" s="201">
        <v>4.89819879887821e-5</v>
      </c>
      <c r="G57" s="201">
        <v>0</v>
      </c>
      <c r="H57" s="201">
        <v>4.50396336800187e-5</v>
      </c>
      <c r="I57" s="201">
        <v>7.67843360677758e-5</v>
      </c>
      <c r="J57" s="201">
        <v>7.91239643872361e-5</v>
      </c>
      <c r="K57" s="201">
        <v>0</v>
      </c>
      <c r="L57" s="201">
        <v>0.000131101485551719</v>
      </c>
      <c r="M57" s="201">
        <v>7.60852735669769e-5</v>
      </c>
      <c r="N57" s="201">
        <v>4.50431428549163e-6</v>
      </c>
      <c r="O57" s="201">
        <v>0.000161474366019892</v>
      </c>
      <c r="P57" s="201">
        <v>6.78352046656428e-5</v>
      </c>
      <c r="Q57" s="201">
        <v>9.68344059740286e-6</v>
      </c>
      <c r="R57" s="201">
        <v>1.55953406560844e-5</v>
      </c>
      <c r="S57" s="201">
        <v>9.04627576261824e-6</v>
      </c>
      <c r="T57" s="201">
        <v>0.000126533178453176</v>
      </c>
      <c r="U57" s="201">
        <v>0.00216276961296434</v>
      </c>
      <c r="V57" s="201">
        <v>8.19269265505906e-5</v>
      </c>
      <c r="W57" s="201">
        <v>8.47646905948304e-5</v>
      </c>
      <c r="X57" s="201">
        <v>0.000150416782140548</v>
      </c>
      <c r="Y57" s="201">
        <v>6.12190091866474e-5</v>
      </c>
      <c r="Z57" s="201">
        <v>0.000901904471936479</v>
      </c>
      <c r="AA57" s="201">
        <v>9.71094009039599e-5</v>
      </c>
      <c r="AB57" s="201">
        <v>1.03255183235598e-5</v>
      </c>
      <c r="AC57" s="201">
        <v>2.51659309202361e-5</v>
      </c>
      <c r="AD57" s="201">
        <v>2.42656917729814e-5</v>
      </c>
      <c r="AE57" s="201">
        <v>6.75820192114435e-5</v>
      </c>
      <c r="AF57" s="201">
        <v>1.29886073092171e-5</v>
      </c>
      <c r="AG57" s="201">
        <v>1.39463718736242e-5</v>
      </c>
      <c r="AH57" s="201">
        <v>0</v>
      </c>
      <c r="AI57" s="201">
        <v>6.73391855414573e-6</v>
      </c>
      <c r="AJ57" s="201">
        <v>0.0001153165198495</v>
      </c>
      <c r="AK57" s="201">
        <v>2.04555239292481e-5</v>
      </c>
      <c r="AL57" s="201">
        <v>0.000242002758022803</v>
      </c>
      <c r="AM57" s="201">
        <v>0.000220649701776096</v>
      </c>
      <c r="AN57" s="201">
        <v>5.63554272209093e-5</v>
      </c>
      <c r="AO57" s="201">
        <v>8.11714101243597e-6</v>
      </c>
      <c r="AP57" s="201">
        <v>0.000332011413837812</v>
      </c>
      <c r="AQ57" s="201">
        <v>0.000404449072194835</v>
      </c>
      <c r="AR57" s="201">
        <v>6.44209284798921e-5</v>
      </c>
      <c r="AS57" s="201">
        <v>8.26588843308244e-5</v>
      </c>
      <c r="AT57" s="201">
        <v>2.60775646190455e-5</v>
      </c>
      <c r="AU57" s="201">
        <v>7.10561692431539e-6</v>
      </c>
      <c r="AV57" s="201">
        <v>0</v>
      </c>
      <c r="AW57" s="201">
        <v>0.000174241363573088</v>
      </c>
      <c r="AX57" s="201">
        <v>0.00130188113093953</v>
      </c>
      <c r="AY57" s="201">
        <v>9.89255564813137e-5</v>
      </c>
      <c r="AZ57" s="201">
        <v>0.000520367965696705</v>
      </c>
      <c r="BA57" s="201">
        <v>0.00145650131758008</v>
      </c>
      <c r="BB57" s="204">
        <v>0</v>
      </c>
    </row>
    <row r="58" spans="1:54">
      <c r="A58" s="86" t="s">
        <v>247</v>
      </c>
      <c r="B58" s="200" t="s">
        <v>248</v>
      </c>
      <c r="C58" s="201">
        <v>5.78998255254694e-5</v>
      </c>
      <c r="D58" s="201">
        <v>0.000593581739867106</v>
      </c>
      <c r="E58" s="201">
        <v>3.54541411120567e-5</v>
      </c>
      <c r="F58" s="201">
        <v>0</v>
      </c>
      <c r="G58" s="201">
        <v>0</v>
      </c>
      <c r="H58" s="201">
        <v>0</v>
      </c>
      <c r="I58" s="201">
        <v>4.39100193714369e-5</v>
      </c>
      <c r="J58" s="201">
        <v>0</v>
      </c>
      <c r="K58" s="201">
        <v>0</v>
      </c>
      <c r="L58" s="201">
        <v>0</v>
      </c>
      <c r="M58" s="201">
        <v>0</v>
      </c>
      <c r="N58" s="201">
        <v>0</v>
      </c>
      <c r="O58" s="201">
        <v>0</v>
      </c>
      <c r="P58" s="201">
        <v>0</v>
      </c>
      <c r="Q58" s="201">
        <v>0</v>
      </c>
      <c r="R58" s="201">
        <v>0</v>
      </c>
      <c r="S58" s="201">
        <v>0</v>
      </c>
      <c r="T58" s="201">
        <v>0</v>
      </c>
      <c r="U58" s="201">
        <v>3.44990973746075e-5</v>
      </c>
      <c r="V58" s="201">
        <v>0.0049668873853474</v>
      </c>
      <c r="W58" s="201">
        <v>0</v>
      </c>
      <c r="X58" s="201">
        <v>0</v>
      </c>
      <c r="Y58" s="201">
        <v>0</v>
      </c>
      <c r="Z58" s="201">
        <v>0</v>
      </c>
      <c r="AA58" s="201">
        <v>0</v>
      </c>
      <c r="AB58" s="201">
        <v>0</v>
      </c>
      <c r="AC58" s="201">
        <v>0</v>
      </c>
      <c r="AD58" s="201">
        <v>0</v>
      </c>
      <c r="AE58" s="201">
        <v>0</v>
      </c>
      <c r="AF58" s="201">
        <v>0</v>
      </c>
      <c r="AG58" s="201">
        <v>0</v>
      </c>
      <c r="AH58" s="201">
        <v>0</v>
      </c>
      <c r="AI58" s="201">
        <v>0</v>
      </c>
      <c r="AJ58" s="201">
        <v>0</v>
      </c>
      <c r="AK58" s="201">
        <v>0</v>
      </c>
      <c r="AL58" s="201">
        <v>4.82702502629307e-6</v>
      </c>
      <c r="AM58" s="201">
        <v>0</v>
      </c>
      <c r="AN58" s="201">
        <v>0</v>
      </c>
      <c r="AO58" s="201">
        <v>0</v>
      </c>
      <c r="AP58" s="201">
        <v>0</v>
      </c>
      <c r="AQ58" s="201">
        <v>0</v>
      </c>
      <c r="AR58" s="201">
        <v>0</v>
      </c>
      <c r="AS58" s="201">
        <v>0</v>
      </c>
      <c r="AT58" s="201">
        <v>0</v>
      </c>
      <c r="AU58" s="201">
        <v>0</v>
      </c>
      <c r="AV58" s="201">
        <v>0</v>
      </c>
      <c r="AW58" s="201">
        <v>4.15035373997665e-6</v>
      </c>
      <c r="AX58" s="201">
        <v>0</v>
      </c>
      <c r="AY58" s="201">
        <v>0.000179801889536221</v>
      </c>
      <c r="AZ58" s="201">
        <v>0.00164231892826542</v>
      </c>
      <c r="BA58" s="201">
        <v>0.000178638751201101</v>
      </c>
      <c r="BB58" s="204">
        <v>0</v>
      </c>
    </row>
    <row r="59" spans="1:54">
      <c r="A59" s="86" t="s">
        <v>249</v>
      </c>
      <c r="B59" s="200" t="s">
        <v>250</v>
      </c>
      <c r="C59" s="201">
        <v>0</v>
      </c>
      <c r="D59" s="201">
        <v>0</v>
      </c>
      <c r="E59" s="201">
        <v>0</v>
      </c>
      <c r="F59" s="201">
        <v>0</v>
      </c>
      <c r="G59" s="201">
        <v>0.00134406389268903</v>
      </c>
      <c r="H59" s="201">
        <v>0</v>
      </c>
      <c r="I59" s="201">
        <v>2.53799618370865e-6</v>
      </c>
      <c r="J59" s="201">
        <v>0</v>
      </c>
      <c r="K59" s="201">
        <v>0</v>
      </c>
      <c r="L59" s="201">
        <v>0.000333101180659363</v>
      </c>
      <c r="M59" s="201">
        <v>0</v>
      </c>
      <c r="N59" s="201">
        <v>0.0073092390700847</v>
      </c>
      <c r="O59" s="201">
        <v>0</v>
      </c>
      <c r="P59" s="201">
        <v>0</v>
      </c>
      <c r="Q59" s="201">
        <v>0</v>
      </c>
      <c r="R59" s="201">
        <v>0</v>
      </c>
      <c r="S59" s="201">
        <v>0</v>
      </c>
      <c r="T59" s="201">
        <v>0</v>
      </c>
      <c r="U59" s="201">
        <v>4.10653609922884e-5</v>
      </c>
      <c r="V59" s="201">
        <v>2.00463547467204e-5</v>
      </c>
      <c r="W59" s="201">
        <v>0.0189227921189418</v>
      </c>
      <c r="X59" s="201">
        <v>0.00066439976469225</v>
      </c>
      <c r="Y59" s="201">
        <v>0.00163817337709264</v>
      </c>
      <c r="Z59" s="201">
        <v>4.71368598431343e-5</v>
      </c>
      <c r="AA59" s="201">
        <v>0</v>
      </c>
      <c r="AB59" s="201">
        <v>0.000581667597831078</v>
      </c>
      <c r="AC59" s="201">
        <v>0.00727117268581649</v>
      </c>
      <c r="AD59" s="201">
        <v>0.0372216483642142</v>
      </c>
      <c r="AE59" s="201">
        <v>0.0113090534065274</v>
      </c>
      <c r="AF59" s="201">
        <v>0.00623698707087528</v>
      </c>
      <c r="AG59" s="201">
        <v>0.000383328596327044</v>
      </c>
      <c r="AH59" s="201">
        <v>0.00388313189371104</v>
      </c>
      <c r="AI59" s="201">
        <v>0</v>
      </c>
      <c r="AJ59" s="201">
        <v>0.000128440920046415</v>
      </c>
      <c r="AK59" s="201">
        <v>2.26797128862347e-5</v>
      </c>
      <c r="AL59" s="201">
        <v>0.000520480784124853</v>
      </c>
      <c r="AM59" s="201">
        <v>0.0182767134053284</v>
      </c>
      <c r="AN59" s="201">
        <v>0</v>
      </c>
      <c r="AO59" s="201">
        <v>0.030622156235407</v>
      </c>
      <c r="AP59" s="201">
        <v>0</v>
      </c>
      <c r="AQ59" s="201">
        <v>0</v>
      </c>
      <c r="AR59" s="201">
        <v>0</v>
      </c>
      <c r="AS59" s="201">
        <v>0</v>
      </c>
      <c r="AT59" s="201">
        <v>0</v>
      </c>
      <c r="AU59" s="201">
        <v>0</v>
      </c>
      <c r="AV59" s="201">
        <v>0</v>
      </c>
      <c r="AW59" s="201">
        <v>4.99793347919831e-6</v>
      </c>
      <c r="AX59" s="201">
        <v>0.000850370451076496</v>
      </c>
      <c r="AY59" s="201">
        <v>9.77492363045032e-6</v>
      </c>
      <c r="AZ59" s="201">
        <v>1.22572927904107e-5</v>
      </c>
      <c r="BA59" s="201">
        <v>7.36179176290033e-5</v>
      </c>
      <c r="BB59" s="204">
        <v>0</v>
      </c>
    </row>
    <row r="60" spans="1:54">
      <c r="A60" s="86" t="s">
        <v>251</v>
      </c>
      <c r="B60" s="200" t="s">
        <v>252</v>
      </c>
      <c r="C60" s="201">
        <v>0.000384684966272969</v>
      </c>
      <c r="D60" s="201">
        <v>0.000510223335149892</v>
      </c>
      <c r="E60" s="201">
        <v>0.000767825980015128</v>
      </c>
      <c r="F60" s="201">
        <v>0</v>
      </c>
      <c r="G60" s="201">
        <v>0.00268488228952468</v>
      </c>
      <c r="H60" s="201">
        <v>0.00712308139588918</v>
      </c>
      <c r="I60" s="201">
        <v>0.0208545181555714</v>
      </c>
      <c r="J60" s="201">
        <v>0.0349895398077699</v>
      </c>
      <c r="K60" s="201">
        <v>0</v>
      </c>
      <c r="L60" s="201">
        <v>0.000726859881637767</v>
      </c>
      <c r="M60" s="201">
        <v>0.000534892668309709</v>
      </c>
      <c r="N60" s="201">
        <v>0.00393566904786215</v>
      </c>
      <c r="O60" s="201">
        <v>0.00530866139237584</v>
      </c>
      <c r="P60" s="201">
        <v>0.00299579295614011</v>
      </c>
      <c r="Q60" s="201">
        <v>0.0259571519267042</v>
      </c>
      <c r="R60" s="201">
        <v>0.00014909853677801</v>
      </c>
      <c r="S60" s="201">
        <v>0.000546058195625355</v>
      </c>
      <c r="T60" s="201">
        <v>0.00708835263263146</v>
      </c>
      <c r="U60" s="201">
        <v>0.0110166762159223</v>
      </c>
      <c r="V60" s="201">
        <v>0.00929160981418013</v>
      </c>
      <c r="W60" s="201">
        <v>0.0552934772207866</v>
      </c>
      <c r="X60" s="201">
        <v>0.0149576059510921</v>
      </c>
      <c r="Y60" s="201">
        <v>0.00122330391642739</v>
      </c>
      <c r="Z60" s="201">
        <v>0.0039024277466332</v>
      </c>
      <c r="AA60" s="201">
        <v>0.00463662062872252</v>
      </c>
      <c r="AB60" s="201">
        <v>0.0100336755148985</v>
      </c>
      <c r="AC60" s="201">
        <v>0.00392792773755657</v>
      </c>
      <c r="AD60" s="201">
        <v>0.0067721868077178</v>
      </c>
      <c r="AE60" s="201">
        <v>0.0136850569213955</v>
      </c>
      <c r="AF60" s="201">
        <v>0.00184186184600251</v>
      </c>
      <c r="AG60" s="201">
        <v>0.0184401124654706</v>
      </c>
      <c r="AH60" s="201">
        <v>0.00329433488546385</v>
      </c>
      <c r="AI60" s="201">
        <v>0.000282403082610331</v>
      </c>
      <c r="AJ60" s="201">
        <v>0.00365026793094025</v>
      </c>
      <c r="AK60" s="201">
        <v>0.00971445782040293</v>
      </c>
      <c r="AL60" s="201">
        <v>0.00432662750305639</v>
      </c>
      <c r="AM60" s="201">
        <v>0.000109873318852087</v>
      </c>
      <c r="AN60" s="201">
        <v>0</v>
      </c>
      <c r="AO60" s="201">
        <v>0.000165973723883435</v>
      </c>
      <c r="AP60" s="201">
        <v>0.000943416085968586</v>
      </c>
      <c r="AQ60" s="201">
        <v>0.000145683902150605</v>
      </c>
      <c r="AR60" s="201">
        <v>0.00125248523617106</v>
      </c>
      <c r="AS60" s="201">
        <v>0</v>
      </c>
      <c r="AT60" s="201">
        <v>2.96651762637811e-6</v>
      </c>
      <c r="AU60" s="201">
        <v>2.46273609329689e-5</v>
      </c>
      <c r="AV60" s="201">
        <v>5.69827082966539e-5</v>
      </c>
      <c r="AW60" s="201">
        <v>0.000281843940887912</v>
      </c>
      <c r="AX60" s="201">
        <v>0.000483582305243416</v>
      </c>
      <c r="AY60" s="201">
        <v>0.000373300881125518</v>
      </c>
      <c r="AZ60" s="201">
        <v>0.000556848581295884</v>
      </c>
      <c r="BA60" s="201">
        <v>0.000236299685558768</v>
      </c>
      <c r="BB60" s="204">
        <v>0</v>
      </c>
    </row>
    <row r="61" spans="1:54">
      <c r="A61" s="86" t="s">
        <v>253</v>
      </c>
      <c r="B61" s="200" t="s">
        <v>254</v>
      </c>
      <c r="C61" s="201">
        <v>4.78502740464968e-5</v>
      </c>
      <c r="D61" s="201">
        <v>0.000317337630508527</v>
      </c>
      <c r="E61" s="201">
        <v>0.000177601085636646</v>
      </c>
      <c r="F61" s="201">
        <v>0</v>
      </c>
      <c r="G61" s="201">
        <v>0</v>
      </c>
      <c r="H61" s="201">
        <v>0</v>
      </c>
      <c r="I61" s="201">
        <v>0</v>
      </c>
      <c r="J61" s="201">
        <v>0</v>
      </c>
      <c r="K61" s="201">
        <v>0</v>
      </c>
      <c r="L61" s="201">
        <v>0</v>
      </c>
      <c r="M61" s="201">
        <v>0</v>
      </c>
      <c r="N61" s="201">
        <v>0</v>
      </c>
      <c r="O61" s="201">
        <v>0</v>
      </c>
      <c r="P61" s="201">
        <v>0</v>
      </c>
      <c r="Q61" s="201">
        <v>0</v>
      </c>
      <c r="R61" s="201">
        <v>0</v>
      </c>
      <c r="S61" s="201">
        <v>0</v>
      </c>
      <c r="T61" s="201">
        <v>0</v>
      </c>
      <c r="U61" s="201">
        <v>0</v>
      </c>
      <c r="V61" s="201">
        <v>0</v>
      </c>
      <c r="W61" s="201">
        <v>0</v>
      </c>
      <c r="X61" s="201">
        <v>0.036586289221975</v>
      </c>
      <c r="Y61" s="201">
        <v>0</v>
      </c>
      <c r="Z61" s="201">
        <v>0</v>
      </c>
      <c r="AA61" s="201">
        <v>0</v>
      </c>
      <c r="AB61" s="201">
        <v>0</v>
      </c>
      <c r="AC61" s="201">
        <v>0</v>
      </c>
      <c r="AD61" s="201">
        <v>0</v>
      </c>
      <c r="AE61" s="201">
        <v>0</v>
      </c>
      <c r="AF61" s="201">
        <v>0</v>
      </c>
      <c r="AG61" s="201">
        <v>0</v>
      </c>
      <c r="AH61" s="201">
        <v>0</v>
      </c>
      <c r="AI61" s="201">
        <v>0.000571247561542987</v>
      </c>
      <c r="AJ61" s="201">
        <v>0.000979892689533751</v>
      </c>
      <c r="AK61" s="201">
        <v>0.00747319863180642</v>
      </c>
      <c r="AL61" s="201">
        <v>0</v>
      </c>
      <c r="AM61" s="201">
        <v>0</v>
      </c>
      <c r="AN61" s="201">
        <v>0</v>
      </c>
      <c r="AO61" s="201">
        <v>0</v>
      </c>
      <c r="AP61" s="201">
        <v>0</v>
      </c>
      <c r="AQ61" s="201">
        <v>0</v>
      </c>
      <c r="AR61" s="201">
        <v>0</v>
      </c>
      <c r="AS61" s="201">
        <v>0</v>
      </c>
      <c r="AT61" s="201">
        <v>0</v>
      </c>
      <c r="AU61" s="201">
        <v>0</v>
      </c>
      <c r="AV61" s="201">
        <v>0.000298962134068317</v>
      </c>
      <c r="AW61" s="201">
        <v>0</v>
      </c>
      <c r="AX61" s="201">
        <v>0</v>
      </c>
      <c r="AY61" s="201">
        <v>3.8698095018915e-5</v>
      </c>
      <c r="AZ61" s="201">
        <v>0</v>
      </c>
      <c r="BA61" s="201">
        <v>0</v>
      </c>
      <c r="BB61" s="204">
        <v>0</v>
      </c>
    </row>
    <row r="62" spans="1:54">
      <c r="A62" s="86" t="s">
        <v>255</v>
      </c>
      <c r="B62" s="200" t="s">
        <v>256</v>
      </c>
      <c r="C62" s="201">
        <v>0.000447714071000237</v>
      </c>
      <c r="D62" s="201">
        <v>0.00136939160415654</v>
      </c>
      <c r="E62" s="201">
        <v>0.000876222896944129</v>
      </c>
      <c r="F62" s="201">
        <v>0</v>
      </c>
      <c r="G62" s="201">
        <v>0</v>
      </c>
      <c r="H62" s="201">
        <v>0</v>
      </c>
      <c r="I62" s="201">
        <v>0</v>
      </c>
      <c r="J62" s="201">
        <v>0</v>
      </c>
      <c r="K62" s="201">
        <v>0</v>
      </c>
      <c r="L62" s="201">
        <v>0</v>
      </c>
      <c r="M62" s="201">
        <v>0</v>
      </c>
      <c r="N62" s="201">
        <v>0</v>
      </c>
      <c r="O62" s="201">
        <v>0</v>
      </c>
      <c r="P62" s="201">
        <v>0</v>
      </c>
      <c r="Q62" s="201">
        <v>0</v>
      </c>
      <c r="R62" s="201">
        <v>0</v>
      </c>
      <c r="S62" s="201">
        <v>0</v>
      </c>
      <c r="T62" s="201">
        <v>0</v>
      </c>
      <c r="U62" s="201">
        <v>0</v>
      </c>
      <c r="V62" s="201">
        <v>0</v>
      </c>
      <c r="W62" s="201">
        <v>0</v>
      </c>
      <c r="X62" s="201">
        <v>0.000376729269967527</v>
      </c>
      <c r="Y62" s="201">
        <v>0</v>
      </c>
      <c r="Z62" s="201">
        <v>0</v>
      </c>
      <c r="AA62" s="201">
        <v>0</v>
      </c>
      <c r="AB62" s="201">
        <v>0</v>
      </c>
      <c r="AC62" s="201">
        <v>0</v>
      </c>
      <c r="AD62" s="201">
        <v>0</v>
      </c>
      <c r="AE62" s="201">
        <v>0</v>
      </c>
      <c r="AF62" s="201">
        <v>0</v>
      </c>
      <c r="AG62" s="201">
        <v>0</v>
      </c>
      <c r="AH62" s="201">
        <v>0</v>
      </c>
      <c r="AI62" s="201">
        <v>0.00330119844389545</v>
      </c>
      <c r="AJ62" s="201">
        <v>0.0134780061621115</v>
      </c>
      <c r="AK62" s="201">
        <v>0.0354224258595535</v>
      </c>
      <c r="AL62" s="201">
        <v>0</v>
      </c>
      <c r="AM62" s="201">
        <v>0</v>
      </c>
      <c r="AN62" s="201">
        <v>0</v>
      </c>
      <c r="AO62" s="201">
        <v>0</v>
      </c>
      <c r="AP62" s="201">
        <v>0.000239563628613141</v>
      </c>
      <c r="AQ62" s="201">
        <v>0</v>
      </c>
      <c r="AR62" s="201">
        <v>0</v>
      </c>
      <c r="AS62" s="201">
        <v>0</v>
      </c>
      <c r="AT62" s="201">
        <v>0</v>
      </c>
      <c r="AU62" s="201">
        <v>0</v>
      </c>
      <c r="AV62" s="201">
        <v>0.000999187108823076</v>
      </c>
      <c r="AW62" s="201">
        <v>0</v>
      </c>
      <c r="AX62" s="201">
        <v>0</v>
      </c>
      <c r="AY62" s="201">
        <v>6.4368620185033e-5</v>
      </c>
      <c r="AZ62" s="201">
        <v>0</v>
      </c>
      <c r="BA62" s="201">
        <v>0.00159518183332984</v>
      </c>
      <c r="BB62" s="204">
        <v>0</v>
      </c>
    </row>
    <row r="63" spans="1:54">
      <c r="A63" s="86" t="s">
        <v>257</v>
      </c>
      <c r="B63" s="200" t="s">
        <v>258</v>
      </c>
      <c r="C63" s="201">
        <v>0.00202594779522856</v>
      </c>
      <c r="D63" s="201">
        <v>0.0109478207870404</v>
      </c>
      <c r="E63" s="201">
        <v>0.000604859515534572</v>
      </c>
      <c r="F63" s="201">
        <v>0</v>
      </c>
      <c r="G63" s="201">
        <v>0.000892558510963902</v>
      </c>
      <c r="H63" s="201">
        <v>1.58189853382464e-6</v>
      </c>
      <c r="I63" s="201">
        <v>0.00193009304651313</v>
      </c>
      <c r="J63" s="201">
        <v>0.0209645372643519</v>
      </c>
      <c r="K63" s="201">
        <v>0</v>
      </c>
      <c r="L63" s="201">
        <v>0</v>
      </c>
      <c r="M63" s="201">
        <v>0</v>
      </c>
      <c r="N63" s="201">
        <v>0</v>
      </c>
      <c r="O63" s="201">
        <v>0</v>
      </c>
      <c r="P63" s="201">
        <v>0.000859246066261382</v>
      </c>
      <c r="Q63" s="201">
        <v>0</v>
      </c>
      <c r="R63" s="201">
        <v>0</v>
      </c>
      <c r="S63" s="201">
        <v>0</v>
      </c>
      <c r="T63" s="201">
        <v>0.00207857889698412</v>
      </c>
      <c r="U63" s="201">
        <v>0.00321917973677293</v>
      </c>
      <c r="V63" s="201">
        <v>0.000910560266305997</v>
      </c>
      <c r="W63" s="201">
        <v>0.00349438105266558</v>
      </c>
      <c r="X63" s="201">
        <v>0.0256499572742078</v>
      </c>
      <c r="Y63" s="201">
        <v>0.00143905414295165</v>
      </c>
      <c r="Z63" s="201">
        <v>0.000737345859113916</v>
      </c>
      <c r="AA63" s="201">
        <v>1.21822558870921e-5</v>
      </c>
      <c r="AB63" s="201">
        <v>0.00204847286479686</v>
      </c>
      <c r="AC63" s="201">
        <v>0.000824670537492699</v>
      </c>
      <c r="AD63" s="201">
        <v>0.00782697522055405</v>
      </c>
      <c r="AE63" s="201">
        <v>0.000651766539997595</v>
      </c>
      <c r="AF63" s="201">
        <v>0.000888820267573982</v>
      </c>
      <c r="AG63" s="201">
        <v>0.00472040902118075</v>
      </c>
      <c r="AH63" s="201">
        <v>0.000876500151102529</v>
      </c>
      <c r="AI63" s="201">
        <v>0.000188003094217176</v>
      </c>
      <c r="AJ63" s="201">
        <v>0.000609970166781717</v>
      </c>
      <c r="AK63" s="201">
        <v>0.0223087470659795</v>
      </c>
      <c r="AL63" s="201">
        <v>6.54155905737915e-5</v>
      </c>
      <c r="AM63" s="201">
        <v>0</v>
      </c>
      <c r="AN63" s="201">
        <v>0</v>
      </c>
      <c r="AO63" s="201">
        <v>0</v>
      </c>
      <c r="AP63" s="201">
        <v>0</v>
      </c>
      <c r="AQ63" s="201">
        <v>0.00310138843339239</v>
      </c>
      <c r="AR63" s="201">
        <v>0.00195520082992047</v>
      </c>
      <c r="AS63" s="201">
        <v>0</v>
      </c>
      <c r="AT63" s="201">
        <v>0</v>
      </c>
      <c r="AU63" s="201">
        <v>0</v>
      </c>
      <c r="AV63" s="201">
        <v>0.000434045035823955</v>
      </c>
      <c r="AW63" s="201">
        <v>2.44306661176056e-6</v>
      </c>
      <c r="AX63" s="201">
        <v>3.8159430279726e-5</v>
      </c>
      <c r="AY63" s="201">
        <v>0.000246520727518641</v>
      </c>
      <c r="AZ63" s="201">
        <v>0.000144432817897012</v>
      </c>
      <c r="BA63" s="201">
        <v>0.000160257506283127</v>
      </c>
      <c r="BB63" s="204">
        <v>0</v>
      </c>
    </row>
    <row r="64" spans="1:54">
      <c r="A64" s="86" t="s">
        <v>259</v>
      </c>
      <c r="B64" s="200" t="s">
        <v>260</v>
      </c>
      <c r="C64" s="201">
        <v>0.00025211562173055</v>
      </c>
      <c r="D64" s="201">
        <v>0.000710696203431964</v>
      </c>
      <c r="E64" s="201">
        <v>0.000297755460113733</v>
      </c>
      <c r="F64" s="201">
        <v>0.000332283896856399</v>
      </c>
      <c r="G64" s="201">
        <v>0.00130127682033804</v>
      </c>
      <c r="H64" s="201">
        <v>0.00038247526272107</v>
      </c>
      <c r="I64" s="201">
        <v>3.26502910146726e-5</v>
      </c>
      <c r="J64" s="201">
        <v>0</v>
      </c>
      <c r="K64" s="201">
        <v>0</v>
      </c>
      <c r="L64" s="201">
        <v>0</v>
      </c>
      <c r="M64" s="201">
        <v>0</v>
      </c>
      <c r="N64" s="201">
        <v>0</v>
      </c>
      <c r="O64" s="201">
        <v>0</v>
      </c>
      <c r="P64" s="201">
        <v>0.000562062082885674</v>
      </c>
      <c r="Q64" s="201">
        <v>0</v>
      </c>
      <c r="R64" s="201">
        <v>0</v>
      </c>
      <c r="S64" s="201">
        <v>0</v>
      </c>
      <c r="T64" s="201">
        <v>0</v>
      </c>
      <c r="U64" s="201">
        <v>0</v>
      </c>
      <c r="V64" s="201">
        <v>1.01055642697805e-5</v>
      </c>
      <c r="W64" s="201">
        <v>0.0058822824251973</v>
      </c>
      <c r="X64" s="201">
        <v>0.00461223208414491</v>
      </c>
      <c r="Y64" s="201">
        <v>0.0279641724203707</v>
      </c>
      <c r="Z64" s="201">
        <v>0.0654880028371453</v>
      </c>
      <c r="AA64" s="201">
        <v>0.000569687843004779</v>
      </c>
      <c r="AB64" s="201">
        <v>0.0131443889624864</v>
      </c>
      <c r="AC64" s="201">
        <v>0.028521842200563</v>
      </c>
      <c r="AD64" s="201">
        <v>0.0138059495161672</v>
      </c>
      <c r="AE64" s="201">
        <v>0.0349581449561272</v>
      </c>
      <c r="AF64" s="201">
        <v>0.00782967964699466</v>
      </c>
      <c r="AG64" s="201">
        <v>0.00754315769640368</v>
      </c>
      <c r="AH64" s="201">
        <v>0.00355720462650874</v>
      </c>
      <c r="AI64" s="201">
        <v>0.000141271821642978</v>
      </c>
      <c r="AJ64" s="201">
        <v>0.00056279246528921</v>
      </c>
      <c r="AK64" s="201">
        <v>0.0074811084332102</v>
      </c>
      <c r="AL64" s="201">
        <v>0.000695158422059293</v>
      </c>
      <c r="AM64" s="201">
        <v>1.58667299936072e-6</v>
      </c>
      <c r="AN64" s="201">
        <v>0</v>
      </c>
      <c r="AO64" s="201">
        <v>0</v>
      </c>
      <c r="AP64" s="201">
        <v>3.20652862466053e-5</v>
      </c>
      <c r="AQ64" s="201">
        <v>0</v>
      </c>
      <c r="AR64" s="201">
        <v>0</v>
      </c>
      <c r="AS64" s="201">
        <v>0</v>
      </c>
      <c r="AT64" s="201">
        <v>8.22552004424938e-6</v>
      </c>
      <c r="AU64" s="201">
        <v>0</v>
      </c>
      <c r="AV64" s="201">
        <v>0</v>
      </c>
      <c r="AW64" s="201">
        <v>1.9499759590603e-5</v>
      </c>
      <c r="AX64" s="201">
        <v>0.000292315283981701</v>
      </c>
      <c r="AY64" s="201">
        <v>5.58935278942983e-5</v>
      </c>
      <c r="AZ64" s="201">
        <v>0</v>
      </c>
      <c r="BA64" s="201">
        <v>0</v>
      </c>
      <c r="BB64" s="204">
        <v>0</v>
      </c>
    </row>
    <row r="65" spans="1:54">
      <c r="A65" s="86" t="s">
        <v>261</v>
      </c>
      <c r="B65" s="200" t="s">
        <v>262</v>
      </c>
      <c r="C65" s="201">
        <v>0</v>
      </c>
      <c r="D65" s="201">
        <v>0</v>
      </c>
      <c r="E65" s="201">
        <v>0</v>
      </c>
      <c r="F65" s="201">
        <v>0</v>
      </c>
      <c r="G65" s="201">
        <v>0</v>
      </c>
      <c r="H65" s="201">
        <v>0</v>
      </c>
      <c r="I65" s="201">
        <v>0</v>
      </c>
      <c r="J65" s="201">
        <v>0</v>
      </c>
      <c r="K65" s="201">
        <v>0</v>
      </c>
      <c r="L65" s="201">
        <v>0</v>
      </c>
      <c r="M65" s="201">
        <v>0</v>
      </c>
      <c r="N65" s="201">
        <v>0</v>
      </c>
      <c r="O65" s="201">
        <v>0</v>
      </c>
      <c r="P65" s="201">
        <v>0</v>
      </c>
      <c r="Q65" s="201">
        <v>0</v>
      </c>
      <c r="R65" s="201">
        <v>0</v>
      </c>
      <c r="S65" s="201">
        <v>0</v>
      </c>
      <c r="T65" s="201">
        <v>0</v>
      </c>
      <c r="U65" s="201">
        <v>0</v>
      </c>
      <c r="V65" s="201">
        <v>0</v>
      </c>
      <c r="W65" s="201">
        <v>0</v>
      </c>
      <c r="X65" s="201">
        <v>1.39654510349805e-5</v>
      </c>
      <c r="Y65" s="201">
        <v>0.000613568301900571</v>
      </c>
      <c r="Z65" s="201">
        <v>0</v>
      </c>
      <c r="AA65" s="201">
        <v>0</v>
      </c>
      <c r="AB65" s="201">
        <v>0</v>
      </c>
      <c r="AC65" s="201">
        <v>1.0280350679555e-6</v>
      </c>
      <c r="AD65" s="201">
        <v>2.88382611508198e-6</v>
      </c>
      <c r="AE65" s="201">
        <v>0</v>
      </c>
      <c r="AF65" s="201">
        <v>0</v>
      </c>
      <c r="AG65" s="201">
        <v>0</v>
      </c>
      <c r="AH65" s="201">
        <v>0</v>
      </c>
      <c r="AI65" s="201">
        <v>0</v>
      </c>
      <c r="AJ65" s="201">
        <v>0</v>
      </c>
      <c r="AK65" s="201">
        <v>0</v>
      </c>
      <c r="AL65" s="201">
        <v>0</v>
      </c>
      <c r="AM65" s="201">
        <v>0</v>
      </c>
      <c r="AN65" s="201">
        <v>0</v>
      </c>
      <c r="AO65" s="201">
        <v>0</v>
      </c>
      <c r="AP65" s="201">
        <v>0</v>
      </c>
      <c r="AQ65" s="201">
        <v>0</v>
      </c>
      <c r="AR65" s="201">
        <v>0</v>
      </c>
      <c r="AS65" s="201">
        <v>0</v>
      </c>
      <c r="AT65" s="201">
        <v>0</v>
      </c>
      <c r="AU65" s="201">
        <v>0</v>
      </c>
      <c r="AV65" s="201">
        <v>0</v>
      </c>
      <c r="AW65" s="201">
        <v>1.16189379094661e-7</v>
      </c>
      <c r="AX65" s="201">
        <v>0</v>
      </c>
      <c r="AY65" s="201">
        <v>0</v>
      </c>
      <c r="AZ65" s="201">
        <v>0</v>
      </c>
      <c r="BA65" s="201">
        <v>0</v>
      </c>
      <c r="BB65" s="204">
        <v>0</v>
      </c>
    </row>
    <row r="66" spans="1:54">
      <c r="A66" s="86" t="s">
        <v>263</v>
      </c>
      <c r="B66" s="200" t="s">
        <v>264</v>
      </c>
      <c r="C66" s="201">
        <v>0</v>
      </c>
      <c r="D66" s="201">
        <v>0</v>
      </c>
      <c r="E66" s="201">
        <v>0</v>
      </c>
      <c r="F66" s="201">
        <v>0</v>
      </c>
      <c r="G66" s="201">
        <v>0</v>
      </c>
      <c r="H66" s="201">
        <v>0.000178662471725904</v>
      </c>
      <c r="I66" s="201">
        <v>0.00012167888055315</v>
      </c>
      <c r="J66" s="201">
        <v>0</v>
      </c>
      <c r="K66" s="201">
        <v>0</v>
      </c>
      <c r="L66" s="201">
        <v>0</v>
      </c>
      <c r="M66" s="201">
        <v>0</v>
      </c>
      <c r="N66" s="201">
        <v>0</v>
      </c>
      <c r="O66" s="201">
        <v>0</v>
      </c>
      <c r="P66" s="201">
        <v>0.000201921236870594</v>
      </c>
      <c r="Q66" s="201">
        <v>0.00159734243262167</v>
      </c>
      <c r="R66" s="201">
        <v>0</v>
      </c>
      <c r="S66" s="201">
        <v>0</v>
      </c>
      <c r="T66" s="201">
        <v>1.95580543880626e-5</v>
      </c>
      <c r="U66" s="201">
        <v>0.000340387603852021</v>
      </c>
      <c r="V66" s="201">
        <v>4.34671946625939e-5</v>
      </c>
      <c r="W66" s="201">
        <v>7.20759550856425e-5</v>
      </c>
      <c r="X66" s="201">
        <v>0.000121814536056502</v>
      </c>
      <c r="Y66" s="201">
        <v>0.00880794194148932</v>
      </c>
      <c r="Z66" s="201">
        <v>0.00255322845958366</v>
      </c>
      <c r="AA66" s="201">
        <v>0.000162875462032913</v>
      </c>
      <c r="AB66" s="201">
        <v>0.00943365249645908</v>
      </c>
      <c r="AC66" s="201">
        <v>0.000567910728816417</v>
      </c>
      <c r="AD66" s="201">
        <v>0.000489307510837598</v>
      </c>
      <c r="AE66" s="201">
        <v>0.00370967310668074</v>
      </c>
      <c r="AF66" s="201">
        <v>0.00120453135743076</v>
      </c>
      <c r="AG66" s="201">
        <v>0.00374164523675767</v>
      </c>
      <c r="AH66" s="201">
        <v>0.000326100662139454</v>
      </c>
      <c r="AI66" s="201">
        <v>4.01689373150497e-7</v>
      </c>
      <c r="AJ66" s="201">
        <v>0.000209753139048716</v>
      </c>
      <c r="AK66" s="201">
        <v>0.000350625481961031</v>
      </c>
      <c r="AL66" s="201">
        <v>3.39547595102541e-6</v>
      </c>
      <c r="AM66" s="201">
        <v>2.33663239438394e-7</v>
      </c>
      <c r="AN66" s="201">
        <v>0</v>
      </c>
      <c r="AO66" s="201">
        <v>0</v>
      </c>
      <c r="AP66" s="201">
        <v>0</v>
      </c>
      <c r="AQ66" s="201">
        <v>0</v>
      </c>
      <c r="AR66" s="201">
        <v>0</v>
      </c>
      <c r="AS66" s="201">
        <v>0</v>
      </c>
      <c r="AT66" s="201">
        <v>0</v>
      </c>
      <c r="AU66" s="201">
        <v>0</v>
      </c>
      <c r="AV66" s="201">
        <v>3.55104229892504e-6</v>
      </c>
      <c r="AW66" s="201">
        <v>1.94484817139554e-7</v>
      </c>
      <c r="AX66" s="201">
        <v>0</v>
      </c>
      <c r="AY66" s="201">
        <v>1.29419171336446e-6</v>
      </c>
      <c r="AZ66" s="201">
        <v>0</v>
      </c>
      <c r="BA66" s="201">
        <v>0</v>
      </c>
      <c r="BB66" s="204">
        <v>0</v>
      </c>
    </row>
    <row r="67" spans="1:54">
      <c r="A67" s="86" t="s">
        <v>265</v>
      </c>
      <c r="B67" s="200" t="s">
        <v>266</v>
      </c>
      <c r="C67" s="201">
        <v>0</v>
      </c>
      <c r="D67" s="201">
        <v>0</v>
      </c>
      <c r="E67" s="201">
        <v>0</v>
      </c>
      <c r="F67" s="201">
        <v>0</v>
      </c>
      <c r="G67" s="201">
        <v>0</v>
      </c>
      <c r="H67" s="201">
        <v>0</v>
      </c>
      <c r="I67" s="201">
        <v>0</v>
      </c>
      <c r="J67" s="201">
        <v>0</v>
      </c>
      <c r="K67" s="201">
        <v>0</v>
      </c>
      <c r="L67" s="201">
        <v>2.43300950642519e-5</v>
      </c>
      <c r="M67" s="201">
        <v>0</v>
      </c>
      <c r="N67" s="201">
        <v>0</v>
      </c>
      <c r="O67" s="201">
        <v>0</v>
      </c>
      <c r="P67" s="201">
        <v>0</v>
      </c>
      <c r="Q67" s="201">
        <v>0</v>
      </c>
      <c r="R67" s="201">
        <v>0</v>
      </c>
      <c r="S67" s="201">
        <v>0</v>
      </c>
      <c r="T67" s="201">
        <v>0</v>
      </c>
      <c r="U67" s="201">
        <v>0</v>
      </c>
      <c r="V67" s="201">
        <v>0</v>
      </c>
      <c r="W67" s="201">
        <v>0</v>
      </c>
      <c r="X67" s="201">
        <v>0</v>
      </c>
      <c r="Y67" s="201">
        <v>0.00468250089249858</v>
      </c>
      <c r="Z67" s="201">
        <v>0</v>
      </c>
      <c r="AA67" s="201">
        <v>0</v>
      </c>
      <c r="AB67" s="201">
        <v>0.02070351779803</v>
      </c>
      <c r="AC67" s="201">
        <v>0.0189495264919243</v>
      </c>
      <c r="AD67" s="201">
        <v>0</v>
      </c>
      <c r="AE67" s="201">
        <v>0.0279350152860785</v>
      </c>
      <c r="AF67" s="201">
        <v>6.52273127193054e-5</v>
      </c>
      <c r="AG67" s="201">
        <v>0</v>
      </c>
      <c r="AH67" s="201">
        <v>0.0136759591185576</v>
      </c>
      <c r="AI67" s="201">
        <v>0</v>
      </c>
      <c r="AJ67" s="201">
        <v>0</v>
      </c>
      <c r="AK67" s="201">
        <v>0.000382985093514987</v>
      </c>
      <c r="AL67" s="201">
        <v>0.000892732764053007</v>
      </c>
      <c r="AM67" s="201">
        <v>0</v>
      </c>
      <c r="AN67" s="201">
        <v>0</v>
      </c>
      <c r="AO67" s="201">
        <v>0</v>
      </c>
      <c r="AP67" s="201">
        <v>0</v>
      </c>
      <c r="AQ67" s="201">
        <v>0</v>
      </c>
      <c r="AR67" s="201">
        <v>0</v>
      </c>
      <c r="AS67" s="201">
        <v>0</v>
      </c>
      <c r="AT67" s="201">
        <v>0</v>
      </c>
      <c r="AU67" s="201">
        <v>0</v>
      </c>
      <c r="AV67" s="201">
        <v>0</v>
      </c>
      <c r="AW67" s="201">
        <v>0</v>
      </c>
      <c r="AX67" s="201">
        <v>0</v>
      </c>
      <c r="AY67" s="201">
        <v>0</v>
      </c>
      <c r="AZ67" s="201">
        <v>0</v>
      </c>
      <c r="BA67" s="201">
        <v>0</v>
      </c>
      <c r="BB67" s="204">
        <v>0</v>
      </c>
    </row>
    <row r="68" spans="1:54">
      <c r="A68" s="86" t="s">
        <v>267</v>
      </c>
      <c r="B68" s="200" t="s">
        <v>268</v>
      </c>
      <c r="C68" s="201">
        <v>0.001446761630771</v>
      </c>
      <c r="D68" s="201">
        <v>0.00378136756738157</v>
      </c>
      <c r="E68" s="201">
        <v>0.0022757657911546</v>
      </c>
      <c r="F68" s="201">
        <v>0.000302658462076036</v>
      </c>
      <c r="G68" s="201">
        <v>0.0036548191581012</v>
      </c>
      <c r="H68" s="201">
        <v>0.0135190903605562</v>
      </c>
      <c r="I68" s="201">
        <v>0.0100241725046202</v>
      </c>
      <c r="J68" s="201">
        <v>0.0964431884852379</v>
      </c>
      <c r="K68" s="201">
        <v>0.00106963463462786</v>
      </c>
      <c r="L68" s="201">
        <v>0.00137672278293696</v>
      </c>
      <c r="M68" s="201">
        <v>0.000987296004541128</v>
      </c>
      <c r="N68" s="201">
        <v>0.00146299777571907</v>
      </c>
      <c r="O68" s="201">
        <v>0.0149081060700997</v>
      </c>
      <c r="P68" s="201">
        <v>0.00111581270324842</v>
      </c>
      <c r="Q68" s="201">
        <v>0.00111051065556656</v>
      </c>
      <c r="R68" s="201">
        <v>0.0010925092224847</v>
      </c>
      <c r="S68" s="201">
        <v>0.0016717983276764</v>
      </c>
      <c r="T68" s="201">
        <v>0.00565651296357884</v>
      </c>
      <c r="U68" s="201">
        <v>0.0257541667245388</v>
      </c>
      <c r="V68" s="201">
        <v>0.00609592549148915</v>
      </c>
      <c r="W68" s="201">
        <v>0.00182364420340298</v>
      </c>
      <c r="X68" s="201">
        <v>0.00272282061651128</v>
      </c>
      <c r="Y68" s="201">
        <v>0.0259396833245298</v>
      </c>
      <c r="Z68" s="201">
        <v>0.0791196750599897</v>
      </c>
      <c r="AA68" s="201">
        <v>0.0150605487425545</v>
      </c>
      <c r="AB68" s="201">
        <v>0.0350779059511255</v>
      </c>
      <c r="AC68" s="201">
        <v>0.0437070126039249</v>
      </c>
      <c r="AD68" s="201">
        <v>0.0278971827464999</v>
      </c>
      <c r="AE68" s="201">
        <v>0.0275116034352045</v>
      </c>
      <c r="AF68" s="201">
        <v>0.0362694123358275</v>
      </c>
      <c r="AG68" s="201">
        <v>0.0210132450548961</v>
      </c>
      <c r="AH68" s="201">
        <v>0.0284817504402268</v>
      </c>
      <c r="AI68" s="201">
        <v>0.0055245479303163</v>
      </c>
      <c r="AJ68" s="201">
        <v>0.0119807524740971</v>
      </c>
      <c r="AK68" s="201">
        <v>0.0324092521303511</v>
      </c>
      <c r="AL68" s="201">
        <v>0.000941121973993957</v>
      </c>
      <c r="AM68" s="201">
        <v>0.000119830426324255</v>
      </c>
      <c r="AN68" s="201">
        <v>2.73975305680373e-5</v>
      </c>
      <c r="AO68" s="201">
        <v>0</v>
      </c>
      <c r="AP68" s="201">
        <v>8.88151690730172e-5</v>
      </c>
      <c r="AQ68" s="201">
        <v>0.00165589111362506</v>
      </c>
      <c r="AR68" s="201">
        <v>0.0043898849006073</v>
      </c>
      <c r="AS68" s="201">
        <v>7.4429746540331e-5</v>
      </c>
      <c r="AT68" s="201">
        <v>2.14961967038417e-5</v>
      </c>
      <c r="AU68" s="201">
        <v>0</v>
      </c>
      <c r="AV68" s="201">
        <v>0.000320959333674101</v>
      </c>
      <c r="AW68" s="201">
        <v>6.01865239938739e-5</v>
      </c>
      <c r="AX68" s="201">
        <v>0.000662820180680809</v>
      </c>
      <c r="AY68" s="201">
        <v>0.000891847402066228</v>
      </c>
      <c r="AZ68" s="201">
        <v>0</v>
      </c>
      <c r="BA68" s="201">
        <v>0.000462812326745064</v>
      </c>
      <c r="BB68" s="204">
        <v>0</v>
      </c>
    </row>
    <row r="69" spans="1:54">
      <c r="A69" s="86" t="s">
        <v>269</v>
      </c>
      <c r="B69" s="200" t="s">
        <v>270</v>
      </c>
      <c r="C69" s="201">
        <v>0</v>
      </c>
      <c r="D69" s="201">
        <v>0</v>
      </c>
      <c r="E69" s="201">
        <v>0</v>
      </c>
      <c r="F69" s="201">
        <v>0</v>
      </c>
      <c r="G69" s="201">
        <v>0</v>
      </c>
      <c r="H69" s="201">
        <v>0</v>
      </c>
      <c r="I69" s="201">
        <v>0</v>
      </c>
      <c r="J69" s="201">
        <v>0</v>
      </c>
      <c r="K69" s="201">
        <v>0</v>
      </c>
      <c r="L69" s="201">
        <v>0</v>
      </c>
      <c r="M69" s="201">
        <v>0</v>
      </c>
      <c r="N69" s="201">
        <v>0</v>
      </c>
      <c r="O69" s="201">
        <v>0</v>
      </c>
      <c r="P69" s="201">
        <v>0</v>
      </c>
      <c r="Q69" s="201">
        <v>0</v>
      </c>
      <c r="R69" s="201">
        <v>0</v>
      </c>
      <c r="S69" s="201">
        <v>0</v>
      </c>
      <c r="T69" s="201">
        <v>0</v>
      </c>
      <c r="U69" s="201">
        <v>0</v>
      </c>
      <c r="V69" s="201">
        <v>0</v>
      </c>
      <c r="W69" s="201">
        <v>0</v>
      </c>
      <c r="X69" s="201">
        <v>0</v>
      </c>
      <c r="Y69" s="201">
        <v>0</v>
      </c>
      <c r="Z69" s="201">
        <v>0</v>
      </c>
      <c r="AA69" s="201">
        <v>0.00169388918168482</v>
      </c>
      <c r="AB69" s="201">
        <v>0</v>
      </c>
      <c r="AC69" s="201">
        <v>1.30064144693533e-5</v>
      </c>
      <c r="AD69" s="201">
        <v>0</v>
      </c>
      <c r="AE69" s="201">
        <v>2.73312108177251e-6</v>
      </c>
      <c r="AF69" s="201">
        <v>1.1371774665558e-7</v>
      </c>
      <c r="AG69" s="201">
        <v>0</v>
      </c>
      <c r="AH69" s="201">
        <v>0.000169897751576242</v>
      </c>
      <c r="AI69" s="201">
        <v>7.82057866195208e-6</v>
      </c>
      <c r="AJ69" s="201">
        <v>2.90293487804078e-5</v>
      </c>
      <c r="AK69" s="201">
        <v>0</v>
      </c>
      <c r="AL69" s="201">
        <v>2.60207788696525e-5</v>
      </c>
      <c r="AM69" s="201">
        <v>0</v>
      </c>
      <c r="AN69" s="201">
        <v>0</v>
      </c>
      <c r="AO69" s="201">
        <v>0</v>
      </c>
      <c r="AP69" s="201">
        <v>4.36008807798086e-5</v>
      </c>
      <c r="AQ69" s="201">
        <v>3.20058617406912e-6</v>
      </c>
      <c r="AR69" s="201">
        <v>0</v>
      </c>
      <c r="AS69" s="201">
        <v>3.5047362875001e-6</v>
      </c>
      <c r="AT69" s="201">
        <v>0.00126708493943887</v>
      </c>
      <c r="AU69" s="201">
        <v>7.23221381331576e-5</v>
      </c>
      <c r="AV69" s="201">
        <v>1.88757865328718e-7</v>
      </c>
      <c r="AW69" s="201">
        <v>0.000190449100932591</v>
      </c>
      <c r="AX69" s="201">
        <v>0.000145316166987773</v>
      </c>
      <c r="AY69" s="201">
        <v>0.000234231555964674</v>
      </c>
      <c r="AZ69" s="201">
        <v>9.61349841623626e-5</v>
      </c>
      <c r="BA69" s="201">
        <v>0.000256486947833057</v>
      </c>
      <c r="BB69" s="204">
        <v>0</v>
      </c>
    </row>
    <row r="70" spans="1:54">
      <c r="A70" s="86" t="s">
        <v>271</v>
      </c>
      <c r="B70" s="200" t="s">
        <v>272</v>
      </c>
      <c r="C70" s="201">
        <v>0</v>
      </c>
      <c r="D70" s="201">
        <v>0</v>
      </c>
      <c r="E70" s="201">
        <v>0</v>
      </c>
      <c r="F70" s="201">
        <v>0</v>
      </c>
      <c r="G70" s="201">
        <v>0</v>
      </c>
      <c r="H70" s="201">
        <v>0</v>
      </c>
      <c r="I70" s="201">
        <v>0</v>
      </c>
      <c r="J70" s="201">
        <v>0</v>
      </c>
      <c r="K70" s="201">
        <v>0</v>
      </c>
      <c r="L70" s="201">
        <v>0</v>
      </c>
      <c r="M70" s="201">
        <v>0</v>
      </c>
      <c r="N70" s="201">
        <v>0</v>
      </c>
      <c r="O70" s="201">
        <v>0</v>
      </c>
      <c r="P70" s="201">
        <v>0</v>
      </c>
      <c r="Q70" s="201">
        <v>0.0143925277270221</v>
      </c>
      <c r="R70" s="201">
        <v>0</v>
      </c>
      <c r="S70" s="201">
        <v>0</v>
      </c>
      <c r="T70" s="201">
        <v>0</v>
      </c>
      <c r="U70" s="201">
        <v>0</v>
      </c>
      <c r="V70" s="201">
        <v>0</v>
      </c>
      <c r="W70" s="201">
        <v>0</v>
      </c>
      <c r="X70" s="201">
        <v>0</v>
      </c>
      <c r="Y70" s="201">
        <v>0</v>
      </c>
      <c r="Z70" s="201">
        <v>0</v>
      </c>
      <c r="AA70" s="201">
        <v>0.103738007240879</v>
      </c>
      <c r="AB70" s="201">
        <v>0.00418072439681411</v>
      </c>
      <c r="AC70" s="201">
        <v>0.00117511556783295</v>
      </c>
      <c r="AD70" s="201">
        <v>0.000191391568595034</v>
      </c>
      <c r="AE70" s="201">
        <v>0.00373505392323141</v>
      </c>
      <c r="AF70" s="201">
        <v>2.62582011700656e-7</v>
      </c>
      <c r="AG70" s="201">
        <v>0.000611887507997804</v>
      </c>
      <c r="AH70" s="201">
        <v>0.00463325341235574</v>
      </c>
      <c r="AI70" s="201">
        <v>0.000407461422532684</v>
      </c>
      <c r="AJ70" s="201">
        <v>0</v>
      </c>
      <c r="AK70" s="201">
        <v>0</v>
      </c>
      <c r="AL70" s="201">
        <v>7.38814686728788e-5</v>
      </c>
      <c r="AM70" s="201">
        <v>0</v>
      </c>
      <c r="AN70" s="201">
        <v>0</v>
      </c>
      <c r="AO70" s="201">
        <v>0</v>
      </c>
      <c r="AP70" s="201">
        <v>0.003826932880467</v>
      </c>
      <c r="AQ70" s="201">
        <v>0</v>
      </c>
      <c r="AR70" s="201">
        <v>0</v>
      </c>
      <c r="AS70" s="201">
        <v>0</v>
      </c>
      <c r="AT70" s="201">
        <v>0.00281112267818241</v>
      </c>
      <c r="AU70" s="201">
        <v>0</v>
      </c>
      <c r="AV70" s="201">
        <v>0</v>
      </c>
      <c r="AW70" s="201">
        <v>7.27465314523429e-6</v>
      </c>
      <c r="AX70" s="201">
        <v>0</v>
      </c>
      <c r="AY70" s="201">
        <v>8.80188685419097e-5</v>
      </c>
      <c r="AZ70" s="201">
        <v>0</v>
      </c>
      <c r="BA70" s="201">
        <v>0.00135350880754728</v>
      </c>
      <c r="BB70" s="204">
        <v>0</v>
      </c>
    </row>
    <row r="71" spans="1:54">
      <c r="A71" s="86" t="s">
        <v>273</v>
      </c>
      <c r="B71" s="200" t="s">
        <v>274</v>
      </c>
      <c r="C71" s="201">
        <v>0</v>
      </c>
      <c r="D71" s="201">
        <v>0</v>
      </c>
      <c r="E71" s="201">
        <v>0</v>
      </c>
      <c r="F71" s="201">
        <v>0</v>
      </c>
      <c r="G71" s="201">
        <v>0</v>
      </c>
      <c r="H71" s="201">
        <v>0</v>
      </c>
      <c r="I71" s="201">
        <v>0</v>
      </c>
      <c r="J71" s="201">
        <v>0</v>
      </c>
      <c r="K71" s="201">
        <v>0</v>
      </c>
      <c r="L71" s="201">
        <v>0</v>
      </c>
      <c r="M71" s="201">
        <v>0</v>
      </c>
      <c r="N71" s="201">
        <v>0</v>
      </c>
      <c r="O71" s="201">
        <v>0</v>
      </c>
      <c r="P71" s="201">
        <v>0</v>
      </c>
      <c r="Q71" s="201">
        <v>0</v>
      </c>
      <c r="R71" s="201">
        <v>0</v>
      </c>
      <c r="S71" s="201">
        <v>0</v>
      </c>
      <c r="T71" s="201">
        <v>0</v>
      </c>
      <c r="U71" s="201">
        <v>0</v>
      </c>
      <c r="V71" s="201">
        <v>0</v>
      </c>
      <c r="W71" s="201">
        <v>0</v>
      </c>
      <c r="X71" s="201">
        <v>0</v>
      </c>
      <c r="Y71" s="201">
        <v>0</v>
      </c>
      <c r="Z71" s="201">
        <v>0</v>
      </c>
      <c r="AA71" s="201">
        <v>0.00487024535279362</v>
      </c>
      <c r="AB71" s="201">
        <v>9.58953666704386e-6</v>
      </c>
      <c r="AC71" s="201">
        <v>0</v>
      </c>
      <c r="AD71" s="201">
        <v>2.96548106447175e-5</v>
      </c>
      <c r="AE71" s="201">
        <v>0</v>
      </c>
      <c r="AF71" s="201">
        <v>8.67208964447738e-7</v>
      </c>
      <c r="AG71" s="201">
        <v>9.93548920151086e-6</v>
      </c>
      <c r="AH71" s="201">
        <v>0</v>
      </c>
      <c r="AI71" s="201">
        <v>0</v>
      </c>
      <c r="AJ71" s="201">
        <v>0</v>
      </c>
      <c r="AK71" s="201">
        <v>2.22802257894034e-6</v>
      </c>
      <c r="AL71" s="201">
        <v>6.27459715509621e-6</v>
      </c>
      <c r="AM71" s="201">
        <v>0</v>
      </c>
      <c r="AN71" s="201">
        <v>0</v>
      </c>
      <c r="AO71" s="201">
        <v>0</v>
      </c>
      <c r="AP71" s="201">
        <v>0</v>
      </c>
      <c r="AQ71" s="201">
        <v>0</v>
      </c>
      <c r="AR71" s="201">
        <v>0</v>
      </c>
      <c r="AS71" s="201">
        <v>1.07932786681045e-5</v>
      </c>
      <c r="AT71" s="201">
        <v>7.83427629712488e-7</v>
      </c>
      <c r="AU71" s="201">
        <v>6.31003401517991e-5</v>
      </c>
      <c r="AV71" s="201">
        <v>0</v>
      </c>
      <c r="AW71" s="201">
        <v>2.49505353320687e-5</v>
      </c>
      <c r="AX71" s="201">
        <v>0.00108820433804505</v>
      </c>
      <c r="AY71" s="201">
        <v>7.14213457689028e-6</v>
      </c>
      <c r="AZ71" s="201">
        <v>0</v>
      </c>
      <c r="BA71" s="201">
        <v>0.000739666010011953</v>
      </c>
      <c r="BB71" s="204">
        <v>0</v>
      </c>
    </row>
    <row r="72" spans="1:54">
      <c r="A72" s="86" t="s">
        <v>275</v>
      </c>
      <c r="B72" s="200" t="s">
        <v>276</v>
      </c>
      <c r="C72" s="201">
        <v>0</v>
      </c>
      <c r="D72" s="201">
        <v>0</v>
      </c>
      <c r="E72" s="201">
        <v>0</v>
      </c>
      <c r="F72" s="201">
        <v>0</v>
      </c>
      <c r="G72" s="201">
        <v>0</v>
      </c>
      <c r="H72" s="201">
        <v>4.20083354943452e-5</v>
      </c>
      <c r="I72" s="201">
        <v>0</v>
      </c>
      <c r="J72" s="201">
        <v>0</v>
      </c>
      <c r="K72" s="201">
        <v>0</v>
      </c>
      <c r="L72" s="201">
        <v>0</v>
      </c>
      <c r="M72" s="201">
        <v>0</v>
      </c>
      <c r="N72" s="201">
        <v>0</v>
      </c>
      <c r="O72" s="201">
        <v>0</v>
      </c>
      <c r="P72" s="201">
        <v>0</v>
      </c>
      <c r="Q72" s="201">
        <v>0.00549948892676717</v>
      </c>
      <c r="R72" s="201">
        <v>0</v>
      </c>
      <c r="S72" s="201">
        <v>0</v>
      </c>
      <c r="T72" s="201">
        <v>0</v>
      </c>
      <c r="U72" s="201">
        <v>0</v>
      </c>
      <c r="V72" s="201">
        <v>0</v>
      </c>
      <c r="W72" s="201">
        <v>0</v>
      </c>
      <c r="X72" s="201">
        <v>0</v>
      </c>
      <c r="Y72" s="201">
        <v>0</v>
      </c>
      <c r="Z72" s="201">
        <v>0</v>
      </c>
      <c r="AA72" s="201">
        <v>0.0168458667376748</v>
      </c>
      <c r="AB72" s="201">
        <v>0.000170922587394622</v>
      </c>
      <c r="AC72" s="201">
        <v>0.00114796682203452</v>
      </c>
      <c r="AD72" s="201">
        <v>0.000359505341212613</v>
      </c>
      <c r="AE72" s="201">
        <v>0</v>
      </c>
      <c r="AF72" s="201">
        <v>7.91466989870018e-5</v>
      </c>
      <c r="AG72" s="201">
        <v>0.000111701456599758</v>
      </c>
      <c r="AH72" s="201">
        <v>0.00103428951909325</v>
      </c>
      <c r="AI72" s="201">
        <v>4.73730592507489e-6</v>
      </c>
      <c r="AJ72" s="201">
        <v>1.3537686519935e-5</v>
      </c>
      <c r="AK72" s="201">
        <v>0.000252933986142334</v>
      </c>
      <c r="AL72" s="201">
        <v>2.54197563945133e-5</v>
      </c>
      <c r="AM72" s="201">
        <v>0</v>
      </c>
      <c r="AN72" s="201">
        <v>0</v>
      </c>
      <c r="AO72" s="201">
        <v>0</v>
      </c>
      <c r="AP72" s="201">
        <v>3.53502223006945e-5</v>
      </c>
      <c r="AQ72" s="201">
        <v>0</v>
      </c>
      <c r="AR72" s="201">
        <v>0</v>
      </c>
      <c r="AS72" s="201">
        <v>0</v>
      </c>
      <c r="AT72" s="201">
        <v>3.39870241710608e-5</v>
      </c>
      <c r="AU72" s="201">
        <v>0</v>
      </c>
      <c r="AV72" s="201">
        <v>0</v>
      </c>
      <c r="AW72" s="201">
        <v>0.000663311553813073</v>
      </c>
      <c r="AX72" s="201">
        <v>0</v>
      </c>
      <c r="AY72" s="201">
        <v>9.63553722935242e-5</v>
      </c>
      <c r="AZ72" s="201">
        <v>3.02401462677435e-5</v>
      </c>
      <c r="BA72" s="201">
        <v>7.18608952466242e-5</v>
      </c>
      <c r="BB72" s="204">
        <v>0</v>
      </c>
    </row>
    <row r="73" spans="1:54">
      <c r="A73" s="86" t="s">
        <v>277</v>
      </c>
      <c r="B73" s="200" t="s">
        <v>278</v>
      </c>
      <c r="C73" s="201">
        <v>3.84497129250207e-5</v>
      </c>
      <c r="D73" s="201">
        <v>0.000271534952434876</v>
      </c>
      <c r="E73" s="201">
        <v>0.000112762920701213</v>
      </c>
      <c r="F73" s="201">
        <v>0</v>
      </c>
      <c r="G73" s="201">
        <v>0.000818973238246322</v>
      </c>
      <c r="H73" s="201">
        <v>0.000108214361667045</v>
      </c>
      <c r="I73" s="201">
        <v>0.000214754136904766</v>
      </c>
      <c r="J73" s="201">
        <v>0.00017689756293875</v>
      </c>
      <c r="K73" s="201">
        <v>3.62641700645946e-5</v>
      </c>
      <c r="L73" s="201">
        <v>0.000340140294873073</v>
      </c>
      <c r="M73" s="201">
        <v>2.12032084496814e-5</v>
      </c>
      <c r="N73" s="201">
        <v>0.000110075523798117</v>
      </c>
      <c r="O73" s="201">
        <v>0.000513374285842868</v>
      </c>
      <c r="P73" s="201">
        <v>0.000236817660255596</v>
      </c>
      <c r="Q73" s="201">
        <v>0.000103824893826238</v>
      </c>
      <c r="R73" s="201">
        <v>7.37210439205056e-6</v>
      </c>
      <c r="S73" s="201">
        <v>0.00011406114195275</v>
      </c>
      <c r="T73" s="201">
        <v>0.000537318556894052</v>
      </c>
      <c r="U73" s="201">
        <v>0.000172055562843025</v>
      </c>
      <c r="V73" s="201">
        <v>0.000165848409757651</v>
      </c>
      <c r="W73" s="201">
        <v>0.000374052459227483</v>
      </c>
      <c r="X73" s="201">
        <v>0.000905523252317832</v>
      </c>
      <c r="Y73" s="201">
        <v>0.000235862630020396</v>
      </c>
      <c r="Z73" s="201">
        <v>0.00016701049002578</v>
      </c>
      <c r="AA73" s="201">
        <v>0.0154486853772271</v>
      </c>
      <c r="AB73" s="201">
        <v>0.0473413094141292</v>
      </c>
      <c r="AC73" s="201">
        <v>0.00936050774138642</v>
      </c>
      <c r="AD73" s="201">
        <v>0.0026850143515397</v>
      </c>
      <c r="AE73" s="201">
        <v>0.00564872455303577</v>
      </c>
      <c r="AF73" s="201">
        <v>0.0016366682949502</v>
      </c>
      <c r="AG73" s="201">
        <v>0.00194345222351022</v>
      </c>
      <c r="AH73" s="201">
        <v>0.00989469666072595</v>
      </c>
      <c r="AI73" s="201">
        <v>0.00619294631053222</v>
      </c>
      <c r="AJ73" s="201">
        <v>0.00142090602273958</v>
      </c>
      <c r="AK73" s="201">
        <v>0.00646909240867379</v>
      </c>
      <c r="AL73" s="201">
        <v>0.000316164857583234</v>
      </c>
      <c r="AM73" s="201">
        <v>0.00181342013623748</v>
      </c>
      <c r="AN73" s="201">
        <v>0.00025786786711526</v>
      </c>
      <c r="AO73" s="201">
        <v>1.73949899281935e-5</v>
      </c>
      <c r="AP73" s="201">
        <v>0.000546241867246363</v>
      </c>
      <c r="AQ73" s="201">
        <v>0.000366855319187545</v>
      </c>
      <c r="AR73" s="201">
        <v>4.69780749249921e-5</v>
      </c>
      <c r="AS73" s="201">
        <v>0.00136333595886537</v>
      </c>
      <c r="AT73" s="201">
        <v>6.4490315272127e-5</v>
      </c>
      <c r="AU73" s="201">
        <v>4.69129815197603e-5</v>
      </c>
      <c r="AV73" s="201">
        <v>0.000195888210569329</v>
      </c>
      <c r="AW73" s="201">
        <v>0.000375414607801491</v>
      </c>
      <c r="AX73" s="201">
        <v>0.000303010987752668</v>
      </c>
      <c r="AY73" s="201">
        <v>8.31356787214642e-5</v>
      </c>
      <c r="AZ73" s="201">
        <v>4.36232278650247e-6</v>
      </c>
      <c r="BA73" s="201">
        <v>0.00123065011455858</v>
      </c>
      <c r="BB73" s="204">
        <v>0</v>
      </c>
    </row>
    <row r="74" spans="1:54">
      <c r="A74" s="86" t="s">
        <v>279</v>
      </c>
      <c r="B74" s="200" t="s">
        <v>280</v>
      </c>
      <c r="C74" s="201">
        <v>0</v>
      </c>
      <c r="D74" s="201">
        <v>0</v>
      </c>
      <c r="E74" s="201">
        <v>0</v>
      </c>
      <c r="F74" s="201">
        <v>0</v>
      </c>
      <c r="G74" s="201">
        <v>0</v>
      </c>
      <c r="H74" s="201">
        <v>0</v>
      </c>
      <c r="I74" s="201">
        <v>0</v>
      </c>
      <c r="J74" s="201">
        <v>0</v>
      </c>
      <c r="K74" s="201">
        <v>0</v>
      </c>
      <c r="L74" s="201">
        <v>0</v>
      </c>
      <c r="M74" s="201">
        <v>0</v>
      </c>
      <c r="N74" s="201">
        <v>0</v>
      </c>
      <c r="O74" s="201">
        <v>0</v>
      </c>
      <c r="P74" s="201">
        <v>0</v>
      </c>
      <c r="Q74" s="201">
        <v>0</v>
      </c>
      <c r="R74" s="201">
        <v>0</v>
      </c>
      <c r="S74" s="201">
        <v>0</v>
      </c>
      <c r="T74" s="201">
        <v>0</v>
      </c>
      <c r="U74" s="201">
        <v>2.19719875755771e-6</v>
      </c>
      <c r="V74" s="201">
        <v>0</v>
      </c>
      <c r="W74" s="201">
        <v>0</v>
      </c>
      <c r="X74" s="201">
        <v>0</v>
      </c>
      <c r="Y74" s="201">
        <v>0</v>
      </c>
      <c r="Z74" s="201">
        <v>3.6285330108979e-7</v>
      </c>
      <c r="AA74" s="201">
        <v>0</v>
      </c>
      <c r="AB74" s="201">
        <v>9.94424125899569e-5</v>
      </c>
      <c r="AC74" s="201">
        <v>3.97424880470717e-6</v>
      </c>
      <c r="AD74" s="201">
        <v>3.61430098685834e-6</v>
      </c>
      <c r="AE74" s="201">
        <v>0</v>
      </c>
      <c r="AF74" s="201">
        <v>6.41939486435284e-7</v>
      </c>
      <c r="AG74" s="201">
        <v>0</v>
      </c>
      <c r="AH74" s="201">
        <v>0</v>
      </c>
      <c r="AI74" s="201">
        <v>0</v>
      </c>
      <c r="AJ74" s="201">
        <v>0</v>
      </c>
      <c r="AK74" s="201">
        <v>0</v>
      </c>
      <c r="AL74" s="201">
        <v>0</v>
      </c>
      <c r="AM74" s="201">
        <v>0</v>
      </c>
      <c r="AN74" s="201">
        <v>0</v>
      </c>
      <c r="AO74" s="201">
        <v>0</v>
      </c>
      <c r="AP74" s="201">
        <v>0</v>
      </c>
      <c r="AQ74" s="201">
        <v>0</v>
      </c>
      <c r="AR74" s="201">
        <v>0</v>
      </c>
      <c r="AS74" s="201">
        <v>0</v>
      </c>
      <c r="AT74" s="201">
        <v>0</v>
      </c>
      <c r="AU74" s="201">
        <v>0</v>
      </c>
      <c r="AV74" s="201">
        <v>0</v>
      </c>
      <c r="AW74" s="201">
        <v>6.78523026603578e-8</v>
      </c>
      <c r="AX74" s="201">
        <v>0</v>
      </c>
      <c r="AY74" s="201">
        <v>0</v>
      </c>
      <c r="AZ74" s="201">
        <v>0</v>
      </c>
      <c r="BA74" s="201">
        <v>0.000160255979031007</v>
      </c>
      <c r="BB74" s="204">
        <v>0</v>
      </c>
    </row>
    <row r="75" spans="1:54">
      <c r="A75" s="86" t="s">
        <v>281</v>
      </c>
      <c r="B75" s="200" t="s">
        <v>282</v>
      </c>
      <c r="C75" s="201">
        <v>0</v>
      </c>
      <c r="D75" s="201">
        <v>0</v>
      </c>
      <c r="E75" s="201">
        <v>0</v>
      </c>
      <c r="F75" s="201">
        <v>0</v>
      </c>
      <c r="G75" s="201">
        <v>0</v>
      </c>
      <c r="H75" s="201">
        <v>0</v>
      </c>
      <c r="I75" s="201">
        <v>0</v>
      </c>
      <c r="J75" s="201">
        <v>0</v>
      </c>
      <c r="K75" s="201">
        <v>0</v>
      </c>
      <c r="L75" s="201">
        <v>0</v>
      </c>
      <c r="M75" s="201">
        <v>0</v>
      </c>
      <c r="N75" s="201">
        <v>0</v>
      </c>
      <c r="O75" s="201">
        <v>0</v>
      </c>
      <c r="P75" s="201">
        <v>0</v>
      </c>
      <c r="Q75" s="201">
        <v>0</v>
      </c>
      <c r="R75" s="201">
        <v>0</v>
      </c>
      <c r="S75" s="201">
        <v>0</v>
      </c>
      <c r="T75" s="201">
        <v>0</v>
      </c>
      <c r="U75" s="201">
        <v>0</v>
      </c>
      <c r="V75" s="201">
        <v>0</v>
      </c>
      <c r="W75" s="201">
        <v>0</v>
      </c>
      <c r="X75" s="201">
        <v>0</v>
      </c>
      <c r="Y75" s="201">
        <v>0</v>
      </c>
      <c r="Z75" s="201">
        <v>0</v>
      </c>
      <c r="AA75" s="201">
        <v>0</v>
      </c>
      <c r="AB75" s="201">
        <v>0</v>
      </c>
      <c r="AC75" s="201">
        <v>0.0543469233211721</v>
      </c>
      <c r="AD75" s="201">
        <v>0</v>
      </c>
      <c r="AE75" s="201">
        <v>0</v>
      </c>
      <c r="AF75" s="201">
        <v>0</v>
      </c>
      <c r="AG75" s="201">
        <v>0</v>
      </c>
      <c r="AH75" s="201">
        <v>0.00950902044022015</v>
      </c>
      <c r="AI75" s="201">
        <v>0</v>
      </c>
      <c r="AJ75" s="201">
        <v>0</v>
      </c>
      <c r="AK75" s="201">
        <v>0</v>
      </c>
      <c r="AL75" s="201">
        <v>0</v>
      </c>
      <c r="AM75" s="201">
        <v>0</v>
      </c>
      <c r="AN75" s="201">
        <v>0</v>
      </c>
      <c r="AO75" s="201">
        <v>0</v>
      </c>
      <c r="AP75" s="201">
        <v>0</v>
      </c>
      <c r="AQ75" s="201">
        <v>0</v>
      </c>
      <c r="AR75" s="201">
        <v>0</v>
      </c>
      <c r="AS75" s="201">
        <v>0</v>
      </c>
      <c r="AT75" s="201">
        <v>0</v>
      </c>
      <c r="AU75" s="201">
        <v>0</v>
      </c>
      <c r="AV75" s="201">
        <v>0</v>
      </c>
      <c r="AW75" s="201">
        <v>0</v>
      </c>
      <c r="AX75" s="201">
        <v>0</v>
      </c>
      <c r="AY75" s="201">
        <v>0</v>
      </c>
      <c r="AZ75" s="201">
        <v>0</v>
      </c>
      <c r="BA75" s="201">
        <v>0</v>
      </c>
      <c r="BB75" s="204">
        <v>0</v>
      </c>
    </row>
    <row r="76" spans="1:54">
      <c r="A76" s="86" t="s">
        <v>283</v>
      </c>
      <c r="B76" s="200" t="s">
        <v>284</v>
      </c>
      <c r="C76" s="201">
        <v>0</v>
      </c>
      <c r="D76" s="201">
        <v>0</v>
      </c>
      <c r="E76" s="201">
        <v>0</v>
      </c>
      <c r="F76" s="201">
        <v>0.000243944709153292</v>
      </c>
      <c r="G76" s="201">
        <v>0.0010218048293872</v>
      </c>
      <c r="H76" s="201">
        <v>0</v>
      </c>
      <c r="I76" s="201">
        <v>0</v>
      </c>
      <c r="J76" s="201">
        <v>0</v>
      </c>
      <c r="K76" s="201">
        <v>0</v>
      </c>
      <c r="L76" s="201">
        <v>0</v>
      </c>
      <c r="M76" s="201">
        <v>0</v>
      </c>
      <c r="N76" s="201">
        <v>0</v>
      </c>
      <c r="O76" s="201">
        <v>0</v>
      </c>
      <c r="P76" s="201">
        <v>0</v>
      </c>
      <c r="Q76" s="201">
        <v>0</v>
      </c>
      <c r="R76" s="201">
        <v>0</v>
      </c>
      <c r="S76" s="201">
        <v>0</v>
      </c>
      <c r="T76" s="201">
        <v>0</v>
      </c>
      <c r="U76" s="201">
        <v>0</v>
      </c>
      <c r="V76" s="201">
        <v>0</v>
      </c>
      <c r="W76" s="201">
        <v>0</v>
      </c>
      <c r="X76" s="201">
        <v>0</v>
      </c>
      <c r="Y76" s="201">
        <v>3.18444360538459e-6</v>
      </c>
      <c r="Z76" s="201">
        <v>0</v>
      </c>
      <c r="AA76" s="201">
        <v>0</v>
      </c>
      <c r="AB76" s="201">
        <v>0</v>
      </c>
      <c r="AC76" s="201">
        <v>0.000615571701794489</v>
      </c>
      <c r="AD76" s="201">
        <v>0</v>
      </c>
      <c r="AE76" s="201">
        <v>0</v>
      </c>
      <c r="AF76" s="201">
        <v>0</v>
      </c>
      <c r="AG76" s="201">
        <v>0</v>
      </c>
      <c r="AH76" s="201">
        <v>0.000738370748132531</v>
      </c>
      <c r="AI76" s="201">
        <v>0</v>
      </c>
      <c r="AJ76" s="201">
        <v>0</v>
      </c>
      <c r="AK76" s="201">
        <v>0</v>
      </c>
      <c r="AL76" s="201">
        <v>0</v>
      </c>
      <c r="AM76" s="201">
        <v>0</v>
      </c>
      <c r="AN76" s="201">
        <v>0</v>
      </c>
      <c r="AO76" s="201">
        <v>0</v>
      </c>
      <c r="AP76" s="201">
        <v>0</v>
      </c>
      <c r="AQ76" s="201">
        <v>0</v>
      </c>
      <c r="AR76" s="201">
        <v>0</v>
      </c>
      <c r="AS76" s="201">
        <v>0</v>
      </c>
      <c r="AT76" s="201">
        <v>0</v>
      </c>
      <c r="AU76" s="201">
        <v>0</v>
      </c>
      <c r="AV76" s="201">
        <v>0</v>
      </c>
      <c r="AW76" s="201">
        <v>1.0014727469747e-6</v>
      </c>
      <c r="AX76" s="201">
        <v>0</v>
      </c>
      <c r="AY76" s="201">
        <v>0</v>
      </c>
      <c r="AZ76" s="201">
        <v>0</v>
      </c>
      <c r="BA76" s="201">
        <v>0</v>
      </c>
      <c r="BB76" s="204">
        <v>0</v>
      </c>
    </row>
    <row r="77" spans="1:54">
      <c r="A77" s="86" t="s">
        <v>285</v>
      </c>
      <c r="B77" s="200" t="s">
        <v>286</v>
      </c>
      <c r="C77" s="201">
        <v>1.32568435059812e-5</v>
      </c>
      <c r="D77" s="201">
        <v>9.35529325772855e-5</v>
      </c>
      <c r="E77" s="201">
        <v>0</v>
      </c>
      <c r="F77" s="201">
        <v>0.00239639961082216</v>
      </c>
      <c r="G77" s="201">
        <v>0.00291711564676154</v>
      </c>
      <c r="H77" s="201">
        <v>0</v>
      </c>
      <c r="I77" s="201">
        <v>0</v>
      </c>
      <c r="J77" s="201">
        <v>0</v>
      </c>
      <c r="K77" s="201">
        <v>0</v>
      </c>
      <c r="L77" s="201">
        <v>0</v>
      </c>
      <c r="M77" s="201">
        <v>0</v>
      </c>
      <c r="N77" s="201">
        <v>0</v>
      </c>
      <c r="O77" s="201">
        <v>0.00161875023504705</v>
      </c>
      <c r="P77" s="201">
        <v>0</v>
      </c>
      <c r="Q77" s="201">
        <v>0</v>
      </c>
      <c r="R77" s="201">
        <v>0</v>
      </c>
      <c r="S77" s="201">
        <v>0</v>
      </c>
      <c r="T77" s="201">
        <v>0</v>
      </c>
      <c r="U77" s="201">
        <v>0</v>
      </c>
      <c r="V77" s="201">
        <v>0</v>
      </c>
      <c r="W77" s="201">
        <v>0.000732325058859329</v>
      </c>
      <c r="X77" s="201">
        <v>1.16227104308903e-5</v>
      </c>
      <c r="Y77" s="201">
        <v>5.09503425618823e-5</v>
      </c>
      <c r="Z77" s="201">
        <v>0.000213570876712882</v>
      </c>
      <c r="AA77" s="201">
        <v>0.000648713378407303</v>
      </c>
      <c r="AB77" s="201">
        <v>0.0016678332642723</v>
      </c>
      <c r="AC77" s="201">
        <v>0.0644965758758809</v>
      </c>
      <c r="AD77" s="201">
        <v>0.00477652773952087</v>
      </c>
      <c r="AE77" s="201">
        <v>4.20428496639659e-5</v>
      </c>
      <c r="AF77" s="201">
        <v>0.00467581961035097</v>
      </c>
      <c r="AG77" s="201">
        <v>0</v>
      </c>
      <c r="AH77" s="201">
        <v>0.0346796969882513</v>
      </c>
      <c r="AI77" s="201">
        <v>3.6733592721527e-6</v>
      </c>
      <c r="AJ77" s="201">
        <v>0.000545899017258762</v>
      </c>
      <c r="AK77" s="201">
        <v>0.00371122947276641</v>
      </c>
      <c r="AL77" s="201">
        <v>0.000242632244267686</v>
      </c>
      <c r="AM77" s="201">
        <v>2.95404532128842e-6</v>
      </c>
      <c r="AN77" s="201">
        <v>0.00226210547380418</v>
      </c>
      <c r="AO77" s="201">
        <v>0</v>
      </c>
      <c r="AP77" s="201">
        <v>0.00106292574670892</v>
      </c>
      <c r="AQ77" s="201">
        <v>8.39878045594332e-5</v>
      </c>
      <c r="AR77" s="201">
        <v>0</v>
      </c>
      <c r="AS77" s="201">
        <v>9.21419363259939e-5</v>
      </c>
      <c r="AT77" s="201">
        <v>0</v>
      </c>
      <c r="AU77" s="201">
        <v>2.60358341582497e-6</v>
      </c>
      <c r="AV77" s="201">
        <v>0</v>
      </c>
      <c r="AW77" s="201">
        <v>5.26163129979375e-6</v>
      </c>
      <c r="AX77" s="201">
        <v>0.00135702776448224</v>
      </c>
      <c r="AY77" s="201">
        <v>0.000104652075592023</v>
      </c>
      <c r="AZ77" s="201">
        <v>0</v>
      </c>
      <c r="BA77" s="201">
        <v>5.51797545584553e-6</v>
      </c>
      <c r="BB77" s="204">
        <v>0</v>
      </c>
    </row>
    <row r="78" spans="1:54">
      <c r="A78" s="86" t="s">
        <v>287</v>
      </c>
      <c r="B78" s="200" t="s">
        <v>288</v>
      </c>
      <c r="C78" s="201">
        <v>0</v>
      </c>
      <c r="D78" s="201">
        <v>0</v>
      </c>
      <c r="E78" s="201">
        <v>0</v>
      </c>
      <c r="F78" s="201">
        <v>0</v>
      </c>
      <c r="G78" s="201">
        <v>0</v>
      </c>
      <c r="H78" s="201">
        <v>0</v>
      </c>
      <c r="I78" s="201">
        <v>0</v>
      </c>
      <c r="J78" s="201">
        <v>0</v>
      </c>
      <c r="K78" s="201">
        <v>0</v>
      </c>
      <c r="L78" s="201">
        <v>0</v>
      </c>
      <c r="M78" s="201">
        <v>0</v>
      </c>
      <c r="N78" s="201">
        <v>0</v>
      </c>
      <c r="O78" s="201">
        <v>0</v>
      </c>
      <c r="P78" s="201">
        <v>0</v>
      </c>
      <c r="Q78" s="201">
        <v>0</v>
      </c>
      <c r="R78" s="201">
        <v>0</v>
      </c>
      <c r="S78" s="201">
        <v>0</v>
      </c>
      <c r="T78" s="201">
        <v>0</v>
      </c>
      <c r="U78" s="201">
        <v>0</v>
      </c>
      <c r="V78" s="201">
        <v>0</v>
      </c>
      <c r="W78" s="201">
        <v>0</v>
      </c>
      <c r="X78" s="201">
        <v>0</v>
      </c>
      <c r="Y78" s="201">
        <v>0</v>
      </c>
      <c r="Z78" s="201">
        <v>0</v>
      </c>
      <c r="AA78" s="201">
        <v>0</v>
      </c>
      <c r="AB78" s="201">
        <v>0</v>
      </c>
      <c r="AC78" s="201">
        <v>0</v>
      </c>
      <c r="AD78" s="201">
        <v>0.00320943386141802</v>
      </c>
      <c r="AE78" s="201">
        <v>0</v>
      </c>
      <c r="AF78" s="201">
        <v>0</v>
      </c>
      <c r="AG78" s="201">
        <v>0</v>
      </c>
      <c r="AH78" s="201">
        <v>0</v>
      </c>
      <c r="AI78" s="201">
        <v>0</v>
      </c>
      <c r="AJ78" s="201">
        <v>0</v>
      </c>
      <c r="AK78" s="201">
        <v>0</v>
      </c>
      <c r="AL78" s="201">
        <v>3.05130964160915e-5</v>
      </c>
      <c r="AM78" s="201">
        <v>0</v>
      </c>
      <c r="AN78" s="201">
        <v>0</v>
      </c>
      <c r="AO78" s="201">
        <v>0</v>
      </c>
      <c r="AP78" s="201">
        <v>0</v>
      </c>
      <c r="AQ78" s="201">
        <v>0</v>
      </c>
      <c r="AR78" s="201">
        <v>0</v>
      </c>
      <c r="AS78" s="201">
        <v>0</v>
      </c>
      <c r="AT78" s="201">
        <v>0</v>
      </c>
      <c r="AU78" s="201">
        <v>0</v>
      </c>
      <c r="AV78" s="201">
        <v>0</v>
      </c>
      <c r="AW78" s="201">
        <v>1.56147305268394e-5</v>
      </c>
      <c r="AX78" s="201">
        <v>0</v>
      </c>
      <c r="AY78" s="201">
        <v>8.36804776230674e-6</v>
      </c>
      <c r="AZ78" s="201">
        <v>0</v>
      </c>
      <c r="BA78" s="201">
        <v>0</v>
      </c>
      <c r="BB78" s="204">
        <v>0</v>
      </c>
    </row>
    <row r="79" spans="1:54">
      <c r="A79" s="86" t="s">
        <v>289</v>
      </c>
      <c r="B79" s="200" t="s">
        <v>290</v>
      </c>
      <c r="C79" s="201">
        <v>0</v>
      </c>
      <c r="D79" s="201">
        <v>0</v>
      </c>
      <c r="E79" s="201">
        <v>0</v>
      </c>
      <c r="F79" s="201">
        <v>0</v>
      </c>
      <c r="G79" s="201">
        <v>0</v>
      </c>
      <c r="H79" s="201">
        <v>0</v>
      </c>
      <c r="I79" s="201">
        <v>1.32906838496294e-6</v>
      </c>
      <c r="J79" s="201">
        <v>0</v>
      </c>
      <c r="K79" s="201">
        <v>0</v>
      </c>
      <c r="L79" s="201">
        <v>0</v>
      </c>
      <c r="M79" s="201">
        <v>0</v>
      </c>
      <c r="N79" s="201">
        <v>0</v>
      </c>
      <c r="O79" s="201">
        <v>0</v>
      </c>
      <c r="P79" s="201">
        <v>0</v>
      </c>
      <c r="Q79" s="201">
        <v>0</v>
      </c>
      <c r="R79" s="201">
        <v>0</v>
      </c>
      <c r="S79" s="201">
        <v>0</v>
      </c>
      <c r="T79" s="201">
        <v>0</v>
      </c>
      <c r="U79" s="201">
        <v>0.000287971989646945</v>
      </c>
      <c r="V79" s="201">
        <v>0</v>
      </c>
      <c r="W79" s="201">
        <v>0</v>
      </c>
      <c r="X79" s="201">
        <v>0</v>
      </c>
      <c r="Y79" s="201">
        <v>0</v>
      </c>
      <c r="Z79" s="201">
        <v>0</v>
      </c>
      <c r="AA79" s="201">
        <v>0</v>
      </c>
      <c r="AB79" s="201">
        <v>0</v>
      </c>
      <c r="AC79" s="201">
        <v>0</v>
      </c>
      <c r="AD79" s="201">
        <v>0.0227744458313914</v>
      </c>
      <c r="AE79" s="201">
        <v>0.000282671740567593</v>
      </c>
      <c r="AF79" s="201">
        <v>0</v>
      </c>
      <c r="AG79" s="201">
        <v>0</v>
      </c>
      <c r="AH79" s="201">
        <v>0</v>
      </c>
      <c r="AI79" s="201">
        <v>0</v>
      </c>
      <c r="AJ79" s="201">
        <v>0</v>
      </c>
      <c r="AK79" s="201">
        <v>0</v>
      </c>
      <c r="AL79" s="201">
        <v>7.00359295235767e-5</v>
      </c>
      <c r="AM79" s="201">
        <v>0.000999887001428283</v>
      </c>
      <c r="AN79" s="201">
        <v>0</v>
      </c>
      <c r="AO79" s="201">
        <v>0</v>
      </c>
      <c r="AP79" s="201">
        <v>0</v>
      </c>
      <c r="AQ79" s="201">
        <v>0</v>
      </c>
      <c r="AR79" s="201">
        <v>0</v>
      </c>
      <c r="AS79" s="201">
        <v>0</v>
      </c>
      <c r="AT79" s="201">
        <v>0</v>
      </c>
      <c r="AU79" s="201">
        <v>0</v>
      </c>
      <c r="AV79" s="201">
        <v>0</v>
      </c>
      <c r="AW79" s="201">
        <v>0</v>
      </c>
      <c r="AX79" s="201">
        <v>0</v>
      </c>
      <c r="AY79" s="201">
        <v>0</v>
      </c>
      <c r="AZ79" s="201">
        <v>0</v>
      </c>
      <c r="BA79" s="201">
        <v>0</v>
      </c>
      <c r="BB79" s="204">
        <v>0</v>
      </c>
    </row>
    <row r="80" spans="1:54">
      <c r="A80" s="86" t="s">
        <v>291</v>
      </c>
      <c r="B80" s="200" t="s">
        <v>292</v>
      </c>
      <c r="C80" s="201">
        <v>0</v>
      </c>
      <c r="D80" s="201">
        <v>0</v>
      </c>
      <c r="E80" s="201">
        <v>0</v>
      </c>
      <c r="F80" s="201">
        <v>0</v>
      </c>
      <c r="G80" s="201">
        <v>0</v>
      </c>
      <c r="H80" s="201">
        <v>0</v>
      </c>
      <c r="I80" s="201">
        <v>0</v>
      </c>
      <c r="J80" s="201">
        <v>0</v>
      </c>
      <c r="K80" s="201">
        <v>0</v>
      </c>
      <c r="L80" s="201">
        <v>0</v>
      </c>
      <c r="M80" s="201">
        <v>0</v>
      </c>
      <c r="N80" s="201">
        <v>0</v>
      </c>
      <c r="O80" s="201">
        <v>0</v>
      </c>
      <c r="P80" s="201">
        <v>0</v>
      </c>
      <c r="Q80" s="201">
        <v>0</v>
      </c>
      <c r="R80" s="201">
        <v>0</v>
      </c>
      <c r="S80" s="201">
        <v>0</v>
      </c>
      <c r="T80" s="201">
        <v>0</v>
      </c>
      <c r="U80" s="201">
        <v>0</v>
      </c>
      <c r="V80" s="201">
        <v>0</v>
      </c>
      <c r="W80" s="201">
        <v>0</v>
      </c>
      <c r="X80" s="201">
        <v>0</v>
      </c>
      <c r="Y80" s="201">
        <v>0</v>
      </c>
      <c r="Z80" s="201">
        <v>0</v>
      </c>
      <c r="AA80" s="201">
        <v>0</v>
      </c>
      <c r="AB80" s="201">
        <v>0</v>
      </c>
      <c r="AC80" s="201">
        <v>0</v>
      </c>
      <c r="AD80" s="201">
        <v>0.13757513541299</v>
      </c>
      <c r="AE80" s="201">
        <v>0.0674907205740599</v>
      </c>
      <c r="AF80" s="201">
        <v>0.000286194101367159</v>
      </c>
      <c r="AG80" s="201">
        <v>0</v>
      </c>
      <c r="AH80" s="201">
        <v>0</v>
      </c>
      <c r="AI80" s="201">
        <v>0</v>
      </c>
      <c r="AJ80" s="201">
        <v>0</v>
      </c>
      <c r="AK80" s="201">
        <v>0</v>
      </c>
      <c r="AL80" s="201">
        <v>0.00948868505547346</v>
      </c>
      <c r="AM80" s="201">
        <v>0.0207420294835163</v>
      </c>
      <c r="AN80" s="201">
        <v>0</v>
      </c>
      <c r="AO80" s="201">
        <v>0</v>
      </c>
      <c r="AP80" s="201">
        <v>0</v>
      </c>
      <c r="AQ80" s="201">
        <v>0</v>
      </c>
      <c r="AR80" s="201">
        <v>0</v>
      </c>
      <c r="AS80" s="201">
        <v>0</v>
      </c>
      <c r="AT80" s="201">
        <v>0</v>
      </c>
      <c r="AU80" s="201">
        <v>0</v>
      </c>
      <c r="AV80" s="201">
        <v>0</v>
      </c>
      <c r="AW80" s="201">
        <v>3.67353564055275e-5</v>
      </c>
      <c r="AX80" s="201">
        <v>0.000296607871665433</v>
      </c>
      <c r="AY80" s="201">
        <v>0.000696525603337471</v>
      </c>
      <c r="AZ80" s="201">
        <v>0</v>
      </c>
      <c r="BA80" s="201">
        <v>0</v>
      </c>
      <c r="BB80" s="204">
        <v>0</v>
      </c>
    </row>
    <row r="81" spans="1:54">
      <c r="A81" s="86" t="s">
        <v>293</v>
      </c>
      <c r="B81" s="200" t="s">
        <v>294</v>
      </c>
      <c r="C81" s="201">
        <v>0</v>
      </c>
      <c r="D81" s="201">
        <v>0</v>
      </c>
      <c r="E81" s="201">
        <v>0</v>
      </c>
      <c r="F81" s="201">
        <v>0</v>
      </c>
      <c r="G81" s="201">
        <v>0</v>
      </c>
      <c r="H81" s="201">
        <v>0</v>
      </c>
      <c r="I81" s="201">
        <v>0</v>
      </c>
      <c r="J81" s="201">
        <v>0</v>
      </c>
      <c r="K81" s="201">
        <v>0</v>
      </c>
      <c r="L81" s="201">
        <v>0</v>
      </c>
      <c r="M81" s="201">
        <v>0</v>
      </c>
      <c r="N81" s="201">
        <v>0</v>
      </c>
      <c r="O81" s="201">
        <v>0</v>
      </c>
      <c r="P81" s="201">
        <v>0</v>
      </c>
      <c r="Q81" s="201">
        <v>0</v>
      </c>
      <c r="R81" s="201">
        <v>0</v>
      </c>
      <c r="S81" s="201">
        <v>0</v>
      </c>
      <c r="T81" s="201">
        <v>0</v>
      </c>
      <c r="U81" s="201">
        <v>0</v>
      </c>
      <c r="V81" s="201">
        <v>0</v>
      </c>
      <c r="W81" s="201">
        <v>0</v>
      </c>
      <c r="X81" s="201">
        <v>0</v>
      </c>
      <c r="Y81" s="201">
        <v>0</v>
      </c>
      <c r="Z81" s="201">
        <v>0</v>
      </c>
      <c r="AA81" s="201">
        <v>0</v>
      </c>
      <c r="AB81" s="201">
        <v>0</v>
      </c>
      <c r="AC81" s="201">
        <v>0</v>
      </c>
      <c r="AD81" s="201">
        <v>0</v>
      </c>
      <c r="AE81" s="201">
        <v>0</v>
      </c>
      <c r="AF81" s="201">
        <v>0.0373136676174124</v>
      </c>
      <c r="AG81" s="201">
        <v>0</v>
      </c>
      <c r="AH81" s="201">
        <v>0.00577283522661732</v>
      </c>
      <c r="AI81" s="201">
        <v>0</v>
      </c>
      <c r="AJ81" s="201">
        <v>0</v>
      </c>
      <c r="AK81" s="201">
        <v>0</v>
      </c>
      <c r="AL81" s="201">
        <v>1.4141808897679e-5</v>
      </c>
      <c r="AM81" s="201">
        <v>2.88567425309366e-5</v>
      </c>
      <c r="AN81" s="201">
        <v>0</v>
      </c>
      <c r="AO81" s="201">
        <v>0</v>
      </c>
      <c r="AP81" s="201">
        <v>0</v>
      </c>
      <c r="AQ81" s="201">
        <v>0</v>
      </c>
      <c r="AR81" s="201">
        <v>0</v>
      </c>
      <c r="AS81" s="201">
        <v>0</v>
      </c>
      <c r="AT81" s="201">
        <v>0</v>
      </c>
      <c r="AU81" s="201">
        <v>0</v>
      </c>
      <c r="AV81" s="201">
        <v>0</v>
      </c>
      <c r="AW81" s="201">
        <v>0</v>
      </c>
      <c r="AX81" s="201">
        <v>0</v>
      </c>
      <c r="AY81" s="201">
        <v>5.55158438141256e-5</v>
      </c>
      <c r="AZ81" s="201">
        <v>0</v>
      </c>
      <c r="BA81" s="201">
        <v>7.3779574813893e-5</v>
      </c>
      <c r="BB81" s="204">
        <v>0</v>
      </c>
    </row>
    <row r="82" spans="1:54">
      <c r="A82" s="86" t="s">
        <v>295</v>
      </c>
      <c r="B82" s="200" t="s">
        <v>296</v>
      </c>
      <c r="C82" s="201">
        <v>0</v>
      </c>
      <c r="D82" s="201">
        <v>0</v>
      </c>
      <c r="E82" s="201">
        <v>0</v>
      </c>
      <c r="F82" s="201">
        <v>0</v>
      </c>
      <c r="G82" s="201">
        <v>0</v>
      </c>
      <c r="H82" s="201">
        <v>0</v>
      </c>
      <c r="I82" s="201">
        <v>0</v>
      </c>
      <c r="J82" s="201">
        <v>0</v>
      </c>
      <c r="K82" s="201">
        <v>0</v>
      </c>
      <c r="L82" s="201">
        <v>0</v>
      </c>
      <c r="M82" s="201">
        <v>0</v>
      </c>
      <c r="N82" s="201">
        <v>0</v>
      </c>
      <c r="O82" s="201">
        <v>0</v>
      </c>
      <c r="P82" s="201">
        <v>0</v>
      </c>
      <c r="Q82" s="201">
        <v>0</v>
      </c>
      <c r="R82" s="201">
        <v>0</v>
      </c>
      <c r="S82" s="201">
        <v>0</v>
      </c>
      <c r="T82" s="201">
        <v>0</v>
      </c>
      <c r="U82" s="201">
        <v>0</v>
      </c>
      <c r="V82" s="201">
        <v>0</v>
      </c>
      <c r="W82" s="201">
        <v>0</v>
      </c>
      <c r="X82" s="201">
        <v>0</v>
      </c>
      <c r="Y82" s="201">
        <v>0</v>
      </c>
      <c r="Z82" s="201">
        <v>0</v>
      </c>
      <c r="AA82" s="201">
        <v>0</v>
      </c>
      <c r="AB82" s="201">
        <v>0</v>
      </c>
      <c r="AC82" s="201">
        <v>0</v>
      </c>
      <c r="AD82" s="201">
        <v>0</v>
      </c>
      <c r="AE82" s="201">
        <v>0.00625174936413734</v>
      </c>
      <c r="AF82" s="201">
        <v>2.20912263868629e-7</v>
      </c>
      <c r="AG82" s="201">
        <v>0.026944689980099</v>
      </c>
      <c r="AH82" s="201">
        <v>0</v>
      </c>
      <c r="AI82" s="201">
        <v>0</v>
      </c>
      <c r="AJ82" s="201">
        <v>0</v>
      </c>
      <c r="AK82" s="201">
        <v>1.45575905255878e-6</v>
      </c>
      <c r="AL82" s="201">
        <v>0.000132303465482965</v>
      </c>
      <c r="AM82" s="201">
        <v>0</v>
      </c>
      <c r="AN82" s="201">
        <v>0</v>
      </c>
      <c r="AO82" s="201">
        <v>0</v>
      </c>
      <c r="AP82" s="201">
        <v>0.000504801618248009</v>
      </c>
      <c r="AQ82" s="201">
        <v>0</v>
      </c>
      <c r="AR82" s="201">
        <v>0</v>
      </c>
      <c r="AS82" s="201">
        <v>0</v>
      </c>
      <c r="AT82" s="201">
        <v>0</v>
      </c>
      <c r="AU82" s="201">
        <v>0</v>
      </c>
      <c r="AV82" s="201">
        <v>0</v>
      </c>
      <c r="AW82" s="201">
        <v>0</v>
      </c>
      <c r="AX82" s="201">
        <v>0</v>
      </c>
      <c r="AY82" s="201">
        <v>0.000219982251341169</v>
      </c>
      <c r="AZ82" s="201">
        <v>6.46239069542485e-5</v>
      </c>
      <c r="BA82" s="201">
        <v>1.45770899041015e-5</v>
      </c>
      <c r="BB82" s="204">
        <v>0</v>
      </c>
    </row>
    <row r="83" spans="1:54">
      <c r="A83" s="86" t="s">
        <v>297</v>
      </c>
      <c r="B83" s="200" t="s">
        <v>298</v>
      </c>
      <c r="C83" s="201">
        <v>0</v>
      </c>
      <c r="D83" s="201">
        <v>0</v>
      </c>
      <c r="E83" s="201">
        <v>1.53982459769004e-5</v>
      </c>
      <c r="F83" s="201">
        <v>0.00014087944489484</v>
      </c>
      <c r="G83" s="201">
        <v>0</v>
      </c>
      <c r="H83" s="201">
        <v>1.73463103381225e-5</v>
      </c>
      <c r="I83" s="201">
        <v>3.63792075025694e-5</v>
      </c>
      <c r="J83" s="201">
        <v>5.44545686703621e-5</v>
      </c>
      <c r="K83" s="201">
        <v>0</v>
      </c>
      <c r="L83" s="201">
        <v>6.11086473347063e-5</v>
      </c>
      <c r="M83" s="201">
        <v>0.00668523921648308</v>
      </c>
      <c r="N83" s="201">
        <v>0.00251400606063682</v>
      </c>
      <c r="O83" s="201">
        <v>0.000106174223678563</v>
      </c>
      <c r="P83" s="201">
        <v>5.0290226432086e-6</v>
      </c>
      <c r="Q83" s="201">
        <v>0</v>
      </c>
      <c r="R83" s="201">
        <v>4.60031031327259e-6</v>
      </c>
      <c r="S83" s="201">
        <v>1.35458179632508e-5</v>
      </c>
      <c r="T83" s="201">
        <v>0.000356625084187042</v>
      </c>
      <c r="U83" s="201">
        <v>8.42290991232897e-5</v>
      </c>
      <c r="V83" s="201">
        <v>0.000702074071334683</v>
      </c>
      <c r="W83" s="201">
        <v>8.50881799743852e-6</v>
      </c>
      <c r="X83" s="201">
        <v>0.000794254870261836</v>
      </c>
      <c r="Y83" s="201">
        <v>3.07979994238522e-5</v>
      </c>
      <c r="Z83" s="201">
        <v>8.68975091964954e-6</v>
      </c>
      <c r="AA83" s="201">
        <v>0.000279212784779922</v>
      </c>
      <c r="AB83" s="201">
        <v>5.4418409130199e-6</v>
      </c>
      <c r="AC83" s="201">
        <v>0.00151890646283528</v>
      </c>
      <c r="AD83" s="201">
        <v>0.000787922138378983</v>
      </c>
      <c r="AE83" s="201">
        <v>0.000127543590314182</v>
      </c>
      <c r="AF83" s="201">
        <v>1.27737553999314e-5</v>
      </c>
      <c r="AG83" s="201">
        <v>0.00264303191029971</v>
      </c>
      <c r="AH83" s="201">
        <v>0.000399225942144226</v>
      </c>
      <c r="AI83" s="201">
        <v>5.43826914758076e-5</v>
      </c>
      <c r="AJ83" s="201">
        <v>0.000208575253952887</v>
      </c>
      <c r="AK83" s="201">
        <v>0.000251221221708819</v>
      </c>
      <c r="AL83" s="201">
        <v>0.000154168921451364</v>
      </c>
      <c r="AM83" s="201">
        <v>0.000171530868061835</v>
      </c>
      <c r="AN83" s="201">
        <v>0.00131271435014527</v>
      </c>
      <c r="AO83" s="201">
        <v>2.32552377636769e-5</v>
      </c>
      <c r="AP83" s="201">
        <v>0.000910928553735245</v>
      </c>
      <c r="AQ83" s="201">
        <v>5.67652509949053e-5</v>
      </c>
      <c r="AR83" s="201">
        <v>1.14863027055344e-5</v>
      </c>
      <c r="AS83" s="201">
        <v>2.38571299132212e-6</v>
      </c>
      <c r="AT83" s="201">
        <v>0.000199128707377453</v>
      </c>
      <c r="AU83" s="201">
        <v>0.000124062604509549</v>
      </c>
      <c r="AV83" s="201">
        <v>6.76265937390935e-5</v>
      </c>
      <c r="AW83" s="201">
        <v>0.000626448077815833</v>
      </c>
      <c r="AX83" s="201">
        <v>0.000817892859225645</v>
      </c>
      <c r="AY83" s="201">
        <v>0.00143688733296873</v>
      </c>
      <c r="AZ83" s="201">
        <v>0.015601950097576</v>
      </c>
      <c r="BA83" s="201">
        <v>0.000667184712880145</v>
      </c>
      <c r="BB83" s="204">
        <v>0</v>
      </c>
    </row>
    <row r="84" spans="1:54">
      <c r="A84" s="86" t="s">
        <v>299</v>
      </c>
      <c r="B84" s="200" t="s">
        <v>122</v>
      </c>
      <c r="C84" s="201">
        <v>0</v>
      </c>
      <c r="D84" s="201">
        <v>0</v>
      </c>
      <c r="E84" s="201">
        <v>7.1323600362073e-5</v>
      </c>
      <c r="F84" s="201">
        <v>0.124874753636369</v>
      </c>
      <c r="G84" s="201">
        <v>0.0525622360255887</v>
      </c>
      <c r="H84" s="201">
        <v>0.00632094629688164</v>
      </c>
      <c r="I84" s="201">
        <v>0.0036852962309946</v>
      </c>
      <c r="J84" s="201">
        <v>0.00528167117477848</v>
      </c>
      <c r="K84" s="201">
        <v>0.000551333178027847</v>
      </c>
      <c r="L84" s="201">
        <v>0.00498889390081615</v>
      </c>
      <c r="M84" s="201">
        <v>0.0154554728891525</v>
      </c>
      <c r="N84" s="201">
        <v>0.00307815035075239</v>
      </c>
      <c r="O84" s="201">
        <v>0.00687659571015024</v>
      </c>
      <c r="P84" s="201">
        <v>0.0189996152064307</v>
      </c>
      <c r="Q84" s="201">
        <v>0.0111230802733773</v>
      </c>
      <c r="R84" s="201">
        <v>0.000648506103974393</v>
      </c>
      <c r="S84" s="201">
        <v>0.00752609327111884</v>
      </c>
      <c r="T84" s="201">
        <v>0.00634489780072808</v>
      </c>
      <c r="U84" s="201">
        <v>0.00444599510578072</v>
      </c>
      <c r="V84" s="201">
        <v>0.0140203654128556</v>
      </c>
      <c r="W84" s="201">
        <v>0.00519386271395465</v>
      </c>
      <c r="X84" s="201">
        <v>0.0107596840684396</v>
      </c>
      <c r="Y84" s="201">
        <v>0.00649695050088937</v>
      </c>
      <c r="Z84" s="201">
        <v>0.00772487272919194</v>
      </c>
      <c r="AA84" s="201">
        <v>0.00502622905368732</v>
      </c>
      <c r="AB84" s="201">
        <v>0.00874295580705558</v>
      </c>
      <c r="AC84" s="201">
        <v>0.00789105625609134</v>
      </c>
      <c r="AD84" s="201">
        <v>0.00358356997946659</v>
      </c>
      <c r="AE84" s="201">
        <v>0.00714504268391788</v>
      </c>
      <c r="AF84" s="201">
        <v>0.0253053895861355</v>
      </c>
      <c r="AG84" s="201">
        <v>0.00547784605997339</v>
      </c>
      <c r="AH84" s="201">
        <v>0.0100765988748906</v>
      </c>
      <c r="AI84" s="201">
        <v>0.00126069126867489</v>
      </c>
      <c r="AJ84" s="201">
        <v>0.00332423866099179</v>
      </c>
      <c r="AK84" s="201">
        <v>0.00469573946792557</v>
      </c>
      <c r="AL84" s="201">
        <v>0.004883109173916</v>
      </c>
      <c r="AM84" s="201">
        <v>0.0151183476415124</v>
      </c>
      <c r="AN84" s="201">
        <v>0.00631622783491882</v>
      </c>
      <c r="AO84" s="201">
        <v>0.00418051010061713</v>
      </c>
      <c r="AP84" s="201">
        <v>0.0188271155644655</v>
      </c>
      <c r="AQ84" s="201">
        <v>0.000627399164671141</v>
      </c>
      <c r="AR84" s="201">
        <v>0.00158002244932892</v>
      </c>
      <c r="AS84" s="201">
        <v>0.0102563416846834</v>
      </c>
      <c r="AT84" s="201">
        <v>0.00375647545627735</v>
      </c>
      <c r="AU84" s="201">
        <v>0.000235133417741997</v>
      </c>
      <c r="AV84" s="201">
        <v>0.0013531271687989</v>
      </c>
      <c r="AW84" s="201">
        <v>0.00248515934973556</v>
      </c>
      <c r="AX84" s="201">
        <v>0.00309713676833809</v>
      </c>
      <c r="AY84" s="201">
        <v>0.00055112830181951</v>
      </c>
      <c r="AZ84" s="201">
        <v>0.000628903965327715</v>
      </c>
      <c r="BA84" s="201">
        <v>0.00149312880193421</v>
      </c>
      <c r="BB84" s="204">
        <v>0</v>
      </c>
    </row>
    <row r="85" spans="1:54">
      <c r="A85" s="86" t="s">
        <v>300</v>
      </c>
      <c r="B85" s="200" t="s">
        <v>301</v>
      </c>
      <c r="C85" s="201">
        <v>0.0117512803584872</v>
      </c>
      <c r="D85" s="201">
        <v>0.0170541170569753</v>
      </c>
      <c r="E85" s="201">
        <v>0.00625440014563705</v>
      </c>
      <c r="F85" s="201">
        <v>0</v>
      </c>
      <c r="G85" s="201">
        <v>0.0258168237554248</v>
      </c>
      <c r="H85" s="201">
        <v>0.0101585962652881</v>
      </c>
      <c r="I85" s="201">
        <v>0.00885454721312476</v>
      </c>
      <c r="J85" s="201">
        <v>0.00718133195527731</v>
      </c>
      <c r="K85" s="201">
        <v>0.00249073035393146</v>
      </c>
      <c r="L85" s="201">
        <v>0.0133818923807325</v>
      </c>
      <c r="M85" s="201">
        <v>0.00205779573325438</v>
      </c>
      <c r="N85" s="201">
        <v>0.00835031767715899</v>
      </c>
      <c r="O85" s="201">
        <v>0.0239314266141877</v>
      </c>
      <c r="P85" s="201">
        <v>0.008736851819443</v>
      </c>
      <c r="Q85" s="201">
        <v>0.00717772543407135</v>
      </c>
      <c r="R85" s="201">
        <v>7.43798403519621e-5</v>
      </c>
      <c r="S85" s="201">
        <v>0.00940127064981594</v>
      </c>
      <c r="T85" s="201">
        <v>0.00901866721301335</v>
      </c>
      <c r="U85" s="201">
        <v>0.00413109374594039</v>
      </c>
      <c r="V85" s="201">
        <v>0.0121886543874704</v>
      </c>
      <c r="W85" s="201">
        <v>0.0165247281325939</v>
      </c>
      <c r="X85" s="201">
        <v>0.0182324446721332</v>
      </c>
      <c r="Y85" s="201">
        <v>0.0240081098837433</v>
      </c>
      <c r="Z85" s="201">
        <v>0.00796785430385093</v>
      </c>
      <c r="AA85" s="201">
        <v>0.00259262680880224</v>
      </c>
      <c r="AB85" s="201">
        <v>0.0073677642277512</v>
      </c>
      <c r="AC85" s="201">
        <v>0.0043134452497044</v>
      </c>
      <c r="AD85" s="201">
        <v>0.00326340489690878</v>
      </c>
      <c r="AE85" s="201">
        <v>0.0093587602716168</v>
      </c>
      <c r="AF85" s="201">
        <v>0.00701721060213235</v>
      </c>
      <c r="AG85" s="201">
        <v>0.00646755148342474</v>
      </c>
      <c r="AH85" s="201">
        <v>0.00448928589829111</v>
      </c>
      <c r="AI85" s="201">
        <v>0.286973549312998</v>
      </c>
      <c r="AJ85" s="201">
        <v>0.0313781073748253</v>
      </c>
      <c r="AK85" s="201">
        <v>0.000421157073520983</v>
      </c>
      <c r="AL85" s="201">
        <v>0.0144882339467094</v>
      </c>
      <c r="AM85" s="201">
        <v>0.00158657940633853</v>
      </c>
      <c r="AN85" s="201">
        <v>0.00144776263393867</v>
      </c>
      <c r="AO85" s="201">
        <v>0.00067962538329301</v>
      </c>
      <c r="AP85" s="201">
        <v>0.00660716204216834</v>
      </c>
      <c r="AQ85" s="201">
        <v>0.0439155955243393</v>
      </c>
      <c r="AR85" s="201">
        <v>0.0191773066706687</v>
      </c>
      <c r="AS85" s="201">
        <v>0.0184813372724668</v>
      </c>
      <c r="AT85" s="201">
        <v>0.0033485247250228</v>
      </c>
      <c r="AU85" s="201">
        <v>0.0021942026905818</v>
      </c>
      <c r="AV85" s="201">
        <v>0.00170929760451874</v>
      </c>
      <c r="AW85" s="201">
        <v>0.00467451779667901</v>
      </c>
      <c r="AX85" s="201">
        <v>0.00949152219043911</v>
      </c>
      <c r="AY85" s="201">
        <v>0.00478098047824203</v>
      </c>
      <c r="AZ85" s="201">
        <v>0.00636741946788878</v>
      </c>
      <c r="BA85" s="201">
        <v>0.0138232852082027</v>
      </c>
      <c r="BB85" s="204">
        <v>0</v>
      </c>
    </row>
    <row r="86" spans="1:54">
      <c r="A86" s="86" t="s">
        <v>302</v>
      </c>
      <c r="B86" s="200" t="s">
        <v>303</v>
      </c>
      <c r="C86" s="201">
        <v>0</v>
      </c>
      <c r="D86" s="201">
        <v>0</v>
      </c>
      <c r="E86" s="201">
        <v>0</v>
      </c>
      <c r="F86" s="201">
        <v>0</v>
      </c>
      <c r="G86" s="201">
        <v>0.000818749781876651</v>
      </c>
      <c r="H86" s="201">
        <v>0.00107170039231933</v>
      </c>
      <c r="I86" s="201">
        <v>0.00085284545270939</v>
      </c>
      <c r="J86" s="201">
        <v>0.00127590179851612</v>
      </c>
      <c r="K86" s="201">
        <v>6.15823168504556e-5</v>
      </c>
      <c r="L86" s="201">
        <v>0.000908895313861605</v>
      </c>
      <c r="M86" s="201">
        <v>0.00146699458635895</v>
      </c>
      <c r="N86" s="201">
        <v>0.000728201607347606</v>
      </c>
      <c r="O86" s="201">
        <v>0.0011775723032326</v>
      </c>
      <c r="P86" s="201">
        <v>0.000522724349908695</v>
      </c>
      <c r="Q86" s="201">
        <v>0.00114854766903413</v>
      </c>
      <c r="R86" s="201">
        <v>0.00123284797101329</v>
      </c>
      <c r="S86" s="201">
        <v>0.000568857804325593</v>
      </c>
      <c r="T86" s="201">
        <v>0.000495157706793459</v>
      </c>
      <c r="U86" s="201">
        <v>0.000790148143170943</v>
      </c>
      <c r="V86" s="201">
        <v>0.00338073710950967</v>
      </c>
      <c r="W86" s="201">
        <v>0.000746900310348986</v>
      </c>
      <c r="X86" s="201">
        <v>0.000595630705185252</v>
      </c>
      <c r="Y86" s="201">
        <v>0.000443437509679322</v>
      </c>
      <c r="Z86" s="201">
        <v>0.0010098936109553</v>
      </c>
      <c r="AA86" s="201">
        <v>0.00067294216155546</v>
      </c>
      <c r="AB86" s="201">
        <v>0.000561621533402798</v>
      </c>
      <c r="AC86" s="201">
        <v>0.000591380599426674</v>
      </c>
      <c r="AD86" s="201">
        <v>0.000767227284936954</v>
      </c>
      <c r="AE86" s="201">
        <v>0.000873072638406212</v>
      </c>
      <c r="AF86" s="201">
        <v>0.000796261783422435</v>
      </c>
      <c r="AG86" s="201">
        <v>0.000809131721190786</v>
      </c>
      <c r="AH86" s="201">
        <v>0.0022647556572768</v>
      </c>
      <c r="AI86" s="201">
        <v>0.000165211779210178</v>
      </c>
      <c r="AJ86" s="201">
        <v>0.0144663688303433</v>
      </c>
      <c r="AK86" s="201">
        <v>0.000498294363459119</v>
      </c>
      <c r="AL86" s="201">
        <v>0.00265138915034991</v>
      </c>
      <c r="AM86" s="201">
        <v>0.00142942030699379</v>
      </c>
      <c r="AN86" s="201">
        <v>0.000501639627770106</v>
      </c>
      <c r="AO86" s="201">
        <v>0.000562822918617426</v>
      </c>
      <c r="AP86" s="201">
        <v>0.0145997600416282</v>
      </c>
      <c r="AQ86" s="201">
        <v>0.0169745421630593</v>
      </c>
      <c r="AR86" s="201">
        <v>0.0074881579912667</v>
      </c>
      <c r="AS86" s="201">
        <v>0.000251317361173662</v>
      </c>
      <c r="AT86" s="201">
        <v>0.000903127812675298</v>
      </c>
      <c r="AU86" s="201">
        <v>0.00122856130282368</v>
      </c>
      <c r="AV86" s="201">
        <v>0.000518981693854069</v>
      </c>
      <c r="AW86" s="201">
        <v>0.001762073158045</v>
      </c>
      <c r="AX86" s="201">
        <v>0.0246050343201176</v>
      </c>
      <c r="AY86" s="201">
        <v>0.0142305962447966</v>
      </c>
      <c r="AZ86" s="201">
        <v>0.00891118414534148</v>
      </c>
      <c r="BA86" s="201">
        <v>0.0186374964714033</v>
      </c>
      <c r="BB86" s="204">
        <v>0</v>
      </c>
    </row>
    <row r="87" spans="1:54">
      <c r="A87" s="86" t="s">
        <v>304</v>
      </c>
      <c r="B87" s="200" t="s">
        <v>305</v>
      </c>
      <c r="C87" s="201">
        <v>5.75145033186709e-5</v>
      </c>
      <c r="D87" s="201">
        <v>0.000363564805232007</v>
      </c>
      <c r="E87" s="201">
        <v>0.000172329943724996</v>
      </c>
      <c r="F87" s="201">
        <v>0</v>
      </c>
      <c r="G87" s="201">
        <v>5.75716542406307e-5</v>
      </c>
      <c r="H87" s="201">
        <v>0</v>
      </c>
      <c r="I87" s="201">
        <v>1.19153582382279e-5</v>
      </c>
      <c r="J87" s="201">
        <v>0</v>
      </c>
      <c r="K87" s="201">
        <v>0</v>
      </c>
      <c r="L87" s="201">
        <v>0</v>
      </c>
      <c r="M87" s="201">
        <v>0</v>
      </c>
      <c r="N87" s="201">
        <v>0</v>
      </c>
      <c r="O87" s="201">
        <v>0</v>
      </c>
      <c r="P87" s="201">
        <v>0.00013028441162599</v>
      </c>
      <c r="Q87" s="201">
        <v>0</v>
      </c>
      <c r="R87" s="201">
        <v>0</v>
      </c>
      <c r="S87" s="201">
        <v>0.00103742151309401</v>
      </c>
      <c r="T87" s="201">
        <v>0.00166034596344911</v>
      </c>
      <c r="U87" s="201">
        <v>0</v>
      </c>
      <c r="V87" s="201">
        <v>0</v>
      </c>
      <c r="W87" s="201">
        <v>0</v>
      </c>
      <c r="X87" s="201">
        <v>8.38121905756102e-5</v>
      </c>
      <c r="Y87" s="201">
        <v>0.000378730309236433</v>
      </c>
      <c r="Z87" s="201">
        <v>0.00053259132230286</v>
      </c>
      <c r="AA87" s="201">
        <v>0.000338973073493568</v>
      </c>
      <c r="AB87" s="201">
        <v>1.10034833742681e-5</v>
      </c>
      <c r="AC87" s="201">
        <v>0.000474794326467886</v>
      </c>
      <c r="AD87" s="201">
        <v>0.00212355979384883</v>
      </c>
      <c r="AE87" s="201">
        <v>0.000314640655781045</v>
      </c>
      <c r="AF87" s="201">
        <v>0.00870373329068348</v>
      </c>
      <c r="AG87" s="201">
        <v>0.000296405877183385</v>
      </c>
      <c r="AH87" s="201">
        <v>0</v>
      </c>
      <c r="AI87" s="201">
        <v>0</v>
      </c>
      <c r="AJ87" s="201">
        <v>0</v>
      </c>
      <c r="AK87" s="201">
        <v>0.0498809370413928</v>
      </c>
      <c r="AL87" s="201">
        <v>0.00132753285003896</v>
      </c>
      <c r="AM87" s="201">
        <v>4.58806073184017e-5</v>
      </c>
      <c r="AN87" s="201">
        <v>0.000345998596327647</v>
      </c>
      <c r="AO87" s="201">
        <v>0.000155279550531764</v>
      </c>
      <c r="AP87" s="201">
        <v>0.0055229141608312</v>
      </c>
      <c r="AQ87" s="201">
        <v>0.0100760335391498</v>
      </c>
      <c r="AR87" s="201">
        <v>0</v>
      </c>
      <c r="AS87" s="201">
        <v>1.26950431802862e-5</v>
      </c>
      <c r="AT87" s="201">
        <v>0.00758131435497212</v>
      </c>
      <c r="AU87" s="201">
        <v>0.00077118633811564</v>
      </c>
      <c r="AV87" s="201">
        <v>0.000794476548051619</v>
      </c>
      <c r="AW87" s="201">
        <v>0.000649635437906846</v>
      </c>
      <c r="AX87" s="201">
        <v>0.0153096203982241</v>
      </c>
      <c r="AY87" s="201">
        <v>0.00816717197397903</v>
      </c>
      <c r="AZ87" s="201">
        <v>0.00142643036150351</v>
      </c>
      <c r="BA87" s="201">
        <v>0.00224111314637543</v>
      </c>
      <c r="BB87" s="204">
        <v>0</v>
      </c>
    </row>
    <row r="88" spans="1:54">
      <c r="A88" s="86" t="s">
        <v>306</v>
      </c>
      <c r="B88" s="200" t="s">
        <v>307</v>
      </c>
      <c r="C88" s="201">
        <v>0</v>
      </c>
      <c r="D88" s="201">
        <v>0</v>
      </c>
      <c r="E88" s="201">
        <v>0</v>
      </c>
      <c r="F88" s="201">
        <v>0</v>
      </c>
      <c r="G88" s="201">
        <v>0</v>
      </c>
      <c r="H88" s="201">
        <v>0</v>
      </c>
      <c r="I88" s="201">
        <v>0</v>
      </c>
      <c r="J88" s="201">
        <v>0</v>
      </c>
      <c r="K88" s="201">
        <v>0</v>
      </c>
      <c r="L88" s="201">
        <v>0</v>
      </c>
      <c r="M88" s="201">
        <v>0</v>
      </c>
      <c r="N88" s="201">
        <v>0</v>
      </c>
      <c r="O88" s="201">
        <v>0</v>
      </c>
      <c r="P88" s="201">
        <v>0</v>
      </c>
      <c r="Q88" s="201">
        <v>0</v>
      </c>
      <c r="R88" s="201">
        <v>0</v>
      </c>
      <c r="S88" s="201">
        <v>0</v>
      </c>
      <c r="T88" s="201">
        <v>0</v>
      </c>
      <c r="U88" s="201">
        <v>0</v>
      </c>
      <c r="V88" s="201">
        <v>0</v>
      </c>
      <c r="W88" s="201">
        <v>0</v>
      </c>
      <c r="X88" s="201">
        <v>0</v>
      </c>
      <c r="Y88" s="201">
        <v>0.00105287241187346</v>
      </c>
      <c r="Z88" s="201">
        <v>0</v>
      </c>
      <c r="AA88" s="201">
        <v>0</v>
      </c>
      <c r="AB88" s="201">
        <v>0</v>
      </c>
      <c r="AC88" s="201">
        <v>0</v>
      </c>
      <c r="AD88" s="201">
        <v>0</v>
      </c>
      <c r="AE88" s="201">
        <v>0</v>
      </c>
      <c r="AF88" s="201">
        <v>0</v>
      </c>
      <c r="AG88" s="201">
        <v>0</v>
      </c>
      <c r="AH88" s="201">
        <v>0</v>
      </c>
      <c r="AI88" s="201">
        <v>0</v>
      </c>
      <c r="AJ88" s="201">
        <v>0.0694195821959474</v>
      </c>
      <c r="AK88" s="201">
        <v>0.00961947735631303</v>
      </c>
      <c r="AL88" s="201">
        <v>0</v>
      </c>
      <c r="AM88" s="201">
        <v>4.4651360942572e-5</v>
      </c>
      <c r="AN88" s="201">
        <v>0</v>
      </c>
      <c r="AO88" s="201">
        <v>0</v>
      </c>
      <c r="AP88" s="201">
        <v>0.00550568097367213</v>
      </c>
      <c r="AQ88" s="201">
        <v>0</v>
      </c>
      <c r="AR88" s="201">
        <v>0</v>
      </c>
      <c r="AS88" s="201">
        <v>0.00307212749123466</v>
      </c>
      <c r="AT88" s="201">
        <v>0</v>
      </c>
      <c r="AU88" s="201">
        <v>0</v>
      </c>
      <c r="AV88" s="201">
        <v>0</v>
      </c>
      <c r="AW88" s="201">
        <v>0</v>
      </c>
      <c r="AX88" s="201">
        <v>0</v>
      </c>
      <c r="AY88" s="201">
        <v>0.00751600644044077</v>
      </c>
      <c r="AZ88" s="201">
        <v>0</v>
      </c>
      <c r="BA88" s="201">
        <v>0.00047022277532589</v>
      </c>
      <c r="BB88" s="204">
        <v>0</v>
      </c>
    </row>
    <row r="89" spans="1:54">
      <c r="A89" s="86" t="s">
        <v>308</v>
      </c>
      <c r="B89" s="200" t="s">
        <v>309</v>
      </c>
      <c r="C89" s="201">
        <v>7.09691862274572e-5</v>
      </c>
      <c r="D89" s="201">
        <v>0.000453138740523135</v>
      </c>
      <c r="E89" s="201">
        <v>0.000162628130335968</v>
      </c>
      <c r="F89" s="201">
        <v>0</v>
      </c>
      <c r="G89" s="201">
        <v>5.71924562334811e-5</v>
      </c>
      <c r="H89" s="201">
        <v>0</v>
      </c>
      <c r="I89" s="201">
        <v>1.03386623637269e-6</v>
      </c>
      <c r="J89" s="201">
        <v>0</v>
      </c>
      <c r="K89" s="201">
        <v>0</v>
      </c>
      <c r="L89" s="201">
        <v>0.000213745727700931</v>
      </c>
      <c r="M89" s="201">
        <v>0</v>
      </c>
      <c r="N89" s="201">
        <v>0</v>
      </c>
      <c r="O89" s="201">
        <v>0</v>
      </c>
      <c r="P89" s="201">
        <v>5.00073971843587e-5</v>
      </c>
      <c r="Q89" s="201">
        <v>0.000553577131408614</v>
      </c>
      <c r="R89" s="201">
        <v>3.53701360587505e-5</v>
      </c>
      <c r="S89" s="201">
        <v>0</v>
      </c>
      <c r="T89" s="201">
        <v>0</v>
      </c>
      <c r="U89" s="201">
        <v>9.2805307256478e-6</v>
      </c>
      <c r="V89" s="201">
        <v>0</v>
      </c>
      <c r="W89" s="201">
        <v>0</v>
      </c>
      <c r="X89" s="201">
        <v>0.000144685286350117</v>
      </c>
      <c r="Y89" s="201">
        <v>0.00536572662192196</v>
      </c>
      <c r="Z89" s="201">
        <v>0.000107899667394968</v>
      </c>
      <c r="AA89" s="201">
        <v>0</v>
      </c>
      <c r="AB89" s="201">
        <v>1.03840104027178e-5</v>
      </c>
      <c r="AC89" s="201">
        <v>9.32897151813749e-5</v>
      </c>
      <c r="AD89" s="201">
        <v>0</v>
      </c>
      <c r="AE89" s="201">
        <v>5.68605044762398e-5</v>
      </c>
      <c r="AF89" s="201">
        <v>0</v>
      </c>
      <c r="AG89" s="201">
        <v>2.49064133866768e-5</v>
      </c>
      <c r="AH89" s="201">
        <v>0</v>
      </c>
      <c r="AI89" s="201">
        <v>0</v>
      </c>
      <c r="AJ89" s="201">
        <v>0</v>
      </c>
      <c r="AK89" s="201">
        <v>0.0659332958413832</v>
      </c>
      <c r="AL89" s="201">
        <v>1.54219800279542e-5</v>
      </c>
      <c r="AM89" s="201">
        <v>4.8869542247954e-7</v>
      </c>
      <c r="AN89" s="201">
        <v>0</v>
      </c>
      <c r="AO89" s="201">
        <v>0</v>
      </c>
      <c r="AP89" s="201">
        <v>0.00600403008184793</v>
      </c>
      <c r="AQ89" s="201">
        <v>0.000518322251882751</v>
      </c>
      <c r="AR89" s="201">
        <v>0.00111216022344705</v>
      </c>
      <c r="AS89" s="201">
        <v>0.00675635346531322</v>
      </c>
      <c r="AT89" s="201">
        <v>0</v>
      </c>
      <c r="AU89" s="201">
        <v>0.000811038517821637</v>
      </c>
      <c r="AV89" s="201">
        <v>0.00061235530901642</v>
      </c>
      <c r="AW89" s="201">
        <v>0.000885550317199149</v>
      </c>
      <c r="AX89" s="201">
        <v>0.000666219541588315</v>
      </c>
      <c r="AY89" s="201">
        <v>0.001492521677676</v>
      </c>
      <c r="AZ89" s="201">
        <v>0</v>
      </c>
      <c r="BA89" s="201">
        <v>0.000422289915172683</v>
      </c>
      <c r="BB89" s="204">
        <v>0</v>
      </c>
    </row>
    <row r="90" spans="1:54">
      <c r="A90" s="86" t="s">
        <v>310</v>
      </c>
      <c r="B90" s="200" t="s">
        <v>311</v>
      </c>
      <c r="C90" s="201">
        <v>0.0233805294697868</v>
      </c>
      <c r="D90" s="201">
        <v>0.0489920632084189</v>
      </c>
      <c r="E90" s="201">
        <v>0.0163010849876395</v>
      </c>
      <c r="F90" s="201">
        <v>0.00465464398852641</v>
      </c>
      <c r="G90" s="201">
        <v>0.0217827363007285</v>
      </c>
      <c r="H90" s="201">
        <v>0.0569289492827571</v>
      </c>
      <c r="I90" s="201">
        <v>0.0535913977552815</v>
      </c>
      <c r="J90" s="201">
        <v>0.0494664230766016</v>
      </c>
      <c r="K90" s="201">
        <v>0.0501382207150554</v>
      </c>
      <c r="L90" s="201">
        <v>0.0680996310428863</v>
      </c>
      <c r="M90" s="201">
        <v>0.0612269185371046</v>
      </c>
      <c r="N90" s="201">
        <v>0.0511436413634531</v>
      </c>
      <c r="O90" s="201">
        <v>0.046181524965162</v>
      </c>
      <c r="P90" s="201">
        <v>0.0483076543462898</v>
      </c>
      <c r="Q90" s="201">
        <v>0.0626653598013192</v>
      </c>
      <c r="R90" s="201">
        <v>0.00478657676992353</v>
      </c>
      <c r="S90" s="201">
        <v>0.0202417191661819</v>
      </c>
      <c r="T90" s="201">
        <v>0.0409231188028147</v>
      </c>
      <c r="U90" s="201">
        <v>0.0536800363376006</v>
      </c>
      <c r="V90" s="201">
        <v>0.0789425087746051</v>
      </c>
      <c r="W90" s="201">
        <v>0.0472543516961943</v>
      </c>
      <c r="X90" s="201">
        <v>0.0564071322190099</v>
      </c>
      <c r="Y90" s="201">
        <v>0.100117693081945</v>
      </c>
      <c r="Z90" s="201">
        <v>0.0399392439420653</v>
      </c>
      <c r="AA90" s="201">
        <v>0.0835519019664183</v>
      </c>
      <c r="AB90" s="201">
        <v>0.0690878955921883</v>
      </c>
      <c r="AC90" s="201">
        <v>0.0621611289649037</v>
      </c>
      <c r="AD90" s="201">
        <v>0.0905693588039176</v>
      </c>
      <c r="AE90" s="201">
        <v>0.0721784290153493</v>
      </c>
      <c r="AF90" s="201">
        <v>0.100790978658488</v>
      </c>
      <c r="AG90" s="201">
        <v>0.0618239576911778</v>
      </c>
      <c r="AH90" s="201">
        <v>0.0345720157692488</v>
      </c>
      <c r="AI90" s="201">
        <v>0.00612948819084841</v>
      </c>
      <c r="AJ90" s="201">
        <v>0.0110506675850843</v>
      </c>
      <c r="AK90" s="201">
        <v>0.0389080337567105</v>
      </c>
      <c r="AL90" s="201">
        <v>0.0213870880626434</v>
      </c>
      <c r="AM90" s="201">
        <v>0.0425131186507909</v>
      </c>
      <c r="AN90" s="201">
        <v>0.00746599194753248</v>
      </c>
      <c r="AO90" s="201">
        <v>0.0315938496719301</v>
      </c>
      <c r="AP90" s="201">
        <v>0.015792393842674</v>
      </c>
      <c r="AQ90" s="201">
        <v>0.0128167091400804</v>
      </c>
      <c r="AR90" s="201">
        <v>0.0448674869264152</v>
      </c>
      <c r="AS90" s="201">
        <v>0.0294919228801949</v>
      </c>
      <c r="AT90" s="201">
        <v>0.0127847010072185</v>
      </c>
      <c r="AU90" s="201">
        <v>0.00323491531963396</v>
      </c>
      <c r="AV90" s="201">
        <v>0.00161219810495091</v>
      </c>
      <c r="AW90" s="201">
        <v>0.015079287550591</v>
      </c>
      <c r="AX90" s="201">
        <v>0.010817275819686</v>
      </c>
      <c r="AY90" s="201">
        <v>0.00752463456976345</v>
      </c>
      <c r="AZ90" s="201">
        <v>0.0211998689560942</v>
      </c>
      <c r="BA90" s="201">
        <v>0.0196701989910745</v>
      </c>
      <c r="BB90" s="204">
        <v>0</v>
      </c>
    </row>
    <row r="91" spans="1:54">
      <c r="A91" s="86" t="s">
        <v>312</v>
      </c>
      <c r="B91" s="200" t="s">
        <v>313</v>
      </c>
      <c r="C91" s="201">
        <v>0.0114821981267359</v>
      </c>
      <c r="D91" s="201">
        <v>0.0152928517300662</v>
      </c>
      <c r="E91" s="201">
        <v>0.0237331904683038</v>
      </c>
      <c r="F91" s="201">
        <v>0.00334122038007712</v>
      </c>
      <c r="G91" s="201">
        <v>0.0392275633963972</v>
      </c>
      <c r="H91" s="201">
        <v>0.0552177306837017</v>
      </c>
      <c r="I91" s="201">
        <v>0.0951313587181264</v>
      </c>
      <c r="J91" s="201">
        <v>0.0613030247649335</v>
      </c>
      <c r="K91" s="201">
        <v>0.0159530560814539</v>
      </c>
      <c r="L91" s="201">
        <v>0.0261457365110146</v>
      </c>
      <c r="M91" s="201">
        <v>0.0163854950163795</v>
      </c>
      <c r="N91" s="201">
        <v>0.0317608879504197</v>
      </c>
      <c r="O91" s="201">
        <v>0.0600519588845958</v>
      </c>
      <c r="P91" s="201">
        <v>0.049394961736727</v>
      </c>
      <c r="Q91" s="201">
        <v>0.0183100624501371</v>
      </c>
      <c r="R91" s="201">
        <v>0.0127696398691283</v>
      </c>
      <c r="S91" s="201">
        <v>0.0430433025773757</v>
      </c>
      <c r="T91" s="201">
        <v>0.0654332342084761</v>
      </c>
      <c r="U91" s="201">
        <v>0.0466267671065871</v>
      </c>
      <c r="V91" s="201">
        <v>0.039714855288685</v>
      </c>
      <c r="W91" s="201">
        <v>0.0419368129912933</v>
      </c>
      <c r="X91" s="201">
        <v>0.0525623731259933</v>
      </c>
      <c r="Y91" s="201">
        <v>0.0895569874509445</v>
      </c>
      <c r="Z91" s="201">
        <v>0.0324569858045605</v>
      </c>
      <c r="AA91" s="201">
        <v>0.0295664571991406</v>
      </c>
      <c r="AB91" s="201">
        <v>0.0319971058560778</v>
      </c>
      <c r="AC91" s="201">
        <v>0.021502883615938</v>
      </c>
      <c r="AD91" s="201">
        <v>0.0351784917411578</v>
      </c>
      <c r="AE91" s="201">
        <v>0.0249738071202098</v>
      </c>
      <c r="AF91" s="201">
        <v>0.023122302993945</v>
      </c>
      <c r="AG91" s="201">
        <v>0.0333825266408033</v>
      </c>
      <c r="AH91" s="201">
        <v>0.0107256751889666</v>
      </c>
      <c r="AI91" s="201">
        <v>0.00195430044788061</v>
      </c>
      <c r="AJ91" s="201">
        <v>0.00348673519950345</v>
      </c>
      <c r="AK91" s="201">
        <v>0.00752640801717833</v>
      </c>
      <c r="AL91" s="201">
        <v>0.0400099865438529</v>
      </c>
      <c r="AM91" s="201">
        <v>0.075215499686274</v>
      </c>
      <c r="AN91" s="201">
        <v>0.115155646078203</v>
      </c>
      <c r="AO91" s="201">
        <v>0.0127583212794544</v>
      </c>
      <c r="AP91" s="201">
        <v>0.0448222264057808</v>
      </c>
      <c r="AQ91" s="201">
        <v>0.00566237487870498</v>
      </c>
      <c r="AR91" s="201">
        <v>0.0137322717161444</v>
      </c>
      <c r="AS91" s="201">
        <v>0.00314790519421694</v>
      </c>
      <c r="AT91" s="201">
        <v>0.00418502988182585</v>
      </c>
      <c r="AU91" s="201">
        <v>0.000974393529154273</v>
      </c>
      <c r="AV91" s="201">
        <v>0.000190459414448316</v>
      </c>
      <c r="AW91" s="201">
        <v>0.00797767185110636</v>
      </c>
      <c r="AX91" s="201">
        <v>0.00390155785742284</v>
      </c>
      <c r="AY91" s="201">
        <v>0.0021938564428793</v>
      </c>
      <c r="AZ91" s="201">
        <v>0.00170475304476591</v>
      </c>
      <c r="BA91" s="201">
        <v>0.0046307073979504</v>
      </c>
      <c r="BB91" s="204">
        <v>0</v>
      </c>
    </row>
    <row r="92" spans="1:54">
      <c r="A92" s="86" t="s">
        <v>314</v>
      </c>
      <c r="B92" s="200" t="s">
        <v>315</v>
      </c>
      <c r="C92" s="201">
        <v>0</v>
      </c>
      <c r="D92" s="201">
        <v>0</v>
      </c>
      <c r="E92" s="201">
        <v>0</v>
      </c>
      <c r="F92" s="201">
        <v>0.00536953854156498</v>
      </c>
      <c r="G92" s="201">
        <v>0.000992306466451405</v>
      </c>
      <c r="H92" s="201">
        <v>0.000522625163137035</v>
      </c>
      <c r="I92" s="201">
        <v>0.00109824767530471</v>
      </c>
      <c r="J92" s="201">
        <v>0.000401398213643085</v>
      </c>
      <c r="K92" s="201">
        <v>0</v>
      </c>
      <c r="L92" s="201">
        <v>4.97895664197998e-5</v>
      </c>
      <c r="M92" s="201">
        <v>0.00247280364885725</v>
      </c>
      <c r="N92" s="201">
        <v>0.000227298688846192</v>
      </c>
      <c r="O92" s="201">
        <v>0.0451346492685262</v>
      </c>
      <c r="P92" s="201">
        <v>9.98454692754919e-6</v>
      </c>
      <c r="Q92" s="201">
        <v>0</v>
      </c>
      <c r="R92" s="201">
        <v>0</v>
      </c>
      <c r="S92" s="201">
        <v>0.00260911887601912</v>
      </c>
      <c r="T92" s="201">
        <v>0.00287014503331394</v>
      </c>
      <c r="U92" s="201">
        <v>0.0038532019263524</v>
      </c>
      <c r="V92" s="201">
        <v>0.00731186073289273</v>
      </c>
      <c r="W92" s="201">
        <v>0.00288059402661218</v>
      </c>
      <c r="X92" s="201">
        <v>0.00687929744730735</v>
      </c>
      <c r="Y92" s="201">
        <v>0.000131442726373663</v>
      </c>
      <c r="Z92" s="201">
        <v>0.00420531839032988</v>
      </c>
      <c r="AA92" s="201">
        <v>7.96690725322501e-5</v>
      </c>
      <c r="AB92" s="201">
        <v>0.00135125200342056</v>
      </c>
      <c r="AC92" s="201">
        <v>0.00331204650253846</v>
      </c>
      <c r="AD92" s="201">
        <v>0</v>
      </c>
      <c r="AE92" s="201">
        <v>0.00580253545112786</v>
      </c>
      <c r="AF92" s="201">
        <v>1.50630273118642e-7</v>
      </c>
      <c r="AG92" s="201">
        <v>0.000232066303627837</v>
      </c>
      <c r="AH92" s="201">
        <v>0.00100412825163107</v>
      </c>
      <c r="AI92" s="201">
        <v>0</v>
      </c>
      <c r="AJ92" s="201">
        <v>0.000128052793784455</v>
      </c>
      <c r="AK92" s="201">
        <v>0.000110019070523785</v>
      </c>
      <c r="AL92" s="201">
        <v>5.1502862049832e-5</v>
      </c>
      <c r="AM92" s="201">
        <v>0.00102367898622604</v>
      </c>
      <c r="AN92" s="201">
        <v>0</v>
      </c>
      <c r="AO92" s="201">
        <v>0</v>
      </c>
      <c r="AP92" s="201">
        <v>0.000278524977847991</v>
      </c>
      <c r="AQ92" s="201">
        <v>0.000805709066257661</v>
      </c>
      <c r="AR92" s="201">
        <v>0.000483747873957943</v>
      </c>
      <c r="AS92" s="201">
        <v>8.17799078592503e-5</v>
      </c>
      <c r="AT92" s="201">
        <v>0.00172740525854564</v>
      </c>
      <c r="AU92" s="201">
        <v>0.00112965028497337</v>
      </c>
      <c r="AV92" s="201">
        <v>5.33303708280554e-5</v>
      </c>
      <c r="AW92" s="201">
        <v>0.00226396224976689</v>
      </c>
      <c r="AX92" s="201">
        <v>0.000872532040820881</v>
      </c>
      <c r="AY92" s="201">
        <v>0.00693261331444765</v>
      </c>
      <c r="AZ92" s="201">
        <v>0.00434632014586316</v>
      </c>
      <c r="BA92" s="201">
        <v>0.0181584605825531</v>
      </c>
      <c r="BB92" s="204">
        <v>0</v>
      </c>
    </row>
    <row r="93" spans="1:54">
      <c r="A93" s="86" t="s">
        <v>316</v>
      </c>
      <c r="B93" s="200" t="s">
        <v>129</v>
      </c>
      <c r="C93" s="201">
        <v>0</v>
      </c>
      <c r="D93" s="201">
        <v>0</v>
      </c>
      <c r="E93" s="201">
        <v>0</v>
      </c>
      <c r="F93" s="201">
        <v>0.00236377839198012</v>
      </c>
      <c r="G93" s="201">
        <v>7.69172686343067e-5</v>
      </c>
      <c r="H93" s="201">
        <v>0.000405529669237446</v>
      </c>
      <c r="I93" s="201">
        <v>0.000391043769297401</v>
      </c>
      <c r="J93" s="201">
        <v>0.00029167474976048</v>
      </c>
      <c r="K93" s="201">
        <v>0.00106005360150085</v>
      </c>
      <c r="L93" s="201">
        <v>0.000193242730571778</v>
      </c>
      <c r="M93" s="201">
        <v>0.000151095292965153</v>
      </c>
      <c r="N93" s="201">
        <v>0.000496418824575059</v>
      </c>
      <c r="O93" s="201">
        <v>0.000641515040372165</v>
      </c>
      <c r="P93" s="201">
        <v>0.000275395228553071</v>
      </c>
      <c r="Q93" s="201">
        <v>0.000411689540271624</v>
      </c>
      <c r="R93" s="201">
        <v>4.2554681833248e-5</v>
      </c>
      <c r="S93" s="201">
        <v>3.94522474593431e-5</v>
      </c>
      <c r="T93" s="201">
        <v>0.000916899118308735</v>
      </c>
      <c r="U93" s="201">
        <v>0.000581261035988265</v>
      </c>
      <c r="V93" s="201">
        <v>0.00153893318566119</v>
      </c>
      <c r="W93" s="201">
        <v>0.000198401100183052</v>
      </c>
      <c r="X93" s="201">
        <v>0.000571815398392852</v>
      </c>
      <c r="Y93" s="201">
        <v>0.000304490854456924</v>
      </c>
      <c r="Z93" s="201">
        <v>0.000164761210118448</v>
      </c>
      <c r="AA93" s="201">
        <v>0.00102122714959216</v>
      </c>
      <c r="AB93" s="201">
        <v>0.000801416051035461</v>
      </c>
      <c r="AC93" s="201">
        <v>0.000611120014447313</v>
      </c>
      <c r="AD93" s="201">
        <v>0.000510902051105909</v>
      </c>
      <c r="AE93" s="201">
        <v>0.000503545404423813</v>
      </c>
      <c r="AF93" s="201">
        <v>3.24683990190998e-5</v>
      </c>
      <c r="AG93" s="201">
        <v>0.000243475353904487</v>
      </c>
      <c r="AH93" s="201">
        <v>0.000222424898426044</v>
      </c>
      <c r="AI93" s="201">
        <v>0.000310240132134764</v>
      </c>
      <c r="AJ93" s="201">
        <v>0.000184264441497606</v>
      </c>
      <c r="AK93" s="201">
        <v>0.000491901322091349</v>
      </c>
      <c r="AL93" s="201">
        <v>0.00137448687500009</v>
      </c>
      <c r="AM93" s="201">
        <v>0.000181236921840819</v>
      </c>
      <c r="AN93" s="201">
        <v>0.0010715117422837</v>
      </c>
      <c r="AO93" s="201">
        <v>0.000271999335025416</v>
      </c>
      <c r="AP93" s="201">
        <v>0.00233549157000455</v>
      </c>
      <c r="AQ93" s="201">
        <v>0.000571319182396404</v>
      </c>
      <c r="AR93" s="201">
        <v>8.0900222781554e-5</v>
      </c>
      <c r="AS93" s="201">
        <v>0.000206002213515933</v>
      </c>
      <c r="AT93" s="201">
        <v>0.00104946333219013</v>
      </c>
      <c r="AU93" s="201">
        <v>0.0013404437464811</v>
      </c>
      <c r="AV93" s="201">
        <v>2.69710586502576e-5</v>
      </c>
      <c r="AW93" s="201">
        <v>0.000854123248115744</v>
      </c>
      <c r="AX93" s="201">
        <v>0.000354619297220303</v>
      </c>
      <c r="AY93" s="201">
        <v>0.000463577699744261</v>
      </c>
      <c r="AZ93" s="201">
        <v>0.00152609604730507</v>
      </c>
      <c r="BA93" s="201">
        <v>0.013989086246746</v>
      </c>
      <c r="BB93" s="204">
        <v>0</v>
      </c>
    </row>
    <row r="94" spans="1:54">
      <c r="A94" s="86" t="s">
        <v>317</v>
      </c>
      <c r="B94" s="200" t="s">
        <v>318</v>
      </c>
      <c r="C94" s="201">
        <v>0.00225782919542252</v>
      </c>
      <c r="D94" s="201">
        <v>0.000308259588426781</v>
      </c>
      <c r="E94" s="201">
        <v>0.00176989867126032</v>
      </c>
      <c r="F94" s="201">
        <v>0.0104840795705739</v>
      </c>
      <c r="G94" s="201">
        <v>0.000798961013761547</v>
      </c>
      <c r="H94" s="201">
        <v>0.00984205423157395</v>
      </c>
      <c r="I94" s="201">
        <v>0.0108349499737736</v>
      </c>
      <c r="J94" s="201">
        <v>0.0327928704691009</v>
      </c>
      <c r="K94" s="201">
        <v>0.00296121617038201</v>
      </c>
      <c r="L94" s="201">
        <v>0.00154514324090044</v>
      </c>
      <c r="M94" s="201">
        <v>3.90617288086946e-5</v>
      </c>
      <c r="N94" s="201">
        <v>0.00145656844258915</v>
      </c>
      <c r="O94" s="201">
        <v>0.00724549533294271</v>
      </c>
      <c r="P94" s="201">
        <v>0.00848019642000876</v>
      </c>
      <c r="Q94" s="201">
        <v>0.00614219435391388</v>
      </c>
      <c r="R94" s="201">
        <v>0.00161150657918088</v>
      </c>
      <c r="S94" s="201">
        <v>0.0169608667830414</v>
      </c>
      <c r="T94" s="201">
        <v>0.00852922677646175</v>
      </c>
      <c r="U94" s="201">
        <v>0.00500516313109807</v>
      </c>
      <c r="V94" s="201">
        <v>0.0149078603278656</v>
      </c>
      <c r="W94" s="201">
        <v>0.00159864702886352</v>
      </c>
      <c r="X94" s="201">
        <v>0.00277501763657309</v>
      </c>
      <c r="Y94" s="201">
        <v>0.0176725715871268</v>
      </c>
      <c r="Z94" s="201">
        <v>0.00636093022287442</v>
      </c>
      <c r="AA94" s="201">
        <v>0.00468274989622868</v>
      </c>
      <c r="AB94" s="201">
        <v>0.00840954816768948</v>
      </c>
      <c r="AC94" s="201">
        <v>0.00169632791684799</v>
      </c>
      <c r="AD94" s="201">
        <v>0.0179044275891607</v>
      </c>
      <c r="AE94" s="201">
        <v>0.00511394467560299</v>
      </c>
      <c r="AF94" s="201">
        <v>0.00311871466224828</v>
      </c>
      <c r="AG94" s="201">
        <v>0.000968765235676709</v>
      </c>
      <c r="AH94" s="201">
        <v>0.00123947445022819</v>
      </c>
      <c r="AI94" s="201">
        <v>0.000135638241762327</v>
      </c>
      <c r="AJ94" s="201">
        <v>0.000161402334050954</v>
      </c>
      <c r="AK94" s="201">
        <v>0.000463744955626615</v>
      </c>
      <c r="AL94" s="201">
        <v>0.00588995310970863</v>
      </c>
      <c r="AM94" s="201">
        <v>0.0148561832213913</v>
      </c>
      <c r="AN94" s="201">
        <v>0.22890053049269</v>
      </c>
      <c r="AO94" s="201">
        <v>0.00148942525837156</v>
      </c>
      <c r="AP94" s="201">
        <v>0.00846950443073309</v>
      </c>
      <c r="AQ94" s="201">
        <v>2.52365672781731e-5</v>
      </c>
      <c r="AR94" s="201">
        <v>5.24967961667962e-5</v>
      </c>
      <c r="AS94" s="201">
        <v>0.00159928633845786</v>
      </c>
      <c r="AT94" s="201">
        <v>0.000102061757209455</v>
      </c>
      <c r="AU94" s="201">
        <v>0.000189734474183352</v>
      </c>
      <c r="AV94" s="201">
        <v>1.87669982958453e-5</v>
      </c>
      <c r="AW94" s="201">
        <v>0.000795026881797454</v>
      </c>
      <c r="AX94" s="201">
        <v>0.000746530038558637</v>
      </c>
      <c r="AY94" s="201">
        <v>0.00112221244054344</v>
      </c>
      <c r="AZ94" s="201">
        <v>0</v>
      </c>
      <c r="BA94" s="201">
        <v>0.00452963041999828</v>
      </c>
      <c r="BB94" s="204">
        <v>0</v>
      </c>
    </row>
    <row r="95" spans="1:54">
      <c r="A95" s="86" t="s">
        <v>319</v>
      </c>
      <c r="B95" s="200" t="s">
        <v>320</v>
      </c>
      <c r="C95" s="201">
        <v>0</v>
      </c>
      <c r="D95" s="201">
        <v>0</v>
      </c>
      <c r="E95" s="201">
        <v>0</v>
      </c>
      <c r="F95" s="201">
        <v>0.000129954993104979</v>
      </c>
      <c r="G95" s="201">
        <v>0.000128069091332181</v>
      </c>
      <c r="H95" s="201">
        <v>0.000489906902068974</v>
      </c>
      <c r="I95" s="201">
        <v>0.000931472290280061</v>
      </c>
      <c r="J95" s="201">
        <v>0.000575946645686671</v>
      </c>
      <c r="K95" s="201">
        <v>0.000370437304892332</v>
      </c>
      <c r="L95" s="201">
        <v>0.00161680786848279</v>
      </c>
      <c r="M95" s="201">
        <v>0.00152949949322803</v>
      </c>
      <c r="N95" s="201">
        <v>0.00315750797935017</v>
      </c>
      <c r="O95" s="201">
        <v>0.00114674843743478</v>
      </c>
      <c r="P95" s="201">
        <v>0.00175038270423301</v>
      </c>
      <c r="Q95" s="201">
        <v>0.00303256208856266</v>
      </c>
      <c r="R95" s="201">
        <v>0.000133127121187815</v>
      </c>
      <c r="S95" s="201">
        <v>0.000716211991284278</v>
      </c>
      <c r="T95" s="201">
        <v>0.000598879483647734</v>
      </c>
      <c r="U95" s="201">
        <v>0.00384573176364534</v>
      </c>
      <c r="V95" s="201">
        <v>0.00492610888037983</v>
      </c>
      <c r="W95" s="201">
        <v>0.00127487342489025</v>
      </c>
      <c r="X95" s="201">
        <v>0.00190569602952397</v>
      </c>
      <c r="Y95" s="201">
        <v>0.00026752603356561</v>
      </c>
      <c r="Z95" s="201">
        <v>0.000951565635302353</v>
      </c>
      <c r="AA95" s="201">
        <v>0.00348000221768377</v>
      </c>
      <c r="AB95" s="201">
        <v>0.000894878579705129</v>
      </c>
      <c r="AC95" s="201">
        <v>0.000650390921630966</v>
      </c>
      <c r="AD95" s="201">
        <v>0.00122502457953684</v>
      </c>
      <c r="AE95" s="201">
        <v>0.00195725149780139</v>
      </c>
      <c r="AF95" s="201">
        <v>0.00254707040880448</v>
      </c>
      <c r="AG95" s="201">
        <v>0.00262266422321953</v>
      </c>
      <c r="AH95" s="201">
        <v>0.000184482881484358</v>
      </c>
      <c r="AI95" s="201">
        <v>0.001370808332338</v>
      </c>
      <c r="AJ95" s="201">
        <v>0.000198214252898281</v>
      </c>
      <c r="AK95" s="201">
        <v>0.000460298729445148</v>
      </c>
      <c r="AL95" s="201">
        <v>0.00520269051466706</v>
      </c>
      <c r="AM95" s="201">
        <v>0.000714060562922679</v>
      </c>
      <c r="AN95" s="201">
        <v>0.000451601390194109</v>
      </c>
      <c r="AO95" s="201">
        <v>0.000545657200560512</v>
      </c>
      <c r="AP95" s="201">
        <v>0.0073584683153566</v>
      </c>
      <c r="AQ95" s="201">
        <v>0.00188524232154893</v>
      </c>
      <c r="AR95" s="201">
        <v>0.00135768308583198</v>
      </c>
      <c r="AS95" s="201">
        <v>0.00204701023410389</v>
      </c>
      <c r="AT95" s="201">
        <v>0.00101593880598464</v>
      </c>
      <c r="AU95" s="201">
        <v>0.00737193636930579</v>
      </c>
      <c r="AV95" s="201">
        <v>0.000266432311573993</v>
      </c>
      <c r="AW95" s="201">
        <v>0.00192522828319607</v>
      </c>
      <c r="AX95" s="201">
        <v>0.00301293415335156</v>
      </c>
      <c r="AY95" s="201">
        <v>0.00226483177226736</v>
      </c>
      <c r="AZ95" s="201">
        <v>0.00232483930786919</v>
      </c>
      <c r="BA95" s="201">
        <v>0.00355052137123081</v>
      </c>
      <c r="BB95" s="204">
        <v>0</v>
      </c>
    </row>
    <row r="96" spans="1:54">
      <c r="A96" s="86" t="s">
        <v>321</v>
      </c>
      <c r="B96" s="200" t="s">
        <v>322</v>
      </c>
      <c r="C96" s="201">
        <v>0</v>
      </c>
      <c r="D96" s="201">
        <v>0</v>
      </c>
      <c r="E96" s="201">
        <v>0</v>
      </c>
      <c r="F96" s="201">
        <v>0.00054126177822591</v>
      </c>
      <c r="G96" s="201">
        <v>0.000153268503078775</v>
      </c>
      <c r="H96" s="201">
        <v>0.000476299126004322</v>
      </c>
      <c r="I96" s="201">
        <v>0.000575971134246502</v>
      </c>
      <c r="J96" s="201">
        <v>0.000412441235472622</v>
      </c>
      <c r="K96" s="201">
        <v>0.00149780962110688</v>
      </c>
      <c r="L96" s="201">
        <v>0.000191340122273666</v>
      </c>
      <c r="M96" s="201">
        <v>0.000110128606481199</v>
      </c>
      <c r="N96" s="201">
        <v>0.00027929870623553</v>
      </c>
      <c r="O96" s="201">
        <v>0.000122916874904324</v>
      </c>
      <c r="P96" s="201">
        <v>0.000263875880520904</v>
      </c>
      <c r="Q96" s="201">
        <v>0.000212437590644137</v>
      </c>
      <c r="R96" s="201">
        <v>3.30864612824561e-5</v>
      </c>
      <c r="S96" s="201">
        <v>0.000151322675174218</v>
      </c>
      <c r="T96" s="201">
        <v>0.000446230306977652</v>
      </c>
      <c r="U96" s="201">
        <v>0.000641175587203871</v>
      </c>
      <c r="V96" s="201">
        <v>0.00267107495893138</v>
      </c>
      <c r="W96" s="201">
        <v>0.000470678599190354</v>
      </c>
      <c r="X96" s="201">
        <v>0.000435417606675872</v>
      </c>
      <c r="Y96" s="201">
        <v>0.000723047073777559</v>
      </c>
      <c r="Z96" s="201">
        <v>0.000585603352910907</v>
      </c>
      <c r="AA96" s="201">
        <v>0.0006865883685729</v>
      </c>
      <c r="AB96" s="201">
        <v>0.000620500707684531</v>
      </c>
      <c r="AC96" s="201">
        <v>0.00113450892868688</v>
      </c>
      <c r="AD96" s="201">
        <v>0.000365407779599656</v>
      </c>
      <c r="AE96" s="201">
        <v>0.000402099159301287</v>
      </c>
      <c r="AF96" s="201">
        <v>0.000268392671767255</v>
      </c>
      <c r="AG96" s="201">
        <v>0.000506831629683762</v>
      </c>
      <c r="AH96" s="201">
        <v>0.000203461565521726</v>
      </c>
      <c r="AI96" s="201">
        <v>0.000150247447128945</v>
      </c>
      <c r="AJ96" s="201">
        <v>6.30692038607463e-5</v>
      </c>
      <c r="AK96" s="201">
        <v>0.000589986741033257</v>
      </c>
      <c r="AL96" s="201">
        <v>0.00124765167595567</v>
      </c>
      <c r="AM96" s="201">
        <v>0.000247270704768456</v>
      </c>
      <c r="AN96" s="201">
        <v>4.72765024818434e-5</v>
      </c>
      <c r="AO96" s="201">
        <v>0.00129247629265775</v>
      </c>
      <c r="AP96" s="201">
        <v>0.000993635906525281</v>
      </c>
      <c r="AQ96" s="201">
        <v>0</v>
      </c>
      <c r="AR96" s="201">
        <v>5.77618361429506e-5</v>
      </c>
      <c r="AS96" s="201">
        <v>0.000132550934253561</v>
      </c>
      <c r="AT96" s="201">
        <v>0.000965749286937706</v>
      </c>
      <c r="AU96" s="201">
        <v>0.000718051568825861</v>
      </c>
      <c r="AV96" s="201">
        <v>2.89530034804935e-5</v>
      </c>
      <c r="AW96" s="201">
        <v>0.000530059822828725</v>
      </c>
      <c r="AX96" s="201">
        <v>0.000405836111960743</v>
      </c>
      <c r="AY96" s="201">
        <v>0.000870519140951321</v>
      </c>
      <c r="AZ96" s="201">
        <v>0.000304236158692848</v>
      </c>
      <c r="BA96" s="201">
        <v>0.013543544854156</v>
      </c>
      <c r="BB96" s="204">
        <v>0</v>
      </c>
    </row>
    <row r="97" spans="1:54">
      <c r="A97" s="86" t="s">
        <v>323</v>
      </c>
      <c r="B97" s="200" t="s">
        <v>324</v>
      </c>
      <c r="C97" s="201">
        <v>0</v>
      </c>
      <c r="D97" s="201">
        <v>0</v>
      </c>
      <c r="E97" s="201">
        <v>0</v>
      </c>
      <c r="F97" s="201">
        <v>0.00121998061529234</v>
      </c>
      <c r="G97" s="201">
        <v>2.79358878213221e-5</v>
      </c>
      <c r="H97" s="201">
        <v>6.08530984516488e-6</v>
      </c>
      <c r="I97" s="201">
        <v>0.000615176981698414</v>
      </c>
      <c r="J97" s="201">
        <v>1.40330245398295e-5</v>
      </c>
      <c r="K97" s="201">
        <v>0</v>
      </c>
      <c r="L97" s="201">
        <v>0.000147956183186985</v>
      </c>
      <c r="M97" s="201">
        <v>1.78838882148783e-5</v>
      </c>
      <c r="N97" s="201">
        <v>0</v>
      </c>
      <c r="O97" s="201">
        <v>0</v>
      </c>
      <c r="P97" s="201">
        <v>1.67858434177448e-5</v>
      </c>
      <c r="Q97" s="201">
        <v>0.000726043626050134</v>
      </c>
      <c r="R97" s="201">
        <v>0</v>
      </c>
      <c r="S97" s="201">
        <v>4.52180248048222e-5</v>
      </c>
      <c r="T97" s="201">
        <v>0.000714901543765889</v>
      </c>
      <c r="U97" s="201">
        <v>0.0011854086167553</v>
      </c>
      <c r="V97" s="201">
        <v>0.00813726418678351</v>
      </c>
      <c r="W97" s="201">
        <v>7.27069099113484e-5</v>
      </c>
      <c r="X97" s="201">
        <v>0</v>
      </c>
      <c r="Y97" s="201">
        <v>0.000467281415889779</v>
      </c>
      <c r="Z97" s="201">
        <v>0.000192904091317487</v>
      </c>
      <c r="AA97" s="201">
        <v>1.57831352195791e-5</v>
      </c>
      <c r="AB97" s="201">
        <v>0</v>
      </c>
      <c r="AC97" s="201">
        <v>0.000303474159925508</v>
      </c>
      <c r="AD97" s="201">
        <v>0.00189015573183699</v>
      </c>
      <c r="AE97" s="201">
        <v>0.000118932217312029</v>
      </c>
      <c r="AF97" s="201">
        <v>0</v>
      </c>
      <c r="AG97" s="201">
        <v>0</v>
      </c>
      <c r="AH97" s="201">
        <v>0.000609469760369658</v>
      </c>
      <c r="AI97" s="201">
        <v>0.000486209765095822</v>
      </c>
      <c r="AJ97" s="201">
        <v>9.21170163077208e-6</v>
      </c>
      <c r="AK97" s="201">
        <v>0</v>
      </c>
      <c r="AL97" s="201">
        <v>0.000608783036145054</v>
      </c>
      <c r="AM97" s="201">
        <v>7.02748262977288e-7</v>
      </c>
      <c r="AN97" s="201">
        <v>0</v>
      </c>
      <c r="AO97" s="201">
        <v>0.0353431860964243</v>
      </c>
      <c r="AP97" s="201">
        <v>0.000432197442622825</v>
      </c>
      <c r="AQ97" s="201">
        <v>0.00556662898310925</v>
      </c>
      <c r="AR97" s="201">
        <v>0</v>
      </c>
      <c r="AS97" s="201">
        <v>0.00014184762729253</v>
      </c>
      <c r="AT97" s="201">
        <v>0.0007325384146419</v>
      </c>
      <c r="AU97" s="201">
        <v>0.00362715622249728</v>
      </c>
      <c r="AV97" s="201">
        <v>7.99573907780039e-5</v>
      </c>
      <c r="AW97" s="201">
        <v>0.00174324172587457</v>
      </c>
      <c r="AX97" s="201">
        <v>0.00163526538216003</v>
      </c>
      <c r="AY97" s="201">
        <v>0.0101266962566152</v>
      </c>
      <c r="AZ97" s="201">
        <v>0.0105049355882399</v>
      </c>
      <c r="BA97" s="201">
        <v>0.0425255780773311</v>
      </c>
      <c r="BB97" s="204">
        <v>0</v>
      </c>
    </row>
    <row r="98" spans="1:54">
      <c r="A98" s="86" t="s">
        <v>325</v>
      </c>
      <c r="B98" s="200" t="s">
        <v>326</v>
      </c>
      <c r="C98" s="201">
        <v>0</v>
      </c>
      <c r="D98" s="201">
        <v>0</v>
      </c>
      <c r="E98" s="201">
        <v>0</v>
      </c>
      <c r="F98" s="201">
        <v>0.00706915823010442</v>
      </c>
      <c r="G98" s="201">
        <v>0.000646170654090925</v>
      </c>
      <c r="H98" s="201">
        <v>0.000714690201794383</v>
      </c>
      <c r="I98" s="201">
        <v>0.000988928981605485</v>
      </c>
      <c r="J98" s="201">
        <v>0.000924756403933221</v>
      </c>
      <c r="K98" s="201">
        <v>0.000353076647763376</v>
      </c>
      <c r="L98" s="201">
        <v>0.00282692934777397</v>
      </c>
      <c r="M98" s="201">
        <v>0.00341292761971542</v>
      </c>
      <c r="N98" s="201">
        <v>0.0014252252592132</v>
      </c>
      <c r="O98" s="201">
        <v>0.00194860047961961</v>
      </c>
      <c r="P98" s="201">
        <v>0.00230531263268659</v>
      </c>
      <c r="Q98" s="201">
        <v>0.0118796703705236</v>
      </c>
      <c r="R98" s="201">
        <v>0.000526222048324702</v>
      </c>
      <c r="S98" s="201">
        <v>0.000826203969724459</v>
      </c>
      <c r="T98" s="201">
        <v>0.000596097052920456</v>
      </c>
      <c r="U98" s="201">
        <v>0.000745572909776091</v>
      </c>
      <c r="V98" s="201">
        <v>0.00120381137496547</v>
      </c>
      <c r="W98" s="201">
        <v>0.00143503900559233</v>
      </c>
      <c r="X98" s="201">
        <v>0.00200673357914046</v>
      </c>
      <c r="Y98" s="201">
        <v>0.00102821258306997</v>
      </c>
      <c r="Z98" s="201">
        <v>0.00143719115749675</v>
      </c>
      <c r="AA98" s="201">
        <v>0.00377188633958014</v>
      </c>
      <c r="AB98" s="201">
        <v>0.00315010060618353</v>
      </c>
      <c r="AC98" s="201">
        <v>0.00110811132994066</v>
      </c>
      <c r="AD98" s="201">
        <v>0.000892288457484638</v>
      </c>
      <c r="AE98" s="201">
        <v>0.00394884552358887</v>
      </c>
      <c r="AF98" s="201">
        <v>0.00600818756484102</v>
      </c>
      <c r="AG98" s="201">
        <v>0.0042474912240721</v>
      </c>
      <c r="AH98" s="201">
        <v>0.00278132196987695</v>
      </c>
      <c r="AI98" s="201">
        <v>0.000797027322697236</v>
      </c>
      <c r="AJ98" s="201">
        <v>0.0024214987365241</v>
      </c>
      <c r="AK98" s="201">
        <v>0.00113302699521636</v>
      </c>
      <c r="AL98" s="201">
        <v>0.00924939385483602</v>
      </c>
      <c r="AM98" s="201">
        <v>0.00396907243925857</v>
      </c>
      <c r="AN98" s="201">
        <v>0.00373977975881917</v>
      </c>
      <c r="AO98" s="201">
        <v>0.00256476827638655</v>
      </c>
      <c r="AP98" s="201">
        <v>0.0052411028045667</v>
      </c>
      <c r="AQ98" s="201">
        <v>0.0143800833444231</v>
      </c>
      <c r="AR98" s="201">
        <v>0.00590645908360585</v>
      </c>
      <c r="AS98" s="201">
        <v>0.0609077389336275</v>
      </c>
      <c r="AT98" s="201">
        <v>0.00995497216337363</v>
      </c>
      <c r="AU98" s="201">
        <v>0.0107733132527454</v>
      </c>
      <c r="AV98" s="201">
        <v>0.0011655359593564</v>
      </c>
      <c r="AW98" s="201">
        <v>0.0161060064803524</v>
      </c>
      <c r="AX98" s="201">
        <v>0.00833598558603222</v>
      </c>
      <c r="AY98" s="201">
        <v>0.00512148440496159</v>
      </c>
      <c r="AZ98" s="201">
        <v>0.00521129101089297</v>
      </c>
      <c r="BA98" s="201">
        <v>0.00875956605621228</v>
      </c>
      <c r="BB98" s="204">
        <v>0</v>
      </c>
    </row>
    <row r="99" spans="1:54">
      <c r="A99" s="86" t="s">
        <v>327</v>
      </c>
      <c r="B99" s="200" t="s">
        <v>328</v>
      </c>
      <c r="C99" s="201">
        <v>0</v>
      </c>
      <c r="D99" s="201">
        <v>0</v>
      </c>
      <c r="E99" s="201">
        <v>0</v>
      </c>
      <c r="F99" s="201">
        <v>0</v>
      </c>
      <c r="G99" s="201">
        <v>0</v>
      </c>
      <c r="H99" s="201">
        <v>0</v>
      </c>
      <c r="I99" s="201">
        <v>0</v>
      </c>
      <c r="J99" s="201">
        <v>0</v>
      </c>
      <c r="K99" s="201">
        <v>0</v>
      </c>
      <c r="L99" s="201">
        <v>0</v>
      </c>
      <c r="M99" s="201">
        <v>0</v>
      </c>
      <c r="N99" s="201">
        <v>0</v>
      </c>
      <c r="O99" s="201">
        <v>0</v>
      </c>
      <c r="P99" s="201">
        <v>0</v>
      </c>
      <c r="Q99" s="201">
        <v>0</v>
      </c>
      <c r="R99" s="201">
        <v>0</v>
      </c>
      <c r="S99" s="201">
        <v>0</v>
      </c>
      <c r="T99" s="201">
        <v>0.00113664853940874</v>
      </c>
      <c r="U99" s="201">
        <v>0</v>
      </c>
      <c r="V99" s="201">
        <v>0</v>
      </c>
      <c r="W99" s="201">
        <v>0</v>
      </c>
      <c r="X99" s="201">
        <v>0</v>
      </c>
      <c r="Y99" s="201">
        <v>0</v>
      </c>
      <c r="Z99" s="201">
        <v>0</v>
      </c>
      <c r="AA99" s="201">
        <v>0</v>
      </c>
      <c r="AB99" s="201">
        <v>0</v>
      </c>
      <c r="AC99" s="201">
        <v>0</v>
      </c>
      <c r="AD99" s="201">
        <v>0</v>
      </c>
      <c r="AE99" s="201">
        <v>1.72156112351693e-5</v>
      </c>
      <c r="AF99" s="201">
        <v>0</v>
      </c>
      <c r="AG99" s="201">
        <v>0</v>
      </c>
      <c r="AH99" s="201">
        <v>6.78671254146715e-5</v>
      </c>
      <c r="AI99" s="201">
        <v>0.000113841629180337</v>
      </c>
      <c r="AJ99" s="201">
        <v>3.99361749043098e-5</v>
      </c>
      <c r="AK99" s="201">
        <v>0</v>
      </c>
      <c r="AL99" s="201">
        <v>7.12913470975626e-5</v>
      </c>
      <c r="AM99" s="201">
        <v>0</v>
      </c>
      <c r="AN99" s="201">
        <v>0</v>
      </c>
      <c r="AO99" s="201">
        <v>0</v>
      </c>
      <c r="AP99" s="201">
        <v>0</v>
      </c>
      <c r="AQ99" s="201">
        <v>0.000816327459156978</v>
      </c>
      <c r="AR99" s="201">
        <v>0</v>
      </c>
      <c r="AS99" s="201">
        <v>0.000231886713167579</v>
      </c>
      <c r="AT99" s="201">
        <v>3.37638181140591e-5</v>
      </c>
      <c r="AU99" s="201">
        <v>0.00121381253706015</v>
      </c>
      <c r="AV99" s="201">
        <v>3.43153850910465e-5</v>
      </c>
      <c r="AW99" s="201">
        <v>0.00459745247702896</v>
      </c>
      <c r="AX99" s="201">
        <v>4.53585927837819e-5</v>
      </c>
      <c r="AY99" s="201">
        <v>0.00185524310785532</v>
      </c>
      <c r="AZ99" s="201">
        <v>0.00210580442412122</v>
      </c>
      <c r="BA99" s="201">
        <v>0.000431575910829471</v>
      </c>
      <c r="BB99" s="204">
        <v>0</v>
      </c>
    </row>
    <row r="100" spans="1:54">
      <c r="A100" s="86" t="s">
        <v>329</v>
      </c>
      <c r="B100" s="200" t="s">
        <v>330</v>
      </c>
      <c r="C100" s="201">
        <v>0</v>
      </c>
      <c r="D100" s="201">
        <v>0</v>
      </c>
      <c r="E100" s="201">
        <v>0</v>
      </c>
      <c r="F100" s="201">
        <v>0</v>
      </c>
      <c r="G100" s="201">
        <v>0</v>
      </c>
      <c r="H100" s="201">
        <v>0</v>
      </c>
      <c r="I100" s="201">
        <v>0</v>
      </c>
      <c r="J100" s="201">
        <v>0</v>
      </c>
      <c r="K100" s="201">
        <v>0</v>
      </c>
      <c r="L100" s="201">
        <v>0</v>
      </c>
      <c r="M100" s="201">
        <v>0</v>
      </c>
      <c r="N100" s="201">
        <v>0</v>
      </c>
      <c r="O100" s="201">
        <v>0</v>
      </c>
      <c r="P100" s="201">
        <v>0</v>
      </c>
      <c r="Q100" s="201">
        <v>0</v>
      </c>
      <c r="R100" s="201">
        <v>0</v>
      </c>
      <c r="S100" s="201">
        <v>0</v>
      </c>
      <c r="T100" s="201">
        <v>0</v>
      </c>
      <c r="U100" s="201">
        <v>0</v>
      </c>
      <c r="V100" s="201">
        <v>0</v>
      </c>
      <c r="W100" s="201">
        <v>0</v>
      </c>
      <c r="X100" s="201">
        <v>0</v>
      </c>
      <c r="Y100" s="201">
        <v>0</v>
      </c>
      <c r="Z100" s="201">
        <v>0</v>
      </c>
      <c r="AA100" s="201">
        <v>0</v>
      </c>
      <c r="AB100" s="201">
        <v>0</v>
      </c>
      <c r="AC100" s="201">
        <v>0</v>
      </c>
      <c r="AD100" s="201">
        <v>0</v>
      </c>
      <c r="AE100" s="201">
        <v>0</v>
      </c>
      <c r="AF100" s="201">
        <v>0</v>
      </c>
      <c r="AG100" s="201">
        <v>0</v>
      </c>
      <c r="AH100" s="201">
        <v>0</v>
      </c>
      <c r="AI100" s="201">
        <v>0</v>
      </c>
      <c r="AJ100" s="201">
        <v>0</v>
      </c>
      <c r="AK100" s="201">
        <v>0</v>
      </c>
      <c r="AL100" s="201">
        <v>0</v>
      </c>
      <c r="AM100" s="201">
        <v>9.33344796473775e-6</v>
      </c>
      <c r="AN100" s="201">
        <v>0</v>
      </c>
      <c r="AO100" s="201">
        <v>0</v>
      </c>
      <c r="AP100" s="201">
        <v>0</v>
      </c>
      <c r="AQ100" s="201">
        <v>4.24923737310852e-5</v>
      </c>
      <c r="AR100" s="201">
        <v>0</v>
      </c>
      <c r="AS100" s="201">
        <v>0.0289872454951562</v>
      </c>
      <c r="AT100" s="201">
        <v>0.00294779280134238</v>
      </c>
      <c r="AU100" s="201">
        <v>7.34917674422048e-7</v>
      </c>
      <c r="AV100" s="201">
        <v>0</v>
      </c>
      <c r="AW100" s="201">
        <v>0.0228400235753471</v>
      </c>
      <c r="AX100" s="201">
        <v>3.59715459639569e-6</v>
      </c>
      <c r="AY100" s="201">
        <v>0</v>
      </c>
      <c r="AZ100" s="201">
        <v>0</v>
      </c>
      <c r="BA100" s="201">
        <v>0.000218555558432167</v>
      </c>
      <c r="BB100" s="204">
        <v>0</v>
      </c>
    </row>
    <row r="101" spans="1:54">
      <c r="A101" s="86" t="s">
        <v>331</v>
      </c>
      <c r="B101" s="200" t="s">
        <v>332</v>
      </c>
      <c r="C101" s="201">
        <v>0</v>
      </c>
      <c r="D101" s="201">
        <v>0</v>
      </c>
      <c r="E101" s="201">
        <v>0</v>
      </c>
      <c r="F101" s="201">
        <v>0.00192534253230769</v>
      </c>
      <c r="G101" s="201">
        <v>1.72255600175021e-5</v>
      </c>
      <c r="H101" s="201">
        <v>0.00047376962197774</v>
      </c>
      <c r="I101" s="201">
        <v>0.000764699960659101</v>
      </c>
      <c r="J101" s="201">
        <v>0.000229151939932306</v>
      </c>
      <c r="K101" s="201">
        <v>0.00105600074055353</v>
      </c>
      <c r="L101" s="201">
        <v>0.000737155786900814</v>
      </c>
      <c r="M101" s="201">
        <v>0.000367116940379377</v>
      </c>
      <c r="N101" s="201">
        <v>0.000161596839000502</v>
      </c>
      <c r="O101" s="201">
        <v>0.000342600377421059</v>
      </c>
      <c r="P101" s="201">
        <v>0.002770698935144</v>
      </c>
      <c r="Q101" s="201">
        <v>0.000129611361538682</v>
      </c>
      <c r="R101" s="201">
        <v>0.000144728676641461</v>
      </c>
      <c r="S101" s="201">
        <v>1.42243061199562e-5</v>
      </c>
      <c r="T101" s="201">
        <v>0.000969831367627088</v>
      </c>
      <c r="U101" s="201">
        <v>0.000671747280876762</v>
      </c>
      <c r="V101" s="201">
        <v>0.00273165755228107</v>
      </c>
      <c r="W101" s="201">
        <v>0.000871605946529898</v>
      </c>
      <c r="X101" s="201">
        <v>0.000596705603092261</v>
      </c>
      <c r="Y101" s="201">
        <v>0.0015508622952622</v>
      </c>
      <c r="Z101" s="201">
        <v>0.000646572718482501</v>
      </c>
      <c r="AA101" s="201">
        <v>0.000910120376474438</v>
      </c>
      <c r="AB101" s="201">
        <v>0.00246051594976719</v>
      </c>
      <c r="AC101" s="201">
        <v>0.000494555546068754</v>
      </c>
      <c r="AD101" s="201">
        <v>0.000816554771608542</v>
      </c>
      <c r="AE101" s="201">
        <v>0.000577986980663626</v>
      </c>
      <c r="AF101" s="201">
        <v>0.00206796976330754</v>
      </c>
      <c r="AG101" s="201">
        <v>0.00127273355143207</v>
      </c>
      <c r="AH101" s="201">
        <v>0.00390386852822434</v>
      </c>
      <c r="AI101" s="201">
        <v>0.0032756108634474</v>
      </c>
      <c r="AJ101" s="201">
        <v>0.00561270171961148</v>
      </c>
      <c r="AK101" s="201">
        <v>0.000780843824636591</v>
      </c>
      <c r="AL101" s="201">
        <v>0.00944937526017787</v>
      </c>
      <c r="AM101" s="201">
        <v>0.00326374860802388</v>
      </c>
      <c r="AN101" s="201">
        <v>3.13579642088645e-5</v>
      </c>
      <c r="AO101" s="201">
        <v>0.0515444084787558</v>
      </c>
      <c r="AP101" s="201">
        <v>0.0214291488798435</v>
      </c>
      <c r="AQ101" s="201">
        <v>0.00228034281283401</v>
      </c>
      <c r="AR101" s="201">
        <v>0.000602298386356964</v>
      </c>
      <c r="AS101" s="201">
        <v>0.0138483007329759</v>
      </c>
      <c r="AT101" s="201">
        <v>0.0539720107638134</v>
      </c>
      <c r="AU101" s="201">
        <v>0.0292959018752585</v>
      </c>
      <c r="AV101" s="201">
        <v>0.000621712017455742</v>
      </c>
      <c r="AW101" s="201">
        <v>0.0442063997819699</v>
      </c>
      <c r="AX101" s="201">
        <v>0.00594433991558569</v>
      </c>
      <c r="AY101" s="201">
        <v>0.0128010793368184</v>
      </c>
      <c r="AZ101" s="201">
        <v>0.00118073593221805</v>
      </c>
      <c r="BA101" s="201">
        <v>0.0107848118892331</v>
      </c>
      <c r="BB101" s="204">
        <v>0</v>
      </c>
    </row>
    <row r="102" spans="1:54">
      <c r="A102" s="86" t="s">
        <v>333</v>
      </c>
      <c r="B102" s="200" t="s">
        <v>135</v>
      </c>
      <c r="C102" s="201">
        <v>0.0127622469145678</v>
      </c>
      <c r="D102" s="201">
        <v>0.0131101060271788</v>
      </c>
      <c r="E102" s="201">
        <v>0.0151812398813723</v>
      </c>
      <c r="F102" s="201">
        <v>0.0224547579298725</v>
      </c>
      <c r="G102" s="201">
        <v>0.0155858034335004</v>
      </c>
      <c r="H102" s="201">
        <v>0.0352225812322795</v>
      </c>
      <c r="I102" s="201">
        <v>0.000992843484609554</v>
      </c>
      <c r="J102" s="201">
        <v>0.016844951089006</v>
      </c>
      <c r="K102" s="201">
        <v>0.0266737620081765</v>
      </c>
      <c r="L102" s="201">
        <v>0.0147001433509483</v>
      </c>
      <c r="M102" s="201">
        <v>0.00906128271639504</v>
      </c>
      <c r="N102" s="201">
        <v>0.0201719690704654</v>
      </c>
      <c r="O102" s="201">
        <v>0.0134785553651597</v>
      </c>
      <c r="P102" s="201">
        <v>0.0217403467495108</v>
      </c>
      <c r="Q102" s="201">
        <v>0.0190322667928028</v>
      </c>
      <c r="R102" s="201">
        <v>0.00717676344143869</v>
      </c>
      <c r="S102" s="201">
        <v>0.0187448727656532</v>
      </c>
      <c r="T102" s="201">
        <v>0.0156402111073095</v>
      </c>
      <c r="U102" s="201">
        <v>0.0150185131974689</v>
      </c>
      <c r="V102" s="201">
        <v>0.0198057929101386</v>
      </c>
      <c r="W102" s="201">
        <v>0.0161805260446491</v>
      </c>
      <c r="X102" s="201">
        <v>0.0174991949641588</v>
      </c>
      <c r="Y102" s="201">
        <v>0.0170446202844658</v>
      </c>
      <c r="Z102" s="201">
        <v>0.0132532312537533</v>
      </c>
      <c r="AA102" s="201">
        <v>0.0144154056648043</v>
      </c>
      <c r="AB102" s="201">
        <v>0.0146081869623234</v>
      </c>
      <c r="AC102" s="201">
        <v>0.0173863477228795</v>
      </c>
      <c r="AD102" s="201">
        <v>0.0102260948621774</v>
      </c>
      <c r="AE102" s="201">
        <v>0.0126739556410014</v>
      </c>
      <c r="AF102" s="201">
        <v>0.0142885240877509</v>
      </c>
      <c r="AG102" s="201">
        <v>0.013708137025256</v>
      </c>
      <c r="AH102" s="201">
        <v>0.0212289192342895</v>
      </c>
      <c r="AI102" s="201">
        <v>0.0293603814803162</v>
      </c>
      <c r="AJ102" s="201">
        <v>0.0256420392878588</v>
      </c>
      <c r="AK102" s="201">
        <v>0.0161617898211758</v>
      </c>
      <c r="AL102" s="201">
        <v>0.0190645747843752</v>
      </c>
      <c r="AM102" s="201">
        <v>0.0193643902612588</v>
      </c>
      <c r="AN102" s="201">
        <v>0.0415255928255634</v>
      </c>
      <c r="AO102" s="201">
        <v>0.0751432582903524</v>
      </c>
      <c r="AP102" s="201">
        <v>0.0210034267057492</v>
      </c>
      <c r="AQ102" s="201">
        <v>0.0271782336187787</v>
      </c>
      <c r="AR102" s="201">
        <v>0.0130579679394082</v>
      </c>
      <c r="AS102" s="201">
        <v>0.0456829731663537</v>
      </c>
      <c r="AT102" s="201">
        <v>0.0139947716680349</v>
      </c>
      <c r="AU102" s="201">
        <v>0.125703353415938</v>
      </c>
      <c r="AV102" s="201">
        <v>0.0287651526541765</v>
      </c>
      <c r="AW102" s="201">
        <v>0.0116785415296656</v>
      </c>
      <c r="AX102" s="201">
        <v>0.0188504117618346</v>
      </c>
      <c r="AY102" s="201">
        <v>0.0284983359692732</v>
      </c>
      <c r="AZ102" s="201">
        <v>0.0154623470524509</v>
      </c>
      <c r="BA102" s="201">
        <v>0.011222403645338</v>
      </c>
      <c r="BB102" s="204">
        <v>0</v>
      </c>
    </row>
    <row r="103" spans="1:54">
      <c r="A103" s="86" t="s">
        <v>334</v>
      </c>
      <c r="B103" s="200" t="s">
        <v>335</v>
      </c>
      <c r="C103" s="201">
        <v>0</v>
      </c>
      <c r="D103" s="201">
        <v>0</v>
      </c>
      <c r="E103" s="201">
        <v>0</v>
      </c>
      <c r="F103" s="201">
        <v>0</v>
      </c>
      <c r="G103" s="201">
        <v>0</v>
      </c>
      <c r="H103" s="201">
        <v>0</v>
      </c>
      <c r="I103" s="201">
        <v>0</v>
      </c>
      <c r="J103" s="201">
        <v>0</v>
      </c>
      <c r="K103" s="201">
        <v>0</v>
      </c>
      <c r="L103" s="201">
        <v>0</v>
      </c>
      <c r="M103" s="201">
        <v>0</v>
      </c>
      <c r="N103" s="201">
        <v>0</v>
      </c>
      <c r="O103" s="201">
        <v>0</v>
      </c>
      <c r="P103" s="201">
        <v>0</v>
      </c>
      <c r="Q103" s="201">
        <v>0</v>
      </c>
      <c r="R103" s="201">
        <v>0</v>
      </c>
      <c r="S103" s="201">
        <v>0</v>
      </c>
      <c r="T103" s="201">
        <v>0</v>
      </c>
      <c r="U103" s="201">
        <v>0</v>
      </c>
      <c r="V103" s="201">
        <v>0</v>
      </c>
      <c r="W103" s="201">
        <v>0</v>
      </c>
      <c r="X103" s="201">
        <v>0</v>
      </c>
      <c r="Y103" s="201">
        <v>0</v>
      </c>
      <c r="Z103" s="201">
        <v>0</v>
      </c>
      <c r="AA103" s="201">
        <v>0</v>
      </c>
      <c r="AB103" s="201">
        <v>0</v>
      </c>
      <c r="AC103" s="201">
        <v>0</v>
      </c>
      <c r="AD103" s="201">
        <v>0</v>
      </c>
      <c r="AE103" s="201">
        <v>0</v>
      </c>
      <c r="AF103" s="201">
        <v>0</v>
      </c>
      <c r="AG103" s="201">
        <v>0</v>
      </c>
      <c r="AH103" s="201">
        <v>0</v>
      </c>
      <c r="AI103" s="201">
        <v>0</v>
      </c>
      <c r="AJ103" s="201">
        <v>0</v>
      </c>
      <c r="AK103" s="201">
        <v>0</v>
      </c>
      <c r="AL103" s="201">
        <v>0</v>
      </c>
      <c r="AM103" s="201">
        <v>0</v>
      </c>
      <c r="AN103" s="201">
        <v>0</v>
      </c>
      <c r="AO103" s="201">
        <v>0</v>
      </c>
      <c r="AP103" s="201">
        <v>0</v>
      </c>
      <c r="AQ103" s="201">
        <v>0</v>
      </c>
      <c r="AR103" s="201">
        <v>0</v>
      </c>
      <c r="AS103" s="201">
        <v>0</v>
      </c>
      <c r="AT103" s="201">
        <v>0</v>
      </c>
      <c r="AU103" s="201">
        <v>0</v>
      </c>
      <c r="AV103" s="201">
        <v>0</v>
      </c>
      <c r="AW103" s="201">
        <v>0</v>
      </c>
      <c r="AX103" s="201">
        <v>0</v>
      </c>
      <c r="AY103" s="201">
        <v>0</v>
      </c>
      <c r="AZ103" s="201">
        <v>0</v>
      </c>
      <c r="BA103" s="201">
        <v>0</v>
      </c>
      <c r="BB103" s="204">
        <v>0</v>
      </c>
    </row>
    <row r="104" spans="1:54">
      <c r="A104" s="86" t="s">
        <v>336</v>
      </c>
      <c r="B104" s="200" t="s">
        <v>337</v>
      </c>
      <c r="C104" s="201">
        <v>1.27149957529721e-6</v>
      </c>
      <c r="D104" s="201">
        <v>0</v>
      </c>
      <c r="E104" s="201">
        <v>0</v>
      </c>
      <c r="F104" s="201">
        <v>0.000599487161768086</v>
      </c>
      <c r="G104" s="201">
        <v>0.000709780085537189</v>
      </c>
      <c r="H104" s="201">
        <v>0.00226696002656016</v>
      </c>
      <c r="I104" s="201">
        <v>0.00187930791953877</v>
      </c>
      <c r="J104" s="201">
        <v>0.00108426062572933</v>
      </c>
      <c r="K104" s="201">
        <v>0.00180797180251373</v>
      </c>
      <c r="L104" s="201">
        <v>0.00505041097641377</v>
      </c>
      <c r="M104" s="201">
        <v>0.00377060605670659</v>
      </c>
      <c r="N104" s="201">
        <v>0.00202785757277045</v>
      </c>
      <c r="O104" s="201">
        <v>0.0012249441639294</v>
      </c>
      <c r="P104" s="201">
        <v>0.00110179168734641</v>
      </c>
      <c r="Q104" s="201">
        <v>0.00253451924688424</v>
      </c>
      <c r="R104" s="201">
        <v>0.000404388697165378</v>
      </c>
      <c r="S104" s="201">
        <v>0.00409619620442552</v>
      </c>
      <c r="T104" s="201">
        <v>0.0013799804940823</v>
      </c>
      <c r="U104" s="201">
        <v>0.00200752192328365</v>
      </c>
      <c r="V104" s="201">
        <v>0.00759066335294234</v>
      </c>
      <c r="W104" s="201">
        <v>0.00308905617082905</v>
      </c>
      <c r="X104" s="201">
        <v>0.00243425564884945</v>
      </c>
      <c r="Y104" s="201">
        <v>0.00213691555315262</v>
      </c>
      <c r="Z104" s="201">
        <v>0.00213487948821035</v>
      </c>
      <c r="AA104" s="201">
        <v>0.00106127491942483</v>
      </c>
      <c r="AB104" s="201">
        <v>0.00141985031938423</v>
      </c>
      <c r="AC104" s="201">
        <v>0.00175773077440319</v>
      </c>
      <c r="AD104" s="201">
        <v>0.000655259050002596</v>
      </c>
      <c r="AE104" s="201">
        <v>0.00203451919066806</v>
      </c>
      <c r="AF104" s="201">
        <v>0.000727919819960691</v>
      </c>
      <c r="AG104" s="201">
        <v>0.00307160948908609</v>
      </c>
      <c r="AH104" s="201">
        <v>0.000391796096934437</v>
      </c>
      <c r="AI104" s="201">
        <v>0.00191292187891427</v>
      </c>
      <c r="AJ104" s="201">
        <v>0.00487432598379529</v>
      </c>
      <c r="AK104" s="201">
        <v>0.0010533011970319</v>
      </c>
      <c r="AL104" s="201">
        <v>0.034413411949572</v>
      </c>
      <c r="AM104" s="201">
        <v>0.00571408284039185</v>
      </c>
      <c r="AN104" s="201">
        <v>0.00811275980901821</v>
      </c>
      <c r="AO104" s="201">
        <v>0.00764983524854533</v>
      </c>
      <c r="AP104" s="201">
        <v>0.024525257531787</v>
      </c>
      <c r="AQ104" s="201">
        <v>0.0611699662063048</v>
      </c>
      <c r="AR104" s="201">
        <v>0.0334335577337077</v>
      </c>
      <c r="AS104" s="201">
        <v>0.00903809014387376</v>
      </c>
      <c r="AT104" s="201">
        <v>0.00810581776282739</v>
      </c>
      <c r="AU104" s="201">
        <v>0.00791829973892902</v>
      </c>
      <c r="AV104" s="201">
        <v>0.00313621528421993</v>
      </c>
      <c r="AW104" s="201">
        <v>0.0275604196470814</v>
      </c>
      <c r="AX104" s="201">
        <v>0.0100826975897224</v>
      </c>
      <c r="AY104" s="201">
        <v>0.00231743786574278</v>
      </c>
      <c r="AZ104" s="201">
        <v>0.0154264561158264</v>
      </c>
      <c r="BA104" s="201">
        <v>0.0212359165640121</v>
      </c>
      <c r="BB104" s="204">
        <v>0</v>
      </c>
    </row>
    <row r="105" spans="1:54">
      <c r="A105" s="86" t="s">
        <v>338</v>
      </c>
      <c r="B105" s="200" t="s">
        <v>339</v>
      </c>
      <c r="C105" s="201">
        <v>0</v>
      </c>
      <c r="D105" s="201">
        <v>0</v>
      </c>
      <c r="E105" s="201">
        <v>0</v>
      </c>
      <c r="F105" s="201">
        <v>0.00804525389729218</v>
      </c>
      <c r="G105" s="201">
        <v>0.0247810583386126</v>
      </c>
      <c r="H105" s="201">
        <v>0.00877967254069185</v>
      </c>
      <c r="I105" s="201">
        <v>0.00962243735090527</v>
      </c>
      <c r="J105" s="201">
        <v>0.0446905218732051</v>
      </c>
      <c r="K105" s="201">
        <v>0.059911671500869</v>
      </c>
      <c r="L105" s="201">
        <v>0.00836261175528493</v>
      </c>
      <c r="M105" s="201">
        <v>0.00420283041559345</v>
      </c>
      <c r="N105" s="201">
        <v>0.00706898364702482</v>
      </c>
      <c r="O105" s="201">
        <v>0.011117715098703</v>
      </c>
      <c r="P105" s="201">
        <v>0.0144157798474584</v>
      </c>
      <c r="Q105" s="201">
        <v>0.003503847875779</v>
      </c>
      <c r="R105" s="201">
        <v>0.0160408572523785</v>
      </c>
      <c r="S105" s="201">
        <v>0.00584346384831516</v>
      </c>
      <c r="T105" s="201">
        <v>0.0206607014139608</v>
      </c>
      <c r="U105" s="201">
        <v>0.00946066054655306</v>
      </c>
      <c r="V105" s="201">
        <v>0.0222005104432222</v>
      </c>
      <c r="W105" s="201">
        <v>0.0126029467205969</v>
      </c>
      <c r="X105" s="201">
        <v>0.0265088891673683</v>
      </c>
      <c r="Y105" s="201">
        <v>0.011428028835584</v>
      </c>
      <c r="Z105" s="201">
        <v>0.00627312138048407</v>
      </c>
      <c r="AA105" s="201">
        <v>0.0152091981240692</v>
      </c>
      <c r="AB105" s="201">
        <v>0.0222903190559272</v>
      </c>
      <c r="AC105" s="201">
        <v>0.00767658684175463</v>
      </c>
      <c r="AD105" s="201">
        <v>0.00563982040616009</v>
      </c>
      <c r="AE105" s="201">
        <v>0.00645825911973235</v>
      </c>
      <c r="AF105" s="201">
        <v>0.0121728486635746</v>
      </c>
      <c r="AG105" s="201">
        <v>0.00445585844220372</v>
      </c>
      <c r="AH105" s="201">
        <v>0.0157211710013452</v>
      </c>
      <c r="AI105" s="201">
        <v>0.00348795026507935</v>
      </c>
      <c r="AJ105" s="201">
        <v>0.013628823924886</v>
      </c>
      <c r="AK105" s="201">
        <v>0.00653972470183424</v>
      </c>
      <c r="AL105" s="201">
        <v>0.0400489683633478</v>
      </c>
      <c r="AM105" s="201">
        <v>0.0143295240388638</v>
      </c>
      <c r="AN105" s="201">
        <v>0.0329342639695875</v>
      </c>
      <c r="AO105" s="201">
        <v>0.0481572303111457</v>
      </c>
      <c r="AP105" s="201">
        <v>0.0122797496814335</v>
      </c>
      <c r="AQ105" s="201">
        <v>0.0363448214436559</v>
      </c>
      <c r="AR105" s="201">
        <v>0.02455458575382</v>
      </c>
      <c r="AS105" s="201">
        <v>0.0925784844007199</v>
      </c>
      <c r="AT105" s="201">
        <v>0.069337187046038</v>
      </c>
      <c r="AU105" s="201">
        <v>0.0275202613895759</v>
      </c>
      <c r="AV105" s="201">
        <v>0.0126557576684704</v>
      </c>
      <c r="AW105" s="201">
        <v>0.0464190566278805</v>
      </c>
      <c r="AX105" s="201">
        <v>0.0280555397009627</v>
      </c>
      <c r="AY105" s="201">
        <v>0.00335547513809479</v>
      </c>
      <c r="AZ105" s="201">
        <v>0.015051509586942</v>
      </c>
      <c r="BA105" s="201">
        <v>0.0318896877175323</v>
      </c>
      <c r="BB105" s="204">
        <v>0</v>
      </c>
    </row>
    <row r="106" spans="1:54">
      <c r="A106" s="86" t="s">
        <v>340</v>
      </c>
      <c r="B106" s="200" t="s">
        <v>341</v>
      </c>
      <c r="C106" s="201">
        <v>0</v>
      </c>
      <c r="D106" s="201">
        <v>0</v>
      </c>
      <c r="E106" s="201">
        <v>0</v>
      </c>
      <c r="F106" s="201">
        <v>0</v>
      </c>
      <c r="G106" s="201">
        <v>2.73782007310009e-5</v>
      </c>
      <c r="H106" s="201">
        <v>0.000118798587758678</v>
      </c>
      <c r="I106" s="201">
        <v>4.1998722710964e-5</v>
      </c>
      <c r="J106" s="201">
        <v>0.000567863860125844</v>
      </c>
      <c r="K106" s="201">
        <v>0.000923529900787173</v>
      </c>
      <c r="L106" s="201">
        <v>0</v>
      </c>
      <c r="M106" s="201">
        <v>5.86798812201381e-5</v>
      </c>
      <c r="N106" s="201">
        <v>0.000226550123311949</v>
      </c>
      <c r="O106" s="201">
        <v>0.000136099613766962</v>
      </c>
      <c r="P106" s="201">
        <v>8.82669390588779e-5</v>
      </c>
      <c r="Q106" s="201">
        <v>2.11756852998326e-5</v>
      </c>
      <c r="R106" s="201">
        <v>0</v>
      </c>
      <c r="S106" s="201">
        <v>0</v>
      </c>
      <c r="T106" s="201">
        <v>0.000447513048366332</v>
      </c>
      <c r="U106" s="201">
        <v>0.000315563648490657</v>
      </c>
      <c r="V106" s="201">
        <v>0.00269251337934928</v>
      </c>
      <c r="W106" s="201">
        <v>9.42368555856948e-5</v>
      </c>
      <c r="X106" s="201">
        <v>0.000134404186183511</v>
      </c>
      <c r="Y106" s="201">
        <v>0.000301463820030385</v>
      </c>
      <c r="Z106" s="201">
        <v>3.26754666381293e-5</v>
      </c>
      <c r="AA106" s="201">
        <v>0.000316492293020453</v>
      </c>
      <c r="AB106" s="201">
        <v>0.000660504962505583</v>
      </c>
      <c r="AC106" s="201">
        <v>0.000549837150403412</v>
      </c>
      <c r="AD106" s="201">
        <v>0.000556614170691151</v>
      </c>
      <c r="AE106" s="201">
        <v>0.000553020938605562</v>
      </c>
      <c r="AF106" s="201">
        <v>0.000250638367179248</v>
      </c>
      <c r="AG106" s="201">
        <v>0.000101598967333161</v>
      </c>
      <c r="AH106" s="201">
        <v>2.8952056751392e-6</v>
      </c>
      <c r="AI106" s="201">
        <v>6.80830144396988e-5</v>
      </c>
      <c r="AJ106" s="201">
        <v>5.01325931738231e-5</v>
      </c>
      <c r="AK106" s="201">
        <v>1.6354661137606e-5</v>
      </c>
      <c r="AL106" s="201">
        <v>4.25702471791672e-5</v>
      </c>
      <c r="AM106" s="201">
        <v>0</v>
      </c>
      <c r="AN106" s="201">
        <v>0</v>
      </c>
      <c r="AO106" s="201">
        <v>0</v>
      </c>
      <c r="AP106" s="201">
        <v>0</v>
      </c>
      <c r="AQ106" s="201">
        <v>0</v>
      </c>
      <c r="AR106" s="201">
        <v>0</v>
      </c>
      <c r="AS106" s="201">
        <v>8.70608714837543e-5</v>
      </c>
      <c r="AT106" s="201">
        <v>6.63513453276549e-5</v>
      </c>
      <c r="AU106" s="201">
        <v>3.90942914080727e-6</v>
      </c>
      <c r="AV106" s="201">
        <v>0</v>
      </c>
      <c r="AW106" s="201">
        <v>0.000660963869581211</v>
      </c>
      <c r="AX106" s="201">
        <v>4.24560245891815e-5</v>
      </c>
      <c r="AY106" s="201">
        <v>0</v>
      </c>
      <c r="AZ106" s="201">
        <v>1.19787907057341e-5</v>
      </c>
      <c r="BA106" s="201">
        <v>0</v>
      </c>
      <c r="BB106" s="204">
        <v>0</v>
      </c>
    </row>
    <row r="107" spans="1:54">
      <c r="A107" s="86" t="s">
        <v>342</v>
      </c>
      <c r="B107" s="200" t="s">
        <v>343</v>
      </c>
      <c r="C107" s="201">
        <v>0.00378439566456661</v>
      </c>
      <c r="D107" s="201">
        <v>0</v>
      </c>
      <c r="E107" s="201">
        <v>0</v>
      </c>
      <c r="F107" s="201">
        <v>0.00501388235451252</v>
      </c>
      <c r="G107" s="201">
        <v>0.00259237449822541</v>
      </c>
      <c r="H107" s="201">
        <v>0.00193537667521567</v>
      </c>
      <c r="I107" s="201">
        <v>0.00157939214838569</v>
      </c>
      <c r="J107" s="201">
        <v>0.000800586124138221</v>
      </c>
      <c r="K107" s="201">
        <v>0.00369165885048119</v>
      </c>
      <c r="L107" s="201">
        <v>0.00140263900787889</v>
      </c>
      <c r="M107" s="201">
        <v>0.00161168021647721</v>
      </c>
      <c r="N107" s="201">
        <v>0.00153092023438189</v>
      </c>
      <c r="O107" s="201">
        <v>0.00177205691690778</v>
      </c>
      <c r="P107" s="201">
        <v>0.00503473328808589</v>
      </c>
      <c r="Q107" s="201">
        <v>0.00244522206821056</v>
      </c>
      <c r="R107" s="201">
        <v>0.000720647737310795</v>
      </c>
      <c r="S107" s="201">
        <v>0.00237193244101254</v>
      </c>
      <c r="T107" s="201">
        <v>0.00321384390150727</v>
      </c>
      <c r="U107" s="201">
        <v>0.00406211167419503</v>
      </c>
      <c r="V107" s="201">
        <v>0.00701690052084459</v>
      </c>
      <c r="W107" s="201">
        <v>0.00585195306310993</v>
      </c>
      <c r="X107" s="201">
        <v>0.00374987770362133</v>
      </c>
      <c r="Y107" s="201">
        <v>0.00414752146632407</v>
      </c>
      <c r="Z107" s="201">
        <v>0.0031723519911669</v>
      </c>
      <c r="AA107" s="201">
        <v>0.00318205997185273</v>
      </c>
      <c r="AB107" s="201">
        <v>0.00348085390792358</v>
      </c>
      <c r="AC107" s="201">
        <v>0.00904434696440824</v>
      </c>
      <c r="AD107" s="201">
        <v>0.00179828246287831</v>
      </c>
      <c r="AE107" s="201">
        <v>0.00345055795730492</v>
      </c>
      <c r="AF107" s="201">
        <v>0.0106731959203073</v>
      </c>
      <c r="AG107" s="201">
        <v>0.00313781565837027</v>
      </c>
      <c r="AH107" s="201">
        <v>0.00816215044031373</v>
      </c>
      <c r="AI107" s="201">
        <v>0.00855658616935802</v>
      </c>
      <c r="AJ107" s="201">
        <v>0.00978426483209525</v>
      </c>
      <c r="AK107" s="201">
        <v>0.00115181562355262</v>
      </c>
      <c r="AL107" s="201">
        <v>0.003052201031853</v>
      </c>
      <c r="AM107" s="201">
        <v>9.67649860985001e-5</v>
      </c>
      <c r="AN107" s="201">
        <v>0.00451967349461577</v>
      </c>
      <c r="AO107" s="201">
        <v>0</v>
      </c>
      <c r="AP107" s="201">
        <v>0.0350028586069352</v>
      </c>
      <c r="AQ107" s="201">
        <v>0.00101274769625387</v>
      </c>
      <c r="AR107" s="201">
        <v>0</v>
      </c>
      <c r="AS107" s="201">
        <v>0.000159291544427534</v>
      </c>
      <c r="AT107" s="201">
        <v>0.0099268139781346</v>
      </c>
      <c r="AU107" s="201">
        <v>0.00133484668391768</v>
      </c>
      <c r="AV107" s="201">
        <v>2.9193164176829e-5</v>
      </c>
      <c r="AW107" s="201">
        <v>0.00408812731341487</v>
      </c>
      <c r="AX107" s="201">
        <v>0.000502658956070187</v>
      </c>
      <c r="AY107" s="201">
        <v>0.0120222620934526</v>
      </c>
      <c r="AZ107" s="201">
        <v>0.00035521200013427</v>
      </c>
      <c r="BA107" s="201">
        <v>0</v>
      </c>
      <c r="BB107" s="204">
        <v>0</v>
      </c>
    </row>
    <row r="108" spans="1:54">
      <c r="A108" s="86" t="s">
        <v>344</v>
      </c>
      <c r="B108" s="200" t="s">
        <v>345</v>
      </c>
      <c r="C108" s="201">
        <v>0</v>
      </c>
      <c r="D108" s="201">
        <v>0.00372966322467537</v>
      </c>
      <c r="E108" s="201">
        <v>0.000911393696393844</v>
      </c>
      <c r="F108" s="201">
        <v>0</v>
      </c>
      <c r="G108" s="201">
        <v>0.00257239282603023</v>
      </c>
      <c r="H108" s="201">
        <v>0.00803886943218787</v>
      </c>
      <c r="I108" s="201">
        <v>0.00968293614672425</v>
      </c>
      <c r="J108" s="201">
        <v>0.0448190164719728</v>
      </c>
      <c r="K108" s="201">
        <v>0.0148660812765681</v>
      </c>
      <c r="L108" s="201">
        <v>0.00333202027083895</v>
      </c>
      <c r="M108" s="201">
        <v>0.00873545727760537</v>
      </c>
      <c r="N108" s="201">
        <v>0.029356834492316</v>
      </c>
      <c r="O108" s="201">
        <v>0.00312545648989218</v>
      </c>
      <c r="P108" s="201">
        <v>0.00316766793593872</v>
      </c>
      <c r="Q108" s="201">
        <v>0.00645613811219698</v>
      </c>
      <c r="R108" s="201">
        <v>0.000928198886554767</v>
      </c>
      <c r="S108" s="201">
        <v>0.00206467397743627</v>
      </c>
      <c r="T108" s="201">
        <v>0.00102627030016433</v>
      </c>
      <c r="U108" s="201">
        <v>0.00976024102689264</v>
      </c>
      <c r="V108" s="201">
        <v>0.0300635360675771</v>
      </c>
      <c r="W108" s="201">
        <v>0.00658193283121557</v>
      </c>
      <c r="X108" s="201">
        <v>0.00625503737062046</v>
      </c>
      <c r="Y108" s="201">
        <v>0.00320769906717875</v>
      </c>
      <c r="Z108" s="201">
        <v>0.0140527629972381</v>
      </c>
      <c r="AA108" s="201">
        <v>0.0114058343009984</v>
      </c>
      <c r="AB108" s="201">
        <v>0.00906111775826638</v>
      </c>
      <c r="AC108" s="201">
        <v>0.00668808726073163</v>
      </c>
      <c r="AD108" s="201">
        <v>0.0199675814105784</v>
      </c>
      <c r="AE108" s="201">
        <v>0.00208872377112225</v>
      </c>
      <c r="AF108" s="201">
        <v>0.00587916066638393</v>
      </c>
      <c r="AG108" s="201">
        <v>0.0170930181283408</v>
      </c>
      <c r="AH108" s="201">
        <v>0.00723492379178649</v>
      </c>
      <c r="AI108" s="201">
        <v>0.00965896837418973</v>
      </c>
      <c r="AJ108" s="201">
        <v>0.00276938844381275</v>
      </c>
      <c r="AK108" s="201">
        <v>0.00395631967808673</v>
      </c>
      <c r="AL108" s="201">
        <v>0.0182409775350946</v>
      </c>
      <c r="AM108" s="201">
        <v>0.0011192210140148</v>
      </c>
      <c r="AN108" s="201">
        <v>0.00158109433296981</v>
      </c>
      <c r="AO108" s="201">
        <v>0.0240224562279525</v>
      </c>
      <c r="AP108" s="201">
        <v>0.00137510836533941</v>
      </c>
      <c r="AQ108" s="201">
        <v>0.0151146404097074</v>
      </c>
      <c r="AR108" s="201">
        <v>0.00470516136847578</v>
      </c>
      <c r="AS108" s="201">
        <v>0.0318120086062086</v>
      </c>
      <c r="AT108" s="201">
        <v>0.0132906551638688</v>
      </c>
      <c r="AU108" s="201">
        <v>0.0238753997263601</v>
      </c>
      <c r="AV108" s="201">
        <v>0.00147935461439514</v>
      </c>
      <c r="AW108" s="201">
        <v>0.0115433193590067</v>
      </c>
      <c r="AX108" s="201">
        <v>0.00981319387400286</v>
      </c>
      <c r="AY108" s="201">
        <v>0.00564857393703538</v>
      </c>
      <c r="AZ108" s="201">
        <v>0.00922857624246555</v>
      </c>
      <c r="BA108" s="201">
        <v>0.0128196044758127</v>
      </c>
      <c r="BB108" s="204">
        <v>0</v>
      </c>
    </row>
    <row r="109" spans="1:54">
      <c r="A109" s="86" t="s">
        <v>346</v>
      </c>
      <c r="B109" s="200" t="s">
        <v>347</v>
      </c>
      <c r="C109" s="201">
        <v>0.000394546803882888</v>
      </c>
      <c r="D109" s="201">
        <v>0.000101118070357375</v>
      </c>
      <c r="E109" s="201">
        <v>2.39667382384567e-5</v>
      </c>
      <c r="F109" s="201">
        <v>0.00356675785879392</v>
      </c>
      <c r="G109" s="201">
        <v>0.00432133662487835</v>
      </c>
      <c r="H109" s="201">
        <v>0.00127144979171733</v>
      </c>
      <c r="I109" s="201">
        <v>0.00167164520933536</v>
      </c>
      <c r="J109" s="201">
        <v>0.00142020737704197</v>
      </c>
      <c r="K109" s="201">
        <v>0.00230576444482409</v>
      </c>
      <c r="L109" s="201">
        <v>0.00336408840101228</v>
      </c>
      <c r="M109" s="201">
        <v>0.00492273263083127</v>
      </c>
      <c r="N109" s="201">
        <v>0.00442559760299611</v>
      </c>
      <c r="O109" s="201">
        <v>0.00291182127972005</v>
      </c>
      <c r="P109" s="201">
        <v>0.00392005048399881</v>
      </c>
      <c r="Q109" s="201">
        <v>0.00790427105126402</v>
      </c>
      <c r="R109" s="201">
        <v>0.000569199056972719</v>
      </c>
      <c r="S109" s="201">
        <v>0.00217303394076205</v>
      </c>
      <c r="T109" s="201">
        <v>0.002351267042797</v>
      </c>
      <c r="U109" s="201">
        <v>0.00336721270839263</v>
      </c>
      <c r="V109" s="201">
        <v>0.00345261044516559</v>
      </c>
      <c r="W109" s="201">
        <v>0.00513833623613145</v>
      </c>
      <c r="X109" s="201">
        <v>0.00372006729547773</v>
      </c>
      <c r="Y109" s="201">
        <v>0.00438369414614965</v>
      </c>
      <c r="Z109" s="201">
        <v>0.00376481173249303</v>
      </c>
      <c r="AA109" s="201">
        <v>0.00278239734990885</v>
      </c>
      <c r="AB109" s="201">
        <v>0.0038123136415996</v>
      </c>
      <c r="AC109" s="201">
        <v>0.00467498217742109</v>
      </c>
      <c r="AD109" s="201">
        <v>0.00146281159219927</v>
      </c>
      <c r="AE109" s="201">
        <v>0.00342039398492074</v>
      </c>
      <c r="AF109" s="201">
        <v>0.00778546761826741</v>
      </c>
      <c r="AG109" s="201">
        <v>0.00484365250540724</v>
      </c>
      <c r="AH109" s="201">
        <v>0.0142170865847507</v>
      </c>
      <c r="AI109" s="201">
        <v>0.000626280008435446</v>
      </c>
      <c r="AJ109" s="201">
        <v>0.00675134333445107</v>
      </c>
      <c r="AK109" s="201">
        <v>0.00349355891986772</v>
      </c>
      <c r="AL109" s="201">
        <v>0.00254969115293965</v>
      </c>
      <c r="AM109" s="201">
        <v>0.000777327573375311</v>
      </c>
      <c r="AN109" s="201">
        <v>0.0165396269013838</v>
      </c>
      <c r="AO109" s="201">
        <v>0.0298071343862297</v>
      </c>
      <c r="AP109" s="201">
        <v>0.00287210040838307</v>
      </c>
      <c r="AQ109" s="201">
        <v>0.00185314662786634</v>
      </c>
      <c r="AR109" s="201">
        <v>0.00190814924676762</v>
      </c>
      <c r="AS109" s="201">
        <v>0.0157576518023081</v>
      </c>
      <c r="AT109" s="201">
        <v>0.00362641248447748</v>
      </c>
      <c r="AU109" s="201">
        <v>0.000923968490861196</v>
      </c>
      <c r="AV109" s="201">
        <v>7.4354636869688e-5</v>
      </c>
      <c r="AW109" s="201">
        <v>0.000974879753627841</v>
      </c>
      <c r="AX109" s="201">
        <v>0.00178893735810064</v>
      </c>
      <c r="AY109" s="201">
        <v>0.00239428040454054</v>
      </c>
      <c r="AZ109" s="201">
        <v>0.00290286400332725</v>
      </c>
      <c r="BA109" s="201">
        <v>0.00138978566418062</v>
      </c>
      <c r="BB109" s="204">
        <v>0</v>
      </c>
    </row>
    <row r="110" spans="1:54">
      <c r="A110" s="86" t="s">
        <v>348</v>
      </c>
      <c r="B110" s="200" t="s">
        <v>349</v>
      </c>
      <c r="C110" s="201">
        <v>0</v>
      </c>
      <c r="D110" s="201">
        <v>0</v>
      </c>
      <c r="E110" s="201">
        <v>0</v>
      </c>
      <c r="F110" s="201">
        <v>0.00159390871990798</v>
      </c>
      <c r="G110" s="201">
        <v>0.000176199138738564</v>
      </c>
      <c r="H110" s="201">
        <v>0.000570474795298549</v>
      </c>
      <c r="I110" s="201">
        <v>0.000520885689935567</v>
      </c>
      <c r="J110" s="201">
        <v>0.000372660229539571</v>
      </c>
      <c r="K110" s="201">
        <v>0.00324861288736652</v>
      </c>
      <c r="L110" s="201">
        <v>0.000526942832207191</v>
      </c>
      <c r="M110" s="201">
        <v>0.000246320671486037</v>
      </c>
      <c r="N110" s="201">
        <v>0.000474344279305483</v>
      </c>
      <c r="O110" s="201">
        <v>0.00143974621082007</v>
      </c>
      <c r="P110" s="201">
        <v>0.00519134294303997</v>
      </c>
      <c r="Q110" s="201">
        <v>0.000788392969914008</v>
      </c>
      <c r="R110" s="201">
        <v>0.000392065845712564</v>
      </c>
      <c r="S110" s="201">
        <v>1.52687362667454e-5</v>
      </c>
      <c r="T110" s="201">
        <v>0.00107477950696542</v>
      </c>
      <c r="U110" s="201">
        <v>0.0013035151318527</v>
      </c>
      <c r="V110" s="201">
        <v>0.00142104576512166</v>
      </c>
      <c r="W110" s="201">
        <v>0.00110622740993378</v>
      </c>
      <c r="X110" s="201">
        <v>0.00246547449089781</v>
      </c>
      <c r="Y110" s="201">
        <v>0.000663176434539253</v>
      </c>
      <c r="Z110" s="201">
        <v>0.000867300050284726</v>
      </c>
      <c r="AA110" s="201">
        <v>0.000648519362784551</v>
      </c>
      <c r="AB110" s="201">
        <v>0.000734676481785163</v>
      </c>
      <c r="AC110" s="201">
        <v>0.000823735839393811</v>
      </c>
      <c r="AD110" s="201">
        <v>0.000431916949517159</v>
      </c>
      <c r="AE110" s="201">
        <v>0.00112635127576881</v>
      </c>
      <c r="AF110" s="201">
        <v>0.00438313179777482</v>
      </c>
      <c r="AG110" s="201">
        <v>0.00067190876206402</v>
      </c>
      <c r="AH110" s="201">
        <v>0.00568945703601794</v>
      </c>
      <c r="AI110" s="201">
        <v>0.000644638706593749</v>
      </c>
      <c r="AJ110" s="201">
        <v>0.00849034744473923</v>
      </c>
      <c r="AK110" s="201">
        <v>0.000987418414548453</v>
      </c>
      <c r="AL110" s="201">
        <v>0.00388559463666599</v>
      </c>
      <c r="AM110" s="201">
        <v>0.00345724534762344</v>
      </c>
      <c r="AN110" s="201">
        <v>0.00163624379570191</v>
      </c>
      <c r="AO110" s="201">
        <v>0.00185287869241853</v>
      </c>
      <c r="AP110" s="201">
        <v>0.00742526196530475</v>
      </c>
      <c r="AQ110" s="201">
        <v>0.00509129553952578</v>
      </c>
      <c r="AR110" s="201">
        <v>0.00166988066993251</v>
      </c>
      <c r="AS110" s="201">
        <v>0.0060248577148506</v>
      </c>
      <c r="AT110" s="201">
        <v>0.00182256831260675</v>
      </c>
      <c r="AU110" s="201">
        <v>0.00867336249333062</v>
      </c>
      <c r="AV110" s="201">
        <v>0.00119057901306568</v>
      </c>
      <c r="AW110" s="201">
        <v>0.00146856223963956</v>
      </c>
      <c r="AX110" s="201">
        <v>0.00275933393686019</v>
      </c>
      <c r="AY110" s="201">
        <v>0.0120840561689652</v>
      </c>
      <c r="AZ110" s="201">
        <v>0.00383091640693306</v>
      </c>
      <c r="BA110" s="201">
        <v>0.00121736397648403</v>
      </c>
      <c r="BB110" s="204">
        <v>0</v>
      </c>
    </row>
    <row r="111" spans="1:54">
      <c r="A111" s="86" t="s">
        <v>350</v>
      </c>
      <c r="B111" s="200" t="s">
        <v>351</v>
      </c>
      <c r="C111" s="201">
        <v>0</v>
      </c>
      <c r="D111" s="201">
        <v>0</v>
      </c>
      <c r="E111" s="201">
        <v>0</v>
      </c>
      <c r="F111" s="201">
        <v>0.00244082181547643</v>
      </c>
      <c r="G111" s="201">
        <v>0.000202817541891794</v>
      </c>
      <c r="H111" s="201">
        <v>0.000455296395733692</v>
      </c>
      <c r="I111" s="201">
        <v>0.000469417410384979</v>
      </c>
      <c r="J111" s="201">
        <v>0.000398322969342472</v>
      </c>
      <c r="K111" s="201">
        <v>0.00069286894917712</v>
      </c>
      <c r="L111" s="201">
        <v>0.000811374591353464</v>
      </c>
      <c r="M111" s="201">
        <v>0.000257618951986752</v>
      </c>
      <c r="N111" s="201">
        <v>0.000450692866674821</v>
      </c>
      <c r="O111" s="201">
        <v>0.000627815758750884</v>
      </c>
      <c r="P111" s="201">
        <v>0.00192296678279707</v>
      </c>
      <c r="Q111" s="201">
        <v>0.000915979486425539</v>
      </c>
      <c r="R111" s="201">
        <v>0.000471043874573065</v>
      </c>
      <c r="S111" s="201">
        <v>0.0021282192822581</v>
      </c>
      <c r="T111" s="201">
        <v>0.00034980667220212</v>
      </c>
      <c r="U111" s="201">
        <v>0.00222670017558181</v>
      </c>
      <c r="V111" s="201">
        <v>0.00174204472313923</v>
      </c>
      <c r="W111" s="201">
        <v>0.00216778196472925</v>
      </c>
      <c r="X111" s="201">
        <v>0.000683328253985432</v>
      </c>
      <c r="Y111" s="201">
        <v>0.00127646762343094</v>
      </c>
      <c r="Z111" s="201">
        <v>0.000907179356600076</v>
      </c>
      <c r="AA111" s="201">
        <v>0.000621047491791348</v>
      </c>
      <c r="AB111" s="201">
        <v>0.00122976039576071</v>
      </c>
      <c r="AC111" s="201">
        <v>0.00115256259995206</v>
      </c>
      <c r="AD111" s="201">
        <v>0.000588003428920749</v>
      </c>
      <c r="AE111" s="201">
        <v>0.000559457851656636</v>
      </c>
      <c r="AF111" s="201">
        <v>0.00359382336159727</v>
      </c>
      <c r="AG111" s="201">
        <v>0.00118572390616562</v>
      </c>
      <c r="AH111" s="201">
        <v>0.00134188733674956</v>
      </c>
      <c r="AI111" s="201">
        <v>0.00154698902536143</v>
      </c>
      <c r="AJ111" s="201">
        <v>0.00296223139949692</v>
      </c>
      <c r="AK111" s="201">
        <v>0.00126416419628888</v>
      </c>
      <c r="AL111" s="201">
        <v>0.0025921711017477</v>
      </c>
      <c r="AM111" s="201">
        <v>0.00223894946230572</v>
      </c>
      <c r="AN111" s="201">
        <v>0.000107706479300869</v>
      </c>
      <c r="AO111" s="201">
        <v>0.0157037968366315</v>
      </c>
      <c r="AP111" s="201">
        <v>0.0192297713026376</v>
      </c>
      <c r="AQ111" s="201">
        <v>0.00512091943965305</v>
      </c>
      <c r="AR111" s="201">
        <v>0.00507347831035571</v>
      </c>
      <c r="AS111" s="201">
        <v>0.0038527868631289</v>
      </c>
      <c r="AT111" s="201">
        <v>0.00621991116805281</v>
      </c>
      <c r="AU111" s="201">
        <v>0.00527232765048925</v>
      </c>
      <c r="AV111" s="201">
        <v>0.0008728426216068</v>
      </c>
      <c r="AW111" s="201">
        <v>0.0037672451795036</v>
      </c>
      <c r="AX111" s="201">
        <v>0.0145935743874162</v>
      </c>
      <c r="AY111" s="201">
        <v>0.00972002283140541</v>
      </c>
      <c r="AZ111" s="201">
        <v>0.00863512147439778</v>
      </c>
      <c r="BA111" s="201">
        <v>0.012739959553922</v>
      </c>
      <c r="BB111" s="204">
        <v>0</v>
      </c>
    </row>
    <row r="112" spans="1:54">
      <c r="A112" s="86" t="s">
        <v>352</v>
      </c>
      <c r="B112" s="200" t="s">
        <v>353</v>
      </c>
      <c r="C112" s="201">
        <v>0</v>
      </c>
      <c r="D112" s="201">
        <v>0</v>
      </c>
      <c r="E112" s="201">
        <v>0</v>
      </c>
      <c r="F112" s="201">
        <v>0.00170163020404818</v>
      </c>
      <c r="G112" s="201">
        <v>0.00765716051107328</v>
      </c>
      <c r="H112" s="201">
        <v>0.00130780371805596</v>
      </c>
      <c r="I112" s="201">
        <v>0.002244986273191</v>
      </c>
      <c r="J112" s="201">
        <v>0.00360400698089788</v>
      </c>
      <c r="K112" s="201">
        <v>0.00606659613147423</v>
      </c>
      <c r="L112" s="201">
        <v>0.00385763337354662</v>
      </c>
      <c r="M112" s="201">
        <v>0.00140383218911069</v>
      </c>
      <c r="N112" s="201">
        <v>0.00308199597100926</v>
      </c>
      <c r="O112" s="201">
        <v>0.00159547395038293</v>
      </c>
      <c r="P112" s="201">
        <v>0.00104017540915931</v>
      </c>
      <c r="Q112" s="201">
        <v>0.00206101059189059</v>
      </c>
      <c r="R112" s="201">
        <v>7.79139665984716e-5</v>
      </c>
      <c r="S112" s="201">
        <v>0.000553929346606546</v>
      </c>
      <c r="T112" s="201">
        <v>0.00170887051493944</v>
      </c>
      <c r="U112" s="201">
        <v>0.00421065650029173</v>
      </c>
      <c r="V112" s="201">
        <v>0.0127028458524451</v>
      </c>
      <c r="W112" s="201">
        <v>0.00279850325253471</v>
      </c>
      <c r="X112" s="201">
        <v>0.00382342259325912</v>
      </c>
      <c r="Y112" s="201">
        <v>0.00329537768753406</v>
      </c>
      <c r="Z112" s="201">
        <v>0.0037643856021316</v>
      </c>
      <c r="AA112" s="201">
        <v>0.00754861071810533</v>
      </c>
      <c r="AB112" s="201">
        <v>0.006197033622403</v>
      </c>
      <c r="AC112" s="201">
        <v>0.00832898822018559</v>
      </c>
      <c r="AD112" s="201">
        <v>0.00175818989808869</v>
      </c>
      <c r="AE112" s="201">
        <v>0.00173111973511185</v>
      </c>
      <c r="AF112" s="201">
        <v>0.00703825859315077</v>
      </c>
      <c r="AG112" s="201">
        <v>0.003962357877306</v>
      </c>
      <c r="AH112" s="201">
        <v>0.0155416880565359</v>
      </c>
      <c r="AI112" s="201">
        <v>0.0030490013965435</v>
      </c>
      <c r="AJ112" s="201">
        <v>0.00407072321767817</v>
      </c>
      <c r="AK112" s="201">
        <v>0.000865112581654402</v>
      </c>
      <c r="AL112" s="201">
        <v>0.00918918483499332</v>
      </c>
      <c r="AM112" s="201">
        <v>0.00728401117368456</v>
      </c>
      <c r="AN112" s="201">
        <v>0.0131857446343479</v>
      </c>
      <c r="AO112" s="201">
        <v>0.0147406266438672</v>
      </c>
      <c r="AP112" s="201">
        <v>0.00932281462378904</v>
      </c>
      <c r="AQ112" s="201">
        <v>0.0137548939017019</v>
      </c>
      <c r="AR112" s="201">
        <v>0.0167105139682092</v>
      </c>
      <c r="AS112" s="201">
        <v>0.0220359420667881</v>
      </c>
      <c r="AT112" s="201">
        <v>0.0100704214195581</v>
      </c>
      <c r="AU112" s="201">
        <v>0.0196949541214695</v>
      </c>
      <c r="AV112" s="201">
        <v>0.0033150286994659</v>
      </c>
      <c r="AW112" s="201">
        <v>0.00971905203834172</v>
      </c>
      <c r="AX112" s="201">
        <v>0.0112584127342117</v>
      </c>
      <c r="AY112" s="201">
        <v>0.0162692612251121</v>
      </c>
      <c r="AZ112" s="201">
        <v>0.00674112619577193</v>
      </c>
      <c r="BA112" s="201">
        <v>0.0199277489072521</v>
      </c>
      <c r="BB112" s="204">
        <v>0</v>
      </c>
    </row>
    <row r="113" spans="1:54">
      <c r="A113" s="86" t="s">
        <v>354</v>
      </c>
      <c r="B113" s="200" t="s">
        <v>355</v>
      </c>
      <c r="C113" s="201">
        <v>0</v>
      </c>
      <c r="D113" s="201">
        <v>0</v>
      </c>
      <c r="E113" s="201">
        <v>0</v>
      </c>
      <c r="F113" s="201">
        <v>0</v>
      </c>
      <c r="G113" s="201">
        <v>0</v>
      </c>
      <c r="H113" s="201">
        <v>0</v>
      </c>
      <c r="I113" s="201">
        <v>0</v>
      </c>
      <c r="J113" s="201">
        <v>0</v>
      </c>
      <c r="K113" s="201">
        <v>0</v>
      </c>
      <c r="L113" s="201">
        <v>0</v>
      </c>
      <c r="M113" s="201">
        <v>0</v>
      </c>
      <c r="N113" s="201">
        <v>0</v>
      </c>
      <c r="O113" s="201">
        <v>0</v>
      </c>
      <c r="P113" s="201">
        <v>0</v>
      </c>
      <c r="Q113" s="201">
        <v>0</v>
      </c>
      <c r="R113" s="201">
        <v>0</v>
      </c>
      <c r="S113" s="201">
        <v>0</v>
      </c>
      <c r="T113" s="201">
        <v>0</v>
      </c>
      <c r="U113" s="201">
        <v>0</v>
      </c>
      <c r="V113" s="201">
        <v>0</v>
      </c>
      <c r="W113" s="201">
        <v>0</v>
      </c>
      <c r="X113" s="201">
        <v>0</v>
      </c>
      <c r="Y113" s="201">
        <v>0</v>
      </c>
      <c r="Z113" s="201">
        <v>0</v>
      </c>
      <c r="AA113" s="201">
        <v>0</v>
      </c>
      <c r="AB113" s="201">
        <v>0</v>
      </c>
      <c r="AC113" s="201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1">
        <v>0</v>
      </c>
      <c r="AJ113" s="201">
        <v>0</v>
      </c>
      <c r="AK113" s="201">
        <v>0</v>
      </c>
      <c r="AL113" s="201">
        <v>0</v>
      </c>
      <c r="AM113" s="201">
        <v>0</v>
      </c>
      <c r="AN113" s="201">
        <v>0</v>
      </c>
      <c r="AO113" s="201">
        <v>0</v>
      </c>
      <c r="AP113" s="201">
        <v>0</v>
      </c>
      <c r="AQ113" s="201">
        <v>0</v>
      </c>
      <c r="AR113" s="201">
        <v>0</v>
      </c>
      <c r="AS113" s="201">
        <v>0</v>
      </c>
      <c r="AT113" s="201">
        <v>0</v>
      </c>
      <c r="AU113" s="201">
        <v>0</v>
      </c>
      <c r="AV113" s="201">
        <v>0</v>
      </c>
      <c r="AW113" s="201">
        <v>0</v>
      </c>
      <c r="AX113" s="201">
        <v>0</v>
      </c>
      <c r="AY113" s="201">
        <v>0</v>
      </c>
      <c r="AZ113" s="201">
        <v>0</v>
      </c>
      <c r="BA113" s="201">
        <v>0</v>
      </c>
      <c r="BB113" s="204">
        <v>0</v>
      </c>
    </row>
    <row r="114" spans="1:54">
      <c r="A114" s="86" t="s">
        <v>356</v>
      </c>
      <c r="B114" s="200" t="s">
        <v>357</v>
      </c>
      <c r="C114" s="201">
        <v>0</v>
      </c>
      <c r="D114" s="201">
        <v>0</v>
      </c>
      <c r="E114" s="201">
        <v>0</v>
      </c>
      <c r="F114" s="201">
        <v>0</v>
      </c>
      <c r="G114" s="201">
        <v>0</v>
      </c>
      <c r="H114" s="201">
        <v>0</v>
      </c>
      <c r="I114" s="201">
        <v>0</v>
      </c>
      <c r="J114" s="201">
        <v>0</v>
      </c>
      <c r="K114" s="201">
        <v>0</v>
      </c>
      <c r="L114" s="201">
        <v>0</v>
      </c>
      <c r="M114" s="201">
        <v>0</v>
      </c>
      <c r="N114" s="201">
        <v>0</v>
      </c>
      <c r="O114" s="201">
        <v>0</v>
      </c>
      <c r="P114" s="201">
        <v>0</v>
      </c>
      <c r="Q114" s="201">
        <v>0</v>
      </c>
      <c r="R114" s="201">
        <v>0</v>
      </c>
      <c r="S114" s="201">
        <v>0</v>
      </c>
      <c r="T114" s="201">
        <v>0</v>
      </c>
      <c r="U114" s="201">
        <v>0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1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1">
        <v>0</v>
      </c>
      <c r="AJ114" s="201">
        <v>0</v>
      </c>
      <c r="AK114" s="201">
        <v>0</v>
      </c>
      <c r="AL114" s="201">
        <v>0</v>
      </c>
      <c r="AM114" s="201">
        <v>0</v>
      </c>
      <c r="AN114" s="201">
        <v>0</v>
      </c>
      <c r="AO114" s="201">
        <v>0</v>
      </c>
      <c r="AP114" s="201">
        <v>0</v>
      </c>
      <c r="AQ114" s="201">
        <v>0</v>
      </c>
      <c r="AR114" s="201">
        <v>0</v>
      </c>
      <c r="AS114" s="201">
        <v>0</v>
      </c>
      <c r="AT114" s="201">
        <v>0</v>
      </c>
      <c r="AU114" s="201">
        <v>0</v>
      </c>
      <c r="AV114" s="201">
        <v>0</v>
      </c>
      <c r="AW114" s="201">
        <v>0</v>
      </c>
      <c r="AX114" s="201">
        <v>0</v>
      </c>
      <c r="AY114" s="201">
        <v>0</v>
      </c>
      <c r="AZ114" s="201">
        <v>0</v>
      </c>
      <c r="BA114" s="201">
        <v>0</v>
      </c>
      <c r="BB114" s="204">
        <v>0</v>
      </c>
    </row>
    <row r="115" spans="1:54">
      <c r="A115" s="86" t="s">
        <v>358</v>
      </c>
      <c r="B115" s="200" t="s">
        <v>359</v>
      </c>
      <c r="C115" s="201">
        <v>0</v>
      </c>
      <c r="D115" s="201">
        <v>0</v>
      </c>
      <c r="E115" s="201">
        <v>0</v>
      </c>
      <c r="F115" s="201">
        <v>0</v>
      </c>
      <c r="G115" s="201">
        <v>0</v>
      </c>
      <c r="H115" s="201">
        <v>0</v>
      </c>
      <c r="I115" s="201">
        <v>0</v>
      </c>
      <c r="J115" s="201">
        <v>0</v>
      </c>
      <c r="K115" s="201">
        <v>0</v>
      </c>
      <c r="L115" s="201">
        <v>0</v>
      </c>
      <c r="M115" s="201">
        <v>0</v>
      </c>
      <c r="N115" s="201">
        <v>0</v>
      </c>
      <c r="O115" s="201">
        <v>0</v>
      </c>
      <c r="P115" s="201">
        <v>0</v>
      </c>
      <c r="Q115" s="201">
        <v>0</v>
      </c>
      <c r="R115" s="201">
        <v>0</v>
      </c>
      <c r="S115" s="201">
        <v>0</v>
      </c>
      <c r="T115" s="201">
        <v>0</v>
      </c>
      <c r="U115" s="201">
        <v>0</v>
      </c>
      <c r="V115" s="201">
        <v>0</v>
      </c>
      <c r="W115" s="201">
        <v>0</v>
      </c>
      <c r="X115" s="201">
        <v>0</v>
      </c>
      <c r="Y115" s="201">
        <v>0</v>
      </c>
      <c r="Z115" s="201">
        <v>0</v>
      </c>
      <c r="AA115" s="201">
        <v>0</v>
      </c>
      <c r="AB115" s="201">
        <v>0</v>
      </c>
      <c r="AC115" s="201">
        <v>0</v>
      </c>
      <c r="AD115" s="201">
        <v>0</v>
      </c>
      <c r="AE115" s="201">
        <v>0</v>
      </c>
      <c r="AF115" s="201">
        <v>0</v>
      </c>
      <c r="AG115" s="201">
        <v>0</v>
      </c>
      <c r="AH115" s="201">
        <v>0</v>
      </c>
      <c r="AI115" s="201">
        <v>0</v>
      </c>
      <c r="AJ115" s="201">
        <v>0</v>
      </c>
      <c r="AK115" s="201">
        <v>0</v>
      </c>
      <c r="AL115" s="201">
        <v>0</v>
      </c>
      <c r="AM115" s="201">
        <v>0</v>
      </c>
      <c r="AN115" s="201">
        <v>0</v>
      </c>
      <c r="AO115" s="201">
        <v>0</v>
      </c>
      <c r="AP115" s="201">
        <v>0</v>
      </c>
      <c r="AQ115" s="201">
        <v>0</v>
      </c>
      <c r="AR115" s="201">
        <v>0</v>
      </c>
      <c r="AS115" s="201">
        <v>0</v>
      </c>
      <c r="AT115" s="201">
        <v>0</v>
      </c>
      <c r="AU115" s="201">
        <v>0</v>
      </c>
      <c r="AV115" s="201">
        <v>0</v>
      </c>
      <c r="AW115" s="201">
        <v>0</v>
      </c>
      <c r="AX115" s="201">
        <v>0</v>
      </c>
      <c r="AY115" s="201">
        <v>0</v>
      </c>
      <c r="AZ115" s="201">
        <v>0</v>
      </c>
      <c r="BA115" s="201">
        <v>0</v>
      </c>
      <c r="BB115" s="204">
        <v>0</v>
      </c>
    </row>
    <row r="116" spans="1:54">
      <c r="A116" s="86" t="s">
        <v>360</v>
      </c>
      <c r="B116" s="200" t="s">
        <v>361</v>
      </c>
      <c r="C116" s="201">
        <v>0</v>
      </c>
      <c r="D116" s="201">
        <v>0</v>
      </c>
      <c r="E116" s="201">
        <v>0</v>
      </c>
      <c r="F116" s="201">
        <v>0.000885100716835975</v>
      </c>
      <c r="G116" s="201">
        <v>4.73700448939325e-5</v>
      </c>
      <c r="H116" s="201">
        <v>1.26921918396569e-5</v>
      </c>
      <c r="I116" s="201">
        <v>0.0001155962568624</v>
      </c>
      <c r="J116" s="201">
        <v>0</v>
      </c>
      <c r="K116" s="201">
        <v>0</v>
      </c>
      <c r="L116" s="201">
        <v>2.24629910223041e-5</v>
      </c>
      <c r="M116" s="201">
        <v>0</v>
      </c>
      <c r="N116" s="201">
        <v>0</v>
      </c>
      <c r="O116" s="201">
        <v>0</v>
      </c>
      <c r="P116" s="201">
        <v>0.000540553704214111</v>
      </c>
      <c r="Q116" s="201">
        <v>0</v>
      </c>
      <c r="R116" s="201">
        <v>3.96493064186151e-5</v>
      </c>
      <c r="S116" s="201">
        <v>0</v>
      </c>
      <c r="T116" s="201">
        <v>0.00015778401259216</v>
      </c>
      <c r="U116" s="201">
        <v>0.000234825201406282</v>
      </c>
      <c r="V116" s="201">
        <v>0</v>
      </c>
      <c r="W116" s="201">
        <v>1.90918550814439e-5</v>
      </c>
      <c r="X116" s="201">
        <v>0</v>
      </c>
      <c r="Y116" s="201">
        <v>0.00410303164960184</v>
      </c>
      <c r="Z116" s="201">
        <v>0.00105579500335772</v>
      </c>
      <c r="AA116" s="201">
        <v>3.25810042917081e-5</v>
      </c>
      <c r="AB116" s="201">
        <v>0</v>
      </c>
      <c r="AC116" s="201">
        <v>0.000294971664519006</v>
      </c>
      <c r="AD116" s="201">
        <v>0.00139068970965801</v>
      </c>
      <c r="AE116" s="201">
        <v>3.91129578896664e-5</v>
      </c>
      <c r="AF116" s="201">
        <v>0</v>
      </c>
      <c r="AG116" s="201">
        <v>0</v>
      </c>
      <c r="AH116" s="201">
        <v>0.000120567183456731</v>
      </c>
      <c r="AI116" s="201">
        <v>0.000373511566672851</v>
      </c>
      <c r="AJ116" s="201">
        <v>1.39853817917614e-5</v>
      </c>
      <c r="AK116" s="201">
        <v>4.41883552459604e-6</v>
      </c>
      <c r="AL116" s="201">
        <v>0.00170463075524766</v>
      </c>
      <c r="AM116" s="201">
        <v>0.00542786935829493</v>
      </c>
      <c r="AN116" s="201">
        <v>0.00410977229234601</v>
      </c>
      <c r="AO116" s="201">
        <v>0.000923997038438443</v>
      </c>
      <c r="AP116" s="201">
        <v>0.00532452436851249</v>
      </c>
      <c r="AQ116" s="201">
        <v>2.84855365870211e-5</v>
      </c>
      <c r="AR116" s="201">
        <v>0</v>
      </c>
      <c r="AS116" s="201">
        <v>0.000320508010607968</v>
      </c>
      <c r="AT116" s="201">
        <v>0</v>
      </c>
      <c r="AU116" s="201">
        <v>0.0054212672596021</v>
      </c>
      <c r="AV116" s="201">
        <v>0</v>
      </c>
      <c r="AW116" s="201">
        <v>0.00852153980425881</v>
      </c>
      <c r="AX116" s="201">
        <v>0.0102014812644776</v>
      </c>
      <c r="AY116" s="201">
        <v>0.00130427197876418</v>
      </c>
      <c r="AZ116" s="201">
        <v>0</v>
      </c>
      <c r="BA116" s="201">
        <v>0.00488751674558947</v>
      </c>
      <c r="BB116" s="204">
        <v>0</v>
      </c>
    </row>
    <row r="117" spans="1:54">
      <c r="A117" s="86" t="s">
        <v>362</v>
      </c>
      <c r="B117" s="200" t="s">
        <v>363</v>
      </c>
      <c r="C117" s="201">
        <v>0</v>
      </c>
      <c r="D117" s="201">
        <v>0</v>
      </c>
      <c r="E117" s="201">
        <v>0</v>
      </c>
      <c r="F117" s="201">
        <v>0</v>
      </c>
      <c r="G117" s="201">
        <v>0</v>
      </c>
      <c r="H117" s="201">
        <v>0</v>
      </c>
      <c r="I117" s="201">
        <v>0</v>
      </c>
      <c r="J117" s="201">
        <v>0</v>
      </c>
      <c r="K117" s="201">
        <v>0</v>
      </c>
      <c r="L117" s="201">
        <v>0</v>
      </c>
      <c r="M117" s="201">
        <v>0</v>
      </c>
      <c r="N117" s="201">
        <v>0</v>
      </c>
      <c r="O117" s="201">
        <v>0</v>
      </c>
      <c r="P117" s="201">
        <v>0</v>
      </c>
      <c r="Q117" s="201">
        <v>0</v>
      </c>
      <c r="R117" s="201">
        <v>0</v>
      </c>
      <c r="S117" s="201">
        <v>0</v>
      </c>
      <c r="T117" s="201">
        <v>0</v>
      </c>
      <c r="U117" s="201">
        <v>0</v>
      </c>
      <c r="V117" s="201">
        <v>0</v>
      </c>
      <c r="W117" s="201">
        <v>0</v>
      </c>
      <c r="X117" s="201">
        <v>0</v>
      </c>
      <c r="Y117" s="201">
        <v>0</v>
      </c>
      <c r="Z117" s="201">
        <v>0</v>
      </c>
      <c r="AA117" s="201">
        <v>0</v>
      </c>
      <c r="AB117" s="201">
        <v>0</v>
      </c>
      <c r="AC117" s="201">
        <v>0</v>
      </c>
      <c r="AD117" s="201">
        <v>0</v>
      </c>
      <c r="AE117" s="201">
        <v>0</v>
      </c>
      <c r="AF117" s="201">
        <v>0</v>
      </c>
      <c r="AG117" s="201">
        <v>0</v>
      </c>
      <c r="AH117" s="201">
        <v>0</v>
      </c>
      <c r="AI117" s="201">
        <v>0</v>
      </c>
      <c r="AJ117" s="201">
        <v>0</v>
      </c>
      <c r="AK117" s="201">
        <v>0</v>
      </c>
      <c r="AL117" s="201">
        <v>0</v>
      </c>
      <c r="AM117" s="201">
        <v>0</v>
      </c>
      <c r="AN117" s="201">
        <v>0</v>
      </c>
      <c r="AO117" s="201">
        <v>0</v>
      </c>
      <c r="AP117" s="201">
        <v>0</v>
      </c>
      <c r="AQ117" s="201">
        <v>0</v>
      </c>
      <c r="AR117" s="201">
        <v>0</v>
      </c>
      <c r="AS117" s="201">
        <v>0</v>
      </c>
      <c r="AT117" s="201">
        <v>0</v>
      </c>
      <c r="AU117" s="201">
        <v>0</v>
      </c>
      <c r="AV117" s="201">
        <v>0</v>
      </c>
      <c r="AW117" s="201">
        <v>0</v>
      </c>
      <c r="AX117" s="201">
        <v>0</v>
      </c>
      <c r="AY117" s="201">
        <v>5.28999810207362e-5</v>
      </c>
      <c r="AZ117" s="201">
        <v>0.0952855933925751</v>
      </c>
      <c r="BA117" s="201">
        <v>0</v>
      </c>
      <c r="BB117" s="204">
        <v>0</v>
      </c>
    </row>
    <row r="118" spans="1:54">
      <c r="A118" s="86" t="s">
        <v>364</v>
      </c>
      <c r="B118" s="200" t="s">
        <v>365</v>
      </c>
      <c r="C118" s="201">
        <v>0</v>
      </c>
      <c r="D118" s="201">
        <v>0</v>
      </c>
      <c r="E118" s="201">
        <v>0</v>
      </c>
      <c r="F118" s="201">
        <v>0</v>
      </c>
      <c r="G118" s="201">
        <v>0</v>
      </c>
      <c r="H118" s="201">
        <v>0</v>
      </c>
      <c r="I118" s="201">
        <v>0</v>
      </c>
      <c r="J118" s="201">
        <v>0</v>
      </c>
      <c r="K118" s="201">
        <v>0</v>
      </c>
      <c r="L118" s="201">
        <v>0</v>
      </c>
      <c r="M118" s="201">
        <v>0</v>
      </c>
      <c r="N118" s="201">
        <v>0</v>
      </c>
      <c r="O118" s="201">
        <v>0</v>
      </c>
      <c r="P118" s="201">
        <v>0</v>
      </c>
      <c r="Q118" s="201">
        <v>0</v>
      </c>
      <c r="R118" s="201">
        <v>0</v>
      </c>
      <c r="S118" s="201">
        <v>0</v>
      </c>
      <c r="T118" s="201">
        <v>0</v>
      </c>
      <c r="U118" s="201">
        <v>0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</v>
      </c>
      <c r="AC118" s="201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1">
        <v>0</v>
      </c>
      <c r="AJ118" s="201">
        <v>0</v>
      </c>
      <c r="AK118" s="201">
        <v>0</v>
      </c>
      <c r="AL118" s="201">
        <v>4.73296191545106e-7</v>
      </c>
      <c r="AM118" s="201">
        <v>0</v>
      </c>
      <c r="AN118" s="201">
        <v>0</v>
      </c>
      <c r="AO118" s="201">
        <v>0</v>
      </c>
      <c r="AP118" s="201">
        <v>0</v>
      </c>
      <c r="AQ118" s="201">
        <v>0.000455769440334859</v>
      </c>
      <c r="AR118" s="201">
        <v>0</v>
      </c>
      <c r="AS118" s="201">
        <v>0.00146696803239097</v>
      </c>
      <c r="AT118" s="201">
        <v>0.00288752983314798</v>
      </c>
      <c r="AU118" s="201">
        <v>0</v>
      </c>
      <c r="AV118" s="201">
        <v>0</v>
      </c>
      <c r="AW118" s="201">
        <v>0.000108581040490247</v>
      </c>
      <c r="AX118" s="201">
        <v>3.77389649080329e-5</v>
      </c>
      <c r="AY118" s="201">
        <v>0.000705884796365073</v>
      </c>
      <c r="AZ118" s="201">
        <v>0</v>
      </c>
      <c r="BA118" s="201">
        <v>0.0122715383544713</v>
      </c>
      <c r="BB118" s="204">
        <v>0</v>
      </c>
    </row>
    <row r="119" spans="1:54">
      <c r="A119" s="86" t="s">
        <v>366</v>
      </c>
      <c r="B119" s="200" t="s">
        <v>367</v>
      </c>
      <c r="C119" s="201">
        <v>0</v>
      </c>
      <c r="D119" s="201">
        <v>0</v>
      </c>
      <c r="E119" s="201">
        <v>0</v>
      </c>
      <c r="F119" s="201">
        <v>0</v>
      </c>
      <c r="G119" s="201">
        <v>0</v>
      </c>
      <c r="H119" s="201">
        <v>0</v>
      </c>
      <c r="I119" s="201">
        <v>0</v>
      </c>
      <c r="J119" s="201">
        <v>0</v>
      </c>
      <c r="K119" s="201">
        <v>0</v>
      </c>
      <c r="L119" s="201">
        <v>0</v>
      </c>
      <c r="M119" s="201">
        <v>0</v>
      </c>
      <c r="N119" s="201">
        <v>0</v>
      </c>
      <c r="O119" s="201">
        <v>0</v>
      </c>
      <c r="P119" s="201">
        <v>0</v>
      </c>
      <c r="Q119" s="201">
        <v>0</v>
      </c>
      <c r="R119" s="201">
        <v>0</v>
      </c>
      <c r="S119" s="201">
        <v>0</v>
      </c>
      <c r="T119" s="201">
        <v>0</v>
      </c>
      <c r="U119" s="201">
        <v>0</v>
      </c>
      <c r="V119" s="201">
        <v>0</v>
      </c>
      <c r="W119" s="201">
        <v>0</v>
      </c>
      <c r="X119" s="201">
        <v>0</v>
      </c>
      <c r="Y119" s="201">
        <v>0</v>
      </c>
      <c r="Z119" s="201">
        <v>0</v>
      </c>
      <c r="AA119" s="201">
        <v>0</v>
      </c>
      <c r="AB119" s="201">
        <v>0</v>
      </c>
      <c r="AC119" s="201">
        <v>0</v>
      </c>
      <c r="AD119" s="201">
        <v>0</v>
      </c>
      <c r="AE119" s="201">
        <v>0</v>
      </c>
      <c r="AF119" s="201">
        <v>0</v>
      </c>
      <c r="AG119" s="201">
        <v>0</v>
      </c>
      <c r="AH119" s="201">
        <v>0</v>
      </c>
      <c r="AI119" s="201">
        <v>0</v>
      </c>
      <c r="AJ119" s="201">
        <v>0</v>
      </c>
      <c r="AK119" s="201">
        <v>0</v>
      </c>
      <c r="AL119" s="201">
        <v>0</v>
      </c>
      <c r="AM119" s="201">
        <v>0</v>
      </c>
      <c r="AN119" s="201">
        <v>0</v>
      </c>
      <c r="AO119" s="201">
        <v>0</v>
      </c>
      <c r="AP119" s="201">
        <v>0</v>
      </c>
      <c r="AQ119" s="201">
        <v>0.00281259247364634</v>
      </c>
      <c r="AR119" s="201">
        <v>9.78145395485475e-5</v>
      </c>
      <c r="AS119" s="201">
        <v>0</v>
      </c>
      <c r="AT119" s="201">
        <v>0</v>
      </c>
      <c r="AU119" s="201">
        <v>0.000971893839972604</v>
      </c>
      <c r="AV119" s="201">
        <v>1.3882829345337e-6</v>
      </c>
      <c r="AW119" s="201">
        <v>0.000531169380760519</v>
      </c>
      <c r="AX119" s="201">
        <v>2.83940586259366e-5</v>
      </c>
      <c r="AY119" s="201">
        <v>0.000623128736930989</v>
      </c>
      <c r="AZ119" s="201">
        <v>0.00516575968962427</v>
      </c>
      <c r="BA119" s="201">
        <v>0.00210329707955026</v>
      </c>
      <c r="BB119" s="204">
        <v>0</v>
      </c>
    </row>
    <row r="120" spans="1:54">
      <c r="A120" s="86" t="s">
        <v>368</v>
      </c>
      <c r="B120" s="200" t="s">
        <v>369</v>
      </c>
      <c r="C120" s="201">
        <v>0.000147082748494144</v>
      </c>
      <c r="D120" s="201">
        <v>8.30638231219456e-5</v>
      </c>
      <c r="E120" s="201">
        <v>0.000693858408847915</v>
      </c>
      <c r="F120" s="201">
        <v>0.000371401880167648</v>
      </c>
      <c r="G120" s="201">
        <v>0.00144106026339015</v>
      </c>
      <c r="H120" s="201">
        <v>0.000759252182833616</v>
      </c>
      <c r="I120" s="201">
        <v>0.000690853851583598</v>
      </c>
      <c r="J120" s="201">
        <v>0.00218518959487215</v>
      </c>
      <c r="K120" s="201">
        <v>0.00151119957365232</v>
      </c>
      <c r="L120" s="201">
        <v>0.000767979635180213</v>
      </c>
      <c r="M120" s="201">
        <v>0.00103841380943324</v>
      </c>
      <c r="N120" s="201">
        <v>0.00120827240961748</v>
      </c>
      <c r="O120" s="201">
        <v>0.00236366742308633</v>
      </c>
      <c r="P120" s="201">
        <v>0.000957982807441436</v>
      </c>
      <c r="Q120" s="201">
        <v>0.00166073614490083</v>
      </c>
      <c r="R120" s="201">
        <v>0.000313999029158061</v>
      </c>
      <c r="S120" s="201">
        <v>0.00113375971273001</v>
      </c>
      <c r="T120" s="201">
        <v>0.00110122242313849</v>
      </c>
      <c r="U120" s="201">
        <v>0.000954912398939632</v>
      </c>
      <c r="V120" s="201">
        <v>0.00327812573584103</v>
      </c>
      <c r="W120" s="201">
        <v>0.00151777133536217</v>
      </c>
      <c r="X120" s="201">
        <v>0.00199887798940824</v>
      </c>
      <c r="Y120" s="201">
        <v>0.00102350757093207</v>
      </c>
      <c r="Z120" s="201">
        <v>0.00173066321529815</v>
      </c>
      <c r="AA120" s="201">
        <v>0.00103063520853973</v>
      </c>
      <c r="AB120" s="201">
        <v>0.00100253112744602</v>
      </c>
      <c r="AC120" s="201">
        <v>0.00148529381361577</v>
      </c>
      <c r="AD120" s="201">
        <v>0.00141464640131332</v>
      </c>
      <c r="AE120" s="201">
        <v>0.00151098276292023</v>
      </c>
      <c r="AF120" s="201">
        <v>0.000643791852445689</v>
      </c>
      <c r="AG120" s="201">
        <v>0.00131801955101897</v>
      </c>
      <c r="AH120" s="201">
        <v>0</v>
      </c>
      <c r="AI120" s="201">
        <v>0</v>
      </c>
      <c r="AJ120" s="201">
        <v>0</v>
      </c>
      <c r="AK120" s="201">
        <v>0</v>
      </c>
      <c r="AL120" s="201">
        <v>0.000112594344938671</v>
      </c>
      <c r="AM120" s="201">
        <v>0.000131221547435781</v>
      </c>
      <c r="AN120" s="201">
        <v>6.81746176351595e-5</v>
      </c>
      <c r="AO120" s="201">
        <v>0.000249866175144755</v>
      </c>
      <c r="AP120" s="201">
        <v>0.012285340829189</v>
      </c>
      <c r="AQ120" s="201">
        <v>0.000214584261433327</v>
      </c>
      <c r="AR120" s="201">
        <v>0.000165326931698529</v>
      </c>
      <c r="AS120" s="201">
        <v>0.000186770946612216</v>
      </c>
      <c r="AT120" s="201">
        <v>0.000194542430089891</v>
      </c>
      <c r="AU120" s="201">
        <v>0.000177126505817619</v>
      </c>
      <c r="AV120" s="201">
        <v>1.23064087654277e-5</v>
      </c>
      <c r="AW120" s="201">
        <v>0.000173704649159972</v>
      </c>
      <c r="AX120" s="201">
        <v>0.000290941671066003</v>
      </c>
      <c r="AY120" s="201">
        <v>0</v>
      </c>
      <c r="AZ120" s="201">
        <v>0</v>
      </c>
      <c r="BA120" s="201">
        <v>4.47508787099583e-5</v>
      </c>
      <c r="BB120" s="204">
        <v>0</v>
      </c>
    </row>
    <row r="121" spans="1:54">
      <c r="A121" s="86" t="s">
        <v>370</v>
      </c>
      <c r="B121" s="200" t="s">
        <v>371</v>
      </c>
      <c r="C121" s="201">
        <v>0</v>
      </c>
      <c r="D121" s="201">
        <v>0</v>
      </c>
      <c r="E121" s="201">
        <v>0</v>
      </c>
      <c r="F121" s="201">
        <v>0</v>
      </c>
      <c r="G121" s="201">
        <v>0</v>
      </c>
      <c r="H121" s="201">
        <v>0</v>
      </c>
      <c r="I121" s="201">
        <v>2.87693830827919e-6</v>
      </c>
      <c r="J121" s="201">
        <v>0</v>
      </c>
      <c r="K121" s="201">
        <v>0</v>
      </c>
      <c r="L121" s="201">
        <v>0.00018873348855198</v>
      </c>
      <c r="M121" s="201">
        <v>0</v>
      </c>
      <c r="N121" s="201">
        <v>0</v>
      </c>
      <c r="O121" s="201">
        <v>0</v>
      </c>
      <c r="P121" s="201">
        <v>0</v>
      </c>
      <c r="Q121" s="201">
        <v>0.000617429401208582</v>
      </c>
      <c r="R121" s="201">
        <v>0</v>
      </c>
      <c r="S121" s="201">
        <v>0</v>
      </c>
      <c r="T121" s="201">
        <v>0</v>
      </c>
      <c r="U121" s="201">
        <v>0</v>
      </c>
      <c r="V121" s="201">
        <v>0</v>
      </c>
      <c r="W121" s="201">
        <v>0</v>
      </c>
      <c r="X121" s="201">
        <v>1.66636183920895e-5</v>
      </c>
      <c r="Y121" s="201">
        <v>0.000161784670446254</v>
      </c>
      <c r="Z121" s="201">
        <v>0.000241380309210845</v>
      </c>
      <c r="AA121" s="201">
        <v>0.00135790116420943</v>
      </c>
      <c r="AB121" s="201">
        <v>0.000119540981104973</v>
      </c>
      <c r="AC121" s="201">
        <v>6.01484352529446e-5</v>
      </c>
      <c r="AD121" s="201">
        <v>6.67529584889222e-6</v>
      </c>
      <c r="AE121" s="201">
        <v>0</v>
      </c>
      <c r="AF121" s="201">
        <v>0</v>
      </c>
      <c r="AG121" s="201">
        <v>4.00191489866957e-5</v>
      </c>
      <c r="AH121" s="201">
        <v>2.11042178926674e-5</v>
      </c>
      <c r="AI121" s="201">
        <v>0.00105589555803677</v>
      </c>
      <c r="AJ121" s="201">
        <v>0</v>
      </c>
      <c r="AK121" s="201">
        <v>0.000145532602351983</v>
      </c>
      <c r="AL121" s="201">
        <v>0.00311827096509834</v>
      </c>
      <c r="AM121" s="201">
        <v>0.00112705882161252</v>
      </c>
      <c r="AN121" s="201">
        <v>6.17808676840546e-5</v>
      </c>
      <c r="AO121" s="201">
        <v>3.23474999951084e-5</v>
      </c>
      <c r="AP121" s="201">
        <v>0.00125066402676613</v>
      </c>
      <c r="AQ121" s="201">
        <v>0.000907484621954437</v>
      </c>
      <c r="AR121" s="201">
        <v>0.000530504704567287</v>
      </c>
      <c r="AS121" s="201">
        <v>0.0106666423422959</v>
      </c>
      <c r="AT121" s="201">
        <v>0.00497725898122987</v>
      </c>
      <c r="AU121" s="201">
        <v>0.00182603474704193</v>
      </c>
      <c r="AV121" s="201">
        <v>0.000132630242361702</v>
      </c>
      <c r="AW121" s="201">
        <v>0.000748762917749781</v>
      </c>
      <c r="AX121" s="201">
        <v>0.00389818512754555</v>
      </c>
      <c r="AY121" s="201">
        <v>0.000644661381418785</v>
      </c>
      <c r="AZ121" s="201">
        <v>0.0029614685502571</v>
      </c>
      <c r="BA121" s="201">
        <v>0.00104745277829079</v>
      </c>
      <c r="BB121" s="204">
        <v>0</v>
      </c>
    </row>
    <row r="122" ht="16" customHeight="1" spans="1:54">
      <c r="A122" s="126" t="s">
        <v>372</v>
      </c>
      <c r="B122" s="205" t="s">
        <v>142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7">
        <v>0</v>
      </c>
    </row>
  </sheetData>
  <mergeCells count="3">
    <mergeCell ref="C3:BB3"/>
    <mergeCell ref="A3:A5"/>
    <mergeCell ref="B3:B5"/>
  </mergeCells>
  <hyperlinks>
    <hyperlink ref="A1" location="'9'!A1" display="Tabela 9 - Matriz dos coeficientes técnicos dos insumos locai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22"/>
  <sheetViews>
    <sheetView showGridLines="0" workbookViewId="0">
      <pane xSplit="2" ySplit="5" topLeftCell="C6" activePane="bottomRight" state="frozen"/>
      <selection/>
      <selection pane="topRight"/>
      <selection pane="bottomLeft"/>
      <selection pane="bottomRight" activeCell="C2" sqref="C2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</cols>
  <sheetData>
    <row r="1" ht="18" customHeight="1" spans="1:1">
      <c r="A1" s="162" t="s">
        <v>14</v>
      </c>
    </row>
    <row r="2" ht="23.25" customHeight="1" spans="1:54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</row>
    <row r="3" ht="21" customHeight="1" spans="1:54">
      <c r="A3" s="66" t="s">
        <v>20</v>
      </c>
      <c r="B3" s="67" t="s">
        <v>21</v>
      </c>
      <c r="C3" s="196" t="s">
        <v>26</v>
      </c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</row>
    <row r="4" ht="21.75" customHeight="1" spans="1:54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202" t="s">
        <v>87</v>
      </c>
    </row>
    <row r="5" ht="136" customHeight="1" spans="1:54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202" t="s">
        <v>142</v>
      </c>
    </row>
    <row r="6" ht="15.75" customHeight="1" spans="1:54">
      <c r="A6" s="83" t="s">
        <v>143</v>
      </c>
      <c r="B6" s="198" t="s">
        <v>144</v>
      </c>
      <c r="C6" s="199">
        <v>0.000154994546044722</v>
      </c>
      <c r="D6" s="199">
        <v>0.000121737850158734</v>
      </c>
      <c r="E6" s="199">
        <v>0</v>
      </c>
      <c r="F6" s="199">
        <v>0</v>
      </c>
      <c r="G6" s="199">
        <v>0</v>
      </c>
      <c r="H6" s="199">
        <v>7.59092104255036e-5</v>
      </c>
      <c r="I6" s="199">
        <v>0.0138252445503086</v>
      </c>
      <c r="J6" s="199">
        <v>0.00232770316577028</v>
      </c>
      <c r="K6" s="199">
        <v>0</v>
      </c>
      <c r="L6" s="199">
        <v>0</v>
      </c>
      <c r="M6" s="199">
        <v>0</v>
      </c>
      <c r="N6" s="199">
        <v>0</v>
      </c>
      <c r="O6" s="199">
        <v>0</v>
      </c>
      <c r="P6" s="199">
        <v>0</v>
      </c>
      <c r="Q6" s="199">
        <v>0</v>
      </c>
      <c r="R6" s="199">
        <v>0</v>
      </c>
      <c r="S6" s="199">
        <v>0</v>
      </c>
      <c r="T6" s="199">
        <v>0</v>
      </c>
      <c r="U6" s="199">
        <v>0</v>
      </c>
      <c r="V6" s="199">
        <v>0</v>
      </c>
      <c r="W6" s="199">
        <v>0</v>
      </c>
      <c r="X6" s="199">
        <v>0</v>
      </c>
      <c r="Y6" s="199">
        <v>0</v>
      </c>
      <c r="Z6" s="199">
        <v>0</v>
      </c>
      <c r="AA6" s="199">
        <v>0</v>
      </c>
      <c r="AB6" s="199">
        <v>0</v>
      </c>
      <c r="AC6" s="199">
        <v>0</v>
      </c>
      <c r="AD6" s="199">
        <v>0</v>
      </c>
      <c r="AE6" s="199">
        <v>0</v>
      </c>
      <c r="AF6" s="199">
        <v>0</v>
      </c>
      <c r="AG6" s="199">
        <v>0</v>
      </c>
      <c r="AH6" s="199">
        <v>0</v>
      </c>
      <c r="AI6" s="199">
        <v>0</v>
      </c>
      <c r="AJ6" s="199">
        <v>0</v>
      </c>
      <c r="AK6" s="199">
        <v>0</v>
      </c>
      <c r="AL6" s="199">
        <v>0.000299433991496384</v>
      </c>
      <c r="AM6" s="199">
        <v>0</v>
      </c>
      <c r="AN6" s="199">
        <v>0</v>
      </c>
      <c r="AO6" s="199">
        <v>0</v>
      </c>
      <c r="AP6" s="199">
        <v>0</v>
      </c>
      <c r="AQ6" s="199">
        <v>1.97414849068299e-5</v>
      </c>
      <c r="AR6" s="199">
        <v>0</v>
      </c>
      <c r="AS6" s="199">
        <v>0</v>
      </c>
      <c r="AT6" s="199">
        <v>0</v>
      </c>
      <c r="AU6" s="199">
        <v>0</v>
      </c>
      <c r="AV6" s="199">
        <v>0</v>
      </c>
      <c r="AW6" s="199">
        <v>0</v>
      </c>
      <c r="AX6" s="199">
        <v>0</v>
      </c>
      <c r="AY6" s="199">
        <v>3.82958611885241e-5</v>
      </c>
      <c r="AZ6" s="199">
        <v>0</v>
      </c>
      <c r="BA6" s="199">
        <v>0</v>
      </c>
      <c r="BB6" s="203">
        <v>0</v>
      </c>
    </row>
    <row r="7" spans="1:54">
      <c r="A7" s="86" t="s">
        <v>145</v>
      </c>
      <c r="B7" s="200" t="s">
        <v>146</v>
      </c>
      <c r="C7" s="201">
        <v>3.00112108571686e-5</v>
      </c>
      <c r="D7" s="201">
        <v>0.000749017412311231</v>
      </c>
      <c r="E7" s="201">
        <v>0</v>
      </c>
      <c r="F7" s="201">
        <v>0</v>
      </c>
      <c r="G7" s="201">
        <v>0</v>
      </c>
      <c r="H7" s="201">
        <v>7.521340152691e-5</v>
      </c>
      <c r="I7" s="201">
        <v>0.00109444061428304</v>
      </c>
      <c r="J7" s="201">
        <v>0</v>
      </c>
      <c r="K7" s="201">
        <v>0</v>
      </c>
      <c r="L7" s="201">
        <v>0</v>
      </c>
      <c r="M7" s="201">
        <v>0</v>
      </c>
      <c r="N7" s="201">
        <v>0</v>
      </c>
      <c r="O7" s="201">
        <v>0</v>
      </c>
      <c r="P7" s="201">
        <v>0</v>
      </c>
      <c r="Q7" s="201">
        <v>0</v>
      </c>
      <c r="R7" s="201">
        <v>0</v>
      </c>
      <c r="S7" s="201">
        <v>0</v>
      </c>
      <c r="T7" s="201">
        <v>0</v>
      </c>
      <c r="U7" s="201">
        <v>0</v>
      </c>
      <c r="V7" s="201">
        <v>0</v>
      </c>
      <c r="W7" s="201">
        <v>0</v>
      </c>
      <c r="X7" s="201">
        <v>0</v>
      </c>
      <c r="Y7" s="201">
        <v>0</v>
      </c>
      <c r="Z7" s="201">
        <v>0</v>
      </c>
      <c r="AA7" s="201">
        <v>0</v>
      </c>
      <c r="AB7" s="201">
        <v>0</v>
      </c>
      <c r="AC7" s="201">
        <v>0</v>
      </c>
      <c r="AD7" s="201">
        <v>0</v>
      </c>
      <c r="AE7" s="201">
        <v>0</v>
      </c>
      <c r="AF7" s="201">
        <v>0</v>
      </c>
      <c r="AG7" s="201">
        <v>0</v>
      </c>
      <c r="AH7" s="201">
        <v>0</v>
      </c>
      <c r="AI7" s="201">
        <v>0</v>
      </c>
      <c r="AJ7" s="201">
        <v>0</v>
      </c>
      <c r="AK7" s="201">
        <v>0</v>
      </c>
      <c r="AL7" s="201">
        <v>1.80368264979307e-5</v>
      </c>
      <c r="AM7" s="201">
        <v>0</v>
      </c>
      <c r="AN7" s="201">
        <v>0</v>
      </c>
      <c r="AO7" s="201">
        <v>0</v>
      </c>
      <c r="AP7" s="201">
        <v>0</v>
      </c>
      <c r="AQ7" s="201">
        <v>0</v>
      </c>
      <c r="AR7" s="201">
        <v>5.01818747955306e-5</v>
      </c>
      <c r="AS7" s="201">
        <v>0</v>
      </c>
      <c r="AT7" s="201">
        <v>0</v>
      </c>
      <c r="AU7" s="201">
        <v>0</v>
      </c>
      <c r="AV7" s="201">
        <v>0</v>
      </c>
      <c r="AW7" s="201">
        <v>0</v>
      </c>
      <c r="AX7" s="201">
        <v>0</v>
      </c>
      <c r="AY7" s="201">
        <v>3.74436865682356e-6</v>
      </c>
      <c r="AZ7" s="201">
        <v>0</v>
      </c>
      <c r="BA7" s="201">
        <v>0</v>
      </c>
      <c r="BB7" s="204">
        <v>0</v>
      </c>
    </row>
    <row r="8" spans="1:54">
      <c r="A8" s="86" t="s">
        <v>147</v>
      </c>
      <c r="B8" s="200" t="s">
        <v>148</v>
      </c>
      <c r="C8" s="201">
        <v>2.8482277439659e-5</v>
      </c>
      <c r="D8" s="201">
        <v>2.02634833703261e-5</v>
      </c>
      <c r="E8" s="201">
        <v>1.68896956403472e-7</v>
      </c>
      <c r="F8" s="201">
        <v>0</v>
      </c>
      <c r="G8" s="201">
        <v>0</v>
      </c>
      <c r="H8" s="201">
        <v>8.74649405969274e-6</v>
      </c>
      <c r="I8" s="201">
        <v>0.000964566429785349</v>
      </c>
      <c r="J8" s="201">
        <v>0</v>
      </c>
      <c r="K8" s="201">
        <v>0</v>
      </c>
      <c r="L8" s="201">
        <v>0</v>
      </c>
      <c r="M8" s="201">
        <v>0</v>
      </c>
      <c r="N8" s="201">
        <v>0</v>
      </c>
      <c r="O8" s="201">
        <v>0</v>
      </c>
      <c r="P8" s="201">
        <v>0</v>
      </c>
      <c r="Q8" s="201">
        <v>0</v>
      </c>
      <c r="R8" s="201">
        <v>0</v>
      </c>
      <c r="S8" s="201">
        <v>0.0012086428194655</v>
      </c>
      <c r="T8" s="201">
        <v>0</v>
      </c>
      <c r="U8" s="201">
        <v>0</v>
      </c>
      <c r="V8" s="201">
        <v>0</v>
      </c>
      <c r="W8" s="201">
        <v>0</v>
      </c>
      <c r="X8" s="201">
        <v>0</v>
      </c>
      <c r="Y8" s="201">
        <v>0</v>
      </c>
      <c r="Z8" s="201">
        <v>0</v>
      </c>
      <c r="AA8" s="201">
        <v>0</v>
      </c>
      <c r="AB8" s="201">
        <v>0</v>
      </c>
      <c r="AC8" s="201">
        <v>0</v>
      </c>
      <c r="AD8" s="201">
        <v>0</v>
      </c>
      <c r="AE8" s="201">
        <v>0</v>
      </c>
      <c r="AF8" s="201">
        <v>0</v>
      </c>
      <c r="AG8" s="201">
        <v>0</v>
      </c>
      <c r="AH8" s="201">
        <v>0</v>
      </c>
      <c r="AI8" s="201">
        <v>0</v>
      </c>
      <c r="AJ8" s="201">
        <v>0</v>
      </c>
      <c r="AK8" s="201">
        <v>0</v>
      </c>
      <c r="AL8" s="201">
        <v>6.66548390562392e-5</v>
      </c>
      <c r="AM8" s="201">
        <v>0</v>
      </c>
      <c r="AN8" s="201">
        <v>0</v>
      </c>
      <c r="AO8" s="201">
        <v>0</v>
      </c>
      <c r="AP8" s="201">
        <v>0</v>
      </c>
      <c r="AQ8" s="201">
        <v>0</v>
      </c>
      <c r="AR8" s="201">
        <v>0</v>
      </c>
      <c r="AS8" s="201">
        <v>0</v>
      </c>
      <c r="AT8" s="201">
        <v>0</v>
      </c>
      <c r="AU8" s="201">
        <v>0</v>
      </c>
      <c r="AV8" s="201">
        <v>0</v>
      </c>
      <c r="AW8" s="201">
        <v>0</v>
      </c>
      <c r="AX8" s="201">
        <v>0</v>
      </c>
      <c r="AY8" s="201">
        <v>0</v>
      </c>
      <c r="AZ8" s="201">
        <v>0</v>
      </c>
      <c r="BA8" s="201">
        <v>0</v>
      </c>
      <c r="BB8" s="204">
        <v>0</v>
      </c>
    </row>
    <row r="9" spans="1:54">
      <c r="A9" s="86" t="s">
        <v>149</v>
      </c>
      <c r="B9" s="200" t="s">
        <v>150</v>
      </c>
      <c r="C9" s="201">
        <v>0.000390568972843602</v>
      </c>
      <c r="D9" s="201">
        <v>0.000198836306262677</v>
      </c>
      <c r="E9" s="201">
        <v>2.65379377078945e-5</v>
      </c>
      <c r="F9" s="201">
        <v>0</v>
      </c>
      <c r="G9" s="201">
        <v>0</v>
      </c>
      <c r="H9" s="201">
        <v>2.10769044653384e-5</v>
      </c>
      <c r="I9" s="201">
        <v>0.000252230708479986</v>
      </c>
      <c r="J9" s="201">
        <v>0</v>
      </c>
      <c r="K9" s="201">
        <v>0.00977710599119383</v>
      </c>
      <c r="L9" s="201">
        <v>0.000367271691479568</v>
      </c>
      <c r="M9" s="201">
        <v>0</v>
      </c>
      <c r="N9" s="201">
        <v>0</v>
      </c>
      <c r="O9" s="201">
        <v>0</v>
      </c>
      <c r="P9" s="201">
        <v>0</v>
      </c>
      <c r="Q9" s="201">
        <v>0</v>
      </c>
      <c r="R9" s="201">
        <v>0</v>
      </c>
      <c r="S9" s="201">
        <v>1.00263663314183e-5</v>
      </c>
      <c r="T9" s="201">
        <v>0</v>
      </c>
      <c r="U9" s="201">
        <v>0</v>
      </c>
      <c r="V9" s="201">
        <v>0</v>
      </c>
      <c r="W9" s="201">
        <v>0</v>
      </c>
      <c r="X9" s="201">
        <v>0</v>
      </c>
      <c r="Y9" s="201">
        <v>0</v>
      </c>
      <c r="Z9" s="201">
        <v>0</v>
      </c>
      <c r="AA9" s="201">
        <v>0</v>
      </c>
      <c r="AB9" s="201">
        <v>0</v>
      </c>
      <c r="AC9" s="201">
        <v>0</v>
      </c>
      <c r="AD9" s="201">
        <v>0</v>
      </c>
      <c r="AE9" s="201">
        <v>0</v>
      </c>
      <c r="AF9" s="201">
        <v>0</v>
      </c>
      <c r="AG9" s="201">
        <v>0</v>
      </c>
      <c r="AH9" s="201">
        <v>0</v>
      </c>
      <c r="AI9" s="201">
        <v>0</v>
      </c>
      <c r="AJ9" s="201">
        <v>8.46733959500925e-5</v>
      </c>
      <c r="AK9" s="201">
        <v>0</v>
      </c>
      <c r="AL9" s="201">
        <v>1.85146779491131e-5</v>
      </c>
      <c r="AM9" s="201">
        <v>0</v>
      </c>
      <c r="AN9" s="201">
        <v>0</v>
      </c>
      <c r="AO9" s="201">
        <v>0</v>
      </c>
      <c r="AP9" s="201">
        <v>0</v>
      </c>
      <c r="AQ9" s="201">
        <v>0.00081644093127907</v>
      </c>
      <c r="AR9" s="201">
        <v>0.0010471832781878</v>
      </c>
      <c r="AS9" s="201">
        <v>0</v>
      </c>
      <c r="AT9" s="201">
        <v>0</v>
      </c>
      <c r="AU9" s="201">
        <v>0</v>
      </c>
      <c r="AV9" s="201">
        <v>0</v>
      </c>
      <c r="AW9" s="201">
        <v>0</v>
      </c>
      <c r="AX9" s="201">
        <v>1.69102656685431e-5</v>
      </c>
      <c r="AY9" s="201">
        <v>0.000109052545276224</v>
      </c>
      <c r="AZ9" s="201">
        <v>9.38317144180104e-5</v>
      </c>
      <c r="BA9" s="201">
        <v>0.000201698122432246</v>
      </c>
      <c r="BB9" s="204">
        <v>0</v>
      </c>
    </row>
    <row r="10" spans="1:54">
      <c r="A10" s="86" t="s">
        <v>151</v>
      </c>
      <c r="B10" s="200" t="s">
        <v>152</v>
      </c>
      <c r="C10" s="201">
        <v>2.08621332269204e-5</v>
      </c>
      <c r="D10" s="201">
        <v>1.13596063940723e-5</v>
      </c>
      <c r="E10" s="201">
        <v>0</v>
      </c>
      <c r="F10" s="201">
        <v>0</v>
      </c>
      <c r="G10" s="201">
        <v>0</v>
      </c>
      <c r="H10" s="201">
        <v>0</v>
      </c>
      <c r="I10" s="201">
        <v>0.00150154435249699</v>
      </c>
      <c r="J10" s="201">
        <v>0.000897834728958461</v>
      </c>
      <c r="K10" s="201">
        <v>0</v>
      </c>
      <c r="L10" s="201">
        <v>0</v>
      </c>
      <c r="M10" s="201">
        <v>0</v>
      </c>
      <c r="N10" s="201">
        <v>0</v>
      </c>
      <c r="O10" s="201">
        <v>0</v>
      </c>
      <c r="P10" s="201">
        <v>0</v>
      </c>
      <c r="Q10" s="201">
        <v>0</v>
      </c>
      <c r="R10" s="201">
        <v>0</v>
      </c>
      <c r="S10" s="201">
        <v>0</v>
      </c>
      <c r="T10" s="201">
        <v>0</v>
      </c>
      <c r="U10" s="201">
        <v>0</v>
      </c>
      <c r="V10" s="201">
        <v>0</v>
      </c>
      <c r="W10" s="201">
        <v>0</v>
      </c>
      <c r="X10" s="201">
        <v>0</v>
      </c>
      <c r="Y10" s="201">
        <v>0</v>
      </c>
      <c r="Z10" s="201">
        <v>0</v>
      </c>
      <c r="AA10" s="201">
        <v>0</v>
      </c>
      <c r="AB10" s="201">
        <v>0</v>
      </c>
      <c r="AC10" s="201">
        <v>0</v>
      </c>
      <c r="AD10" s="201">
        <v>0</v>
      </c>
      <c r="AE10" s="201">
        <v>0</v>
      </c>
      <c r="AF10" s="201">
        <v>0</v>
      </c>
      <c r="AG10" s="201">
        <v>0</v>
      </c>
      <c r="AH10" s="201">
        <v>0</v>
      </c>
      <c r="AI10" s="201">
        <v>0</v>
      </c>
      <c r="AJ10" s="201">
        <v>0</v>
      </c>
      <c r="AK10" s="201">
        <v>0</v>
      </c>
      <c r="AL10" s="201">
        <v>4.87061874740659e-5</v>
      </c>
      <c r="AM10" s="201">
        <v>0</v>
      </c>
      <c r="AN10" s="201">
        <v>0</v>
      </c>
      <c r="AO10" s="201">
        <v>0</v>
      </c>
      <c r="AP10" s="201">
        <v>0</v>
      </c>
      <c r="AQ10" s="201">
        <v>0.000145044373516702</v>
      </c>
      <c r="AR10" s="201">
        <v>0.000707306835050885</v>
      </c>
      <c r="AS10" s="201">
        <v>0</v>
      </c>
      <c r="AT10" s="201">
        <v>0</v>
      </c>
      <c r="AU10" s="201">
        <v>0</v>
      </c>
      <c r="AV10" s="201">
        <v>0</v>
      </c>
      <c r="AW10" s="201">
        <v>0</v>
      </c>
      <c r="AX10" s="201">
        <v>0</v>
      </c>
      <c r="AY10" s="201">
        <v>6.67268843061657e-5</v>
      </c>
      <c r="AZ10" s="201">
        <v>1.91338681489922e-5</v>
      </c>
      <c r="BA10" s="201">
        <v>1.29679028872284e-5</v>
      </c>
      <c r="BB10" s="204">
        <v>0</v>
      </c>
    </row>
    <row r="11" spans="1:54">
      <c r="A11" s="86" t="s">
        <v>153</v>
      </c>
      <c r="B11" s="200" t="s">
        <v>154</v>
      </c>
      <c r="C11" s="201">
        <v>0</v>
      </c>
      <c r="D11" s="201">
        <v>2.64598859401028e-5</v>
      </c>
      <c r="E11" s="201">
        <v>0</v>
      </c>
      <c r="F11" s="201">
        <v>0</v>
      </c>
      <c r="G11" s="201">
        <v>0</v>
      </c>
      <c r="H11" s="201">
        <v>0.000400788191661759</v>
      </c>
      <c r="I11" s="201">
        <v>0</v>
      </c>
      <c r="J11" s="201">
        <v>0</v>
      </c>
      <c r="K11" s="201">
        <v>0</v>
      </c>
      <c r="L11" s="201">
        <v>0</v>
      </c>
      <c r="M11" s="201">
        <v>0</v>
      </c>
      <c r="N11" s="201">
        <v>0</v>
      </c>
      <c r="O11" s="201">
        <v>0</v>
      </c>
      <c r="P11" s="201">
        <v>0</v>
      </c>
      <c r="Q11" s="201">
        <v>0</v>
      </c>
      <c r="R11" s="201">
        <v>0</v>
      </c>
      <c r="S11" s="201">
        <v>0</v>
      </c>
      <c r="T11" s="201">
        <v>0</v>
      </c>
      <c r="U11" s="201">
        <v>0</v>
      </c>
      <c r="V11" s="201">
        <v>0</v>
      </c>
      <c r="W11" s="201">
        <v>0</v>
      </c>
      <c r="X11" s="201">
        <v>0</v>
      </c>
      <c r="Y11" s="201">
        <v>0</v>
      </c>
      <c r="Z11" s="201">
        <v>0</v>
      </c>
      <c r="AA11" s="201">
        <v>0</v>
      </c>
      <c r="AB11" s="201">
        <v>0</v>
      </c>
      <c r="AC11" s="201">
        <v>0</v>
      </c>
      <c r="AD11" s="201">
        <v>0</v>
      </c>
      <c r="AE11" s="201">
        <v>0</v>
      </c>
      <c r="AF11" s="201">
        <v>0</v>
      </c>
      <c r="AG11" s="201">
        <v>0</v>
      </c>
      <c r="AH11" s="201">
        <v>0</v>
      </c>
      <c r="AI11" s="201">
        <v>0</v>
      </c>
      <c r="AJ11" s="201">
        <v>0</v>
      </c>
      <c r="AK11" s="201">
        <v>0</v>
      </c>
      <c r="AL11" s="201">
        <v>0</v>
      </c>
      <c r="AM11" s="201">
        <v>0</v>
      </c>
      <c r="AN11" s="201">
        <v>0</v>
      </c>
      <c r="AO11" s="201">
        <v>0</v>
      </c>
      <c r="AP11" s="201">
        <v>0</v>
      </c>
      <c r="AQ11" s="201">
        <v>0</v>
      </c>
      <c r="AR11" s="201">
        <v>0</v>
      </c>
      <c r="AS11" s="201">
        <v>0</v>
      </c>
      <c r="AT11" s="201">
        <v>0</v>
      </c>
      <c r="AU11" s="201">
        <v>0</v>
      </c>
      <c r="AV11" s="201">
        <v>0</v>
      </c>
      <c r="AW11" s="201">
        <v>0</v>
      </c>
      <c r="AX11" s="201">
        <v>0</v>
      </c>
      <c r="AY11" s="201">
        <v>0</v>
      </c>
      <c r="AZ11" s="201">
        <v>0</v>
      </c>
      <c r="BA11" s="201">
        <v>0</v>
      </c>
      <c r="BB11" s="204">
        <v>0</v>
      </c>
    </row>
    <row r="12" spans="1:54">
      <c r="A12" s="86" t="s">
        <v>155</v>
      </c>
      <c r="B12" s="200" t="s">
        <v>156</v>
      </c>
      <c r="C12" s="201">
        <v>0</v>
      </c>
      <c r="D12" s="201">
        <v>0</v>
      </c>
      <c r="E12" s="201">
        <v>0</v>
      </c>
      <c r="F12" s="201">
        <v>0</v>
      </c>
      <c r="G12" s="201">
        <v>0</v>
      </c>
      <c r="H12" s="201">
        <v>0</v>
      </c>
      <c r="I12" s="201">
        <v>0</v>
      </c>
      <c r="J12" s="201">
        <v>0</v>
      </c>
      <c r="K12" s="201">
        <v>0</v>
      </c>
      <c r="L12" s="201">
        <v>0</v>
      </c>
      <c r="M12" s="201">
        <v>0</v>
      </c>
      <c r="N12" s="201">
        <v>0</v>
      </c>
      <c r="O12" s="201">
        <v>0</v>
      </c>
      <c r="P12" s="201">
        <v>0</v>
      </c>
      <c r="Q12" s="201">
        <v>0</v>
      </c>
      <c r="R12" s="201">
        <v>0</v>
      </c>
      <c r="S12" s="201">
        <v>0</v>
      </c>
      <c r="T12" s="201">
        <v>0</v>
      </c>
      <c r="U12" s="201">
        <v>0</v>
      </c>
      <c r="V12" s="201">
        <v>0</v>
      </c>
      <c r="W12" s="201">
        <v>0</v>
      </c>
      <c r="X12" s="201">
        <v>0</v>
      </c>
      <c r="Y12" s="201">
        <v>0</v>
      </c>
      <c r="Z12" s="201">
        <v>0</v>
      </c>
      <c r="AA12" s="201">
        <v>0</v>
      </c>
      <c r="AB12" s="201">
        <v>0</v>
      </c>
      <c r="AC12" s="201">
        <v>0</v>
      </c>
      <c r="AD12" s="201">
        <v>0</v>
      </c>
      <c r="AE12" s="201">
        <v>0</v>
      </c>
      <c r="AF12" s="201">
        <v>0</v>
      </c>
      <c r="AG12" s="201">
        <v>0</v>
      </c>
      <c r="AH12" s="201">
        <v>0</v>
      </c>
      <c r="AI12" s="201">
        <v>0</v>
      </c>
      <c r="AJ12" s="201">
        <v>0</v>
      </c>
      <c r="AK12" s="201">
        <v>0</v>
      </c>
      <c r="AL12" s="201">
        <v>0</v>
      </c>
      <c r="AM12" s="201">
        <v>0</v>
      </c>
      <c r="AN12" s="201">
        <v>0</v>
      </c>
      <c r="AO12" s="201">
        <v>0</v>
      </c>
      <c r="AP12" s="201">
        <v>0</v>
      </c>
      <c r="AQ12" s="201">
        <v>0</v>
      </c>
      <c r="AR12" s="201">
        <v>0</v>
      </c>
      <c r="AS12" s="201">
        <v>0</v>
      </c>
      <c r="AT12" s="201">
        <v>0</v>
      </c>
      <c r="AU12" s="201">
        <v>0</v>
      </c>
      <c r="AV12" s="201">
        <v>0</v>
      </c>
      <c r="AW12" s="201">
        <v>0</v>
      </c>
      <c r="AX12" s="201">
        <v>0</v>
      </c>
      <c r="AY12" s="201">
        <v>0</v>
      </c>
      <c r="AZ12" s="201">
        <v>0</v>
      </c>
      <c r="BA12" s="201">
        <v>0</v>
      </c>
      <c r="BB12" s="204">
        <v>0</v>
      </c>
    </row>
    <row r="13" spans="1:54">
      <c r="A13" s="86" t="s">
        <v>157</v>
      </c>
      <c r="B13" s="200" t="s">
        <v>158</v>
      </c>
      <c r="C13" s="201">
        <v>0</v>
      </c>
      <c r="D13" s="201">
        <v>0</v>
      </c>
      <c r="E13" s="201">
        <v>0</v>
      </c>
      <c r="F13" s="201">
        <v>0</v>
      </c>
      <c r="G13" s="201">
        <v>0</v>
      </c>
      <c r="H13" s="201">
        <v>0</v>
      </c>
      <c r="I13" s="201">
        <v>0</v>
      </c>
      <c r="J13" s="201">
        <v>0</v>
      </c>
      <c r="K13" s="201">
        <v>0</v>
      </c>
      <c r="L13" s="201">
        <v>0</v>
      </c>
      <c r="M13" s="201">
        <v>0</v>
      </c>
      <c r="N13" s="201">
        <v>0</v>
      </c>
      <c r="O13" s="201">
        <v>0</v>
      </c>
      <c r="P13" s="201">
        <v>0</v>
      </c>
      <c r="Q13" s="201">
        <v>0</v>
      </c>
      <c r="R13" s="201">
        <v>0</v>
      </c>
      <c r="S13" s="201">
        <v>0</v>
      </c>
      <c r="T13" s="201">
        <v>0</v>
      </c>
      <c r="U13" s="201">
        <v>0</v>
      </c>
      <c r="V13" s="201">
        <v>0</v>
      </c>
      <c r="W13" s="201">
        <v>0</v>
      </c>
      <c r="X13" s="201">
        <v>0</v>
      </c>
      <c r="Y13" s="201">
        <v>0</v>
      </c>
      <c r="Z13" s="201">
        <v>0</v>
      </c>
      <c r="AA13" s="201">
        <v>0</v>
      </c>
      <c r="AB13" s="201">
        <v>0</v>
      </c>
      <c r="AC13" s="201">
        <v>0</v>
      </c>
      <c r="AD13" s="201">
        <v>0</v>
      </c>
      <c r="AE13" s="201">
        <v>0</v>
      </c>
      <c r="AF13" s="201">
        <v>0</v>
      </c>
      <c r="AG13" s="201">
        <v>0</v>
      </c>
      <c r="AH13" s="201">
        <v>0</v>
      </c>
      <c r="AI13" s="201">
        <v>0</v>
      </c>
      <c r="AJ13" s="201">
        <v>0</v>
      </c>
      <c r="AK13" s="201">
        <v>0</v>
      </c>
      <c r="AL13" s="201">
        <v>0</v>
      </c>
      <c r="AM13" s="201">
        <v>0</v>
      </c>
      <c r="AN13" s="201">
        <v>0</v>
      </c>
      <c r="AO13" s="201">
        <v>0</v>
      </c>
      <c r="AP13" s="201">
        <v>0</v>
      </c>
      <c r="AQ13" s="201">
        <v>0</v>
      </c>
      <c r="AR13" s="201">
        <v>0</v>
      </c>
      <c r="AS13" s="201">
        <v>0</v>
      </c>
      <c r="AT13" s="201">
        <v>0</v>
      </c>
      <c r="AU13" s="201">
        <v>0</v>
      </c>
      <c r="AV13" s="201">
        <v>0</v>
      </c>
      <c r="AW13" s="201">
        <v>0</v>
      </c>
      <c r="AX13" s="201">
        <v>0</v>
      </c>
      <c r="AY13" s="201">
        <v>0</v>
      </c>
      <c r="AZ13" s="201">
        <v>0</v>
      </c>
      <c r="BA13" s="201">
        <v>0</v>
      </c>
      <c r="BB13" s="204">
        <v>0</v>
      </c>
    </row>
    <row r="14" spans="1:54">
      <c r="A14" s="86" t="s">
        <v>159</v>
      </c>
      <c r="B14" s="200" t="s">
        <v>160</v>
      </c>
      <c r="C14" s="201">
        <v>0</v>
      </c>
      <c r="D14" s="201">
        <v>3.3388578691129e-6</v>
      </c>
      <c r="E14" s="201">
        <v>0</v>
      </c>
      <c r="F14" s="201">
        <v>0</v>
      </c>
      <c r="G14" s="201">
        <v>0</v>
      </c>
      <c r="H14" s="201">
        <v>0</v>
      </c>
      <c r="I14" s="201">
        <v>5.31285695010764e-7</v>
      </c>
      <c r="J14" s="201">
        <v>0</v>
      </c>
      <c r="K14" s="201">
        <v>0</v>
      </c>
      <c r="L14" s="201">
        <v>0</v>
      </c>
      <c r="M14" s="201">
        <v>0</v>
      </c>
      <c r="N14" s="201">
        <v>0</v>
      </c>
      <c r="O14" s="201">
        <v>0</v>
      </c>
      <c r="P14" s="201">
        <v>0</v>
      </c>
      <c r="Q14" s="201">
        <v>0</v>
      </c>
      <c r="R14" s="201">
        <v>0</v>
      </c>
      <c r="S14" s="201">
        <v>0</v>
      </c>
      <c r="T14" s="201">
        <v>0</v>
      </c>
      <c r="U14" s="201">
        <v>0</v>
      </c>
      <c r="V14" s="201">
        <v>0</v>
      </c>
      <c r="W14" s="201">
        <v>0</v>
      </c>
      <c r="X14" s="201">
        <v>0</v>
      </c>
      <c r="Y14" s="201">
        <v>0</v>
      </c>
      <c r="Z14" s="201">
        <v>0</v>
      </c>
      <c r="AA14" s="201">
        <v>0</v>
      </c>
      <c r="AB14" s="201">
        <v>0</v>
      </c>
      <c r="AC14" s="201">
        <v>0</v>
      </c>
      <c r="AD14" s="201">
        <v>0</v>
      </c>
      <c r="AE14" s="201">
        <v>0</v>
      </c>
      <c r="AF14" s="201">
        <v>0</v>
      </c>
      <c r="AG14" s="201">
        <v>0</v>
      </c>
      <c r="AH14" s="201">
        <v>0</v>
      </c>
      <c r="AI14" s="201">
        <v>0</v>
      </c>
      <c r="AJ14" s="201">
        <v>0</v>
      </c>
      <c r="AK14" s="201">
        <v>0</v>
      </c>
      <c r="AL14" s="201">
        <v>0</v>
      </c>
      <c r="AM14" s="201">
        <v>0</v>
      </c>
      <c r="AN14" s="201">
        <v>0</v>
      </c>
      <c r="AO14" s="201">
        <v>0</v>
      </c>
      <c r="AP14" s="201">
        <v>0</v>
      </c>
      <c r="AQ14" s="201">
        <v>7.53953423882698e-7</v>
      </c>
      <c r="AR14" s="201">
        <v>6.74392735705473e-7</v>
      </c>
      <c r="AS14" s="201">
        <v>0</v>
      </c>
      <c r="AT14" s="201">
        <v>0</v>
      </c>
      <c r="AU14" s="201">
        <v>0</v>
      </c>
      <c r="AV14" s="201">
        <v>0</v>
      </c>
      <c r="AW14" s="201">
        <v>0</v>
      </c>
      <c r="AX14" s="201">
        <v>0</v>
      </c>
      <c r="AY14" s="201">
        <v>0</v>
      </c>
      <c r="AZ14" s="201">
        <v>0</v>
      </c>
      <c r="BA14" s="201">
        <v>0</v>
      </c>
      <c r="BB14" s="204">
        <v>0</v>
      </c>
    </row>
    <row r="15" spans="1:54">
      <c r="A15" s="86" t="s">
        <v>161</v>
      </c>
      <c r="B15" s="200" t="s">
        <v>162</v>
      </c>
      <c r="C15" s="201">
        <v>0.000184445455606126</v>
      </c>
      <c r="D15" s="201">
        <v>0.000651374047225597</v>
      </c>
      <c r="E15" s="201">
        <v>0.00586396728148239</v>
      </c>
      <c r="F15" s="201">
        <v>0</v>
      </c>
      <c r="G15" s="201">
        <v>0</v>
      </c>
      <c r="H15" s="201">
        <v>2.98246099727787e-5</v>
      </c>
      <c r="I15" s="201">
        <v>2.60141327426195e-5</v>
      </c>
      <c r="J15" s="201">
        <v>0</v>
      </c>
      <c r="K15" s="201">
        <v>1.28031223919675e-5</v>
      </c>
      <c r="L15" s="201">
        <v>2.06700559550866e-5</v>
      </c>
      <c r="M15" s="201">
        <v>4.0236998083777e-6</v>
      </c>
      <c r="N15" s="201">
        <v>9.73673000516354e-6</v>
      </c>
      <c r="O15" s="201">
        <v>8.89900068194714e-5</v>
      </c>
      <c r="P15" s="201">
        <v>2.26559021725924e-5</v>
      </c>
      <c r="Q15" s="201">
        <v>0</v>
      </c>
      <c r="R15" s="201">
        <v>0</v>
      </c>
      <c r="S15" s="201">
        <v>0</v>
      </c>
      <c r="T15" s="201">
        <v>3.2966335357893e-5</v>
      </c>
      <c r="U15" s="201">
        <v>0</v>
      </c>
      <c r="V15" s="201">
        <v>0</v>
      </c>
      <c r="W15" s="201">
        <v>0.00058592494416073</v>
      </c>
      <c r="X15" s="201">
        <v>0</v>
      </c>
      <c r="Y15" s="201">
        <v>4.23360108973283e-6</v>
      </c>
      <c r="Z15" s="201">
        <v>4.49726222264813e-6</v>
      </c>
      <c r="AA15" s="201">
        <v>0</v>
      </c>
      <c r="AB15" s="201">
        <v>0</v>
      </c>
      <c r="AC15" s="201">
        <v>0</v>
      </c>
      <c r="AD15" s="201">
        <v>0</v>
      </c>
      <c r="AE15" s="201">
        <v>0</v>
      </c>
      <c r="AF15" s="201">
        <v>0</v>
      </c>
      <c r="AG15" s="201">
        <v>3.16723911350266e-6</v>
      </c>
      <c r="AH15" s="201">
        <v>0</v>
      </c>
      <c r="AI15" s="201">
        <v>0</v>
      </c>
      <c r="AJ15" s="201">
        <v>0</v>
      </c>
      <c r="AK15" s="201">
        <v>0</v>
      </c>
      <c r="AL15" s="201">
        <v>1.13762145537331e-5</v>
      </c>
      <c r="AM15" s="201">
        <v>0</v>
      </c>
      <c r="AN15" s="201">
        <v>0</v>
      </c>
      <c r="AO15" s="201">
        <v>0</v>
      </c>
      <c r="AP15" s="201">
        <v>0</v>
      </c>
      <c r="AQ15" s="201">
        <v>0</v>
      </c>
      <c r="AR15" s="201">
        <v>0</v>
      </c>
      <c r="AS15" s="201">
        <v>0</v>
      </c>
      <c r="AT15" s="201">
        <v>0</v>
      </c>
      <c r="AU15" s="201">
        <v>0</v>
      </c>
      <c r="AV15" s="201">
        <v>0</v>
      </c>
      <c r="AW15" s="201">
        <v>4.36029498584865e-7</v>
      </c>
      <c r="AX15" s="201">
        <v>0</v>
      </c>
      <c r="AY15" s="201">
        <v>8.41597570109577e-7</v>
      </c>
      <c r="AZ15" s="201">
        <v>0</v>
      </c>
      <c r="BA15" s="201">
        <v>0</v>
      </c>
      <c r="BB15" s="204">
        <v>0</v>
      </c>
    </row>
    <row r="16" spans="1:54">
      <c r="A16" s="86" t="s">
        <v>163</v>
      </c>
      <c r="B16" s="200" t="s">
        <v>164</v>
      </c>
      <c r="C16" s="201">
        <v>0</v>
      </c>
      <c r="D16" s="201">
        <v>0</v>
      </c>
      <c r="E16" s="201">
        <v>0</v>
      </c>
      <c r="F16" s="201">
        <v>0</v>
      </c>
      <c r="G16" s="201">
        <v>0</v>
      </c>
      <c r="H16" s="201">
        <v>0</v>
      </c>
      <c r="I16" s="201">
        <v>0</v>
      </c>
      <c r="J16" s="201">
        <v>0</v>
      </c>
      <c r="K16" s="201">
        <v>0</v>
      </c>
      <c r="L16" s="201">
        <v>0</v>
      </c>
      <c r="M16" s="201">
        <v>0</v>
      </c>
      <c r="N16" s="201">
        <v>0</v>
      </c>
      <c r="O16" s="201">
        <v>0</v>
      </c>
      <c r="P16" s="201">
        <v>0</v>
      </c>
      <c r="Q16" s="201">
        <v>0</v>
      </c>
      <c r="R16" s="201">
        <v>0</v>
      </c>
      <c r="S16" s="201">
        <v>0</v>
      </c>
      <c r="T16" s="201">
        <v>0</v>
      </c>
      <c r="U16" s="201">
        <v>0</v>
      </c>
      <c r="V16" s="201">
        <v>0</v>
      </c>
      <c r="W16" s="201">
        <v>0</v>
      </c>
      <c r="X16" s="201">
        <v>0</v>
      </c>
      <c r="Y16" s="201">
        <v>0</v>
      </c>
      <c r="Z16" s="201">
        <v>0</v>
      </c>
      <c r="AA16" s="201">
        <v>0</v>
      </c>
      <c r="AB16" s="201">
        <v>0</v>
      </c>
      <c r="AC16" s="201">
        <v>0</v>
      </c>
      <c r="AD16" s="201">
        <v>0</v>
      </c>
      <c r="AE16" s="201">
        <v>0</v>
      </c>
      <c r="AF16" s="201">
        <v>0</v>
      </c>
      <c r="AG16" s="201">
        <v>0</v>
      </c>
      <c r="AH16" s="201">
        <v>0</v>
      </c>
      <c r="AI16" s="201">
        <v>0</v>
      </c>
      <c r="AJ16" s="201">
        <v>0</v>
      </c>
      <c r="AK16" s="201">
        <v>0</v>
      </c>
      <c r="AL16" s="201">
        <v>0</v>
      </c>
      <c r="AM16" s="201">
        <v>0</v>
      </c>
      <c r="AN16" s="201">
        <v>0</v>
      </c>
      <c r="AO16" s="201">
        <v>0</v>
      </c>
      <c r="AP16" s="201">
        <v>0</v>
      </c>
      <c r="AQ16" s="201">
        <v>0</v>
      </c>
      <c r="AR16" s="201">
        <v>0</v>
      </c>
      <c r="AS16" s="201">
        <v>0</v>
      </c>
      <c r="AT16" s="201">
        <v>0</v>
      </c>
      <c r="AU16" s="201">
        <v>0</v>
      </c>
      <c r="AV16" s="201">
        <v>0</v>
      </c>
      <c r="AW16" s="201">
        <v>0</v>
      </c>
      <c r="AX16" s="201">
        <v>0</v>
      </c>
      <c r="AY16" s="201">
        <v>0</v>
      </c>
      <c r="AZ16" s="201">
        <v>0</v>
      </c>
      <c r="BA16" s="201">
        <v>0</v>
      </c>
      <c r="BB16" s="204">
        <v>0</v>
      </c>
    </row>
    <row r="17" spans="1:54">
      <c r="A17" s="86" t="s">
        <v>165</v>
      </c>
      <c r="B17" s="200" t="s">
        <v>166</v>
      </c>
      <c r="C17" s="201">
        <v>0</v>
      </c>
      <c r="D17" s="201">
        <v>0</v>
      </c>
      <c r="E17" s="201">
        <v>0</v>
      </c>
      <c r="F17" s="201">
        <v>7.01598039701098e-5</v>
      </c>
      <c r="G17" s="201">
        <v>0.00013189006894089</v>
      </c>
      <c r="H17" s="201">
        <v>0.000181900913315394</v>
      </c>
      <c r="I17" s="201">
        <v>0.000894617897091275</v>
      </c>
      <c r="J17" s="201">
        <v>0.00134902385774099</v>
      </c>
      <c r="K17" s="201">
        <v>0</v>
      </c>
      <c r="L17" s="201">
        <v>0.00111222934325092</v>
      </c>
      <c r="M17" s="201">
        <v>0</v>
      </c>
      <c r="N17" s="201">
        <v>0</v>
      </c>
      <c r="O17" s="201">
        <v>0.000949360778878385</v>
      </c>
      <c r="P17" s="201">
        <v>0.00272038322004133</v>
      </c>
      <c r="Q17" s="201">
        <v>0</v>
      </c>
      <c r="R17" s="201">
        <v>0.0777876287156731</v>
      </c>
      <c r="S17" s="201">
        <v>0</v>
      </c>
      <c r="T17" s="201">
        <v>0.0110572029763091</v>
      </c>
      <c r="U17" s="201">
        <v>0.000512030300166331</v>
      </c>
      <c r="V17" s="201">
        <v>0.000612600058056419</v>
      </c>
      <c r="W17" s="201">
        <v>0.000528114394014439</v>
      </c>
      <c r="X17" s="201">
        <v>0.00366480773374515</v>
      </c>
      <c r="Y17" s="201">
        <v>0.00239780547106553</v>
      </c>
      <c r="Z17" s="201">
        <v>0.00172222205207514</v>
      </c>
      <c r="AA17" s="201">
        <v>0</v>
      </c>
      <c r="AB17" s="201">
        <v>0.000154456005531124</v>
      </c>
      <c r="AC17" s="201">
        <v>3.01750550895863e-5</v>
      </c>
      <c r="AD17" s="201">
        <v>0.000227329505399224</v>
      </c>
      <c r="AE17" s="201">
        <v>0.000858185040123045</v>
      </c>
      <c r="AF17" s="201">
        <v>0</v>
      </c>
      <c r="AG17" s="201">
        <v>0</v>
      </c>
      <c r="AH17" s="201">
        <v>0</v>
      </c>
      <c r="AI17" s="201">
        <v>0.0177123177522635</v>
      </c>
      <c r="AJ17" s="201">
        <v>0</v>
      </c>
      <c r="AK17" s="201">
        <v>0</v>
      </c>
      <c r="AL17" s="201">
        <v>0</v>
      </c>
      <c r="AM17" s="201">
        <v>0</v>
      </c>
      <c r="AN17" s="201">
        <v>0</v>
      </c>
      <c r="AO17" s="201">
        <v>0</v>
      </c>
      <c r="AP17" s="201">
        <v>0</v>
      </c>
      <c r="AQ17" s="201">
        <v>0</v>
      </c>
      <c r="AR17" s="201">
        <v>0</v>
      </c>
      <c r="AS17" s="201">
        <v>0</v>
      </c>
      <c r="AT17" s="201">
        <v>0</v>
      </c>
      <c r="AU17" s="201">
        <v>0</v>
      </c>
      <c r="AV17" s="201">
        <v>0</v>
      </c>
      <c r="AW17" s="201">
        <v>7.39793092636897e-6</v>
      </c>
      <c r="AX17" s="201">
        <v>0</v>
      </c>
      <c r="AY17" s="201">
        <v>0</v>
      </c>
      <c r="AZ17" s="201">
        <v>0</v>
      </c>
      <c r="BA17" s="201">
        <v>0</v>
      </c>
      <c r="BB17" s="204">
        <v>0</v>
      </c>
    </row>
    <row r="18" spans="1:54">
      <c r="A18" s="86" t="s">
        <v>167</v>
      </c>
      <c r="B18" s="200" t="s">
        <v>168</v>
      </c>
      <c r="C18" s="201">
        <v>0</v>
      </c>
      <c r="D18" s="201">
        <v>0</v>
      </c>
      <c r="E18" s="201">
        <v>0</v>
      </c>
      <c r="F18" s="201">
        <v>0</v>
      </c>
      <c r="G18" s="201">
        <v>0</v>
      </c>
      <c r="H18" s="201">
        <v>9.80987592574172e-9</v>
      </c>
      <c r="I18" s="201">
        <v>1.48624095114387e-8</v>
      </c>
      <c r="J18" s="201">
        <v>0</v>
      </c>
      <c r="K18" s="201">
        <v>0</v>
      </c>
      <c r="L18" s="201">
        <v>0</v>
      </c>
      <c r="M18" s="201">
        <v>0</v>
      </c>
      <c r="N18" s="201">
        <v>0</v>
      </c>
      <c r="O18" s="201">
        <v>0</v>
      </c>
      <c r="P18" s="201">
        <v>0</v>
      </c>
      <c r="Q18" s="201">
        <v>0</v>
      </c>
      <c r="R18" s="201">
        <v>2.8013752384887e-8</v>
      </c>
      <c r="S18" s="201">
        <v>0</v>
      </c>
      <c r="T18" s="201">
        <v>2.84465212275343e-7</v>
      </c>
      <c r="U18" s="201">
        <v>0</v>
      </c>
      <c r="V18" s="201">
        <v>0</v>
      </c>
      <c r="W18" s="201">
        <v>0</v>
      </c>
      <c r="X18" s="201">
        <v>1.88680092375999e-8</v>
      </c>
      <c r="Y18" s="201">
        <v>1.82262657587191e-5</v>
      </c>
      <c r="Z18" s="201">
        <v>0</v>
      </c>
      <c r="AA18" s="201">
        <v>0</v>
      </c>
      <c r="AB18" s="201">
        <v>0</v>
      </c>
      <c r="AC18" s="201">
        <v>0</v>
      </c>
      <c r="AD18" s="201">
        <v>0</v>
      </c>
      <c r="AE18" s="201">
        <v>1.88822372888176e-7</v>
      </c>
      <c r="AF18" s="201">
        <v>0</v>
      </c>
      <c r="AG18" s="201">
        <v>0</v>
      </c>
      <c r="AH18" s="201">
        <v>0</v>
      </c>
      <c r="AI18" s="201">
        <v>5.65831607923458e-10</v>
      </c>
      <c r="AJ18" s="201">
        <v>0</v>
      </c>
      <c r="AK18" s="201">
        <v>0</v>
      </c>
      <c r="AL18" s="201">
        <v>0</v>
      </c>
      <c r="AM18" s="201">
        <v>0</v>
      </c>
      <c r="AN18" s="201">
        <v>0</v>
      </c>
      <c r="AO18" s="201">
        <v>0</v>
      </c>
      <c r="AP18" s="201">
        <v>0</v>
      </c>
      <c r="AQ18" s="201">
        <v>0</v>
      </c>
      <c r="AR18" s="201">
        <v>0</v>
      </c>
      <c r="AS18" s="201">
        <v>0</v>
      </c>
      <c r="AT18" s="201">
        <v>0</v>
      </c>
      <c r="AU18" s="201">
        <v>0</v>
      </c>
      <c r="AV18" s="201">
        <v>0</v>
      </c>
      <c r="AW18" s="201">
        <v>4.07192707647203e-9</v>
      </c>
      <c r="AX18" s="201">
        <v>0</v>
      </c>
      <c r="AY18" s="201">
        <v>0</v>
      </c>
      <c r="AZ18" s="201">
        <v>0</v>
      </c>
      <c r="BA18" s="201">
        <v>0</v>
      </c>
      <c r="BB18" s="204">
        <v>0</v>
      </c>
    </row>
    <row r="19" spans="1:54">
      <c r="A19" s="86" t="s">
        <v>169</v>
      </c>
      <c r="B19" s="200" t="s">
        <v>170</v>
      </c>
      <c r="C19" s="201">
        <v>0</v>
      </c>
      <c r="D19" s="201">
        <v>0</v>
      </c>
      <c r="E19" s="201">
        <v>6.64881831358424e-6</v>
      </c>
      <c r="F19" s="201">
        <v>0</v>
      </c>
      <c r="G19" s="201">
        <v>0</v>
      </c>
      <c r="H19" s="201">
        <v>2.02136184172678e-6</v>
      </c>
      <c r="I19" s="201">
        <v>6.45030862310786e-6</v>
      </c>
      <c r="J19" s="201">
        <v>0</v>
      </c>
      <c r="K19" s="201">
        <v>0</v>
      </c>
      <c r="L19" s="201">
        <v>0</v>
      </c>
      <c r="M19" s="201">
        <v>0</v>
      </c>
      <c r="N19" s="201">
        <v>0</v>
      </c>
      <c r="O19" s="201">
        <v>0</v>
      </c>
      <c r="P19" s="201">
        <v>0</v>
      </c>
      <c r="Q19" s="201">
        <v>0</v>
      </c>
      <c r="R19" s="201">
        <v>0</v>
      </c>
      <c r="S19" s="201">
        <v>5.77822344389054e-5</v>
      </c>
      <c r="T19" s="201">
        <v>0.00169454466221846</v>
      </c>
      <c r="U19" s="201">
        <v>8.35790904978563e-6</v>
      </c>
      <c r="V19" s="201">
        <v>0</v>
      </c>
      <c r="W19" s="201">
        <v>0</v>
      </c>
      <c r="X19" s="201">
        <v>0.000205841962279601</v>
      </c>
      <c r="Y19" s="201">
        <v>2.1607500936172e-5</v>
      </c>
      <c r="Z19" s="201">
        <v>0</v>
      </c>
      <c r="AA19" s="201">
        <v>0</v>
      </c>
      <c r="AB19" s="201">
        <v>5.66239474963216e-6</v>
      </c>
      <c r="AC19" s="201">
        <v>0</v>
      </c>
      <c r="AD19" s="201">
        <v>0</v>
      </c>
      <c r="AE19" s="201">
        <v>1.217426953886e-6</v>
      </c>
      <c r="AF19" s="201">
        <v>0</v>
      </c>
      <c r="AG19" s="201">
        <v>4.12406332364854e-6</v>
      </c>
      <c r="AH19" s="201">
        <v>0</v>
      </c>
      <c r="AI19" s="201">
        <v>0</v>
      </c>
      <c r="AJ19" s="201">
        <v>0</v>
      </c>
      <c r="AK19" s="201">
        <v>2.83824499260341e-5</v>
      </c>
      <c r="AL19" s="201">
        <v>0</v>
      </c>
      <c r="AM19" s="201">
        <v>0</v>
      </c>
      <c r="AN19" s="201">
        <v>0</v>
      </c>
      <c r="AO19" s="201">
        <v>0</v>
      </c>
      <c r="AP19" s="201">
        <v>0</v>
      </c>
      <c r="AQ19" s="201">
        <v>0</v>
      </c>
      <c r="AR19" s="201">
        <v>0</v>
      </c>
      <c r="AS19" s="201">
        <v>0</v>
      </c>
      <c r="AT19" s="201">
        <v>0</v>
      </c>
      <c r="AU19" s="201">
        <v>0</v>
      </c>
      <c r="AV19" s="201">
        <v>0</v>
      </c>
      <c r="AW19" s="201">
        <v>0</v>
      </c>
      <c r="AX19" s="201">
        <v>0</v>
      </c>
      <c r="AY19" s="201">
        <v>0</v>
      </c>
      <c r="AZ19" s="201">
        <v>0</v>
      </c>
      <c r="BA19" s="201">
        <v>0</v>
      </c>
      <c r="BB19" s="204">
        <v>0</v>
      </c>
    </row>
    <row r="20" spans="1:54">
      <c r="A20" s="86" t="s">
        <v>171</v>
      </c>
      <c r="B20" s="200" t="s">
        <v>172</v>
      </c>
      <c r="C20" s="201">
        <v>0</v>
      </c>
      <c r="D20" s="201">
        <v>0</v>
      </c>
      <c r="E20" s="201">
        <v>0</v>
      </c>
      <c r="F20" s="201">
        <v>0</v>
      </c>
      <c r="G20" s="201">
        <v>0</v>
      </c>
      <c r="H20" s="201">
        <v>0</v>
      </c>
      <c r="I20" s="201">
        <v>0</v>
      </c>
      <c r="J20" s="201">
        <v>0</v>
      </c>
      <c r="K20" s="201">
        <v>0</v>
      </c>
      <c r="L20" s="201">
        <v>0</v>
      </c>
      <c r="M20" s="201">
        <v>0</v>
      </c>
      <c r="N20" s="201">
        <v>0</v>
      </c>
      <c r="O20" s="201">
        <v>0</v>
      </c>
      <c r="P20" s="201">
        <v>0</v>
      </c>
      <c r="Q20" s="201">
        <v>0</v>
      </c>
      <c r="R20" s="201">
        <v>0</v>
      </c>
      <c r="S20" s="201">
        <v>0</v>
      </c>
      <c r="T20" s="201">
        <v>0</v>
      </c>
      <c r="U20" s="201">
        <v>0</v>
      </c>
      <c r="V20" s="201">
        <v>0</v>
      </c>
      <c r="W20" s="201">
        <v>0</v>
      </c>
      <c r="X20" s="201">
        <v>0</v>
      </c>
      <c r="Y20" s="201">
        <v>0</v>
      </c>
      <c r="Z20" s="201">
        <v>0</v>
      </c>
      <c r="AA20" s="201">
        <v>0</v>
      </c>
      <c r="AB20" s="201">
        <v>0</v>
      </c>
      <c r="AC20" s="201">
        <v>0</v>
      </c>
      <c r="AD20" s="201">
        <v>0</v>
      </c>
      <c r="AE20" s="201">
        <v>0</v>
      </c>
      <c r="AF20" s="201">
        <v>0</v>
      </c>
      <c r="AG20" s="201">
        <v>0</v>
      </c>
      <c r="AH20" s="201">
        <v>0</v>
      </c>
      <c r="AI20" s="201">
        <v>0</v>
      </c>
      <c r="AJ20" s="201">
        <v>0</v>
      </c>
      <c r="AK20" s="201">
        <v>0</v>
      </c>
      <c r="AL20" s="201">
        <v>0</v>
      </c>
      <c r="AM20" s="201">
        <v>0</v>
      </c>
      <c r="AN20" s="201">
        <v>0</v>
      </c>
      <c r="AO20" s="201">
        <v>0</v>
      </c>
      <c r="AP20" s="201">
        <v>0</v>
      </c>
      <c r="AQ20" s="201">
        <v>0</v>
      </c>
      <c r="AR20" s="201">
        <v>0</v>
      </c>
      <c r="AS20" s="201">
        <v>0</v>
      </c>
      <c r="AT20" s="201">
        <v>0</v>
      </c>
      <c r="AU20" s="201">
        <v>0</v>
      </c>
      <c r="AV20" s="201">
        <v>0</v>
      </c>
      <c r="AW20" s="201">
        <v>0</v>
      </c>
      <c r="AX20" s="201">
        <v>0</v>
      </c>
      <c r="AY20" s="201">
        <v>0</v>
      </c>
      <c r="AZ20" s="201">
        <v>0</v>
      </c>
      <c r="BA20" s="201">
        <v>0</v>
      </c>
      <c r="BB20" s="204">
        <v>0</v>
      </c>
    </row>
    <row r="21" spans="1:54">
      <c r="A21" s="86" t="s">
        <v>173</v>
      </c>
      <c r="B21" s="200" t="s">
        <v>174</v>
      </c>
      <c r="C21" s="201">
        <v>0</v>
      </c>
      <c r="D21" s="201">
        <v>0</v>
      </c>
      <c r="E21" s="201">
        <v>0</v>
      </c>
      <c r="F21" s="201">
        <v>0</v>
      </c>
      <c r="G21" s="201">
        <v>0</v>
      </c>
      <c r="H21" s="201">
        <v>0</v>
      </c>
      <c r="I21" s="201">
        <v>0</v>
      </c>
      <c r="J21" s="201">
        <v>0</v>
      </c>
      <c r="K21" s="201">
        <v>0</v>
      </c>
      <c r="L21" s="201">
        <v>0</v>
      </c>
      <c r="M21" s="201">
        <v>0</v>
      </c>
      <c r="N21" s="201">
        <v>0</v>
      </c>
      <c r="O21" s="201">
        <v>0</v>
      </c>
      <c r="P21" s="201">
        <v>0</v>
      </c>
      <c r="Q21" s="201">
        <v>0</v>
      </c>
      <c r="R21" s="201">
        <v>0</v>
      </c>
      <c r="S21" s="201">
        <v>0</v>
      </c>
      <c r="T21" s="201">
        <v>0</v>
      </c>
      <c r="U21" s="201">
        <v>0</v>
      </c>
      <c r="V21" s="201">
        <v>0</v>
      </c>
      <c r="W21" s="201">
        <v>0</v>
      </c>
      <c r="X21" s="201">
        <v>8.5659220004254e-8</v>
      </c>
      <c r="Y21" s="201">
        <v>2.68972491168349e-5</v>
      </c>
      <c r="Z21" s="201">
        <v>0</v>
      </c>
      <c r="AA21" s="201">
        <v>0</v>
      </c>
      <c r="AB21" s="201">
        <v>0</v>
      </c>
      <c r="AC21" s="201">
        <v>0</v>
      </c>
      <c r="AD21" s="201">
        <v>0</v>
      </c>
      <c r="AE21" s="201">
        <v>2.83030089923642e-7</v>
      </c>
      <c r="AF21" s="201">
        <v>0</v>
      </c>
      <c r="AG21" s="201">
        <v>0</v>
      </c>
      <c r="AH21" s="201">
        <v>0</v>
      </c>
      <c r="AI21" s="201">
        <v>0</v>
      </c>
      <c r="AJ21" s="201">
        <v>0</v>
      </c>
      <c r="AK21" s="201">
        <v>0</v>
      </c>
      <c r="AL21" s="201">
        <v>0</v>
      </c>
      <c r="AM21" s="201">
        <v>0</v>
      </c>
      <c r="AN21" s="201">
        <v>0</v>
      </c>
      <c r="AO21" s="201">
        <v>0</v>
      </c>
      <c r="AP21" s="201">
        <v>0</v>
      </c>
      <c r="AQ21" s="201">
        <v>0</v>
      </c>
      <c r="AR21" s="201">
        <v>0</v>
      </c>
      <c r="AS21" s="201">
        <v>0</v>
      </c>
      <c r="AT21" s="201">
        <v>0</v>
      </c>
      <c r="AU21" s="201">
        <v>0</v>
      </c>
      <c r="AV21" s="201">
        <v>0</v>
      </c>
      <c r="AW21" s="201">
        <v>0</v>
      </c>
      <c r="AX21" s="201">
        <v>0</v>
      </c>
      <c r="AY21" s="201">
        <v>0</v>
      </c>
      <c r="AZ21" s="201">
        <v>0</v>
      </c>
      <c r="BA21" s="201">
        <v>0</v>
      </c>
      <c r="BB21" s="204">
        <v>0</v>
      </c>
    </row>
    <row r="22" spans="1:54">
      <c r="A22" s="86" t="s">
        <v>175</v>
      </c>
      <c r="B22" s="200" t="s">
        <v>176</v>
      </c>
      <c r="C22" s="201">
        <v>0</v>
      </c>
      <c r="D22" s="201">
        <v>0.000806043584711553</v>
      </c>
      <c r="E22" s="201">
        <v>0</v>
      </c>
      <c r="F22" s="201">
        <v>0</v>
      </c>
      <c r="G22" s="201">
        <v>0</v>
      </c>
      <c r="H22" s="201">
        <v>0.00119162570096976</v>
      </c>
      <c r="I22" s="201">
        <v>0.000121017051059868</v>
      </c>
      <c r="J22" s="201">
        <v>0</v>
      </c>
      <c r="K22" s="201">
        <v>0</v>
      </c>
      <c r="L22" s="201">
        <v>0</v>
      </c>
      <c r="M22" s="201">
        <v>0</v>
      </c>
      <c r="N22" s="201">
        <v>0.000177855210992517</v>
      </c>
      <c r="O22" s="201">
        <v>0</v>
      </c>
      <c r="P22" s="201">
        <v>0</v>
      </c>
      <c r="Q22" s="201">
        <v>0</v>
      </c>
      <c r="R22" s="201">
        <v>0</v>
      </c>
      <c r="S22" s="201">
        <v>0.00285345916565466</v>
      </c>
      <c r="T22" s="201">
        <v>0</v>
      </c>
      <c r="U22" s="201">
        <v>0.00146614963635969</v>
      </c>
      <c r="V22" s="201">
        <v>0</v>
      </c>
      <c r="W22" s="201">
        <v>0</v>
      </c>
      <c r="X22" s="201">
        <v>0</v>
      </c>
      <c r="Y22" s="201">
        <v>0</v>
      </c>
      <c r="Z22" s="201">
        <v>6.52505848601362e-5</v>
      </c>
      <c r="AA22" s="201">
        <v>0</v>
      </c>
      <c r="AB22" s="201">
        <v>0</v>
      </c>
      <c r="AC22" s="201">
        <v>0</v>
      </c>
      <c r="AD22" s="201">
        <v>0</v>
      </c>
      <c r="AE22" s="201">
        <v>0</v>
      </c>
      <c r="AF22" s="201">
        <v>0</v>
      </c>
      <c r="AG22" s="201">
        <v>0</v>
      </c>
      <c r="AH22" s="201">
        <v>0</v>
      </c>
      <c r="AI22" s="201">
        <v>0</v>
      </c>
      <c r="AJ22" s="201">
        <v>0</v>
      </c>
      <c r="AK22" s="201">
        <v>0</v>
      </c>
      <c r="AL22" s="201">
        <v>0</v>
      </c>
      <c r="AM22" s="201">
        <v>0</v>
      </c>
      <c r="AN22" s="201">
        <v>0</v>
      </c>
      <c r="AO22" s="201">
        <v>0</v>
      </c>
      <c r="AP22" s="201">
        <v>0</v>
      </c>
      <c r="AQ22" s="201">
        <v>9.02752737432976e-5</v>
      </c>
      <c r="AR22" s="201">
        <v>0.000976735503753442</v>
      </c>
      <c r="AS22" s="201">
        <v>0</v>
      </c>
      <c r="AT22" s="201">
        <v>0</v>
      </c>
      <c r="AU22" s="201">
        <v>0</v>
      </c>
      <c r="AV22" s="201">
        <v>0</v>
      </c>
      <c r="AW22" s="201">
        <v>0</v>
      </c>
      <c r="AX22" s="201">
        <v>0</v>
      </c>
      <c r="AY22" s="201">
        <v>3.37510680926334e-5</v>
      </c>
      <c r="AZ22" s="201">
        <v>2.92102065758002e-5</v>
      </c>
      <c r="BA22" s="201">
        <v>5.867840678911e-6</v>
      </c>
      <c r="BB22" s="204">
        <v>0</v>
      </c>
    </row>
    <row r="23" spans="1:54">
      <c r="A23" s="86" t="s">
        <v>177</v>
      </c>
      <c r="B23" s="200" t="s">
        <v>178</v>
      </c>
      <c r="C23" s="201">
        <v>0</v>
      </c>
      <c r="D23" s="201">
        <v>0</v>
      </c>
      <c r="E23" s="201">
        <v>0</v>
      </c>
      <c r="F23" s="201">
        <v>0</v>
      </c>
      <c r="G23" s="201">
        <v>0</v>
      </c>
      <c r="H23" s="201">
        <v>0</v>
      </c>
      <c r="I23" s="201">
        <v>6.38045082014512e-7</v>
      </c>
      <c r="J23" s="201">
        <v>0</v>
      </c>
      <c r="K23" s="201">
        <v>0</v>
      </c>
      <c r="L23" s="201">
        <v>0</v>
      </c>
      <c r="M23" s="201">
        <v>0</v>
      </c>
      <c r="N23" s="201">
        <v>0</v>
      </c>
      <c r="O23" s="201">
        <v>0</v>
      </c>
      <c r="P23" s="201">
        <v>0</v>
      </c>
      <c r="Q23" s="201">
        <v>0</v>
      </c>
      <c r="R23" s="201">
        <v>0</v>
      </c>
      <c r="S23" s="201">
        <v>0</v>
      </c>
      <c r="T23" s="201">
        <v>0</v>
      </c>
      <c r="U23" s="201">
        <v>0</v>
      </c>
      <c r="V23" s="201">
        <v>0</v>
      </c>
      <c r="W23" s="201">
        <v>0</v>
      </c>
      <c r="X23" s="201">
        <v>0</v>
      </c>
      <c r="Y23" s="201">
        <v>0</v>
      </c>
      <c r="Z23" s="201">
        <v>0</v>
      </c>
      <c r="AA23" s="201">
        <v>0</v>
      </c>
      <c r="AB23" s="201">
        <v>0</v>
      </c>
      <c r="AC23" s="201">
        <v>0</v>
      </c>
      <c r="AD23" s="201">
        <v>0</v>
      </c>
      <c r="AE23" s="201">
        <v>0</v>
      </c>
      <c r="AF23" s="201">
        <v>0</v>
      </c>
      <c r="AG23" s="201">
        <v>0</v>
      </c>
      <c r="AH23" s="201">
        <v>0</v>
      </c>
      <c r="AI23" s="201">
        <v>0</v>
      </c>
      <c r="AJ23" s="201">
        <v>0</v>
      </c>
      <c r="AK23" s="201">
        <v>0</v>
      </c>
      <c r="AL23" s="201">
        <v>0</v>
      </c>
      <c r="AM23" s="201">
        <v>0</v>
      </c>
      <c r="AN23" s="201">
        <v>0</v>
      </c>
      <c r="AO23" s="201">
        <v>0</v>
      </c>
      <c r="AP23" s="201">
        <v>0</v>
      </c>
      <c r="AQ23" s="201">
        <v>5.88900650040461e-6</v>
      </c>
      <c r="AR23" s="201">
        <v>5.32604780623707e-5</v>
      </c>
      <c r="AS23" s="201">
        <v>0</v>
      </c>
      <c r="AT23" s="201">
        <v>0</v>
      </c>
      <c r="AU23" s="201">
        <v>0</v>
      </c>
      <c r="AV23" s="201">
        <v>0</v>
      </c>
      <c r="AW23" s="201">
        <v>0</v>
      </c>
      <c r="AX23" s="201">
        <v>0</v>
      </c>
      <c r="AY23" s="201">
        <v>1.58750642926265e-6</v>
      </c>
      <c r="AZ23" s="201">
        <v>3.08341899086313e-7</v>
      </c>
      <c r="BA23" s="201">
        <v>4.47328435453796e-7</v>
      </c>
      <c r="BB23" s="204">
        <v>0</v>
      </c>
    </row>
    <row r="24" spans="1:54">
      <c r="A24" s="86" t="s">
        <v>179</v>
      </c>
      <c r="B24" s="200" t="s">
        <v>180</v>
      </c>
      <c r="C24" s="201">
        <v>0</v>
      </c>
      <c r="D24" s="201">
        <v>0</v>
      </c>
      <c r="E24" s="201">
        <v>0</v>
      </c>
      <c r="F24" s="201">
        <v>0</v>
      </c>
      <c r="G24" s="201">
        <v>0</v>
      </c>
      <c r="H24" s="201">
        <v>0</v>
      </c>
      <c r="I24" s="201">
        <v>0</v>
      </c>
      <c r="J24" s="201">
        <v>0</v>
      </c>
      <c r="K24" s="201">
        <v>0</v>
      </c>
      <c r="L24" s="201">
        <v>0</v>
      </c>
      <c r="M24" s="201">
        <v>0</v>
      </c>
      <c r="N24" s="201">
        <v>0</v>
      </c>
      <c r="O24" s="201">
        <v>0</v>
      </c>
      <c r="P24" s="201">
        <v>0</v>
      </c>
      <c r="Q24" s="201">
        <v>0</v>
      </c>
      <c r="R24" s="201">
        <v>0</v>
      </c>
      <c r="S24" s="201">
        <v>0</v>
      </c>
      <c r="T24" s="201">
        <v>0</v>
      </c>
      <c r="U24" s="201">
        <v>0</v>
      </c>
      <c r="V24" s="201">
        <v>0</v>
      </c>
      <c r="W24" s="201">
        <v>0</v>
      </c>
      <c r="X24" s="201">
        <v>0</v>
      </c>
      <c r="Y24" s="201">
        <v>0</v>
      </c>
      <c r="Z24" s="201">
        <v>0</v>
      </c>
      <c r="AA24" s="201">
        <v>0</v>
      </c>
      <c r="AB24" s="201">
        <v>0</v>
      </c>
      <c r="AC24" s="201">
        <v>0</v>
      </c>
      <c r="AD24" s="201">
        <v>0</v>
      </c>
      <c r="AE24" s="201">
        <v>0</v>
      </c>
      <c r="AF24" s="201">
        <v>0</v>
      </c>
      <c r="AG24" s="201">
        <v>0</v>
      </c>
      <c r="AH24" s="201">
        <v>0</v>
      </c>
      <c r="AI24" s="201">
        <v>0</v>
      </c>
      <c r="AJ24" s="201">
        <v>0</v>
      </c>
      <c r="AK24" s="201">
        <v>0</v>
      </c>
      <c r="AL24" s="201">
        <v>0</v>
      </c>
      <c r="AM24" s="201">
        <v>0</v>
      </c>
      <c r="AN24" s="201">
        <v>0</v>
      </c>
      <c r="AO24" s="201">
        <v>0</v>
      </c>
      <c r="AP24" s="201">
        <v>0</v>
      </c>
      <c r="AQ24" s="201">
        <v>0</v>
      </c>
      <c r="AR24" s="201">
        <v>0</v>
      </c>
      <c r="AS24" s="201">
        <v>0</v>
      </c>
      <c r="AT24" s="201">
        <v>0</v>
      </c>
      <c r="AU24" s="201">
        <v>0</v>
      </c>
      <c r="AV24" s="201">
        <v>0</v>
      </c>
      <c r="AW24" s="201">
        <v>0</v>
      </c>
      <c r="AX24" s="201">
        <v>0</v>
      </c>
      <c r="AY24" s="201">
        <v>0</v>
      </c>
      <c r="AZ24" s="201">
        <v>0</v>
      </c>
      <c r="BA24" s="201">
        <v>0</v>
      </c>
      <c r="BB24" s="204">
        <v>0</v>
      </c>
    </row>
    <row r="25" spans="1:54">
      <c r="A25" s="86" t="s">
        <v>181</v>
      </c>
      <c r="B25" s="200" t="s">
        <v>182</v>
      </c>
      <c r="C25" s="201">
        <v>0</v>
      </c>
      <c r="D25" s="201">
        <v>0</v>
      </c>
      <c r="E25" s="201">
        <v>0</v>
      </c>
      <c r="F25" s="201">
        <v>0</v>
      </c>
      <c r="G25" s="201">
        <v>0</v>
      </c>
      <c r="H25" s="201">
        <v>0.000351118846794073</v>
      </c>
      <c r="I25" s="201">
        <v>4.85853185014863e-5</v>
      </c>
      <c r="J25" s="201">
        <v>0</v>
      </c>
      <c r="K25" s="201">
        <v>0</v>
      </c>
      <c r="L25" s="201">
        <v>0</v>
      </c>
      <c r="M25" s="201">
        <v>0</v>
      </c>
      <c r="N25" s="201">
        <v>0</v>
      </c>
      <c r="O25" s="201">
        <v>0</v>
      </c>
      <c r="P25" s="201">
        <v>0</v>
      </c>
      <c r="Q25" s="201">
        <v>0</v>
      </c>
      <c r="R25" s="201">
        <v>0</v>
      </c>
      <c r="S25" s="201">
        <v>0</v>
      </c>
      <c r="T25" s="201">
        <v>0</v>
      </c>
      <c r="U25" s="201">
        <v>8.71931772919631e-7</v>
      </c>
      <c r="V25" s="201">
        <v>0</v>
      </c>
      <c r="W25" s="201">
        <v>0</v>
      </c>
      <c r="X25" s="201">
        <v>0</v>
      </c>
      <c r="Y25" s="201">
        <v>0</v>
      </c>
      <c r="Z25" s="201">
        <v>0</v>
      </c>
      <c r="AA25" s="201">
        <v>0</v>
      </c>
      <c r="AB25" s="201">
        <v>0</v>
      </c>
      <c r="AC25" s="201">
        <v>0</v>
      </c>
      <c r="AD25" s="201">
        <v>0</v>
      </c>
      <c r="AE25" s="201">
        <v>0</v>
      </c>
      <c r="AF25" s="201">
        <v>0</v>
      </c>
      <c r="AG25" s="201">
        <v>0</v>
      </c>
      <c r="AH25" s="201">
        <v>0</v>
      </c>
      <c r="AI25" s="201">
        <v>0</v>
      </c>
      <c r="AJ25" s="201">
        <v>0</v>
      </c>
      <c r="AK25" s="201">
        <v>0</v>
      </c>
      <c r="AL25" s="201">
        <v>1.08086958231042e-7</v>
      </c>
      <c r="AM25" s="201">
        <v>0</v>
      </c>
      <c r="AN25" s="201">
        <v>0</v>
      </c>
      <c r="AO25" s="201">
        <v>0</v>
      </c>
      <c r="AP25" s="201">
        <v>0</v>
      </c>
      <c r="AQ25" s="201">
        <v>3.39441773084826e-5</v>
      </c>
      <c r="AR25" s="201">
        <v>9.37812077495413e-5</v>
      </c>
      <c r="AS25" s="201">
        <v>0</v>
      </c>
      <c r="AT25" s="201">
        <v>0</v>
      </c>
      <c r="AU25" s="201">
        <v>0</v>
      </c>
      <c r="AV25" s="201">
        <v>0</v>
      </c>
      <c r="AW25" s="201">
        <v>0</v>
      </c>
      <c r="AX25" s="201">
        <v>0</v>
      </c>
      <c r="AY25" s="201">
        <v>5.27316101203878e-6</v>
      </c>
      <c r="AZ25" s="201">
        <v>4.28875286137708e-6</v>
      </c>
      <c r="BA25" s="201">
        <v>5.12577278357462e-6</v>
      </c>
      <c r="BB25" s="204">
        <v>0</v>
      </c>
    </row>
    <row r="26" spans="1:54">
      <c r="A26" s="86" t="s">
        <v>183</v>
      </c>
      <c r="B26" s="200" t="s">
        <v>184</v>
      </c>
      <c r="C26" s="201">
        <v>0</v>
      </c>
      <c r="D26" s="201">
        <v>8.52395523850077e-7</v>
      </c>
      <c r="E26" s="201">
        <v>0</v>
      </c>
      <c r="F26" s="201">
        <v>0</v>
      </c>
      <c r="G26" s="201">
        <v>0</v>
      </c>
      <c r="H26" s="201">
        <v>9.16088718075296e-5</v>
      </c>
      <c r="I26" s="201">
        <v>0.000700408866644618</v>
      </c>
      <c r="J26" s="201">
        <v>0</v>
      </c>
      <c r="K26" s="201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0.00199869237451575</v>
      </c>
      <c r="T26" s="201">
        <v>3.47628926730752e-6</v>
      </c>
      <c r="U26" s="201">
        <v>0.000101698555040253</v>
      </c>
      <c r="V26" s="201">
        <v>0</v>
      </c>
      <c r="W26" s="201">
        <v>0</v>
      </c>
      <c r="X26" s="201">
        <v>0</v>
      </c>
      <c r="Y26" s="201">
        <v>0</v>
      </c>
      <c r="Z26" s="201">
        <v>0</v>
      </c>
      <c r="AA26" s="201">
        <v>0</v>
      </c>
      <c r="AB26" s="201">
        <v>0</v>
      </c>
      <c r="AC26" s="201">
        <v>0</v>
      </c>
      <c r="AD26" s="201">
        <v>0</v>
      </c>
      <c r="AE26" s="201">
        <v>0</v>
      </c>
      <c r="AF26" s="201">
        <v>0</v>
      </c>
      <c r="AG26" s="201">
        <v>2.29592385689024e-6</v>
      </c>
      <c r="AH26" s="201">
        <v>0</v>
      </c>
      <c r="AI26" s="201">
        <v>0</v>
      </c>
      <c r="AJ26" s="201">
        <v>0</v>
      </c>
      <c r="AK26" s="201">
        <v>0</v>
      </c>
      <c r="AL26" s="201">
        <v>3.26776739295461e-6</v>
      </c>
      <c r="AM26" s="201">
        <v>0</v>
      </c>
      <c r="AN26" s="201">
        <v>0</v>
      </c>
      <c r="AO26" s="201">
        <v>0</v>
      </c>
      <c r="AP26" s="201">
        <v>0</v>
      </c>
      <c r="AQ26" s="201">
        <v>3.29210158023728e-6</v>
      </c>
      <c r="AR26" s="201">
        <v>0.000397685174252368</v>
      </c>
      <c r="AS26" s="201">
        <v>0</v>
      </c>
      <c r="AT26" s="201">
        <v>0</v>
      </c>
      <c r="AU26" s="201">
        <v>0</v>
      </c>
      <c r="AV26" s="201">
        <v>0</v>
      </c>
      <c r="AW26" s="201">
        <v>0</v>
      </c>
      <c r="AX26" s="201">
        <v>0</v>
      </c>
      <c r="AY26" s="201">
        <v>1.1209443401286e-6</v>
      </c>
      <c r="AZ26" s="201">
        <v>4.38384069738645e-7</v>
      </c>
      <c r="BA26" s="201">
        <v>0</v>
      </c>
      <c r="BB26" s="204">
        <v>0</v>
      </c>
    </row>
    <row r="27" spans="1:54">
      <c r="A27" s="86" t="s">
        <v>185</v>
      </c>
      <c r="B27" s="200" t="s">
        <v>186</v>
      </c>
      <c r="C27" s="201">
        <v>0</v>
      </c>
      <c r="D27" s="201">
        <v>1.20441542051044e-5</v>
      </c>
      <c r="E27" s="201">
        <v>0</v>
      </c>
      <c r="F27" s="201">
        <v>0</v>
      </c>
      <c r="G27" s="201">
        <v>0</v>
      </c>
      <c r="H27" s="201">
        <v>0</v>
      </c>
      <c r="I27" s="201">
        <v>3.99484471386178e-5</v>
      </c>
      <c r="J27" s="201">
        <v>0</v>
      </c>
      <c r="K27" s="201">
        <v>0</v>
      </c>
      <c r="L27" s="201">
        <v>0</v>
      </c>
      <c r="M27" s="201">
        <v>0</v>
      </c>
      <c r="N27" s="201">
        <v>0</v>
      </c>
      <c r="O27" s="201">
        <v>0</v>
      </c>
      <c r="P27" s="201">
        <v>0</v>
      </c>
      <c r="Q27" s="201">
        <v>0</v>
      </c>
      <c r="R27" s="201">
        <v>0</v>
      </c>
      <c r="S27" s="201">
        <v>0</v>
      </c>
      <c r="T27" s="201">
        <v>0</v>
      </c>
      <c r="U27" s="201">
        <v>0</v>
      </c>
      <c r="V27" s="201">
        <v>0</v>
      </c>
      <c r="W27" s="201">
        <v>0</v>
      </c>
      <c r="X27" s="201">
        <v>0</v>
      </c>
      <c r="Y27" s="201">
        <v>0</v>
      </c>
      <c r="Z27" s="201">
        <v>0</v>
      </c>
      <c r="AA27" s="201">
        <v>0</v>
      </c>
      <c r="AB27" s="201">
        <v>0</v>
      </c>
      <c r="AC27" s="201">
        <v>0</v>
      </c>
      <c r="AD27" s="201">
        <v>0</v>
      </c>
      <c r="AE27" s="201">
        <v>0</v>
      </c>
      <c r="AF27" s="201">
        <v>0</v>
      </c>
      <c r="AG27" s="201">
        <v>0</v>
      </c>
      <c r="AH27" s="201">
        <v>0</v>
      </c>
      <c r="AI27" s="201">
        <v>0</v>
      </c>
      <c r="AJ27" s="201">
        <v>0</v>
      </c>
      <c r="AK27" s="201">
        <v>0</v>
      </c>
      <c r="AL27" s="201">
        <v>0</v>
      </c>
      <c r="AM27" s="201">
        <v>0</v>
      </c>
      <c r="AN27" s="201">
        <v>0</v>
      </c>
      <c r="AO27" s="201">
        <v>0</v>
      </c>
      <c r="AP27" s="201">
        <v>0</v>
      </c>
      <c r="AQ27" s="201">
        <v>0</v>
      </c>
      <c r="AR27" s="201">
        <v>0.000307280083464831</v>
      </c>
      <c r="AS27" s="201">
        <v>0</v>
      </c>
      <c r="AT27" s="201">
        <v>0</v>
      </c>
      <c r="AU27" s="201">
        <v>0</v>
      </c>
      <c r="AV27" s="201">
        <v>0</v>
      </c>
      <c r="AW27" s="201">
        <v>0</v>
      </c>
      <c r="AX27" s="201">
        <v>0</v>
      </c>
      <c r="AY27" s="201">
        <v>3.93268010051699e-5</v>
      </c>
      <c r="AZ27" s="201">
        <v>4.82304031639977e-6</v>
      </c>
      <c r="BA27" s="201">
        <v>4.68803438078144e-6</v>
      </c>
      <c r="BB27" s="204">
        <v>0</v>
      </c>
    </row>
    <row r="28" spans="1:54">
      <c r="A28" s="86" t="s">
        <v>187</v>
      </c>
      <c r="B28" s="200" t="s">
        <v>188</v>
      </c>
      <c r="C28" s="201">
        <v>0</v>
      </c>
      <c r="D28" s="201">
        <v>8.32653297691435e-5</v>
      </c>
      <c r="E28" s="201">
        <v>0</v>
      </c>
      <c r="F28" s="201">
        <v>0</v>
      </c>
      <c r="G28" s="201">
        <v>2.99356034546781e-5</v>
      </c>
      <c r="H28" s="201">
        <v>0.000126734590092268</v>
      </c>
      <c r="I28" s="201">
        <v>0.000651111975281549</v>
      </c>
      <c r="J28" s="201">
        <v>0.00153644775751891</v>
      </c>
      <c r="K28" s="201">
        <v>0</v>
      </c>
      <c r="L28" s="201">
        <v>0</v>
      </c>
      <c r="M28" s="201">
        <v>0</v>
      </c>
      <c r="N28" s="201">
        <v>0</v>
      </c>
      <c r="O28" s="201">
        <v>0</v>
      </c>
      <c r="P28" s="201">
        <v>0.000232449349273918</v>
      </c>
      <c r="Q28" s="201">
        <v>0</v>
      </c>
      <c r="R28" s="201">
        <v>0</v>
      </c>
      <c r="S28" s="201">
        <v>0</v>
      </c>
      <c r="T28" s="201">
        <v>0</v>
      </c>
      <c r="U28" s="201">
        <v>0.000312013062477562</v>
      </c>
      <c r="V28" s="201">
        <v>0</v>
      </c>
      <c r="W28" s="201">
        <v>0</v>
      </c>
      <c r="X28" s="201">
        <v>0</v>
      </c>
      <c r="Y28" s="201">
        <v>0</v>
      </c>
      <c r="Z28" s="201">
        <v>0</v>
      </c>
      <c r="AA28" s="201">
        <v>0</v>
      </c>
      <c r="AB28" s="201">
        <v>0</v>
      </c>
      <c r="AC28" s="201">
        <v>0</v>
      </c>
      <c r="AD28" s="201">
        <v>0</v>
      </c>
      <c r="AE28" s="201">
        <v>0</v>
      </c>
      <c r="AF28" s="201">
        <v>0</v>
      </c>
      <c r="AG28" s="201">
        <v>0</v>
      </c>
      <c r="AH28" s="201">
        <v>0</v>
      </c>
      <c r="AI28" s="201">
        <v>0</v>
      </c>
      <c r="AJ28" s="201">
        <v>0</v>
      </c>
      <c r="AK28" s="201">
        <v>0</v>
      </c>
      <c r="AL28" s="201">
        <v>4.11816011095714e-5</v>
      </c>
      <c r="AM28" s="201">
        <v>0</v>
      </c>
      <c r="AN28" s="201">
        <v>0</v>
      </c>
      <c r="AO28" s="201">
        <v>0</v>
      </c>
      <c r="AP28" s="201">
        <v>0</v>
      </c>
      <c r="AQ28" s="201">
        <v>0</v>
      </c>
      <c r="AR28" s="201">
        <v>0.000251280785824985</v>
      </c>
      <c r="AS28" s="201">
        <v>0</v>
      </c>
      <c r="AT28" s="201">
        <v>0</v>
      </c>
      <c r="AU28" s="201">
        <v>0</v>
      </c>
      <c r="AV28" s="201">
        <v>0</v>
      </c>
      <c r="AW28" s="201">
        <v>0</v>
      </c>
      <c r="AX28" s="201">
        <v>0</v>
      </c>
      <c r="AY28" s="201">
        <v>6.46567712662994e-6</v>
      </c>
      <c r="AZ28" s="201">
        <v>0</v>
      </c>
      <c r="BA28" s="201">
        <v>5.52431426896799e-6</v>
      </c>
      <c r="BB28" s="204">
        <v>0</v>
      </c>
    </row>
    <row r="29" spans="1:54">
      <c r="A29" s="86" t="s">
        <v>189</v>
      </c>
      <c r="B29" s="200" t="s">
        <v>190</v>
      </c>
      <c r="C29" s="201">
        <v>4.42817976791624e-6</v>
      </c>
      <c r="D29" s="201">
        <v>9.70590872454127e-5</v>
      </c>
      <c r="E29" s="201">
        <v>8.15927871431417e-6</v>
      </c>
      <c r="F29" s="201">
        <v>0</v>
      </c>
      <c r="G29" s="201">
        <v>0</v>
      </c>
      <c r="H29" s="201">
        <v>4.132102369861e-5</v>
      </c>
      <c r="I29" s="201">
        <v>1.97701065322266e-6</v>
      </c>
      <c r="J29" s="201">
        <v>0</v>
      </c>
      <c r="K29" s="201">
        <v>0</v>
      </c>
      <c r="L29" s="201">
        <v>0</v>
      </c>
      <c r="M29" s="201">
        <v>0</v>
      </c>
      <c r="N29" s="201">
        <v>0</v>
      </c>
      <c r="O29" s="201">
        <v>0</v>
      </c>
      <c r="P29" s="201">
        <v>0</v>
      </c>
      <c r="Q29" s="201">
        <v>0</v>
      </c>
      <c r="R29" s="201">
        <v>0</v>
      </c>
      <c r="S29" s="201">
        <v>0</v>
      </c>
      <c r="T29" s="201">
        <v>0</v>
      </c>
      <c r="U29" s="201">
        <v>0</v>
      </c>
      <c r="V29" s="201">
        <v>0</v>
      </c>
      <c r="W29" s="201">
        <v>0</v>
      </c>
      <c r="X29" s="201">
        <v>0</v>
      </c>
      <c r="Y29" s="201">
        <v>0</v>
      </c>
      <c r="Z29" s="201">
        <v>0</v>
      </c>
      <c r="AA29" s="201">
        <v>0</v>
      </c>
      <c r="AB29" s="201">
        <v>0</v>
      </c>
      <c r="AC29" s="201">
        <v>0</v>
      </c>
      <c r="AD29" s="201">
        <v>0</v>
      </c>
      <c r="AE29" s="201">
        <v>0</v>
      </c>
      <c r="AF29" s="201">
        <v>0</v>
      </c>
      <c r="AG29" s="201">
        <v>0</v>
      </c>
      <c r="AH29" s="201">
        <v>0</v>
      </c>
      <c r="AI29" s="201">
        <v>0</v>
      </c>
      <c r="AJ29" s="201">
        <v>0</v>
      </c>
      <c r="AK29" s="201">
        <v>0</v>
      </c>
      <c r="AL29" s="201">
        <v>0</v>
      </c>
      <c r="AM29" s="201">
        <v>0</v>
      </c>
      <c r="AN29" s="201">
        <v>0</v>
      </c>
      <c r="AO29" s="201">
        <v>0</v>
      </c>
      <c r="AP29" s="201">
        <v>0</v>
      </c>
      <c r="AQ29" s="201">
        <v>0</v>
      </c>
      <c r="AR29" s="201">
        <v>0</v>
      </c>
      <c r="AS29" s="201">
        <v>0</v>
      </c>
      <c r="AT29" s="201">
        <v>0</v>
      </c>
      <c r="AU29" s="201">
        <v>0</v>
      </c>
      <c r="AV29" s="201">
        <v>0</v>
      </c>
      <c r="AW29" s="201">
        <v>0</v>
      </c>
      <c r="AX29" s="201">
        <v>0</v>
      </c>
      <c r="AY29" s="201">
        <v>5.7239289439433e-8</v>
      </c>
      <c r="AZ29" s="201">
        <v>0</v>
      </c>
      <c r="BA29" s="201">
        <v>2.24074316334163e-6</v>
      </c>
      <c r="BB29" s="204">
        <v>0</v>
      </c>
    </row>
    <row r="30" spans="1:54">
      <c r="A30" s="86" t="s">
        <v>191</v>
      </c>
      <c r="B30" s="200" t="s">
        <v>192</v>
      </c>
      <c r="C30" s="201">
        <v>0</v>
      </c>
      <c r="D30" s="201">
        <v>0</v>
      </c>
      <c r="E30" s="201">
        <v>0</v>
      </c>
      <c r="F30" s="201">
        <v>0</v>
      </c>
      <c r="G30" s="201">
        <v>0</v>
      </c>
      <c r="H30" s="201">
        <v>2.83495693173122e-5</v>
      </c>
      <c r="I30" s="201">
        <v>0.000212582986904177</v>
      </c>
      <c r="J30" s="201">
        <v>0</v>
      </c>
      <c r="K30" s="201">
        <v>0</v>
      </c>
      <c r="L30" s="201">
        <v>0</v>
      </c>
      <c r="M30" s="201">
        <v>0</v>
      </c>
      <c r="N30" s="201">
        <v>0</v>
      </c>
      <c r="O30" s="201">
        <v>0</v>
      </c>
      <c r="P30" s="201">
        <v>0</v>
      </c>
      <c r="Q30" s="201">
        <v>0</v>
      </c>
      <c r="R30" s="201">
        <v>0</v>
      </c>
      <c r="S30" s="201">
        <v>0</v>
      </c>
      <c r="T30" s="201">
        <v>0</v>
      </c>
      <c r="U30" s="201">
        <v>0</v>
      </c>
      <c r="V30" s="201">
        <v>0</v>
      </c>
      <c r="W30" s="201">
        <v>0</v>
      </c>
      <c r="X30" s="201">
        <v>0</v>
      </c>
      <c r="Y30" s="201">
        <v>0</v>
      </c>
      <c r="Z30" s="201">
        <v>0</v>
      </c>
      <c r="AA30" s="201">
        <v>0</v>
      </c>
      <c r="AB30" s="201">
        <v>0</v>
      </c>
      <c r="AC30" s="201">
        <v>0</v>
      </c>
      <c r="AD30" s="201">
        <v>0</v>
      </c>
      <c r="AE30" s="201">
        <v>0</v>
      </c>
      <c r="AF30" s="201">
        <v>0</v>
      </c>
      <c r="AG30" s="201">
        <v>0</v>
      </c>
      <c r="AH30" s="201">
        <v>0</v>
      </c>
      <c r="AI30" s="201">
        <v>0</v>
      </c>
      <c r="AJ30" s="201">
        <v>0</v>
      </c>
      <c r="AK30" s="201">
        <v>0</v>
      </c>
      <c r="AL30" s="201">
        <v>0</v>
      </c>
      <c r="AM30" s="201">
        <v>3.86444682046656e-7</v>
      </c>
      <c r="AN30" s="201">
        <v>0</v>
      </c>
      <c r="AO30" s="201">
        <v>0</v>
      </c>
      <c r="AP30" s="201">
        <v>0</v>
      </c>
      <c r="AQ30" s="201">
        <v>2.78175046576175e-6</v>
      </c>
      <c r="AR30" s="201">
        <v>9.5308396809826e-5</v>
      </c>
      <c r="AS30" s="201">
        <v>0</v>
      </c>
      <c r="AT30" s="201">
        <v>0</v>
      </c>
      <c r="AU30" s="201">
        <v>0</v>
      </c>
      <c r="AV30" s="201">
        <v>0</v>
      </c>
      <c r="AW30" s="201">
        <v>2.70681554544496e-7</v>
      </c>
      <c r="AX30" s="201">
        <v>0</v>
      </c>
      <c r="AY30" s="201">
        <v>2.87799219604203e-5</v>
      </c>
      <c r="AZ30" s="201">
        <v>1.11945947169598e-5</v>
      </c>
      <c r="BA30" s="201">
        <v>1.54083835567611e-6</v>
      </c>
      <c r="BB30" s="204">
        <v>0</v>
      </c>
    </row>
    <row r="31" spans="1:54">
      <c r="A31" s="86" t="s">
        <v>193</v>
      </c>
      <c r="B31" s="200" t="s">
        <v>194</v>
      </c>
      <c r="C31" s="201">
        <v>0</v>
      </c>
      <c r="D31" s="201">
        <v>0</v>
      </c>
      <c r="E31" s="201">
        <v>0</v>
      </c>
      <c r="F31" s="201">
        <v>0</v>
      </c>
      <c r="G31" s="201">
        <v>0</v>
      </c>
      <c r="H31" s="201">
        <v>0</v>
      </c>
      <c r="I31" s="201">
        <v>5.98371876099851e-8</v>
      </c>
      <c r="J31" s="201">
        <v>0</v>
      </c>
      <c r="K31" s="201">
        <v>0</v>
      </c>
      <c r="L31" s="201">
        <v>0</v>
      </c>
      <c r="M31" s="201">
        <v>0</v>
      </c>
      <c r="N31" s="201">
        <v>0</v>
      </c>
      <c r="O31" s="201">
        <v>0</v>
      </c>
      <c r="P31" s="201">
        <v>0</v>
      </c>
      <c r="Q31" s="201">
        <v>0</v>
      </c>
      <c r="R31" s="201">
        <v>0</v>
      </c>
      <c r="S31" s="201">
        <v>0</v>
      </c>
      <c r="T31" s="201">
        <v>0</v>
      </c>
      <c r="U31" s="201">
        <v>0</v>
      </c>
      <c r="V31" s="201">
        <v>0</v>
      </c>
      <c r="W31" s="201">
        <v>0</v>
      </c>
      <c r="X31" s="201">
        <v>0</v>
      </c>
      <c r="Y31" s="201">
        <v>0</v>
      </c>
      <c r="Z31" s="201">
        <v>0</v>
      </c>
      <c r="AA31" s="201">
        <v>0</v>
      </c>
      <c r="AB31" s="201">
        <v>0</v>
      </c>
      <c r="AC31" s="201">
        <v>0</v>
      </c>
      <c r="AD31" s="201">
        <v>0</v>
      </c>
      <c r="AE31" s="201">
        <v>0</v>
      </c>
      <c r="AF31" s="201">
        <v>0</v>
      </c>
      <c r="AG31" s="201">
        <v>0</v>
      </c>
      <c r="AH31" s="201">
        <v>0</v>
      </c>
      <c r="AI31" s="201">
        <v>0</v>
      </c>
      <c r="AJ31" s="201">
        <v>0</v>
      </c>
      <c r="AK31" s="201">
        <v>0</v>
      </c>
      <c r="AL31" s="201">
        <v>6.11276122084344e-9</v>
      </c>
      <c r="AM31" s="201">
        <v>0</v>
      </c>
      <c r="AN31" s="201">
        <v>0</v>
      </c>
      <c r="AO31" s="201">
        <v>0</v>
      </c>
      <c r="AP31" s="201">
        <v>0</v>
      </c>
      <c r="AQ31" s="201">
        <v>2.76326678072709e-7</v>
      </c>
      <c r="AR31" s="201">
        <v>1.56583215285444e-6</v>
      </c>
      <c r="AS31" s="201">
        <v>0</v>
      </c>
      <c r="AT31" s="201">
        <v>0</v>
      </c>
      <c r="AU31" s="201">
        <v>3.21371519617316e-8</v>
      </c>
      <c r="AV31" s="201">
        <v>0</v>
      </c>
      <c r="AW31" s="201">
        <v>0</v>
      </c>
      <c r="AX31" s="201">
        <v>0</v>
      </c>
      <c r="AY31" s="201">
        <v>4.14611391288851e-8</v>
      </c>
      <c r="AZ31" s="201">
        <v>1.44513491400203e-8</v>
      </c>
      <c r="BA31" s="201">
        <v>0</v>
      </c>
      <c r="BB31" s="204">
        <v>0</v>
      </c>
    </row>
    <row r="32" spans="1:54">
      <c r="A32" s="86" t="s">
        <v>195</v>
      </c>
      <c r="B32" s="200" t="s">
        <v>196</v>
      </c>
      <c r="C32" s="201">
        <v>0</v>
      </c>
      <c r="D32" s="201">
        <v>8.44357534778913e-6</v>
      </c>
      <c r="E32" s="201">
        <v>0</v>
      </c>
      <c r="F32" s="201">
        <v>0</v>
      </c>
      <c r="G32" s="201">
        <v>0</v>
      </c>
      <c r="H32" s="201">
        <v>0.00017075768464651</v>
      </c>
      <c r="I32" s="201">
        <v>0.000161408057774349</v>
      </c>
      <c r="J32" s="201">
        <v>7.7412289234321e-5</v>
      </c>
      <c r="K32" s="201">
        <v>0</v>
      </c>
      <c r="L32" s="201">
        <v>0</v>
      </c>
      <c r="M32" s="201">
        <v>0</v>
      </c>
      <c r="N32" s="201">
        <v>0</v>
      </c>
      <c r="O32" s="201">
        <v>0</v>
      </c>
      <c r="P32" s="201">
        <v>0</v>
      </c>
      <c r="Q32" s="201">
        <v>0</v>
      </c>
      <c r="R32" s="201">
        <v>0</v>
      </c>
      <c r="S32" s="201">
        <v>0</v>
      </c>
      <c r="T32" s="201">
        <v>0</v>
      </c>
      <c r="U32" s="201">
        <v>3.51549168083473e-6</v>
      </c>
      <c r="V32" s="201">
        <v>0</v>
      </c>
      <c r="W32" s="201">
        <v>0</v>
      </c>
      <c r="X32" s="201">
        <v>0</v>
      </c>
      <c r="Y32" s="201">
        <v>0</v>
      </c>
      <c r="Z32" s="201">
        <v>0</v>
      </c>
      <c r="AA32" s="201">
        <v>0</v>
      </c>
      <c r="AB32" s="201">
        <v>0</v>
      </c>
      <c r="AC32" s="201">
        <v>0</v>
      </c>
      <c r="AD32" s="201">
        <v>0</v>
      </c>
      <c r="AE32" s="201">
        <v>0</v>
      </c>
      <c r="AF32" s="201">
        <v>0</v>
      </c>
      <c r="AG32" s="201">
        <v>0</v>
      </c>
      <c r="AH32" s="201">
        <v>0</v>
      </c>
      <c r="AI32" s="201">
        <v>0</v>
      </c>
      <c r="AJ32" s="201">
        <v>0</v>
      </c>
      <c r="AK32" s="201">
        <v>0</v>
      </c>
      <c r="AL32" s="201">
        <v>2.23852212425631e-6</v>
      </c>
      <c r="AM32" s="201">
        <v>0</v>
      </c>
      <c r="AN32" s="201">
        <v>0</v>
      </c>
      <c r="AO32" s="201">
        <v>0</v>
      </c>
      <c r="AP32" s="201">
        <v>2.94404983346005e-6</v>
      </c>
      <c r="AQ32" s="201">
        <v>2.77104911665472e-5</v>
      </c>
      <c r="AR32" s="201">
        <v>0.0001522341720974</v>
      </c>
      <c r="AS32" s="201">
        <v>1.35223180393605e-6</v>
      </c>
      <c r="AT32" s="201">
        <v>0</v>
      </c>
      <c r="AU32" s="201">
        <v>0</v>
      </c>
      <c r="AV32" s="201">
        <v>0</v>
      </c>
      <c r="AW32" s="201">
        <v>3.25152288225128e-7</v>
      </c>
      <c r="AX32" s="201">
        <v>0</v>
      </c>
      <c r="AY32" s="201">
        <v>3.07753786234507e-5</v>
      </c>
      <c r="AZ32" s="201">
        <v>1.29110821627657e-5</v>
      </c>
      <c r="BA32" s="201">
        <v>1.75450167093595e-6</v>
      </c>
      <c r="BB32" s="204">
        <v>0</v>
      </c>
    </row>
    <row r="33" spans="1:54">
      <c r="A33" s="86" t="s">
        <v>197</v>
      </c>
      <c r="B33" s="200" t="s">
        <v>198</v>
      </c>
      <c r="C33" s="201">
        <v>0</v>
      </c>
      <c r="D33" s="201">
        <v>0</v>
      </c>
      <c r="E33" s="201">
        <v>0</v>
      </c>
      <c r="F33" s="201">
        <v>0</v>
      </c>
      <c r="G33" s="201">
        <v>0</v>
      </c>
      <c r="H33" s="201">
        <v>0</v>
      </c>
      <c r="I33" s="201">
        <v>0</v>
      </c>
      <c r="J33" s="201">
        <v>0</v>
      </c>
      <c r="K33" s="201">
        <v>0</v>
      </c>
      <c r="L33" s="201">
        <v>0</v>
      </c>
      <c r="M33" s="201">
        <v>0</v>
      </c>
      <c r="N33" s="201">
        <v>0</v>
      </c>
      <c r="O33" s="201">
        <v>0</v>
      </c>
      <c r="P33" s="201">
        <v>0</v>
      </c>
      <c r="Q33" s="201">
        <v>0</v>
      </c>
      <c r="R33" s="201">
        <v>0</v>
      </c>
      <c r="S33" s="201">
        <v>0</v>
      </c>
      <c r="T33" s="201">
        <v>0</v>
      </c>
      <c r="U33" s="201">
        <v>0</v>
      </c>
      <c r="V33" s="201">
        <v>0</v>
      </c>
      <c r="W33" s="201">
        <v>0</v>
      </c>
      <c r="X33" s="201">
        <v>0</v>
      </c>
      <c r="Y33" s="201">
        <v>0</v>
      </c>
      <c r="Z33" s="201">
        <v>0</v>
      </c>
      <c r="AA33" s="201">
        <v>0</v>
      </c>
      <c r="AB33" s="201">
        <v>0</v>
      </c>
      <c r="AC33" s="201">
        <v>0</v>
      </c>
      <c r="AD33" s="201">
        <v>0</v>
      </c>
      <c r="AE33" s="201">
        <v>0</v>
      </c>
      <c r="AF33" s="201">
        <v>0</v>
      </c>
      <c r="AG33" s="201">
        <v>0</v>
      </c>
      <c r="AH33" s="201">
        <v>0</v>
      </c>
      <c r="AI33" s="201">
        <v>0</v>
      </c>
      <c r="AJ33" s="201">
        <v>0</v>
      </c>
      <c r="AK33" s="201">
        <v>0</v>
      </c>
      <c r="AL33" s="201">
        <v>0</v>
      </c>
      <c r="AM33" s="201">
        <v>0</v>
      </c>
      <c r="AN33" s="201">
        <v>0</v>
      </c>
      <c r="AO33" s="201">
        <v>0</v>
      </c>
      <c r="AP33" s="201">
        <v>0</v>
      </c>
      <c r="AQ33" s="201">
        <v>0</v>
      </c>
      <c r="AR33" s="201">
        <v>0</v>
      </c>
      <c r="AS33" s="201">
        <v>0</v>
      </c>
      <c r="AT33" s="201">
        <v>0</v>
      </c>
      <c r="AU33" s="201">
        <v>0</v>
      </c>
      <c r="AV33" s="201">
        <v>0</v>
      </c>
      <c r="AW33" s="201">
        <v>0</v>
      </c>
      <c r="AX33" s="201">
        <v>0</v>
      </c>
      <c r="AY33" s="201">
        <v>0</v>
      </c>
      <c r="AZ33" s="201">
        <v>0</v>
      </c>
      <c r="BA33" s="201">
        <v>0</v>
      </c>
      <c r="BB33" s="204">
        <v>0</v>
      </c>
    </row>
    <row r="34" spans="1:54">
      <c r="A34" s="86" t="s">
        <v>199</v>
      </c>
      <c r="B34" s="200" t="s">
        <v>200</v>
      </c>
      <c r="C34" s="201">
        <v>0</v>
      </c>
      <c r="D34" s="201">
        <v>0</v>
      </c>
      <c r="E34" s="201">
        <v>0</v>
      </c>
      <c r="F34" s="201">
        <v>0</v>
      </c>
      <c r="G34" s="201">
        <v>0</v>
      </c>
      <c r="H34" s="201">
        <v>5.73787721786148e-7</v>
      </c>
      <c r="I34" s="201">
        <v>0</v>
      </c>
      <c r="J34" s="201">
        <v>0.000766764410178882</v>
      </c>
      <c r="K34" s="201">
        <v>0</v>
      </c>
      <c r="L34" s="201">
        <v>0</v>
      </c>
      <c r="M34" s="201">
        <v>0</v>
      </c>
      <c r="N34" s="201">
        <v>0</v>
      </c>
      <c r="O34" s="201">
        <v>0</v>
      </c>
      <c r="P34" s="201">
        <v>0</v>
      </c>
      <c r="Q34" s="201">
        <v>0</v>
      </c>
      <c r="R34" s="201">
        <v>0</v>
      </c>
      <c r="S34" s="201">
        <v>0</v>
      </c>
      <c r="T34" s="201">
        <v>0</v>
      </c>
      <c r="U34" s="201">
        <v>0</v>
      </c>
      <c r="V34" s="201">
        <v>0</v>
      </c>
      <c r="W34" s="201">
        <v>0</v>
      </c>
      <c r="X34" s="201">
        <v>0</v>
      </c>
      <c r="Y34" s="201">
        <v>0</v>
      </c>
      <c r="Z34" s="201">
        <v>0</v>
      </c>
      <c r="AA34" s="201">
        <v>0</v>
      </c>
      <c r="AB34" s="201">
        <v>0</v>
      </c>
      <c r="AC34" s="201">
        <v>0</v>
      </c>
      <c r="AD34" s="201">
        <v>0</v>
      </c>
      <c r="AE34" s="201">
        <v>0</v>
      </c>
      <c r="AF34" s="201">
        <v>0</v>
      </c>
      <c r="AG34" s="201">
        <v>0</v>
      </c>
      <c r="AH34" s="201">
        <v>0</v>
      </c>
      <c r="AI34" s="201">
        <v>0</v>
      </c>
      <c r="AJ34" s="201">
        <v>0</v>
      </c>
      <c r="AK34" s="201">
        <v>0</v>
      </c>
      <c r="AL34" s="201">
        <v>0</v>
      </c>
      <c r="AM34" s="201">
        <v>0</v>
      </c>
      <c r="AN34" s="201">
        <v>0</v>
      </c>
      <c r="AO34" s="201">
        <v>1.1703115386441e-5</v>
      </c>
      <c r="AP34" s="201">
        <v>0</v>
      </c>
      <c r="AQ34" s="201">
        <v>0.000128440171941508</v>
      </c>
      <c r="AR34" s="201">
        <v>0.00171467390587157</v>
      </c>
      <c r="AS34" s="201">
        <v>0</v>
      </c>
      <c r="AT34" s="201">
        <v>0</v>
      </c>
      <c r="AU34" s="201">
        <v>7.19055361295597e-8</v>
      </c>
      <c r="AV34" s="201">
        <v>0</v>
      </c>
      <c r="AW34" s="201">
        <v>0</v>
      </c>
      <c r="AX34" s="201">
        <v>0</v>
      </c>
      <c r="AY34" s="201">
        <v>6.93066823393564e-8</v>
      </c>
      <c r="AZ34" s="201">
        <v>1.87301977632738e-7</v>
      </c>
      <c r="BA34" s="201">
        <v>1.91147380600557e-6</v>
      </c>
      <c r="BB34" s="204">
        <v>0</v>
      </c>
    </row>
    <row r="35" spans="1:54">
      <c r="A35" s="86" t="s">
        <v>201</v>
      </c>
      <c r="B35" s="200" t="s">
        <v>202</v>
      </c>
      <c r="C35" s="201">
        <v>0</v>
      </c>
      <c r="D35" s="201">
        <v>0</v>
      </c>
      <c r="E35" s="201">
        <v>0</v>
      </c>
      <c r="F35" s="201">
        <v>0</v>
      </c>
      <c r="G35" s="201">
        <v>0</v>
      </c>
      <c r="H35" s="201">
        <v>0</v>
      </c>
      <c r="I35" s="201">
        <v>0</v>
      </c>
      <c r="J35" s="201">
        <v>0</v>
      </c>
      <c r="K35" s="201">
        <v>0.00171755484482274</v>
      </c>
      <c r="L35" s="201">
        <v>0</v>
      </c>
      <c r="M35" s="201">
        <v>0</v>
      </c>
      <c r="N35" s="201">
        <v>0</v>
      </c>
      <c r="O35" s="201">
        <v>0</v>
      </c>
      <c r="P35" s="201">
        <v>0</v>
      </c>
      <c r="Q35" s="201">
        <v>0</v>
      </c>
      <c r="R35" s="201">
        <v>0</v>
      </c>
      <c r="S35" s="201">
        <v>0</v>
      </c>
      <c r="T35" s="201">
        <v>0</v>
      </c>
      <c r="U35" s="201">
        <v>0</v>
      </c>
      <c r="V35" s="201">
        <v>0</v>
      </c>
      <c r="W35" s="201">
        <v>0</v>
      </c>
      <c r="X35" s="201">
        <v>0</v>
      </c>
      <c r="Y35" s="201">
        <v>0</v>
      </c>
      <c r="Z35" s="201">
        <v>0</v>
      </c>
      <c r="AA35" s="201">
        <v>0</v>
      </c>
      <c r="AB35" s="201">
        <v>0</v>
      </c>
      <c r="AC35" s="201">
        <v>0</v>
      </c>
      <c r="AD35" s="201">
        <v>0</v>
      </c>
      <c r="AE35" s="201">
        <v>0</v>
      </c>
      <c r="AF35" s="201">
        <v>0</v>
      </c>
      <c r="AG35" s="201">
        <v>0</v>
      </c>
      <c r="AH35" s="201">
        <v>0</v>
      </c>
      <c r="AI35" s="201">
        <v>0</v>
      </c>
      <c r="AJ35" s="201">
        <v>0</v>
      </c>
      <c r="AK35" s="201">
        <v>0</v>
      </c>
      <c r="AL35" s="201">
        <v>0</v>
      </c>
      <c r="AM35" s="201">
        <v>0</v>
      </c>
      <c r="AN35" s="201">
        <v>0</v>
      </c>
      <c r="AO35" s="201">
        <v>0</v>
      </c>
      <c r="AP35" s="201">
        <v>0</v>
      </c>
      <c r="AQ35" s="201">
        <v>0</v>
      </c>
      <c r="AR35" s="201">
        <v>0</v>
      </c>
      <c r="AS35" s="201">
        <v>0</v>
      </c>
      <c r="AT35" s="201">
        <v>0</v>
      </c>
      <c r="AU35" s="201">
        <v>0</v>
      </c>
      <c r="AV35" s="201">
        <v>0</v>
      </c>
      <c r="AW35" s="201">
        <v>0</v>
      </c>
      <c r="AX35" s="201">
        <v>0</v>
      </c>
      <c r="AY35" s="201">
        <v>0</v>
      </c>
      <c r="AZ35" s="201">
        <v>0</v>
      </c>
      <c r="BA35" s="201">
        <v>0</v>
      </c>
      <c r="BB35" s="204">
        <v>0</v>
      </c>
    </row>
    <row r="36" spans="1:54">
      <c r="A36" s="86" t="s">
        <v>203</v>
      </c>
      <c r="B36" s="200" t="s">
        <v>204</v>
      </c>
      <c r="C36" s="201">
        <v>5.23499134196154e-5</v>
      </c>
      <c r="D36" s="201">
        <v>6.48813767851862e-6</v>
      </c>
      <c r="E36" s="201">
        <v>0</v>
      </c>
      <c r="F36" s="201">
        <v>0</v>
      </c>
      <c r="G36" s="201">
        <v>0.00081423841616217</v>
      </c>
      <c r="H36" s="201">
        <v>0</v>
      </c>
      <c r="I36" s="201">
        <v>7.45429335111888e-5</v>
      </c>
      <c r="J36" s="201">
        <v>0</v>
      </c>
      <c r="K36" s="201">
        <v>0</v>
      </c>
      <c r="L36" s="201">
        <v>0.0162301244135737</v>
      </c>
      <c r="M36" s="201">
        <v>0.015639563067681</v>
      </c>
      <c r="N36" s="201">
        <v>0.00830949619645003</v>
      </c>
      <c r="O36" s="201">
        <v>0</v>
      </c>
      <c r="P36" s="201">
        <v>0.000123256495450345</v>
      </c>
      <c r="Q36" s="201">
        <v>0</v>
      </c>
      <c r="R36" s="201">
        <v>0</v>
      </c>
      <c r="S36" s="201">
        <v>0</v>
      </c>
      <c r="T36" s="201">
        <v>0</v>
      </c>
      <c r="U36" s="201">
        <v>7.5226979477215e-5</v>
      </c>
      <c r="V36" s="201">
        <v>0.000259613311866877</v>
      </c>
      <c r="W36" s="201">
        <v>0.00120603711606774</v>
      </c>
      <c r="X36" s="201">
        <v>3.63476643555548e-5</v>
      </c>
      <c r="Y36" s="201">
        <v>0</v>
      </c>
      <c r="Z36" s="201">
        <v>3.40289757167742e-5</v>
      </c>
      <c r="AA36" s="201">
        <v>0</v>
      </c>
      <c r="AB36" s="201">
        <v>2.35565399197739e-5</v>
      </c>
      <c r="AC36" s="201">
        <v>6.55258985095275e-6</v>
      </c>
      <c r="AD36" s="201">
        <v>0</v>
      </c>
      <c r="AE36" s="201">
        <v>0.00159578727920861</v>
      </c>
      <c r="AF36" s="201">
        <v>0.000117052418282113</v>
      </c>
      <c r="AG36" s="201">
        <v>0.00246274500621241</v>
      </c>
      <c r="AH36" s="201">
        <v>0</v>
      </c>
      <c r="AI36" s="201">
        <v>6.22059493705233e-6</v>
      </c>
      <c r="AJ36" s="201">
        <v>1.52452814206183e-5</v>
      </c>
      <c r="AK36" s="201">
        <v>7.06513987013354e-5</v>
      </c>
      <c r="AL36" s="201">
        <v>1.94930755299676e-6</v>
      </c>
      <c r="AM36" s="201">
        <v>2.10040118545526e-5</v>
      </c>
      <c r="AN36" s="201">
        <v>5.28873066289573e-5</v>
      </c>
      <c r="AO36" s="201">
        <v>0</v>
      </c>
      <c r="AP36" s="201">
        <v>0</v>
      </c>
      <c r="AQ36" s="201">
        <v>8.52002657892208e-5</v>
      </c>
      <c r="AR36" s="201">
        <v>4.18332742876696e-6</v>
      </c>
      <c r="AS36" s="201">
        <v>0</v>
      </c>
      <c r="AT36" s="201">
        <v>4.15999677879166e-7</v>
      </c>
      <c r="AU36" s="201">
        <v>0</v>
      </c>
      <c r="AV36" s="201">
        <v>0</v>
      </c>
      <c r="AW36" s="201">
        <v>7.88124156754505e-7</v>
      </c>
      <c r="AX36" s="201">
        <v>0</v>
      </c>
      <c r="AY36" s="201">
        <v>4.18838189777228e-6</v>
      </c>
      <c r="AZ36" s="201">
        <v>0</v>
      </c>
      <c r="BA36" s="201">
        <v>0.000150033202949676</v>
      </c>
      <c r="BB36" s="204">
        <v>0</v>
      </c>
    </row>
    <row r="37" spans="1:54">
      <c r="A37" s="86" t="s">
        <v>205</v>
      </c>
      <c r="B37" s="200" t="s">
        <v>206</v>
      </c>
      <c r="C37" s="201">
        <v>0</v>
      </c>
      <c r="D37" s="201">
        <v>0</v>
      </c>
      <c r="E37" s="201">
        <v>0</v>
      </c>
      <c r="F37" s="201">
        <v>1.03538634781263e-5</v>
      </c>
      <c r="G37" s="201">
        <v>0</v>
      </c>
      <c r="H37" s="201">
        <v>0</v>
      </c>
      <c r="I37" s="201">
        <v>0</v>
      </c>
      <c r="J37" s="201">
        <v>0</v>
      </c>
      <c r="K37" s="201">
        <v>0</v>
      </c>
      <c r="L37" s="201">
        <v>0</v>
      </c>
      <c r="M37" s="201">
        <v>0.000467380051238203</v>
      </c>
      <c r="N37" s="201">
        <v>0</v>
      </c>
      <c r="O37" s="201">
        <v>0</v>
      </c>
      <c r="P37" s="201">
        <v>0</v>
      </c>
      <c r="Q37" s="201">
        <v>0</v>
      </c>
      <c r="R37" s="201">
        <v>0</v>
      </c>
      <c r="S37" s="201">
        <v>0</v>
      </c>
      <c r="T37" s="201">
        <v>0</v>
      </c>
      <c r="U37" s="201">
        <v>0</v>
      </c>
      <c r="V37" s="201">
        <v>0</v>
      </c>
      <c r="W37" s="201">
        <v>0</v>
      </c>
      <c r="X37" s="201">
        <v>0</v>
      </c>
      <c r="Y37" s="201">
        <v>0</v>
      </c>
      <c r="Z37" s="201">
        <v>9.17143947626817e-6</v>
      </c>
      <c r="AA37" s="201">
        <v>0</v>
      </c>
      <c r="AB37" s="201">
        <v>0</v>
      </c>
      <c r="AC37" s="201">
        <v>0</v>
      </c>
      <c r="AD37" s="201">
        <v>0</v>
      </c>
      <c r="AE37" s="201">
        <v>0</v>
      </c>
      <c r="AF37" s="201">
        <v>0</v>
      </c>
      <c r="AG37" s="201">
        <v>0</v>
      </c>
      <c r="AH37" s="201">
        <v>0</v>
      </c>
      <c r="AI37" s="201">
        <v>2.36513704103818e-6</v>
      </c>
      <c r="AJ37" s="201">
        <v>3.60630466375476e-5</v>
      </c>
      <c r="AK37" s="201">
        <v>0</v>
      </c>
      <c r="AL37" s="201">
        <v>2.33708164603651e-6</v>
      </c>
      <c r="AM37" s="201">
        <v>2.32340402434656e-5</v>
      </c>
      <c r="AN37" s="201">
        <v>0</v>
      </c>
      <c r="AO37" s="201">
        <v>0.000222470824617612</v>
      </c>
      <c r="AP37" s="201">
        <v>3.1223007473155e-5</v>
      </c>
      <c r="AQ37" s="201">
        <v>5.27896012917078e-5</v>
      </c>
      <c r="AR37" s="201">
        <v>2.01064160670414e-5</v>
      </c>
      <c r="AS37" s="201">
        <v>4.03390334753656e-6</v>
      </c>
      <c r="AT37" s="201">
        <v>5.79842186963695e-6</v>
      </c>
      <c r="AU37" s="201">
        <v>1.51217117324929e-5</v>
      </c>
      <c r="AV37" s="201">
        <v>2.19158549213161e-6</v>
      </c>
      <c r="AW37" s="201">
        <v>1.0298594622241e-5</v>
      </c>
      <c r="AX37" s="201">
        <v>2.87577706475438e-5</v>
      </c>
      <c r="AY37" s="201">
        <v>1.06461445192134e-5</v>
      </c>
      <c r="AZ37" s="201">
        <v>2.48373901188982e-6</v>
      </c>
      <c r="BA37" s="201">
        <v>0.000196290374677986</v>
      </c>
      <c r="BB37" s="204">
        <v>0</v>
      </c>
    </row>
    <row r="38" spans="1:54">
      <c r="A38" s="86" t="s">
        <v>207</v>
      </c>
      <c r="B38" s="200" t="s">
        <v>208</v>
      </c>
      <c r="C38" s="201">
        <v>0</v>
      </c>
      <c r="D38" s="201">
        <v>0</v>
      </c>
      <c r="E38" s="201">
        <v>0</v>
      </c>
      <c r="F38" s="201">
        <v>0</v>
      </c>
      <c r="G38" s="201">
        <v>0</v>
      </c>
      <c r="H38" s="201">
        <v>0</v>
      </c>
      <c r="I38" s="201">
        <v>0</v>
      </c>
      <c r="J38" s="201">
        <v>0</v>
      </c>
      <c r="K38" s="201">
        <v>0</v>
      </c>
      <c r="L38" s="201">
        <v>0</v>
      </c>
      <c r="M38" s="201">
        <v>0</v>
      </c>
      <c r="N38" s="201">
        <v>0.00151937389170544</v>
      </c>
      <c r="O38" s="201">
        <v>0</v>
      </c>
      <c r="P38" s="201">
        <v>6.5053151469329e-5</v>
      </c>
      <c r="Q38" s="201">
        <v>0</v>
      </c>
      <c r="R38" s="201">
        <v>0</v>
      </c>
      <c r="S38" s="201">
        <v>0</v>
      </c>
      <c r="T38" s="201">
        <v>0</v>
      </c>
      <c r="U38" s="201">
        <v>0</v>
      </c>
      <c r="V38" s="201">
        <v>0</v>
      </c>
      <c r="W38" s="201">
        <v>0</v>
      </c>
      <c r="X38" s="201">
        <v>0</v>
      </c>
      <c r="Y38" s="201">
        <v>0</v>
      </c>
      <c r="Z38" s="201">
        <v>5.02692932450452e-6</v>
      </c>
      <c r="AA38" s="201">
        <v>0</v>
      </c>
      <c r="AB38" s="201">
        <v>0</v>
      </c>
      <c r="AC38" s="201">
        <v>0</v>
      </c>
      <c r="AD38" s="201">
        <v>1.55519237338783e-6</v>
      </c>
      <c r="AE38" s="201">
        <v>0</v>
      </c>
      <c r="AF38" s="201">
        <v>0</v>
      </c>
      <c r="AG38" s="201">
        <v>2.02293445698168e-5</v>
      </c>
      <c r="AH38" s="201">
        <v>0</v>
      </c>
      <c r="AI38" s="201">
        <v>3.70586862061218e-6</v>
      </c>
      <c r="AJ38" s="201">
        <v>0</v>
      </c>
      <c r="AK38" s="201">
        <v>1.09521936005921e-6</v>
      </c>
      <c r="AL38" s="201">
        <v>0</v>
      </c>
      <c r="AM38" s="201">
        <v>0</v>
      </c>
      <c r="AN38" s="201">
        <v>0</v>
      </c>
      <c r="AO38" s="201">
        <v>0</v>
      </c>
      <c r="AP38" s="201">
        <v>0</v>
      </c>
      <c r="AQ38" s="201">
        <v>0</v>
      </c>
      <c r="AR38" s="201">
        <v>0</v>
      </c>
      <c r="AS38" s="201">
        <v>0</v>
      </c>
      <c r="AT38" s="201">
        <v>4.83711522781348e-7</v>
      </c>
      <c r="AU38" s="201">
        <v>0</v>
      </c>
      <c r="AV38" s="201">
        <v>0</v>
      </c>
      <c r="AW38" s="201">
        <v>0</v>
      </c>
      <c r="AX38" s="201">
        <v>6.57215930759599e-6</v>
      </c>
      <c r="AY38" s="201">
        <v>1.86619101495789e-6</v>
      </c>
      <c r="AZ38" s="201">
        <v>0</v>
      </c>
      <c r="BA38" s="201">
        <v>0</v>
      </c>
      <c r="BB38" s="204">
        <v>0</v>
      </c>
    </row>
    <row r="39" spans="1:54">
      <c r="A39" s="86" t="s">
        <v>209</v>
      </c>
      <c r="B39" s="200" t="s">
        <v>210</v>
      </c>
      <c r="C39" s="201">
        <v>2.75923303540135e-6</v>
      </c>
      <c r="D39" s="201">
        <v>5.6561860354812e-5</v>
      </c>
      <c r="E39" s="201">
        <v>3.80231008790412e-5</v>
      </c>
      <c r="F39" s="201">
        <v>0</v>
      </c>
      <c r="G39" s="201">
        <v>0</v>
      </c>
      <c r="H39" s="201">
        <v>0</v>
      </c>
      <c r="I39" s="201">
        <v>2.20426924064618e-6</v>
      </c>
      <c r="J39" s="201">
        <v>3.35802711707162e-5</v>
      </c>
      <c r="K39" s="201">
        <v>0</v>
      </c>
      <c r="L39" s="201">
        <v>0</v>
      </c>
      <c r="M39" s="201">
        <v>0</v>
      </c>
      <c r="N39" s="201">
        <v>0</v>
      </c>
      <c r="O39" s="201">
        <v>0.0018532024740612</v>
      </c>
      <c r="P39" s="201">
        <v>8.92298212963043e-5</v>
      </c>
      <c r="Q39" s="201">
        <v>0</v>
      </c>
      <c r="R39" s="201">
        <v>0</v>
      </c>
      <c r="S39" s="201">
        <v>0</v>
      </c>
      <c r="T39" s="201">
        <v>0</v>
      </c>
      <c r="U39" s="201">
        <v>0</v>
      </c>
      <c r="V39" s="201">
        <v>0</v>
      </c>
      <c r="W39" s="201">
        <v>0</v>
      </c>
      <c r="X39" s="201">
        <v>0</v>
      </c>
      <c r="Y39" s="201">
        <v>0</v>
      </c>
      <c r="Z39" s="201">
        <v>3.53805655067017e-5</v>
      </c>
      <c r="AA39" s="201">
        <v>0</v>
      </c>
      <c r="AB39" s="201">
        <v>0</v>
      </c>
      <c r="AC39" s="201">
        <v>3.13533135257337e-5</v>
      </c>
      <c r="AD39" s="201">
        <v>8.0677769455494e-6</v>
      </c>
      <c r="AE39" s="201">
        <v>0</v>
      </c>
      <c r="AF39" s="201">
        <v>6.15510927289309e-5</v>
      </c>
      <c r="AG39" s="201">
        <v>0.0014739180759307</v>
      </c>
      <c r="AH39" s="201">
        <v>0</v>
      </c>
      <c r="AI39" s="201">
        <v>1.60180896210796e-5</v>
      </c>
      <c r="AJ39" s="201">
        <v>0</v>
      </c>
      <c r="AK39" s="201">
        <v>0.000328853054188748</v>
      </c>
      <c r="AL39" s="201">
        <v>2.0500413605556e-5</v>
      </c>
      <c r="AM39" s="201">
        <v>0</v>
      </c>
      <c r="AN39" s="201">
        <v>0</v>
      </c>
      <c r="AO39" s="201">
        <v>0</v>
      </c>
      <c r="AP39" s="201">
        <v>0</v>
      </c>
      <c r="AQ39" s="201">
        <v>0</v>
      </c>
      <c r="AR39" s="201">
        <v>0</v>
      </c>
      <c r="AS39" s="201">
        <v>0</v>
      </c>
      <c r="AT39" s="201">
        <v>2.74805374297126e-6</v>
      </c>
      <c r="AU39" s="201">
        <v>0</v>
      </c>
      <c r="AV39" s="201">
        <v>6.29776450730142e-6</v>
      </c>
      <c r="AW39" s="201">
        <v>0</v>
      </c>
      <c r="AX39" s="201">
        <v>2.36283868150002e-6</v>
      </c>
      <c r="AY39" s="201">
        <v>0</v>
      </c>
      <c r="AZ39" s="201">
        <v>0</v>
      </c>
      <c r="BA39" s="201">
        <v>4.41132782122753e-5</v>
      </c>
      <c r="BB39" s="204">
        <v>0</v>
      </c>
    </row>
    <row r="40" spans="1:54">
      <c r="A40" s="86" t="s">
        <v>211</v>
      </c>
      <c r="B40" s="200" t="s">
        <v>212</v>
      </c>
      <c r="C40" s="201">
        <v>0</v>
      </c>
      <c r="D40" s="201">
        <v>0</v>
      </c>
      <c r="E40" s="201">
        <v>0</v>
      </c>
      <c r="F40" s="201">
        <v>0</v>
      </c>
      <c r="G40" s="201">
        <v>0</v>
      </c>
      <c r="H40" s="201">
        <v>0</v>
      </c>
      <c r="I40" s="201">
        <v>0</v>
      </c>
      <c r="J40" s="201">
        <v>0</v>
      </c>
      <c r="K40" s="201">
        <v>0</v>
      </c>
      <c r="L40" s="201">
        <v>0</v>
      </c>
      <c r="M40" s="201">
        <v>0</v>
      </c>
      <c r="N40" s="201">
        <v>0</v>
      </c>
      <c r="O40" s="201">
        <v>0</v>
      </c>
      <c r="P40" s="201">
        <v>0.000229412546710463</v>
      </c>
      <c r="Q40" s="201">
        <v>0</v>
      </c>
      <c r="R40" s="201">
        <v>0</v>
      </c>
      <c r="S40" s="201">
        <v>0</v>
      </c>
      <c r="T40" s="201">
        <v>1.67896301499681e-6</v>
      </c>
      <c r="U40" s="201">
        <v>0</v>
      </c>
      <c r="V40" s="201">
        <v>0</v>
      </c>
      <c r="W40" s="201">
        <v>0</v>
      </c>
      <c r="X40" s="201">
        <v>0</v>
      </c>
      <c r="Y40" s="201">
        <v>0</v>
      </c>
      <c r="Z40" s="201">
        <v>0</v>
      </c>
      <c r="AA40" s="201">
        <v>0</v>
      </c>
      <c r="AB40" s="201">
        <v>0</v>
      </c>
      <c r="AC40" s="201">
        <v>0</v>
      </c>
      <c r="AD40" s="201">
        <v>0</v>
      </c>
      <c r="AE40" s="201">
        <v>0</v>
      </c>
      <c r="AF40" s="201">
        <v>0</v>
      </c>
      <c r="AG40" s="201">
        <v>0</v>
      </c>
      <c r="AH40" s="201">
        <v>0</v>
      </c>
      <c r="AI40" s="201">
        <v>0</v>
      </c>
      <c r="AJ40" s="201">
        <v>0</v>
      </c>
      <c r="AK40" s="201">
        <v>0</v>
      </c>
      <c r="AL40" s="201">
        <v>0</v>
      </c>
      <c r="AM40" s="201">
        <v>0</v>
      </c>
      <c r="AN40" s="201">
        <v>0</v>
      </c>
      <c r="AO40" s="201">
        <v>0</v>
      </c>
      <c r="AP40" s="201">
        <v>0</v>
      </c>
      <c r="AQ40" s="201">
        <v>0</v>
      </c>
      <c r="AR40" s="201">
        <v>0</v>
      </c>
      <c r="AS40" s="201">
        <v>0</v>
      </c>
      <c r="AT40" s="201">
        <v>0</v>
      </c>
      <c r="AU40" s="201">
        <v>0</v>
      </c>
      <c r="AV40" s="201">
        <v>0</v>
      </c>
      <c r="AW40" s="201">
        <v>0</v>
      </c>
      <c r="AX40" s="201">
        <v>0</v>
      </c>
      <c r="AY40" s="201">
        <v>0</v>
      </c>
      <c r="AZ40" s="201">
        <v>0</v>
      </c>
      <c r="BA40" s="201">
        <v>0</v>
      </c>
      <c r="BB40" s="204">
        <v>0</v>
      </c>
    </row>
    <row r="41" spans="1:54">
      <c r="A41" s="86" t="s">
        <v>213</v>
      </c>
      <c r="B41" s="200" t="s">
        <v>214</v>
      </c>
      <c r="C41" s="201">
        <v>9.26530098458379e-6</v>
      </c>
      <c r="D41" s="201">
        <v>6.65843082660042e-6</v>
      </c>
      <c r="E41" s="201">
        <v>0</v>
      </c>
      <c r="F41" s="201">
        <v>7.55774655560212e-6</v>
      </c>
      <c r="G41" s="201">
        <v>4.7728787414042e-6</v>
      </c>
      <c r="H41" s="201">
        <v>0.000134142732217417</v>
      </c>
      <c r="I41" s="201">
        <v>0.000109154545936794</v>
      </c>
      <c r="J41" s="201">
        <v>0.000129948583220163</v>
      </c>
      <c r="K41" s="201">
        <v>0.00151790613187695</v>
      </c>
      <c r="L41" s="201">
        <v>0.000123640968447443</v>
      </c>
      <c r="M41" s="201">
        <v>6.01162858270265e-5</v>
      </c>
      <c r="N41" s="201">
        <v>0.000115836091986647</v>
      </c>
      <c r="O41" s="201">
        <v>0.00192410398559238</v>
      </c>
      <c r="P41" s="201">
        <v>0.00429732950925522</v>
      </c>
      <c r="Q41" s="201">
        <v>0.0043672812976707</v>
      </c>
      <c r="R41" s="201">
        <v>2.82825575062346e-5</v>
      </c>
      <c r="S41" s="201">
        <v>7.33991990464386e-5</v>
      </c>
      <c r="T41" s="201">
        <v>1.23294574216987e-5</v>
      </c>
      <c r="U41" s="201">
        <v>0.000100337549164511</v>
      </c>
      <c r="V41" s="201">
        <v>0.000265156256045593</v>
      </c>
      <c r="W41" s="201">
        <v>0.000784961869865429</v>
      </c>
      <c r="X41" s="201">
        <v>0.000479737026565905</v>
      </c>
      <c r="Y41" s="201">
        <v>7.24017014152569e-6</v>
      </c>
      <c r="Z41" s="201">
        <v>0.000137215169179719</v>
      </c>
      <c r="AA41" s="201">
        <v>0.000188897093265115</v>
      </c>
      <c r="AB41" s="201">
        <v>0.000186515926965171</v>
      </c>
      <c r="AC41" s="201">
        <v>4.21843570537149e-5</v>
      </c>
      <c r="AD41" s="201">
        <v>0.000158055344591643</v>
      </c>
      <c r="AE41" s="201">
        <v>0.000111913011083931</v>
      </c>
      <c r="AF41" s="201">
        <v>2.78444696458552e-5</v>
      </c>
      <c r="AG41" s="201">
        <v>0.000416125192217144</v>
      </c>
      <c r="AH41" s="201">
        <v>0</v>
      </c>
      <c r="AI41" s="201">
        <v>3.53974568898431e-6</v>
      </c>
      <c r="AJ41" s="201">
        <v>6.92110080646261e-5</v>
      </c>
      <c r="AK41" s="201">
        <v>2.23633522355476e-5</v>
      </c>
      <c r="AL41" s="201">
        <v>0.000198320218833962</v>
      </c>
      <c r="AM41" s="201">
        <v>2.97605369343537e-5</v>
      </c>
      <c r="AN41" s="201">
        <v>1.54151276018278e-5</v>
      </c>
      <c r="AO41" s="201">
        <v>0</v>
      </c>
      <c r="AP41" s="201">
        <v>3.72000668873693e-5</v>
      </c>
      <c r="AQ41" s="201">
        <v>6.06426959470412e-5</v>
      </c>
      <c r="AR41" s="201">
        <v>8.01789541862451e-5</v>
      </c>
      <c r="AS41" s="201">
        <v>5.08130795743468e-6</v>
      </c>
      <c r="AT41" s="201">
        <v>0.000289462262231121</v>
      </c>
      <c r="AU41" s="201">
        <v>0.000177341508878692</v>
      </c>
      <c r="AV41" s="201">
        <v>2.97827388178703e-5</v>
      </c>
      <c r="AW41" s="201">
        <v>0.000238765996005144</v>
      </c>
      <c r="AX41" s="201">
        <v>0.000465600326959731</v>
      </c>
      <c r="AY41" s="201">
        <v>8.00306089608066e-5</v>
      </c>
      <c r="AZ41" s="201">
        <v>0.000238059002174951</v>
      </c>
      <c r="BA41" s="201">
        <v>0.000136411848820376</v>
      </c>
      <c r="BB41" s="204">
        <v>0</v>
      </c>
    </row>
    <row r="42" spans="1:54">
      <c r="A42" s="86" t="s">
        <v>215</v>
      </c>
      <c r="B42" s="200" t="s">
        <v>216</v>
      </c>
      <c r="C42" s="201">
        <v>0</v>
      </c>
      <c r="D42" s="201">
        <v>0</v>
      </c>
      <c r="E42" s="201">
        <v>0</v>
      </c>
      <c r="F42" s="201">
        <v>0</v>
      </c>
      <c r="G42" s="201">
        <v>0</v>
      </c>
      <c r="H42" s="201">
        <v>5.18938474584545e-7</v>
      </c>
      <c r="I42" s="201">
        <v>4.33782814425358e-7</v>
      </c>
      <c r="J42" s="201">
        <v>9.3145444266045e-6</v>
      </c>
      <c r="K42" s="201">
        <v>0</v>
      </c>
      <c r="L42" s="201">
        <v>0</v>
      </c>
      <c r="M42" s="201">
        <v>0</v>
      </c>
      <c r="N42" s="201">
        <v>0</v>
      </c>
      <c r="O42" s="201">
        <v>0</v>
      </c>
      <c r="P42" s="201">
        <v>9.25236600368961e-7</v>
      </c>
      <c r="Q42" s="201">
        <v>9.63394382010568e-5</v>
      </c>
      <c r="R42" s="201">
        <v>0</v>
      </c>
      <c r="S42" s="201">
        <v>0</v>
      </c>
      <c r="T42" s="201">
        <v>0</v>
      </c>
      <c r="U42" s="201">
        <v>0</v>
      </c>
      <c r="V42" s="201">
        <v>0</v>
      </c>
      <c r="W42" s="201">
        <v>0</v>
      </c>
      <c r="X42" s="201">
        <v>0</v>
      </c>
      <c r="Y42" s="201">
        <v>0</v>
      </c>
      <c r="Z42" s="201">
        <v>0</v>
      </c>
      <c r="AA42" s="201">
        <v>8.57774778547846e-7</v>
      </c>
      <c r="AB42" s="201">
        <v>0</v>
      </c>
      <c r="AC42" s="201">
        <v>0</v>
      </c>
      <c r="AD42" s="201">
        <v>0</v>
      </c>
      <c r="AE42" s="201">
        <v>0</v>
      </c>
      <c r="AF42" s="201">
        <v>0</v>
      </c>
      <c r="AG42" s="201">
        <v>0</v>
      </c>
      <c r="AH42" s="201">
        <v>0</v>
      </c>
      <c r="AI42" s="201">
        <v>0</v>
      </c>
      <c r="AJ42" s="201">
        <v>0</v>
      </c>
      <c r="AK42" s="201">
        <v>0</v>
      </c>
      <c r="AL42" s="201">
        <v>1.27251277047073e-5</v>
      </c>
      <c r="AM42" s="201">
        <v>0</v>
      </c>
      <c r="AN42" s="201">
        <v>0</v>
      </c>
      <c r="AO42" s="201">
        <v>5.08600056082019e-6</v>
      </c>
      <c r="AP42" s="201">
        <v>0</v>
      </c>
      <c r="AQ42" s="201">
        <v>0</v>
      </c>
      <c r="AR42" s="201">
        <v>6.41413309609719e-7</v>
      </c>
      <c r="AS42" s="201">
        <v>4.39651475604859e-6</v>
      </c>
      <c r="AT42" s="201">
        <v>1.90508735561913e-5</v>
      </c>
      <c r="AU42" s="201">
        <v>5.94285032715915e-6</v>
      </c>
      <c r="AV42" s="201">
        <v>2.033749640054e-6</v>
      </c>
      <c r="AW42" s="201">
        <v>3.9497220891653e-5</v>
      </c>
      <c r="AX42" s="201">
        <v>1.07417821117116e-5</v>
      </c>
      <c r="AY42" s="201">
        <v>1.89750709760376e-6</v>
      </c>
      <c r="AZ42" s="201">
        <v>0</v>
      </c>
      <c r="BA42" s="201">
        <v>1.06472508435919e-5</v>
      </c>
      <c r="BB42" s="204">
        <v>0</v>
      </c>
    </row>
    <row r="43" spans="1:54">
      <c r="A43" s="86" t="s">
        <v>217</v>
      </c>
      <c r="B43" s="200" t="s">
        <v>218</v>
      </c>
      <c r="C43" s="201">
        <v>0</v>
      </c>
      <c r="D43" s="201">
        <v>0</v>
      </c>
      <c r="E43" s="201">
        <v>0</v>
      </c>
      <c r="F43" s="201">
        <v>0</v>
      </c>
      <c r="G43" s="201">
        <v>0</v>
      </c>
      <c r="H43" s="201">
        <v>0</v>
      </c>
      <c r="I43" s="201">
        <v>0</v>
      </c>
      <c r="J43" s="201">
        <v>0</v>
      </c>
      <c r="K43" s="201">
        <v>0</v>
      </c>
      <c r="L43" s="201">
        <v>0</v>
      </c>
      <c r="M43" s="201">
        <v>0</v>
      </c>
      <c r="N43" s="201">
        <v>0</v>
      </c>
      <c r="O43" s="201">
        <v>0</v>
      </c>
      <c r="P43" s="201">
        <v>0</v>
      </c>
      <c r="Q43" s="201">
        <v>0</v>
      </c>
      <c r="R43" s="201">
        <v>0</v>
      </c>
      <c r="S43" s="201">
        <v>0</v>
      </c>
      <c r="T43" s="201">
        <v>0</v>
      </c>
      <c r="U43" s="201">
        <v>0</v>
      </c>
      <c r="V43" s="201">
        <v>0</v>
      </c>
      <c r="W43" s="201">
        <v>0</v>
      </c>
      <c r="X43" s="201">
        <v>0</v>
      </c>
      <c r="Y43" s="201">
        <v>0</v>
      </c>
      <c r="Z43" s="201">
        <v>0</v>
      </c>
      <c r="AA43" s="201">
        <v>0</v>
      </c>
      <c r="AB43" s="201">
        <v>0</v>
      </c>
      <c r="AC43" s="201">
        <v>0</v>
      </c>
      <c r="AD43" s="201">
        <v>0</v>
      </c>
      <c r="AE43" s="201">
        <v>0</v>
      </c>
      <c r="AF43" s="201">
        <v>0</v>
      </c>
      <c r="AG43" s="201">
        <v>0</v>
      </c>
      <c r="AH43" s="201">
        <v>0</v>
      </c>
      <c r="AI43" s="201">
        <v>0</v>
      </c>
      <c r="AJ43" s="201">
        <v>0</v>
      </c>
      <c r="AK43" s="201">
        <v>0</v>
      </c>
      <c r="AL43" s="201">
        <v>0</v>
      </c>
      <c r="AM43" s="201">
        <v>0</v>
      </c>
      <c r="AN43" s="201">
        <v>0</v>
      </c>
      <c r="AO43" s="201">
        <v>0.0771763474073753</v>
      </c>
      <c r="AP43" s="201">
        <v>0</v>
      </c>
      <c r="AQ43" s="201">
        <v>0</v>
      </c>
      <c r="AR43" s="201">
        <v>0</v>
      </c>
      <c r="AS43" s="201">
        <v>0</v>
      </c>
      <c r="AT43" s="201">
        <v>0</v>
      </c>
      <c r="AU43" s="201">
        <v>0</v>
      </c>
      <c r="AV43" s="201">
        <v>0</v>
      </c>
      <c r="AW43" s="201">
        <v>0</v>
      </c>
      <c r="AX43" s="201">
        <v>0</v>
      </c>
      <c r="AY43" s="201">
        <v>7.63967715423337e-5</v>
      </c>
      <c r="AZ43" s="201">
        <v>0</v>
      </c>
      <c r="BA43" s="201">
        <v>0</v>
      </c>
      <c r="BB43" s="204">
        <v>0</v>
      </c>
    </row>
    <row r="44" spans="1:54">
      <c r="A44" s="86" t="s">
        <v>219</v>
      </c>
      <c r="B44" s="200" t="s">
        <v>220</v>
      </c>
      <c r="C44" s="201">
        <v>0</v>
      </c>
      <c r="D44" s="201">
        <v>0</v>
      </c>
      <c r="E44" s="201">
        <v>0</v>
      </c>
      <c r="F44" s="201">
        <v>0</v>
      </c>
      <c r="G44" s="201">
        <v>0</v>
      </c>
      <c r="H44" s="201">
        <v>0</v>
      </c>
      <c r="I44" s="201">
        <v>0</v>
      </c>
      <c r="J44" s="201">
        <v>0</v>
      </c>
      <c r="K44" s="201">
        <v>0</v>
      </c>
      <c r="L44" s="201">
        <v>0</v>
      </c>
      <c r="M44" s="201">
        <v>0</v>
      </c>
      <c r="N44" s="201">
        <v>0</v>
      </c>
      <c r="O44" s="201">
        <v>0</v>
      </c>
      <c r="P44" s="201">
        <v>0</v>
      </c>
      <c r="Q44" s="201">
        <v>0</v>
      </c>
      <c r="R44" s="201">
        <v>0</v>
      </c>
      <c r="S44" s="201">
        <v>0</v>
      </c>
      <c r="T44" s="201">
        <v>0</v>
      </c>
      <c r="U44" s="201">
        <v>0</v>
      </c>
      <c r="V44" s="201">
        <v>0</v>
      </c>
      <c r="W44" s="201">
        <v>0</v>
      </c>
      <c r="X44" s="201">
        <v>0</v>
      </c>
      <c r="Y44" s="201">
        <v>0</v>
      </c>
      <c r="Z44" s="201">
        <v>0</v>
      </c>
      <c r="AA44" s="201">
        <v>0</v>
      </c>
      <c r="AB44" s="201">
        <v>0</v>
      </c>
      <c r="AC44" s="201">
        <v>0</v>
      </c>
      <c r="AD44" s="201">
        <v>0</v>
      </c>
      <c r="AE44" s="201">
        <v>0</v>
      </c>
      <c r="AF44" s="201">
        <v>0</v>
      </c>
      <c r="AG44" s="201">
        <v>0</v>
      </c>
      <c r="AH44" s="201">
        <v>0</v>
      </c>
      <c r="AI44" s="201">
        <v>0</v>
      </c>
      <c r="AJ44" s="201">
        <v>0</v>
      </c>
      <c r="AK44" s="201">
        <v>0</v>
      </c>
      <c r="AL44" s="201">
        <v>0</v>
      </c>
      <c r="AM44" s="201">
        <v>0</v>
      </c>
      <c r="AN44" s="201">
        <v>0</v>
      </c>
      <c r="AO44" s="201">
        <v>0</v>
      </c>
      <c r="AP44" s="201">
        <v>0</v>
      </c>
      <c r="AQ44" s="201">
        <v>0</v>
      </c>
      <c r="AR44" s="201">
        <v>0</v>
      </c>
      <c r="AS44" s="201">
        <v>0</v>
      </c>
      <c r="AT44" s="201">
        <v>0</v>
      </c>
      <c r="AU44" s="201">
        <v>0</v>
      </c>
      <c r="AV44" s="201">
        <v>0</v>
      </c>
      <c r="AW44" s="201">
        <v>0</v>
      </c>
      <c r="AX44" s="201">
        <v>0</v>
      </c>
      <c r="AY44" s="201">
        <v>0</v>
      </c>
      <c r="AZ44" s="201">
        <v>0</v>
      </c>
      <c r="BA44" s="201">
        <v>0</v>
      </c>
      <c r="BB44" s="204">
        <v>0</v>
      </c>
    </row>
    <row r="45" spans="1:54">
      <c r="A45" s="86" t="s">
        <v>221</v>
      </c>
      <c r="B45" s="200" t="s">
        <v>222</v>
      </c>
      <c r="C45" s="201">
        <v>0</v>
      </c>
      <c r="D45" s="201">
        <v>0</v>
      </c>
      <c r="E45" s="201">
        <v>0</v>
      </c>
      <c r="F45" s="201">
        <v>0</v>
      </c>
      <c r="G45" s="201">
        <v>0</v>
      </c>
      <c r="H45" s="201">
        <v>0</v>
      </c>
      <c r="I45" s="201">
        <v>0</v>
      </c>
      <c r="J45" s="201">
        <v>0</v>
      </c>
      <c r="K45" s="201">
        <v>0</v>
      </c>
      <c r="L45" s="201">
        <v>0</v>
      </c>
      <c r="M45" s="201">
        <v>0</v>
      </c>
      <c r="N45" s="201">
        <v>0</v>
      </c>
      <c r="O45" s="201">
        <v>0</v>
      </c>
      <c r="P45" s="201">
        <v>0</v>
      </c>
      <c r="Q45" s="201">
        <v>0</v>
      </c>
      <c r="R45" s="201">
        <v>0.0123672588286288</v>
      </c>
      <c r="S45" s="201">
        <v>0</v>
      </c>
      <c r="T45" s="201">
        <v>0.0298319006788157</v>
      </c>
      <c r="U45" s="201">
        <v>0</v>
      </c>
      <c r="V45" s="201">
        <v>0</v>
      </c>
      <c r="W45" s="201">
        <v>0</v>
      </c>
      <c r="X45" s="201">
        <v>0</v>
      </c>
      <c r="Y45" s="201">
        <v>0</v>
      </c>
      <c r="Z45" s="201">
        <v>0</v>
      </c>
      <c r="AA45" s="201">
        <v>0</v>
      </c>
      <c r="AB45" s="201">
        <v>0</v>
      </c>
      <c r="AC45" s="201">
        <v>0</v>
      </c>
      <c r="AD45" s="201">
        <v>0</v>
      </c>
      <c r="AE45" s="201">
        <v>0</v>
      </c>
      <c r="AF45" s="201">
        <v>0</v>
      </c>
      <c r="AG45" s="201">
        <v>0</v>
      </c>
      <c r="AH45" s="201">
        <v>0</v>
      </c>
      <c r="AI45" s="201">
        <v>0</v>
      </c>
      <c r="AJ45" s="201">
        <v>0</v>
      </c>
      <c r="AK45" s="201">
        <v>0</v>
      </c>
      <c r="AL45" s="201">
        <v>0</v>
      </c>
      <c r="AM45" s="201">
        <v>0</v>
      </c>
      <c r="AN45" s="201">
        <v>0</v>
      </c>
      <c r="AO45" s="201">
        <v>0</v>
      </c>
      <c r="AP45" s="201">
        <v>0</v>
      </c>
      <c r="AQ45" s="201">
        <v>0</v>
      </c>
      <c r="AR45" s="201">
        <v>0</v>
      </c>
      <c r="AS45" s="201">
        <v>0</v>
      </c>
      <c r="AT45" s="201">
        <v>0</v>
      </c>
      <c r="AU45" s="201">
        <v>0</v>
      </c>
      <c r="AV45" s="201">
        <v>0</v>
      </c>
      <c r="AW45" s="201">
        <v>0</v>
      </c>
      <c r="AX45" s="201">
        <v>0</v>
      </c>
      <c r="AY45" s="201">
        <v>0</v>
      </c>
      <c r="AZ45" s="201">
        <v>0</v>
      </c>
      <c r="BA45" s="201">
        <v>0</v>
      </c>
      <c r="BB45" s="204">
        <v>0</v>
      </c>
    </row>
    <row r="46" spans="1:54">
      <c r="A46" s="86" t="s">
        <v>223</v>
      </c>
      <c r="B46" s="200" t="s">
        <v>224</v>
      </c>
      <c r="C46" s="201">
        <v>0</v>
      </c>
      <c r="D46" s="201">
        <v>0</v>
      </c>
      <c r="E46" s="201">
        <v>0</v>
      </c>
      <c r="F46" s="201">
        <v>0</v>
      </c>
      <c r="G46" s="201">
        <v>0</v>
      </c>
      <c r="H46" s="201">
        <v>0</v>
      </c>
      <c r="I46" s="201">
        <v>0</v>
      </c>
      <c r="J46" s="201">
        <v>0</v>
      </c>
      <c r="K46" s="201">
        <v>0</v>
      </c>
      <c r="L46" s="201">
        <v>0</v>
      </c>
      <c r="M46" s="201">
        <v>0</v>
      </c>
      <c r="N46" s="201">
        <v>0</v>
      </c>
      <c r="O46" s="201">
        <v>0</v>
      </c>
      <c r="P46" s="201">
        <v>0</v>
      </c>
      <c r="Q46" s="201">
        <v>0</v>
      </c>
      <c r="R46" s="201">
        <v>0</v>
      </c>
      <c r="S46" s="201">
        <v>0</v>
      </c>
      <c r="T46" s="201">
        <v>0</v>
      </c>
      <c r="U46" s="201">
        <v>0</v>
      </c>
      <c r="V46" s="201">
        <v>0</v>
      </c>
      <c r="W46" s="201">
        <v>0</v>
      </c>
      <c r="X46" s="201">
        <v>0</v>
      </c>
      <c r="Y46" s="201">
        <v>0</v>
      </c>
      <c r="Z46" s="201">
        <v>0</v>
      </c>
      <c r="AA46" s="201">
        <v>0</v>
      </c>
      <c r="AB46" s="201">
        <v>0</v>
      </c>
      <c r="AC46" s="201">
        <v>0</v>
      </c>
      <c r="AD46" s="201">
        <v>0</v>
      </c>
      <c r="AE46" s="201">
        <v>0</v>
      </c>
      <c r="AF46" s="201">
        <v>0</v>
      </c>
      <c r="AG46" s="201">
        <v>0</v>
      </c>
      <c r="AH46" s="201">
        <v>0</v>
      </c>
      <c r="AI46" s="201">
        <v>0</v>
      </c>
      <c r="AJ46" s="201">
        <v>0</v>
      </c>
      <c r="AK46" s="201">
        <v>0</v>
      </c>
      <c r="AL46" s="201">
        <v>0</v>
      </c>
      <c r="AM46" s="201">
        <v>0</v>
      </c>
      <c r="AN46" s="201">
        <v>0</v>
      </c>
      <c r="AO46" s="201">
        <v>0</v>
      </c>
      <c r="AP46" s="201">
        <v>0</v>
      </c>
      <c r="AQ46" s="201">
        <v>0</v>
      </c>
      <c r="AR46" s="201">
        <v>0</v>
      </c>
      <c r="AS46" s="201">
        <v>0</v>
      </c>
      <c r="AT46" s="201">
        <v>0</v>
      </c>
      <c r="AU46" s="201">
        <v>0</v>
      </c>
      <c r="AV46" s="201">
        <v>0</v>
      </c>
      <c r="AW46" s="201">
        <v>0</v>
      </c>
      <c r="AX46" s="201">
        <v>0</v>
      </c>
      <c r="AY46" s="201">
        <v>0</v>
      </c>
      <c r="AZ46" s="201">
        <v>0</v>
      </c>
      <c r="BA46" s="201">
        <v>0</v>
      </c>
      <c r="BB46" s="204">
        <v>0</v>
      </c>
    </row>
    <row r="47" spans="1:54">
      <c r="A47" s="86" t="s">
        <v>225</v>
      </c>
      <c r="B47" s="200" t="s">
        <v>226</v>
      </c>
      <c r="C47" s="201">
        <v>0</v>
      </c>
      <c r="D47" s="201">
        <v>0</v>
      </c>
      <c r="E47" s="201">
        <v>0</v>
      </c>
      <c r="F47" s="201">
        <v>0</v>
      </c>
      <c r="G47" s="201">
        <v>0</v>
      </c>
      <c r="H47" s="201">
        <v>0</v>
      </c>
      <c r="I47" s="201">
        <v>0</v>
      </c>
      <c r="J47" s="201">
        <v>0</v>
      </c>
      <c r="K47" s="201">
        <v>0</v>
      </c>
      <c r="L47" s="201">
        <v>0</v>
      </c>
      <c r="M47" s="201">
        <v>0</v>
      </c>
      <c r="N47" s="201">
        <v>0</v>
      </c>
      <c r="O47" s="201">
        <v>0</v>
      </c>
      <c r="P47" s="201">
        <v>0</v>
      </c>
      <c r="Q47" s="201">
        <v>0</v>
      </c>
      <c r="R47" s="201">
        <v>0</v>
      </c>
      <c r="S47" s="201">
        <v>0</v>
      </c>
      <c r="T47" s="201">
        <v>0</v>
      </c>
      <c r="U47" s="201">
        <v>0</v>
      </c>
      <c r="V47" s="201">
        <v>0</v>
      </c>
      <c r="W47" s="201">
        <v>0</v>
      </c>
      <c r="X47" s="201">
        <v>0</v>
      </c>
      <c r="Y47" s="201">
        <v>0</v>
      </c>
      <c r="Z47" s="201">
        <v>0</v>
      </c>
      <c r="AA47" s="201">
        <v>0</v>
      </c>
      <c r="AB47" s="201">
        <v>0</v>
      </c>
      <c r="AC47" s="201">
        <v>0</v>
      </c>
      <c r="AD47" s="201">
        <v>0</v>
      </c>
      <c r="AE47" s="201">
        <v>0</v>
      </c>
      <c r="AF47" s="201">
        <v>0</v>
      </c>
      <c r="AG47" s="201">
        <v>0</v>
      </c>
      <c r="AH47" s="201">
        <v>0</v>
      </c>
      <c r="AI47" s="201">
        <v>0</v>
      </c>
      <c r="AJ47" s="201">
        <v>0</v>
      </c>
      <c r="AK47" s="201">
        <v>0</v>
      </c>
      <c r="AL47" s="201">
        <v>0</v>
      </c>
      <c r="AM47" s="201">
        <v>0</v>
      </c>
      <c r="AN47" s="201">
        <v>0</v>
      </c>
      <c r="AO47" s="201">
        <v>0</v>
      </c>
      <c r="AP47" s="201">
        <v>0</v>
      </c>
      <c r="AQ47" s="201">
        <v>0</v>
      </c>
      <c r="AR47" s="201">
        <v>0</v>
      </c>
      <c r="AS47" s="201">
        <v>0</v>
      </c>
      <c r="AT47" s="201">
        <v>0</v>
      </c>
      <c r="AU47" s="201">
        <v>0</v>
      </c>
      <c r="AV47" s="201">
        <v>0</v>
      </c>
      <c r="AW47" s="201">
        <v>0</v>
      </c>
      <c r="AX47" s="201">
        <v>0</v>
      </c>
      <c r="AY47" s="201">
        <v>0</v>
      </c>
      <c r="AZ47" s="201">
        <v>0</v>
      </c>
      <c r="BA47" s="201">
        <v>0</v>
      </c>
      <c r="BB47" s="204">
        <v>0</v>
      </c>
    </row>
    <row r="48" spans="1:54">
      <c r="A48" s="86" t="s">
        <v>227</v>
      </c>
      <c r="B48" s="200" t="s">
        <v>228</v>
      </c>
      <c r="C48" s="201">
        <v>0.000329645011354168</v>
      </c>
      <c r="D48" s="201">
        <v>0.000326552588177058</v>
      </c>
      <c r="E48" s="201">
        <v>0.000204244459509834</v>
      </c>
      <c r="F48" s="201">
        <v>0</v>
      </c>
      <c r="G48" s="201">
        <v>5.31038566805019e-5</v>
      </c>
      <c r="H48" s="201">
        <v>8.65935849673333e-6</v>
      </c>
      <c r="I48" s="201">
        <v>8.12200544122387e-5</v>
      </c>
      <c r="J48" s="201">
        <v>2.92035488940748e-5</v>
      </c>
      <c r="K48" s="201">
        <v>0</v>
      </c>
      <c r="L48" s="201">
        <v>0.000119013792223229</v>
      </c>
      <c r="M48" s="201">
        <v>0</v>
      </c>
      <c r="N48" s="201">
        <v>6.46548388258726e-5</v>
      </c>
      <c r="O48" s="201">
        <v>0</v>
      </c>
      <c r="P48" s="201">
        <v>0.000666640464455098</v>
      </c>
      <c r="Q48" s="201">
        <v>0</v>
      </c>
      <c r="R48" s="201">
        <v>0.0130915400609318</v>
      </c>
      <c r="S48" s="201">
        <v>0</v>
      </c>
      <c r="T48" s="201">
        <v>0.000345453957932156</v>
      </c>
      <c r="U48" s="201">
        <v>5.59216895145025e-5</v>
      </c>
      <c r="V48" s="201">
        <v>2.23319240387853e-6</v>
      </c>
      <c r="W48" s="201">
        <v>0.000222382789870292</v>
      </c>
      <c r="X48" s="201">
        <v>0.00119624098533711</v>
      </c>
      <c r="Y48" s="201">
        <v>0.000785041107357819</v>
      </c>
      <c r="Z48" s="201">
        <v>7.83029445767922e-5</v>
      </c>
      <c r="AA48" s="201">
        <v>0</v>
      </c>
      <c r="AB48" s="201">
        <v>0.000102957030229535</v>
      </c>
      <c r="AC48" s="201">
        <v>3.93193246678343e-5</v>
      </c>
      <c r="AD48" s="201">
        <v>9.33332204341715e-6</v>
      </c>
      <c r="AE48" s="201">
        <v>0.000102947914565991</v>
      </c>
      <c r="AF48" s="201">
        <v>2.77551005500112e-6</v>
      </c>
      <c r="AG48" s="201">
        <v>2.04706950575525e-5</v>
      </c>
      <c r="AH48" s="201">
        <v>0.000156080258785554</v>
      </c>
      <c r="AI48" s="201">
        <v>2.90638770150769e-5</v>
      </c>
      <c r="AJ48" s="201">
        <v>0.000119193124165872</v>
      </c>
      <c r="AK48" s="201">
        <v>0.000209866540545147</v>
      </c>
      <c r="AL48" s="201">
        <v>0.000289800302493063</v>
      </c>
      <c r="AM48" s="201">
        <v>0.00078031899828933</v>
      </c>
      <c r="AN48" s="201">
        <v>0.000233991624735093</v>
      </c>
      <c r="AO48" s="201">
        <v>0</v>
      </c>
      <c r="AP48" s="201">
        <v>5.857945041797e-5</v>
      </c>
      <c r="AQ48" s="201">
        <v>3.62006066995895e-5</v>
      </c>
      <c r="AR48" s="201">
        <v>0.000198269212172309</v>
      </c>
      <c r="AS48" s="201">
        <v>0</v>
      </c>
      <c r="AT48" s="201">
        <v>1.50255235091357e-6</v>
      </c>
      <c r="AU48" s="201">
        <v>0</v>
      </c>
      <c r="AV48" s="201">
        <v>0</v>
      </c>
      <c r="AW48" s="201">
        <v>3.15684981294831e-5</v>
      </c>
      <c r="AX48" s="201">
        <v>1.2333356853153e-5</v>
      </c>
      <c r="AY48" s="201">
        <v>3.24904624544698e-5</v>
      </c>
      <c r="AZ48" s="201">
        <v>4.40681054920467e-6</v>
      </c>
      <c r="BA48" s="201">
        <v>1.8808054689465e-5</v>
      </c>
      <c r="BB48" s="204">
        <v>0</v>
      </c>
    </row>
    <row r="49" spans="1:54">
      <c r="A49" s="86" t="s">
        <v>229</v>
      </c>
      <c r="B49" s="200" t="s">
        <v>230</v>
      </c>
      <c r="C49" s="201">
        <v>1.60218290098381e-7</v>
      </c>
      <c r="D49" s="201">
        <v>3.89749294016485e-7</v>
      </c>
      <c r="E49" s="201">
        <v>0</v>
      </c>
      <c r="F49" s="201">
        <v>0</v>
      </c>
      <c r="G49" s="201">
        <v>1.21886464620486e-8</v>
      </c>
      <c r="H49" s="201">
        <v>2.46921833075243e-7</v>
      </c>
      <c r="I49" s="201">
        <v>1.64168819520724e-8</v>
      </c>
      <c r="J49" s="201">
        <v>1.91495171405888e-7</v>
      </c>
      <c r="K49" s="201">
        <v>0</v>
      </c>
      <c r="L49" s="201">
        <v>0</v>
      </c>
      <c r="M49" s="201">
        <v>0</v>
      </c>
      <c r="N49" s="201">
        <v>0</v>
      </c>
      <c r="O49" s="201">
        <v>0</v>
      </c>
      <c r="P49" s="201">
        <v>0</v>
      </c>
      <c r="Q49" s="201">
        <v>0</v>
      </c>
      <c r="R49" s="201">
        <v>1.7499323890759e-5</v>
      </c>
      <c r="S49" s="201">
        <v>6.60231374169259e-7</v>
      </c>
      <c r="T49" s="201">
        <v>6.75184052102314e-7</v>
      </c>
      <c r="U49" s="201">
        <v>1.17573300022711e-7</v>
      </c>
      <c r="V49" s="201">
        <v>1.36120846019078e-6</v>
      </c>
      <c r="W49" s="201">
        <v>0</v>
      </c>
      <c r="X49" s="201">
        <v>2.74245991865667e-9</v>
      </c>
      <c r="Y49" s="201">
        <v>7.77646553462281e-10</v>
      </c>
      <c r="Z49" s="201">
        <v>1.09530369514167e-7</v>
      </c>
      <c r="AA49" s="201">
        <v>0</v>
      </c>
      <c r="AB49" s="201">
        <v>0</v>
      </c>
      <c r="AC49" s="201">
        <v>0</v>
      </c>
      <c r="AD49" s="201">
        <v>0</v>
      </c>
      <c r="AE49" s="201">
        <v>0</v>
      </c>
      <c r="AF49" s="201">
        <v>1.08440179814023e-9</v>
      </c>
      <c r="AG49" s="201">
        <v>0</v>
      </c>
      <c r="AH49" s="201">
        <v>1.06759314209248e-8</v>
      </c>
      <c r="AI49" s="201">
        <v>0</v>
      </c>
      <c r="AJ49" s="201">
        <v>0</v>
      </c>
      <c r="AK49" s="201">
        <v>8.50963497639928e-7</v>
      </c>
      <c r="AL49" s="201">
        <v>2.62999902471546e-7</v>
      </c>
      <c r="AM49" s="201">
        <v>1.97110798578331e-6</v>
      </c>
      <c r="AN49" s="201">
        <v>1.6310837725636e-7</v>
      </c>
      <c r="AO49" s="201">
        <v>0</v>
      </c>
      <c r="AP49" s="201">
        <v>0</v>
      </c>
      <c r="AQ49" s="201">
        <v>3.00028862260303e-7</v>
      </c>
      <c r="AR49" s="201">
        <v>0</v>
      </c>
      <c r="AS49" s="201">
        <v>0</v>
      </c>
      <c r="AT49" s="201">
        <v>1.58047929407619e-8</v>
      </c>
      <c r="AU49" s="201">
        <v>3.56135498592135e-7</v>
      </c>
      <c r="AV49" s="201">
        <v>9.84957555335309e-9</v>
      </c>
      <c r="AW49" s="201">
        <v>9.84025573681432e-7</v>
      </c>
      <c r="AX49" s="201">
        <v>1.9246973041256e-6</v>
      </c>
      <c r="AY49" s="201">
        <v>1.87194956867042e-7</v>
      </c>
      <c r="AZ49" s="201">
        <v>4.21644995857742e-7</v>
      </c>
      <c r="BA49" s="201">
        <v>6.31707458359871e-7</v>
      </c>
      <c r="BB49" s="204">
        <v>0</v>
      </c>
    </row>
    <row r="50" spans="1:54">
      <c r="A50" s="86" t="s">
        <v>231</v>
      </c>
      <c r="B50" s="200" t="s">
        <v>232</v>
      </c>
      <c r="C50" s="201">
        <v>0.00722875930936713</v>
      </c>
      <c r="D50" s="201">
        <v>0.00937877691647674</v>
      </c>
      <c r="E50" s="201">
        <v>0.00200778851720057</v>
      </c>
      <c r="F50" s="201">
        <v>0</v>
      </c>
      <c r="G50" s="201">
        <v>0.00147766964240406</v>
      </c>
      <c r="H50" s="201">
        <v>0</v>
      </c>
      <c r="I50" s="201">
        <v>0.00223945060805352</v>
      </c>
      <c r="J50" s="201">
        <v>4.69187355702842e-5</v>
      </c>
      <c r="K50" s="201">
        <v>0</v>
      </c>
      <c r="L50" s="201">
        <v>0.0016048569972268</v>
      </c>
      <c r="M50" s="201">
        <v>0</v>
      </c>
      <c r="N50" s="201">
        <v>0.00243622899902634</v>
      </c>
      <c r="O50" s="201">
        <v>0</v>
      </c>
      <c r="P50" s="201">
        <v>0.0126729536391697</v>
      </c>
      <c r="Q50" s="201">
        <v>0.000233697293534796</v>
      </c>
      <c r="R50" s="201">
        <v>0</v>
      </c>
      <c r="S50" s="201">
        <v>9.18158732404828e-5</v>
      </c>
      <c r="T50" s="201">
        <v>0.144951959377689</v>
      </c>
      <c r="U50" s="201">
        <v>0.0320292966690547</v>
      </c>
      <c r="V50" s="201">
        <v>0.00326363475464568</v>
      </c>
      <c r="W50" s="201">
        <v>0.00221167415630327</v>
      </c>
      <c r="X50" s="201">
        <v>0.0107380863190148</v>
      </c>
      <c r="Y50" s="201">
        <v>0.00241860033930415</v>
      </c>
      <c r="Z50" s="201">
        <v>0.00109007623971455</v>
      </c>
      <c r="AA50" s="201">
        <v>0</v>
      </c>
      <c r="AB50" s="201">
        <v>0.00136395638044758</v>
      </c>
      <c r="AC50" s="201">
        <v>1.72510350961362e-5</v>
      </c>
      <c r="AD50" s="201">
        <v>1.80353047568806e-5</v>
      </c>
      <c r="AE50" s="201">
        <v>0</v>
      </c>
      <c r="AF50" s="201">
        <v>7.09870989911885e-5</v>
      </c>
      <c r="AG50" s="201">
        <v>0.0015136734440239</v>
      </c>
      <c r="AH50" s="201">
        <v>2.37057504604191e-5</v>
      </c>
      <c r="AI50" s="201">
        <v>0.000192508012952694</v>
      </c>
      <c r="AJ50" s="201">
        <v>0.00408373550705777</v>
      </c>
      <c r="AK50" s="201">
        <v>1.29106284061009e-6</v>
      </c>
      <c r="AL50" s="201">
        <v>0.000482574000115349</v>
      </c>
      <c r="AM50" s="201">
        <v>2.72899235595976e-6</v>
      </c>
      <c r="AN50" s="201">
        <v>0</v>
      </c>
      <c r="AO50" s="201">
        <v>0</v>
      </c>
      <c r="AP50" s="201">
        <v>0</v>
      </c>
      <c r="AQ50" s="201">
        <v>0</v>
      </c>
      <c r="AR50" s="201">
        <v>0</v>
      </c>
      <c r="AS50" s="201">
        <v>0</v>
      </c>
      <c r="AT50" s="201">
        <v>0</v>
      </c>
      <c r="AU50" s="201">
        <v>0</v>
      </c>
      <c r="AV50" s="201">
        <v>0</v>
      </c>
      <c r="AW50" s="201">
        <v>9.15634874008394e-6</v>
      </c>
      <c r="AX50" s="201">
        <v>0</v>
      </c>
      <c r="AY50" s="201">
        <v>3.35820242716814e-5</v>
      </c>
      <c r="AZ50" s="201">
        <v>0.000122696167598928</v>
      </c>
      <c r="BA50" s="201">
        <v>0.0010513102548385</v>
      </c>
      <c r="BB50" s="204">
        <v>0</v>
      </c>
    </row>
    <row r="51" spans="1:54">
      <c r="A51" s="86" t="s">
        <v>233</v>
      </c>
      <c r="B51" s="200" t="s">
        <v>234</v>
      </c>
      <c r="C51" s="201">
        <v>0.0143545412416132</v>
      </c>
      <c r="D51" s="201">
        <v>0.00762250260721355</v>
      </c>
      <c r="E51" s="201">
        <v>0.00230942344992549</v>
      </c>
      <c r="F51" s="201">
        <v>0</v>
      </c>
      <c r="G51" s="201">
        <v>0</v>
      </c>
      <c r="H51" s="201">
        <v>0</v>
      </c>
      <c r="I51" s="201">
        <v>1.65560430739123e-6</v>
      </c>
      <c r="J51" s="201">
        <v>0</v>
      </c>
      <c r="K51" s="201">
        <v>0</v>
      </c>
      <c r="L51" s="201">
        <v>0</v>
      </c>
      <c r="M51" s="201">
        <v>0</v>
      </c>
      <c r="N51" s="201">
        <v>0</v>
      </c>
      <c r="O51" s="201">
        <v>0</v>
      </c>
      <c r="P51" s="201">
        <v>0</v>
      </c>
      <c r="Q51" s="201">
        <v>0</v>
      </c>
      <c r="R51" s="201">
        <v>0</v>
      </c>
      <c r="S51" s="201">
        <v>0</v>
      </c>
      <c r="T51" s="201">
        <v>0.00343588887898698</v>
      </c>
      <c r="U51" s="201">
        <v>0.000100135521616782</v>
      </c>
      <c r="V51" s="201">
        <v>0</v>
      </c>
      <c r="W51" s="201">
        <v>0</v>
      </c>
      <c r="X51" s="201">
        <v>0</v>
      </c>
      <c r="Y51" s="201">
        <v>0</v>
      </c>
      <c r="Z51" s="201">
        <v>0</v>
      </c>
      <c r="AA51" s="201">
        <v>0</v>
      </c>
      <c r="AB51" s="201">
        <v>0</v>
      </c>
      <c r="AC51" s="201">
        <v>0</v>
      </c>
      <c r="AD51" s="201">
        <v>0</v>
      </c>
      <c r="AE51" s="201">
        <v>0</v>
      </c>
      <c r="AF51" s="201">
        <v>0</v>
      </c>
      <c r="AG51" s="201">
        <v>0</v>
      </c>
      <c r="AH51" s="201">
        <v>0</v>
      </c>
      <c r="AI51" s="201">
        <v>0</v>
      </c>
      <c r="AJ51" s="201">
        <v>0</v>
      </c>
      <c r="AK51" s="201">
        <v>0</v>
      </c>
      <c r="AL51" s="201">
        <v>0</v>
      </c>
      <c r="AM51" s="201">
        <v>0</v>
      </c>
      <c r="AN51" s="201">
        <v>0</v>
      </c>
      <c r="AO51" s="201">
        <v>0</v>
      </c>
      <c r="AP51" s="201">
        <v>0</v>
      </c>
      <c r="AQ51" s="201">
        <v>0</v>
      </c>
      <c r="AR51" s="201">
        <v>0</v>
      </c>
      <c r="AS51" s="201">
        <v>0</v>
      </c>
      <c r="AT51" s="201">
        <v>0</v>
      </c>
      <c r="AU51" s="201">
        <v>0</v>
      </c>
      <c r="AV51" s="201">
        <v>0</v>
      </c>
      <c r="AW51" s="201">
        <v>0</v>
      </c>
      <c r="AX51" s="201">
        <v>0</v>
      </c>
      <c r="AY51" s="201">
        <v>0</v>
      </c>
      <c r="AZ51" s="201">
        <v>0</v>
      </c>
      <c r="BA51" s="201">
        <v>0</v>
      </c>
      <c r="BB51" s="204">
        <v>0</v>
      </c>
    </row>
    <row r="52" spans="1:54">
      <c r="A52" s="86" t="s">
        <v>235</v>
      </c>
      <c r="B52" s="200" t="s">
        <v>236</v>
      </c>
      <c r="C52" s="201">
        <v>0</v>
      </c>
      <c r="D52" s="201">
        <v>6.41607115008121e-6</v>
      </c>
      <c r="E52" s="201">
        <v>0</v>
      </c>
      <c r="F52" s="201">
        <v>0</v>
      </c>
      <c r="G52" s="201">
        <v>0</v>
      </c>
      <c r="H52" s="201">
        <v>0.000473267353662689</v>
      </c>
      <c r="I52" s="201">
        <v>0.000291039591978096</v>
      </c>
      <c r="J52" s="201">
        <v>0.000116546277219396</v>
      </c>
      <c r="K52" s="201">
        <v>0</v>
      </c>
      <c r="L52" s="201">
        <v>0.0050829146002395</v>
      </c>
      <c r="M52" s="201">
        <v>0.000519794440318047</v>
      </c>
      <c r="N52" s="201">
        <v>0.00399345608154868</v>
      </c>
      <c r="O52" s="201">
        <v>0</v>
      </c>
      <c r="P52" s="201">
        <v>0.00277793612852456</v>
      </c>
      <c r="Q52" s="201">
        <v>0</v>
      </c>
      <c r="R52" s="201">
        <v>0</v>
      </c>
      <c r="S52" s="201">
        <v>0.000474324068344727</v>
      </c>
      <c r="T52" s="201">
        <v>0.0174612570221109</v>
      </c>
      <c r="U52" s="201">
        <v>0.025633424017294</v>
      </c>
      <c r="V52" s="201">
        <v>0.0158748747207243</v>
      </c>
      <c r="W52" s="201">
        <v>0.00541951083638848</v>
      </c>
      <c r="X52" s="201">
        <v>0</v>
      </c>
      <c r="Y52" s="201">
        <v>0.00150261497236153</v>
      </c>
      <c r="Z52" s="201">
        <v>0.000367573168564698</v>
      </c>
      <c r="AA52" s="201">
        <v>0</v>
      </c>
      <c r="AB52" s="201">
        <v>0.000364823261734271</v>
      </c>
      <c r="AC52" s="201">
        <v>3.86609562932849e-6</v>
      </c>
      <c r="AD52" s="201">
        <v>2.29997417834394e-5</v>
      </c>
      <c r="AE52" s="201">
        <v>0</v>
      </c>
      <c r="AF52" s="201">
        <v>2.92589131605016e-6</v>
      </c>
      <c r="AG52" s="201">
        <v>0.000397231725425535</v>
      </c>
      <c r="AH52" s="201">
        <v>0</v>
      </c>
      <c r="AI52" s="201">
        <v>8.59704619243676e-7</v>
      </c>
      <c r="AJ52" s="201">
        <v>0.000570015151511631</v>
      </c>
      <c r="AK52" s="201">
        <v>0</v>
      </c>
      <c r="AL52" s="201">
        <v>1.14414897085395e-5</v>
      </c>
      <c r="AM52" s="201">
        <v>0</v>
      </c>
      <c r="AN52" s="201">
        <v>0</v>
      </c>
      <c r="AO52" s="201">
        <v>0</v>
      </c>
      <c r="AP52" s="201">
        <v>0</v>
      </c>
      <c r="AQ52" s="201">
        <v>0</v>
      </c>
      <c r="AR52" s="201">
        <v>0</v>
      </c>
      <c r="AS52" s="201">
        <v>0</v>
      </c>
      <c r="AT52" s="201">
        <v>0</v>
      </c>
      <c r="AU52" s="201">
        <v>0</v>
      </c>
      <c r="AV52" s="201">
        <v>0</v>
      </c>
      <c r="AW52" s="201">
        <v>1.07535960354454e-5</v>
      </c>
      <c r="AX52" s="201">
        <v>0</v>
      </c>
      <c r="AY52" s="201">
        <v>2.42064407840088e-5</v>
      </c>
      <c r="AZ52" s="201">
        <v>3.9429079099537e-5</v>
      </c>
      <c r="BA52" s="201">
        <v>0</v>
      </c>
      <c r="BB52" s="204">
        <v>0</v>
      </c>
    </row>
    <row r="53" spans="1:54">
      <c r="A53" s="86" t="s">
        <v>237</v>
      </c>
      <c r="B53" s="200" t="s">
        <v>238</v>
      </c>
      <c r="C53" s="201">
        <v>0</v>
      </c>
      <c r="D53" s="201">
        <v>0</v>
      </c>
      <c r="E53" s="201">
        <v>0</v>
      </c>
      <c r="F53" s="201">
        <v>0</v>
      </c>
      <c r="G53" s="201">
        <v>0</v>
      </c>
      <c r="H53" s="201">
        <v>1.27402870727924e-6</v>
      </c>
      <c r="I53" s="201">
        <v>3.65566158750822e-6</v>
      </c>
      <c r="J53" s="201">
        <v>0</v>
      </c>
      <c r="K53" s="201">
        <v>0.000287214108371958</v>
      </c>
      <c r="L53" s="201">
        <v>0.0119026893488021</v>
      </c>
      <c r="M53" s="201">
        <v>0</v>
      </c>
      <c r="N53" s="201">
        <v>0.0053172876980493</v>
      </c>
      <c r="O53" s="201">
        <v>0.00522235467429037</v>
      </c>
      <c r="P53" s="201">
        <v>0.00199196908663781</v>
      </c>
      <c r="Q53" s="201">
        <v>0.000313497004393672</v>
      </c>
      <c r="R53" s="201">
        <v>0</v>
      </c>
      <c r="S53" s="201">
        <v>0</v>
      </c>
      <c r="T53" s="201">
        <v>0.00439860818404449</v>
      </c>
      <c r="U53" s="201">
        <v>0.00713989496335613</v>
      </c>
      <c r="V53" s="201">
        <v>0.000412273155676424</v>
      </c>
      <c r="W53" s="201">
        <v>0.0326729446828128</v>
      </c>
      <c r="X53" s="201">
        <v>0.00404687190479102</v>
      </c>
      <c r="Y53" s="201">
        <v>0.000208333154549894</v>
      </c>
      <c r="Z53" s="201">
        <v>0.00156367443128396</v>
      </c>
      <c r="AA53" s="201">
        <v>0.00092849050905942</v>
      </c>
      <c r="AB53" s="201">
        <v>0.0051329699718917</v>
      </c>
      <c r="AC53" s="201">
        <v>0.000213394103074023</v>
      </c>
      <c r="AD53" s="201">
        <v>7.54614491185005e-5</v>
      </c>
      <c r="AE53" s="201">
        <v>0.00278782555046969</v>
      </c>
      <c r="AF53" s="201">
        <v>0.00105941322753303</v>
      </c>
      <c r="AG53" s="201">
        <v>0.00382349495783446</v>
      </c>
      <c r="AH53" s="201">
        <v>0</v>
      </c>
      <c r="AI53" s="201">
        <v>0</v>
      </c>
      <c r="AJ53" s="201">
        <v>0</v>
      </c>
      <c r="AK53" s="201">
        <v>0</v>
      </c>
      <c r="AL53" s="201">
        <v>0</v>
      </c>
      <c r="AM53" s="201">
        <v>0</v>
      </c>
      <c r="AN53" s="201">
        <v>0</v>
      </c>
      <c r="AO53" s="201">
        <v>0</v>
      </c>
      <c r="AP53" s="201">
        <v>0</v>
      </c>
      <c r="AQ53" s="201">
        <v>0</v>
      </c>
      <c r="AR53" s="201">
        <v>0</v>
      </c>
      <c r="AS53" s="201">
        <v>0</v>
      </c>
      <c r="AT53" s="201">
        <v>0</v>
      </c>
      <c r="AU53" s="201">
        <v>0</v>
      </c>
      <c r="AV53" s="201">
        <v>0</v>
      </c>
      <c r="AW53" s="201">
        <v>3.81886983775074e-6</v>
      </c>
      <c r="AX53" s="201">
        <v>0</v>
      </c>
      <c r="AY53" s="201">
        <v>0</v>
      </c>
      <c r="AZ53" s="201">
        <v>0</v>
      </c>
      <c r="BA53" s="201">
        <v>0</v>
      </c>
      <c r="BB53" s="204">
        <v>0</v>
      </c>
    </row>
    <row r="54" spans="1:54">
      <c r="A54" s="86" t="s">
        <v>239</v>
      </c>
      <c r="B54" s="200" t="s">
        <v>240</v>
      </c>
      <c r="C54" s="201">
        <v>0.00267963337947788</v>
      </c>
      <c r="D54" s="201">
        <v>0.000613694478455156</v>
      </c>
      <c r="E54" s="201">
        <v>0.000150133864389421</v>
      </c>
      <c r="F54" s="201">
        <v>0</v>
      </c>
      <c r="G54" s="201">
        <v>0</v>
      </c>
      <c r="H54" s="201">
        <v>0</v>
      </c>
      <c r="I54" s="201">
        <v>2.50868344828523e-7</v>
      </c>
      <c r="J54" s="201">
        <v>0</v>
      </c>
      <c r="K54" s="201">
        <v>0</v>
      </c>
      <c r="L54" s="201">
        <v>0</v>
      </c>
      <c r="M54" s="201">
        <v>0</v>
      </c>
      <c r="N54" s="201">
        <v>0</v>
      </c>
      <c r="O54" s="201">
        <v>0</v>
      </c>
      <c r="P54" s="201">
        <v>0</v>
      </c>
      <c r="Q54" s="201">
        <v>0</v>
      </c>
      <c r="R54" s="201">
        <v>0</v>
      </c>
      <c r="S54" s="201">
        <v>0</v>
      </c>
      <c r="T54" s="201">
        <v>0</v>
      </c>
      <c r="U54" s="201">
        <v>0.00632789553689209</v>
      </c>
      <c r="V54" s="201">
        <v>0</v>
      </c>
      <c r="W54" s="201">
        <v>0</v>
      </c>
      <c r="X54" s="201">
        <v>0</v>
      </c>
      <c r="Y54" s="201">
        <v>0</v>
      </c>
      <c r="Z54" s="201">
        <v>4.37260008912888e-5</v>
      </c>
      <c r="AA54" s="201">
        <v>0</v>
      </c>
      <c r="AB54" s="201">
        <v>0</v>
      </c>
      <c r="AC54" s="201">
        <v>0</v>
      </c>
      <c r="AD54" s="201">
        <v>0</v>
      </c>
      <c r="AE54" s="201">
        <v>0</v>
      </c>
      <c r="AF54" s="201">
        <v>0</v>
      </c>
      <c r="AG54" s="201">
        <v>0</v>
      </c>
      <c r="AH54" s="201">
        <v>0</v>
      </c>
      <c r="AI54" s="201">
        <v>0</v>
      </c>
      <c r="AJ54" s="201">
        <v>0</v>
      </c>
      <c r="AK54" s="201">
        <v>0</v>
      </c>
      <c r="AL54" s="201">
        <v>0</v>
      </c>
      <c r="AM54" s="201">
        <v>0</v>
      </c>
      <c r="AN54" s="201">
        <v>0</v>
      </c>
      <c r="AO54" s="201">
        <v>0</v>
      </c>
      <c r="AP54" s="201">
        <v>0</v>
      </c>
      <c r="AQ54" s="201">
        <v>2.11677075356337e-5</v>
      </c>
      <c r="AR54" s="201">
        <v>0</v>
      </c>
      <c r="AS54" s="201">
        <v>0</v>
      </c>
      <c r="AT54" s="201">
        <v>0</v>
      </c>
      <c r="AU54" s="201">
        <v>0</v>
      </c>
      <c r="AV54" s="201">
        <v>0</v>
      </c>
      <c r="AW54" s="201">
        <v>4.09579792249005e-6</v>
      </c>
      <c r="AX54" s="201">
        <v>9.92028234987258e-5</v>
      </c>
      <c r="AY54" s="201">
        <v>0</v>
      </c>
      <c r="AZ54" s="201">
        <v>0</v>
      </c>
      <c r="BA54" s="201">
        <v>1.36370937498328e-5</v>
      </c>
      <c r="BB54" s="204">
        <v>0</v>
      </c>
    </row>
    <row r="55" spans="1:54">
      <c r="A55" s="86" t="s">
        <v>241</v>
      </c>
      <c r="B55" s="200" t="s">
        <v>242</v>
      </c>
      <c r="C55" s="201">
        <v>2.32713588542463e-6</v>
      </c>
      <c r="D55" s="201">
        <v>0</v>
      </c>
      <c r="E55" s="201">
        <v>1.59360021478661e-5</v>
      </c>
      <c r="F55" s="201">
        <v>0</v>
      </c>
      <c r="G55" s="201">
        <v>0</v>
      </c>
      <c r="H55" s="201">
        <v>0</v>
      </c>
      <c r="I55" s="201">
        <v>4.75415250673293e-6</v>
      </c>
      <c r="J55" s="201">
        <v>0</v>
      </c>
      <c r="K55" s="201">
        <v>0</v>
      </c>
      <c r="L55" s="201">
        <v>4.38751158341568e-5</v>
      </c>
      <c r="M55" s="201">
        <v>2.65462341200123e-5</v>
      </c>
      <c r="N55" s="201">
        <v>8.75056947775378e-5</v>
      </c>
      <c r="O55" s="201">
        <v>0.000485599325262585</v>
      </c>
      <c r="P55" s="201">
        <v>0.000400483143498659</v>
      </c>
      <c r="Q55" s="201">
        <v>0.00185244505798857</v>
      </c>
      <c r="R55" s="201">
        <v>0</v>
      </c>
      <c r="S55" s="201">
        <v>0</v>
      </c>
      <c r="T55" s="201">
        <v>0</v>
      </c>
      <c r="U55" s="201">
        <v>3.51319761260574e-5</v>
      </c>
      <c r="V55" s="201">
        <v>0</v>
      </c>
      <c r="W55" s="201">
        <v>0.000572181418716876</v>
      </c>
      <c r="X55" s="201">
        <v>0.000471781465005703</v>
      </c>
      <c r="Y55" s="201">
        <v>0</v>
      </c>
      <c r="Z55" s="201">
        <v>0.000183972051251337</v>
      </c>
      <c r="AA55" s="201">
        <v>3.55987176941174e-5</v>
      </c>
      <c r="AB55" s="201">
        <v>7.06826501029337e-6</v>
      </c>
      <c r="AC55" s="201">
        <v>1.02090689589347e-5</v>
      </c>
      <c r="AD55" s="201">
        <v>0.000167358383677155</v>
      </c>
      <c r="AE55" s="201">
        <v>0.0001067880978129</v>
      </c>
      <c r="AF55" s="201">
        <v>0.000102854684027935</v>
      </c>
      <c r="AG55" s="201">
        <v>8.56504001051259e-5</v>
      </c>
      <c r="AH55" s="201">
        <v>0.000218445042477848</v>
      </c>
      <c r="AI55" s="201">
        <v>0</v>
      </c>
      <c r="AJ55" s="201">
        <v>0</v>
      </c>
      <c r="AK55" s="201">
        <v>0.000660759743673081</v>
      </c>
      <c r="AL55" s="201">
        <v>5.67840808948838e-5</v>
      </c>
      <c r="AM55" s="201">
        <v>4.10526909569765e-5</v>
      </c>
      <c r="AN55" s="201">
        <v>0</v>
      </c>
      <c r="AO55" s="201">
        <v>0</v>
      </c>
      <c r="AP55" s="201">
        <v>0</v>
      </c>
      <c r="AQ55" s="201">
        <v>0</v>
      </c>
      <c r="AR55" s="201">
        <v>0</v>
      </c>
      <c r="AS55" s="201">
        <v>0</v>
      </c>
      <c r="AT55" s="201">
        <v>1.3727054077364e-5</v>
      </c>
      <c r="AU55" s="201">
        <v>1.65681618997395e-6</v>
      </c>
      <c r="AV55" s="201">
        <v>1.28149855352888e-5</v>
      </c>
      <c r="AW55" s="201">
        <v>7.78824952341438e-7</v>
      </c>
      <c r="AX55" s="201">
        <v>2.28772509611493e-6</v>
      </c>
      <c r="AY55" s="201">
        <v>2.19087344478628e-6</v>
      </c>
      <c r="AZ55" s="201">
        <v>0</v>
      </c>
      <c r="BA55" s="201">
        <v>1.36337426172184e-5</v>
      </c>
      <c r="BB55" s="204">
        <v>0</v>
      </c>
    </row>
    <row r="56" spans="1:54">
      <c r="A56" s="86" t="s">
        <v>243</v>
      </c>
      <c r="B56" s="200" t="s">
        <v>244</v>
      </c>
      <c r="C56" s="201">
        <v>0</v>
      </c>
      <c r="D56" s="201">
        <v>1.61212291881677e-5</v>
      </c>
      <c r="E56" s="201">
        <v>0</v>
      </c>
      <c r="F56" s="201">
        <v>0</v>
      </c>
      <c r="G56" s="201">
        <v>0.0119055893884712</v>
      </c>
      <c r="H56" s="201">
        <v>0.000510702805730048</v>
      </c>
      <c r="I56" s="201">
        <v>0.00161970561647628</v>
      </c>
      <c r="J56" s="201">
        <v>0.000322230368423937</v>
      </c>
      <c r="K56" s="201">
        <v>4.3979246934764e-5</v>
      </c>
      <c r="L56" s="201">
        <v>0.00034726047129048</v>
      </c>
      <c r="M56" s="201">
        <v>0</v>
      </c>
      <c r="N56" s="201">
        <v>0.000334409053071032</v>
      </c>
      <c r="O56" s="201">
        <v>0.00257764853642581</v>
      </c>
      <c r="P56" s="201">
        <v>0.00054577060447886</v>
      </c>
      <c r="Q56" s="201">
        <v>0.00170380444638076</v>
      </c>
      <c r="R56" s="201">
        <v>0.000122225148546556</v>
      </c>
      <c r="S56" s="201">
        <v>0.000512518831442998</v>
      </c>
      <c r="T56" s="201">
        <v>0.00106858927734103</v>
      </c>
      <c r="U56" s="201">
        <v>0.00683172137464642</v>
      </c>
      <c r="V56" s="201">
        <v>0.00409325844482884</v>
      </c>
      <c r="W56" s="201">
        <v>0.00175799852288589</v>
      </c>
      <c r="X56" s="201">
        <v>0.000795633390050237</v>
      </c>
      <c r="Y56" s="201">
        <v>0.000546790085079372</v>
      </c>
      <c r="Z56" s="201">
        <v>0.000236623424498977</v>
      </c>
      <c r="AA56" s="201">
        <v>7.4462507467992e-6</v>
      </c>
      <c r="AB56" s="201">
        <v>0.000202185706812361</v>
      </c>
      <c r="AC56" s="201">
        <v>9.31053575089095e-5</v>
      </c>
      <c r="AD56" s="201">
        <v>4.74464186267771e-5</v>
      </c>
      <c r="AE56" s="201">
        <v>2.11558744853927e-5</v>
      </c>
      <c r="AF56" s="201">
        <v>6.19124032386535e-6</v>
      </c>
      <c r="AG56" s="201">
        <v>0.000703447476001216</v>
      </c>
      <c r="AH56" s="201">
        <v>0.000298123646407069</v>
      </c>
      <c r="AI56" s="201">
        <v>4.39817304485563e-6</v>
      </c>
      <c r="AJ56" s="201">
        <v>0.00037362087725397</v>
      </c>
      <c r="AK56" s="201">
        <v>7.99906177360113e-5</v>
      </c>
      <c r="AL56" s="201">
        <v>0.000172746050941155</v>
      </c>
      <c r="AM56" s="201">
        <v>1.67332947802644e-7</v>
      </c>
      <c r="AN56" s="201">
        <v>0</v>
      </c>
      <c r="AO56" s="201">
        <v>0</v>
      </c>
      <c r="AP56" s="201">
        <v>6.81297284558394e-5</v>
      </c>
      <c r="AQ56" s="201">
        <v>0</v>
      </c>
      <c r="AR56" s="201">
        <v>0</v>
      </c>
      <c r="AS56" s="201">
        <v>0</v>
      </c>
      <c r="AT56" s="201">
        <v>0</v>
      </c>
      <c r="AU56" s="201">
        <v>9.92215414133549e-6</v>
      </c>
      <c r="AV56" s="201">
        <v>3.46067795393292e-6</v>
      </c>
      <c r="AW56" s="201">
        <v>5.66258611824364e-6</v>
      </c>
      <c r="AX56" s="201">
        <v>3.2013037519266e-5</v>
      </c>
      <c r="AY56" s="201">
        <v>0.000112546460743722</v>
      </c>
      <c r="AZ56" s="201">
        <v>0</v>
      </c>
      <c r="BA56" s="201">
        <v>2.27840078229171e-5</v>
      </c>
      <c r="BB56" s="204">
        <v>0</v>
      </c>
    </row>
    <row r="57" spans="1:54">
      <c r="A57" s="86" t="s">
        <v>245</v>
      </c>
      <c r="B57" s="200" t="s">
        <v>246</v>
      </c>
      <c r="C57" s="201">
        <v>0</v>
      </c>
      <c r="D57" s="201">
        <v>0</v>
      </c>
      <c r="E57" s="201">
        <v>0</v>
      </c>
      <c r="F57" s="201">
        <v>2.32944749889856e-6</v>
      </c>
      <c r="G57" s="201">
        <v>0</v>
      </c>
      <c r="H57" s="201">
        <v>1.95457894039813e-6</v>
      </c>
      <c r="I57" s="201">
        <v>2.81506455653576e-6</v>
      </c>
      <c r="J57" s="201">
        <v>4.56530286237034e-6</v>
      </c>
      <c r="K57" s="201">
        <v>0</v>
      </c>
      <c r="L57" s="201">
        <v>5.04287158246264e-6</v>
      </c>
      <c r="M57" s="201">
        <v>3.46862313731642e-6</v>
      </c>
      <c r="N57" s="201">
        <v>0</v>
      </c>
      <c r="O57" s="201">
        <v>6.62525514100112e-6</v>
      </c>
      <c r="P57" s="201">
        <v>2.87923701000969e-6</v>
      </c>
      <c r="Q57" s="201">
        <v>0</v>
      </c>
      <c r="R57" s="201">
        <v>7.30290005522768e-7</v>
      </c>
      <c r="S57" s="201">
        <v>0</v>
      </c>
      <c r="T57" s="201">
        <v>4.27359495087861e-6</v>
      </c>
      <c r="U57" s="201">
        <v>0.000133312245505531</v>
      </c>
      <c r="V57" s="201">
        <v>1.26054092522847e-5</v>
      </c>
      <c r="W57" s="201">
        <v>2.74569099196959e-6</v>
      </c>
      <c r="X57" s="201">
        <v>7.16342375735247e-6</v>
      </c>
      <c r="Y57" s="201">
        <v>2.44033675273747e-6</v>
      </c>
      <c r="Z57" s="201">
        <v>2.88243131166364e-5</v>
      </c>
      <c r="AA57" s="201">
        <v>4.42708423108843e-6</v>
      </c>
      <c r="AB57" s="201">
        <v>1.76522325294443e-7</v>
      </c>
      <c r="AC57" s="201">
        <v>5.05052710550297e-7</v>
      </c>
      <c r="AD57" s="201">
        <v>1.86677926578477e-7</v>
      </c>
      <c r="AE57" s="201">
        <v>2.59956965958547e-6</v>
      </c>
      <c r="AF57" s="201">
        <v>0</v>
      </c>
      <c r="AG57" s="201">
        <v>0</v>
      </c>
      <c r="AH57" s="201">
        <v>0</v>
      </c>
      <c r="AI57" s="201">
        <v>2.07218317152771e-7</v>
      </c>
      <c r="AJ57" s="201">
        <v>4.69661982620246e-6</v>
      </c>
      <c r="AK57" s="201">
        <v>8.54272558596672e-7</v>
      </c>
      <c r="AL57" s="201">
        <v>8.08057780935952e-6</v>
      </c>
      <c r="AM57" s="201">
        <v>9.77334652897457e-6</v>
      </c>
      <c r="AN57" s="201">
        <v>2.16773426520597e-6</v>
      </c>
      <c r="AO57" s="201">
        <v>0</v>
      </c>
      <c r="AP57" s="201">
        <v>9.96757315464035e-6</v>
      </c>
      <c r="AQ57" s="201">
        <v>1.8891003359728e-5</v>
      </c>
      <c r="AR57" s="201">
        <v>3.37905958377442e-6</v>
      </c>
      <c r="AS57" s="201">
        <v>3.07910186893703e-6</v>
      </c>
      <c r="AT57" s="201">
        <v>1.88600753814091e-6</v>
      </c>
      <c r="AU57" s="201">
        <v>5.4664084869366e-7</v>
      </c>
      <c r="AV57" s="201">
        <v>0</v>
      </c>
      <c r="AW57" s="201">
        <v>1.11690692695719e-5</v>
      </c>
      <c r="AX57" s="201">
        <v>3.67632571456629e-5</v>
      </c>
      <c r="AY57" s="201">
        <v>1.72727492037201e-6</v>
      </c>
      <c r="AZ57" s="201">
        <v>7.99319188887162e-6</v>
      </c>
      <c r="BA57" s="201">
        <v>7.39217390515689e-5</v>
      </c>
      <c r="BB57" s="204">
        <v>0</v>
      </c>
    </row>
    <row r="58" spans="1:54">
      <c r="A58" s="86" t="s">
        <v>247</v>
      </c>
      <c r="B58" s="200" t="s">
        <v>248</v>
      </c>
      <c r="C58" s="201">
        <v>1.71381840992759e-6</v>
      </c>
      <c r="D58" s="201">
        <v>1.89648998173006e-5</v>
      </c>
      <c r="E58" s="201">
        <v>1.48549208872896e-6</v>
      </c>
      <c r="F58" s="201">
        <v>0</v>
      </c>
      <c r="G58" s="201">
        <v>0</v>
      </c>
      <c r="H58" s="201">
        <v>0</v>
      </c>
      <c r="I58" s="201">
        <v>7.27814199183014e-6</v>
      </c>
      <c r="J58" s="201">
        <v>0</v>
      </c>
      <c r="K58" s="201">
        <v>0</v>
      </c>
      <c r="L58" s="201">
        <v>0</v>
      </c>
      <c r="M58" s="201">
        <v>0</v>
      </c>
      <c r="N58" s="201">
        <v>0</v>
      </c>
      <c r="O58" s="201">
        <v>0</v>
      </c>
      <c r="P58" s="201">
        <v>0</v>
      </c>
      <c r="Q58" s="201">
        <v>0</v>
      </c>
      <c r="R58" s="201">
        <v>0</v>
      </c>
      <c r="S58" s="201">
        <v>0</v>
      </c>
      <c r="T58" s="201">
        <v>3.12895567684237e-6</v>
      </c>
      <c r="U58" s="201">
        <v>3.77620589449397e-5</v>
      </c>
      <c r="V58" s="201">
        <v>0.00427499948766484</v>
      </c>
      <c r="W58" s="201">
        <v>0</v>
      </c>
      <c r="X58" s="201">
        <v>0</v>
      </c>
      <c r="Y58" s="201">
        <v>0</v>
      </c>
      <c r="Z58" s="201">
        <v>0</v>
      </c>
      <c r="AA58" s="201">
        <v>0</v>
      </c>
      <c r="AB58" s="201">
        <v>0</v>
      </c>
      <c r="AC58" s="201">
        <v>0</v>
      </c>
      <c r="AD58" s="201">
        <v>0</v>
      </c>
      <c r="AE58" s="201">
        <v>0</v>
      </c>
      <c r="AF58" s="201">
        <v>0</v>
      </c>
      <c r="AG58" s="201">
        <v>0</v>
      </c>
      <c r="AH58" s="201">
        <v>0</v>
      </c>
      <c r="AI58" s="201">
        <v>0</v>
      </c>
      <c r="AJ58" s="201">
        <v>0</v>
      </c>
      <c r="AK58" s="201">
        <v>0</v>
      </c>
      <c r="AL58" s="201">
        <v>5.24973331584937e-6</v>
      </c>
      <c r="AM58" s="201">
        <v>0</v>
      </c>
      <c r="AN58" s="201">
        <v>0</v>
      </c>
      <c r="AO58" s="201">
        <v>0</v>
      </c>
      <c r="AP58" s="201">
        <v>0</v>
      </c>
      <c r="AQ58" s="201">
        <v>0</v>
      </c>
      <c r="AR58" s="201">
        <v>0</v>
      </c>
      <c r="AS58" s="201">
        <v>0</v>
      </c>
      <c r="AT58" s="201">
        <v>0</v>
      </c>
      <c r="AU58" s="201">
        <v>0</v>
      </c>
      <c r="AV58" s="201">
        <v>0</v>
      </c>
      <c r="AW58" s="201">
        <v>4.15520154182644e-7</v>
      </c>
      <c r="AX58" s="201">
        <v>0</v>
      </c>
      <c r="AY58" s="201">
        <v>3.20442872405904e-5</v>
      </c>
      <c r="AZ58" s="201">
        <v>0.000224741199878391</v>
      </c>
      <c r="BA58" s="201">
        <v>1.53990620174402e-5</v>
      </c>
      <c r="BB58" s="204">
        <v>0</v>
      </c>
    </row>
    <row r="59" spans="1:54">
      <c r="A59" s="86" t="s">
        <v>249</v>
      </c>
      <c r="B59" s="200" t="s">
        <v>250</v>
      </c>
      <c r="C59" s="201">
        <v>0</v>
      </c>
      <c r="D59" s="201">
        <v>0</v>
      </c>
      <c r="E59" s="201">
        <v>0</v>
      </c>
      <c r="F59" s="201">
        <v>0</v>
      </c>
      <c r="G59" s="201">
        <v>0.000263369709182126</v>
      </c>
      <c r="H59" s="201">
        <v>0</v>
      </c>
      <c r="I59" s="201">
        <v>1.4875936250477e-6</v>
      </c>
      <c r="J59" s="201">
        <v>0</v>
      </c>
      <c r="K59" s="201">
        <v>0</v>
      </c>
      <c r="L59" s="201">
        <v>5.7423624199078e-5</v>
      </c>
      <c r="M59" s="201">
        <v>0</v>
      </c>
      <c r="N59" s="201">
        <v>0.0014490535464857</v>
      </c>
      <c r="O59" s="201">
        <v>0</v>
      </c>
      <c r="P59" s="201">
        <v>0</v>
      </c>
      <c r="Q59" s="201">
        <v>0</v>
      </c>
      <c r="R59" s="201">
        <v>0</v>
      </c>
      <c r="S59" s="201">
        <v>0</v>
      </c>
      <c r="T59" s="201">
        <v>0</v>
      </c>
      <c r="U59" s="201">
        <v>1.80522048105914e-5</v>
      </c>
      <c r="V59" s="201">
        <v>0</v>
      </c>
      <c r="W59" s="201">
        <v>0.00302435899496845</v>
      </c>
      <c r="X59" s="201">
        <v>0.000125481095688906</v>
      </c>
      <c r="Y59" s="201">
        <v>0.000318987372289297</v>
      </c>
      <c r="Z59" s="201">
        <v>9.20942968807641e-6</v>
      </c>
      <c r="AA59" s="201">
        <v>0</v>
      </c>
      <c r="AB59" s="201">
        <v>0.000113644117615906</v>
      </c>
      <c r="AC59" s="201">
        <v>0.00142827675217827</v>
      </c>
      <c r="AD59" s="201">
        <v>0.0039522309674552</v>
      </c>
      <c r="AE59" s="201">
        <v>0.00222476971400743</v>
      </c>
      <c r="AF59" s="201">
        <v>0.000684817462110478</v>
      </c>
      <c r="AG59" s="201">
        <v>5.86121938163452e-5</v>
      </c>
      <c r="AH59" s="201">
        <v>0.000733797803956059</v>
      </c>
      <c r="AI59" s="201">
        <v>0</v>
      </c>
      <c r="AJ59" s="201">
        <v>8.68649668840061e-6</v>
      </c>
      <c r="AK59" s="201">
        <v>6.64662077193802e-6</v>
      </c>
      <c r="AL59" s="201">
        <v>7.47520007000189e-5</v>
      </c>
      <c r="AM59" s="201">
        <v>0.00149368401754148</v>
      </c>
      <c r="AN59" s="201">
        <v>0</v>
      </c>
      <c r="AO59" s="201">
        <v>0.00244849587959531</v>
      </c>
      <c r="AP59" s="201">
        <v>0</v>
      </c>
      <c r="AQ59" s="201">
        <v>0</v>
      </c>
      <c r="AR59" s="201">
        <v>0</v>
      </c>
      <c r="AS59" s="201">
        <v>0</v>
      </c>
      <c r="AT59" s="201">
        <v>0</v>
      </c>
      <c r="AU59" s="201">
        <v>0</v>
      </c>
      <c r="AV59" s="201">
        <v>0</v>
      </c>
      <c r="AW59" s="201">
        <v>4.88239109643027e-7</v>
      </c>
      <c r="AX59" s="201">
        <v>9.03636620985523e-5</v>
      </c>
      <c r="AY59" s="201">
        <v>2.10105525947277e-6</v>
      </c>
      <c r="AZ59" s="201">
        <v>4.7895713246539e-6</v>
      </c>
      <c r="BA59" s="201">
        <v>4.00674947971902e-5</v>
      </c>
      <c r="BB59" s="204">
        <v>0</v>
      </c>
    </row>
    <row r="60" spans="1:54">
      <c r="A60" s="86" t="s">
        <v>251</v>
      </c>
      <c r="B60" s="200" t="s">
        <v>252</v>
      </c>
      <c r="C60" s="201">
        <v>2.2632772083954e-5</v>
      </c>
      <c r="D60" s="201">
        <v>4.88868682227766e-5</v>
      </c>
      <c r="E60" s="201">
        <v>8.0493113212303e-5</v>
      </c>
      <c r="F60" s="201">
        <v>0</v>
      </c>
      <c r="G60" s="201">
        <v>0.000132974602770435</v>
      </c>
      <c r="H60" s="201">
        <v>0.000438627679414206</v>
      </c>
      <c r="I60" s="201">
        <v>0.00122914553962919</v>
      </c>
      <c r="J60" s="201">
        <v>0.00165417092250534</v>
      </c>
      <c r="K60" s="201">
        <v>0</v>
      </c>
      <c r="L60" s="201">
        <v>0.000126997558181515</v>
      </c>
      <c r="M60" s="201">
        <v>4.05355178148122e-5</v>
      </c>
      <c r="N60" s="201">
        <v>0.000828129617354942</v>
      </c>
      <c r="O60" s="201">
        <v>0.000276875730787704</v>
      </c>
      <c r="P60" s="201">
        <v>0.000355712223661834</v>
      </c>
      <c r="Q60" s="201">
        <v>0.00416176341118516</v>
      </c>
      <c r="R60" s="201">
        <v>1.62816370953945e-5</v>
      </c>
      <c r="S60" s="201">
        <v>2.93562272121378e-5</v>
      </c>
      <c r="T60" s="201">
        <v>0.000349547462547274</v>
      </c>
      <c r="U60" s="201">
        <v>0.000746830657759484</v>
      </c>
      <c r="V60" s="201">
        <v>0.00062707895240672</v>
      </c>
      <c r="W60" s="201">
        <v>0.0148722824365777</v>
      </c>
      <c r="X60" s="201">
        <v>0.00279592879324725</v>
      </c>
      <c r="Y60" s="201">
        <v>0.000346253404602798</v>
      </c>
      <c r="Z60" s="201">
        <v>0.000534931781240816</v>
      </c>
      <c r="AA60" s="201">
        <v>0.000931473698936173</v>
      </c>
      <c r="AB60" s="201">
        <v>0.0020121400319651</v>
      </c>
      <c r="AC60" s="201">
        <v>0.00105701034520699</v>
      </c>
      <c r="AD60" s="201">
        <v>0.00187056166539572</v>
      </c>
      <c r="AE60" s="201">
        <v>0.00368473735772707</v>
      </c>
      <c r="AF60" s="201">
        <v>0.000281757814335689</v>
      </c>
      <c r="AG60" s="201">
        <v>0.00265562034160328</v>
      </c>
      <c r="AH60" s="201">
        <v>0.000949721699891628</v>
      </c>
      <c r="AI60" s="201">
        <v>1.85805563261189e-5</v>
      </c>
      <c r="AJ60" s="201">
        <v>0.000322875023590749</v>
      </c>
      <c r="AK60" s="201">
        <v>0.000953782759495706</v>
      </c>
      <c r="AL60" s="201">
        <v>0.000367923411189587</v>
      </c>
      <c r="AM60" s="201">
        <v>1.84292706390544e-5</v>
      </c>
      <c r="AN60" s="201">
        <v>0</v>
      </c>
      <c r="AO60" s="201">
        <v>6.95977583178608e-5</v>
      </c>
      <c r="AP60" s="201">
        <v>5.34598173605735e-5</v>
      </c>
      <c r="AQ60" s="201">
        <v>0</v>
      </c>
      <c r="AR60" s="201">
        <v>0.000116638079419597</v>
      </c>
      <c r="AS60" s="201">
        <v>0</v>
      </c>
      <c r="AT60" s="201">
        <v>6.21974888480958e-6</v>
      </c>
      <c r="AU60" s="201">
        <v>4.91761465126988e-6</v>
      </c>
      <c r="AV60" s="201">
        <v>4.16765545305106e-6</v>
      </c>
      <c r="AW60" s="201">
        <v>3.51262918628301e-5</v>
      </c>
      <c r="AX60" s="201">
        <v>0.00011710280784209</v>
      </c>
      <c r="AY60" s="201">
        <v>8.33205210420434e-5</v>
      </c>
      <c r="AZ60" s="201">
        <v>0.000152795786476926</v>
      </c>
      <c r="BA60" s="201">
        <v>4.87315782399382e-5</v>
      </c>
      <c r="BB60" s="204">
        <v>0</v>
      </c>
    </row>
    <row r="61" spans="1:54">
      <c r="A61" s="86" t="s">
        <v>253</v>
      </c>
      <c r="B61" s="200" t="s">
        <v>254</v>
      </c>
      <c r="C61" s="201">
        <v>0</v>
      </c>
      <c r="D61" s="201">
        <v>0</v>
      </c>
      <c r="E61" s="201">
        <v>0</v>
      </c>
      <c r="F61" s="201">
        <v>0</v>
      </c>
      <c r="G61" s="201">
        <v>0</v>
      </c>
      <c r="H61" s="201">
        <v>0</v>
      </c>
      <c r="I61" s="201">
        <v>0</v>
      </c>
      <c r="J61" s="201">
        <v>0</v>
      </c>
      <c r="K61" s="201">
        <v>0</v>
      </c>
      <c r="L61" s="201">
        <v>0</v>
      </c>
      <c r="M61" s="201">
        <v>0</v>
      </c>
      <c r="N61" s="201">
        <v>0</v>
      </c>
      <c r="O61" s="201">
        <v>0</v>
      </c>
      <c r="P61" s="201">
        <v>0</v>
      </c>
      <c r="Q61" s="201">
        <v>0</v>
      </c>
      <c r="R61" s="201">
        <v>0</v>
      </c>
      <c r="S61" s="201">
        <v>0</v>
      </c>
      <c r="T61" s="201">
        <v>0</v>
      </c>
      <c r="U61" s="201">
        <v>0</v>
      </c>
      <c r="V61" s="201">
        <v>0</v>
      </c>
      <c r="W61" s="201">
        <v>0</v>
      </c>
      <c r="X61" s="201">
        <v>0.000168503272045494</v>
      </c>
      <c r="Y61" s="201">
        <v>0</v>
      </c>
      <c r="Z61" s="201">
        <v>0</v>
      </c>
      <c r="AA61" s="201">
        <v>0</v>
      </c>
      <c r="AB61" s="201">
        <v>0</v>
      </c>
      <c r="AC61" s="201">
        <v>0</v>
      </c>
      <c r="AD61" s="201">
        <v>0</v>
      </c>
      <c r="AE61" s="201">
        <v>0</v>
      </c>
      <c r="AF61" s="201">
        <v>0</v>
      </c>
      <c r="AG61" s="201">
        <v>0</v>
      </c>
      <c r="AH61" s="201">
        <v>0</v>
      </c>
      <c r="AI61" s="201">
        <v>1.47820333718578e-7</v>
      </c>
      <c r="AJ61" s="201">
        <v>0</v>
      </c>
      <c r="AK61" s="201">
        <v>3.8238862534939e-5</v>
      </c>
      <c r="AL61" s="201">
        <v>0</v>
      </c>
      <c r="AM61" s="201">
        <v>0</v>
      </c>
      <c r="AN61" s="201">
        <v>0</v>
      </c>
      <c r="AO61" s="201">
        <v>0</v>
      </c>
      <c r="AP61" s="201">
        <v>0</v>
      </c>
      <c r="AQ61" s="201">
        <v>0</v>
      </c>
      <c r="AR61" s="201">
        <v>0</v>
      </c>
      <c r="AS61" s="201">
        <v>0</v>
      </c>
      <c r="AT61" s="201">
        <v>0</v>
      </c>
      <c r="AU61" s="201">
        <v>0</v>
      </c>
      <c r="AV61" s="201">
        <v>0</v>
      </c>
      <c r="AW61" s="201">
        <v>0</v>
      </c>
      <c r="AX61" s="201">
        <v>0</v>
      </c>
      <c r="AY61" s="201">
        <v>0</v>
      </c>
      <c r="AZ61" s="201">
        <v>0</v>
      </c>
      <c r="BA61" s="201">
        <v>0</v>
      </c>
      <c r="BB61" s="204">
        <v>0</v>
      </c>
    </row>
    <row r="62" spans="1:54">
      <c r="A62" s="86" t="s">
        <v>255</v>
      </c>
      <c r="B62" s="200" t="s">
        <v>256</v>
      </c>
      <c r="C62" s="201">
        <v>0</v>
      </c>
      <c r="D62" s="201">
        <v>0</v>
      </c>
      <c r="E62" s="201">
        <v>0</v>
      </c>
      <c r="F62" s="201">
        <v>0</v>
      </c>
      <c r="G62" s="201">
        <v>0</v>
      </c>
      <c r="H62" s="201">
        <v>0</v>
      </c>
      <c r="I62" s="201">
        <v>0</v>
      </c>
      <c r="J62" s="201">
        <v>0</v>
      </c>
      <c r="K62" s="201">
        <v>0</v>
      </c>
      <c r="L62" s="201">
        <v>0</v>
      </c>
      <c r="M62" s="201">
        <v>0</v>
      </c>
      <c r="N62" s="201">
        <v>0</v>
      </c>
      <c r="O62" s="201">
        <v>0</v>
      </c>
      <c r="P62" s="201">
        <v>0</v>
      </c>
      <c r="Q62" s="201">
        <v>0</v>
      </c>
      <c r="R62" s="201">
        <v>0</v>
      </c>
      <c r="S62" s="201">
        <v>0</v>
      </c>
      <c r="T62" s="201">
        <v>0</v>
      </c>
      <c r="U62" s="201">
        <v>0</v>
      </c>
      <c r="V62" s="201">
        <v>0</v>
      </c>
      <c r="W62" s="201">
        <v>0</v>
      </c>
      <c r="X62" s="201">
        <v>0</v>
      </c>
      <c r="Y62" s="201">
        <v>0</v>
      </c>
      <c r="Z62" s="201">
        <v>0</v>
      </c>
      <c r="AA62" s="201">
        <v>0</v>
      </c>
      <c r="AB62" s="201">
        <v>0</v>
      </c>
      <c r="AC62" s="201">
        <v>0</v>
      </c>
      <c r="AD62" s="201">
        <v>0</v>
      </c>
      <c r="AE62" s="201">
        <v>0</v>
      </c>
      <c r="AF62" s="201">
        <v>0</v>
      </c>
      <c r="AG62" s="201">
        <v>0</v>
      </c>
      <c r="AH62" s="201">
        <v>0</v>
      </c>
      <c r="AI62" s="201">
        <v>0</v>
      </c>
      <c r="AJ62" s="201">
        <v>0</v>
      </c>
      <c r="AK62" s="201">
        <v>0.000126140486046975</v>
      </c>
      <c r="AL62" s="201">
        <v>0</v>
      </c>
      <c r="AM62" s="201">
        <v>0</v>
      </c>
      <c r="AN62" s="201">
        <v>0</v>
      </c>
      <c r="AO62" s="201">
        <v>0</v>
      </c>
      <c r="AP62" s="201">
        <v>0</v>
      </c>
      <c r="AQ62" s="201">
        <v>0</v>
      </c>
      <c r="AR62" s="201">
        <v>0</v>
      </c>
      <c r="AS62" s="201">
        <v>0</v>
      </c>
      <c r="AT62" s="201">
        <v>0</v>
      </c>
      <c r="AU62" s="201">
        <v>0</v>
      </c>
      <c r="AV62" s="201">
        <v>0</v>
      </c>
      <c r="AW62" s="201">
        <v>0</v>
      </c>
      <c r="AX62" s="201">
        <v>0</v>
      </c>
      <c r="AY62" s="201">
        <v>0</v>
      </c>
      <c r="AZ62" s="201">
        <v>0</v>
      </c>
      <c r="BA62" s="201">
        <v>0</v>
      </c>
      <c r="BB62" s="204">
        <v>0</v>
      </c>
    </row>
    <row r="63" spans="1:54">
      <c r="A63" s="86" t="s">
        <v>257</v>
      </c>
      <c r="B63" s="200" t="s">
        <v>258</v>
      </c>
      <c r="C63" s="201">
        <v>0.000795838435367444</v>
      </c>
      <c r="D63" s="201">
        <v>0.00399354954609121</v>
      </c>
      <c r="E63" s="201">
        <v>0.00020474374185615</v>
      </c>
      <c r="F63" s="201">
        <v>0</v>
      </c>
      <c r="G63" s="201">
        <v>0.000146201449744332</v>
      </c>
      <c r="H63" s="201">
        <v>0</v>
      </c>
      <c r="I63" s="201">
        <v>0.000441843256129636</v>
      </c>
      <c r="J63" s="201">
        <v>0.00424001976192437</v>
      </c>
      <c r="K63" s="201">
        <v>0</v>
      </c>
      <c r="L63" s="201">
        <v>0</v>
      </c>
      <c r="M63" s="201">
        <v>0</v>
      </c>
      <c r="N63" s="201">
        <v>0</v>
      </c>
      <c r="O63" s="201">
        <v>0</v>
      </c>
      <c r="P63" s="201">
        <v>0.000358180185355761</v>
      </c>
      <c r="Q63" s="201">
        <v>0</v>
      </c>
      <c r="R63" s="201">
        <v>0</v>
      </c>
      <c r="S63" s="201">
        <v>0</v>
      </c>
      <c r="T63" s="201">
        <v>0.000548929428092499</v>
      </c>
      <c r="U63" s="201">
        <v>0.000696464843504816</v>
      </c>
      <c r="V63" s="201">
        <v>0.000186455790528494</v>
      </c>
      <c r="W63" s="201">
        <v>0.00137096171636991</v>
      </c>
      <c r="X63" s="201">
        <v>0.00614025428240323</v>
      </c>
      <c r="Y63" s="201">
        <v>0.000600144270815163</v>
      </c>
      <c r="Z63" s="201">
        <v>0.000286566417316148</v>
      </c>
      <c r="AA63" s="201">
        <v>0</v>
      </c>
      <c r="AB63" s="201">
        <v>0.000413267595273357</v>
      </c>
      <c r="AC63" s="201">
        <v>0.000279991414632431</v>
      </c>
      <c r="AD63" s="201">
        <v>0.00161880293541259</v>
      </c>
      <c r="AE63" s="201">
        <v>0.00015839504961864</v>
      </c>
      <c r="AF63" s="201">
        <v>0.000216119497155042</v>
      </c>
      <c r="AG63" s="201">
        <v>0.00101513512652416</v>
      </c>
      <c r="AH63" s="201">
        <v>0.000218472572623531</v>
      </c>
      <c r="AI63" s="201">
        <v>9.84310284947134e-6</v>
      </c>
      <c r="AJ63" s="201">
        <v>7.19062591991685e-5</v>
      </c>
      <c r="AK63" s="201">
        <v>0.00309911589612885</v>
      </c>
      <c r="AL63" s="201">
        <v>1.4155372626541e-5</v>
      </c>
      <c r="AM63" s="201">
        <v>0</v>
      </c>
      <c r="AN63" s="201">
        <v>0</v>
      </c>
      <c r="AO63" s="201">
        <v>0</v>
      </c>
      <c r="AP63" s="201">
        <v>0</v>
      </c>
      <c r="AQ63" s="201">
        <v>0.000371146296630663</v>
      </c>
      <c r="AR63" s="201">
        <v>0.000227517304832196</v>
      </c>
      <c r="AS63" s="201">
        <v>0</v>
      </c>
      <c r="AT63" s="201">
        <v>0</v>
      </c>
      <c r="AU63" s="201">
        <v>0</v>
      </c>
      <c r="AV63" s="201">
        <v>5.27064711797935e-5</v>
      </c>
      <c r="AW63" s="201">
        <v>0</v>
      </c>
      <c r="AX63" s="201">
        <v>6.51160152180069e-6</v>
      </c>
      <c r="AY63" s="201">
        <v>4.05274869247256e-5</v>
      </c>
      <c r="AZ63" s="201">
        <v>2.57801543692933e-5</v>
      </c>
      <c r="BA63" s="201">
        <v>4.13436375437447e-5</v>
      </c>
      <c r="BB63" s="204">
        <v>0</v>
      </c>
    </row>
    <row r="64" spans="1:54">
      <c r="A64" s="86" t="s">
        <v>259</v>
      </c>
      <c r="B64" s="200" t="s">
        <v>260</v>
      </c>
      <c r="C64" s="201">
        <v>6.81616203762731e-5</v>
      </c>
      <c r="D64" s="201">
        <v>0.000162133086644244</v>
      </c>
      <c r="E64" s="201">
        <v>6.7503226424898e-5</v>
      </c>
      <c r="F64" s="201">
        <v>0.000112678351077246</v>
      </c>
      <c r="G64" s="201">
        <v>0.000285249958364854</v>
      </c>
      <c r="H64" s="201">
        <v>7.75726318678807e-5</v>
      </c>
      <c r="I64" s="201">
        <v>6.57959756300359e-6</v>
      </c>
      <c r="J64" s="201">
        <v>0</v>
      </c>
      <c r="K64" s="201">
        <v>0</v>
      </c>
      <c r="L64" s="201">
        <v>0</v>
      </c>
      <c r="M64" s="201">
        <v>0</v>
      </c>
      <c r="N64" s="201">
        <v>0</v>
      </c>
      <c r="O64" s="201">
        <v>0</v>
      </c>
      <c r="P64" s="201">
        <v>0.000119927877274985</v>
      </c>
      <c r="Q64" s="201">
        <v>0</v>
      </c>
      <c r="R64" s="201">
        <v>0</v>
      </c>
      <c r="S64" s="201">
        <v>0</v>
      </c>
      <c r="T64" s="201">
        <v>0</v>
      </c>
      <c r="U64" s="201">
        <v>0</v>
      </c>
      <c r="V64" s="201">
        <v>0</v>
      </c>
      <c r="W64" s="201">
        <v>0.00128626503760851</v>
      </c>
      <c r="X64" s="201">
        <v>0.000884759597534828</v>
      </c>
      <c r="Y64" s="201">
        <v>0.00692310990296627</v>
      </c>
      <c r="Z64" s="201">
        <v>0.0135821723247138</v>
      </c>
      <c r="AA64" s="201">
        <v>0.000137762327759562</v>
      </c>
      <c r="AB64" s="201">
        <v>0.00281314034634798</v>
      </c>
      <c r="AC64" s="201">
        <v>0.00685634852640606</v>
      </c>
      <c r="AD64" s="201">
        <v>0.00304590518127853</v>
      </c>
      <c r="AE64" s="201">
        <v>0.0074197811507698</v>
      </c>
      <c r="AF64" s="201">
        <v>0.00184538232521233</v>
      </c>
      <c r="AG64" s="201">
        <v>0.00161055730593248</v>
      </c>
      <c r="AH64" s="201">
        <v>0.000852869295065319</v>
      </c>
      <c r="AI64" s="201">
        <v>3.33292238690727e-5</v>
      </c>
      <c r="AJ64" s="201">
        <v>0.000148308525817293</v>
      </c>
      <c r="AK64" s="201">
        <v>0.00192109927499232</v>
      </c>
      <c r="AL64" s="201">
        <v>0.000142353199248442</v>
      </c>
      <c r="AM64" s="201">
        <v>6.05826973497791e-7</v>
      </c>
      <c r="AN64" s="201">
        <v>0</v>
      </c>
      <c r="AO64" s="201">
        <v>0</v>
      </c>
      <c r="AP64" s="201">
        <v>7.75405079790684e-6</v>
      </c>
      <c r="AQ64" s="201">
        <v>0</v>
      </c>
      <c r="AR64" s="201">
        <v>0</v>
      </c>
      <c r="AS64" s="201">
        <v>0</v>
      </c>
      <c r="AT64" s="201">
        <v>3.3151687140099e-6</v>
      </c>
      <c r="AU64" s="201">
        <v>0</v>
      </c>
      <c r="AV64" s="201">
        <v>0</v>
      </c>
      <c r="AW64" s="201">
        <v>4.71544602002467e-6</v>
      </c>
      <c r="AX64" s="201">
        <v>0.000102417119406138</v>
      </c>
      <c r="AY64" s="201">
        <v>1.05976861254878e-5</v>
      </c>
      <c r="AZ64" s="201">
        <v>0</v>
      </c>
      <c r="BA64" s="201">
        <v>0</v>
      </c>
      <c r="BB64" s="204">
        <v>0</v>
      </c>
    </row>
    <row r="65" spans="1:54">
      <c r="A65" s="86" t="s">
        <v>261</v>
      </c>
      <c r="B65" s="200" t="s">
        <v>262</v>
      </c>
      <c r="C65" s="201">
        <v>0</v>
      </c>
      <c r="D65" s="201">
        <v>0</v>
      </c>
      <c r="E65" s="201">
        <v>0</v>
      </c>
      <c r="F65" s="201">
        <v>0</v>
      </c>
      <c r="G65" s="201">
        <v>0</v>
      </c>
      <c r="H65" s="201">
        <v>0</v>
      </c>
      <c r="I65" s="201">
        <v>0</v>
      </c>
      <c r="J65" s="201">
        <v>0</v>
      </c>
      <c r="K65" s="201">
        <v>0</v>
      </c>
      <c r="L65" s="201">
        <v>0</v>
      </c>
      <c r="M65" s="201">
        <v>0</v>
      </c>
      <c r="N65" s="201">
        <v>0</v>
      </c>
      <c r="O65" s="201">
        <v>0</v>
      </c>
      <c r="P65" s="201">
        <v>0</v>
      </c>
      <c r="Q65" s="201">
        <v>0</v>
      </c>
      <c r="R65" s="201">
        <v>0</v>
      </c>
      <c r="S65" s="201">
        <v>0</v>
      </c>
      <c r="T65" s="201">
        <v>0</v>
      </c>
      <c r="U65" s="201">
        <v>0</v>
      </c>
      <c r="V65" s="201">
        <v>0</v>
      </c>
      <c r="W65" s="201">
        <v>0</v>
      </c>
      <c r="X65" s="201">
        <v>0.000207753763906802</v>
      </c>
      <c r="Y65" s="201">
        <v>0.00856534175636343</v>
      </c>
      <c r="Z65" s="201">
        <v>0</v>
      </c>
      <c r="AA65" s="201">
        <v>0</v>
      </c>
      <c r="AB65" s="201">
        <v>0</v>
      </c>
      <c r="AC65" s="201">
        <v>1.11224167937901e-5</v>
      </c>
      <c r="AD65" s="201">
        <v>3.90005129841381e-5</v>
      </c>
      <c r="AE65" s="201">
        <v>0</v>
      </c>
      <c r="AF65" s="201">
        <v>0</v>
      </c>
      <c r="AG65" s="201">
        <v>0</v>
      </c>
      <c r="AH65" s="201">
        <v>0</v>
      </c>
      <c r="AI65" s="201">
        <v>0</v>
      </c>
      <c r="AJ65" s="201">
        <v>0</v>
      </c>
      <c r="AK65" s="201">
        <v>0</v>
      </c>
      <c r="AL65" s="201">
        <v>0</v>
      </c>
      <c r="AM65" s="201">
        <v>0</v>
      </c>
      <c r="AN65" s="201">
        <v>0</v>
      </c>
      <c r="AO65" s="201">
        <v>0</v>
      </c>
      <c r="AP65" s="201">
        <v>0</v>
      </c>
      <c r="AQ65" s="201">
        <v>0</v>
      </c>
      <c r="AR65" s="201">
        <v>0</v>
      </c>
      <c r="AS65" s="201">
        <v>0</v>
      </c>
      <c r="AT65" s="201">
        <v>0</v>
      </c>
      <c r="AU65" s="201">
        <v>0</v>
      </c>
      <c r="AV65" s="201">
        <v>0</v>
      </c>
      <c r="AW65" s="201">
        <v>1.57133100511903e-6</v>
      </c>
      <c r="AX65" s="201">
        <v>0</v>
      </c>
      <c r="AY65" s="201">
        <v>0</v>
      </c>
      <c r="AZ65" s="201">
        <v>0</v>
      </c>
      <c r="BA65" s="201">
        <v>0</v>
      </c>
      <c r="BB65" s="204">
        <v>0</v>
      </c>
    </row>
    <row r="66" spans="1:54">
      <c r="A66" s="86" t="s">
        <v>263</v>
      </c>
      <c r="B66" s="200" t="s">
        <v>264</v>
      </c>
      <c r="C66" s="201">
        <v>0</v>
      </c>
      <c r="D66" s="201">
        <v>0</v>
      </c>
      <c r="E66" s="201">
        <v>0</v>
      </c>
      <c r="F66" s="201">
        <v>0</v>
      </c>
      <c r="G66" s="201">
        <v>0</v>
      </c>
      <c r="H66" s="201">
        <v>6.59603557673571e-5</v>
      </c>
      <c r="I66" s="201">
        <v>4.46519791365691e-5</v>
      </c>
      <c r="J66" s="201">
        <v>0</v>
      </c>
      <c r="K66" s="201">
        <v>0</v>
      </c>
      <c r="L66" s="201">
        <v>0</v>
      </c>
      <c r="M66" s="201">
        <v>0</v>
      </c>
      <c r="N66" s="201">
        <v>0</v>
      </c>
      <c r="O66" s="201">
        <v>0</v>
      </c>
      <c r="P66" s="201">
        <v>7.64425229453683e-5</v>
      </c>
      <c r="Q66" s="201">
        <v>0.000540578936043657</v>
      </c>
      <c r="R66" s="201">
        <v>0</v>
      </c>
      <c r="S66" s="201">
        <v>0</v>
      </c>
      <c r="T66" s="201">
        <v>6.61891402636206e-6</v>
      </c>
      <c r="U66" s="201">
        <v>0.000152534489421338</v>
      </c>
      <c r="V66" s="201">
        <v>1.10327547949167e-5</v>
      </c>
      <c r="W66" s="201">
        <v>2.64950078425647e-5</v>
      </c>
      <c r="X66" s="201">
        <v>7.2143673870227e-5</v>
      </c>
      <c r="Y66" s="201">
        <v>0.00398680996458411</v>
      </c>
      <c r="Z66" s="201">
        <v>0.00129203894071587</v>
      </c>
      <c r="AA66" s="201">
        <v>0.000115163428581016</v>
      </c>
      <c r="AB66" s="201">
        <v>0.00651031928870044</v>
      </c>
      <c r="AC66" s="201">
        <v>0.000364670518577532</v>
      </c>
      <c r="AD66" s="201">
        <v>0.000183779936998935</v>
      </c>
      <c r="AE66" s="201">
        <v>0.00166862574490251</v>
      </c>
      <c r="AF66" s="201">
        <v>0.000475924905861559</v>
      </c>
      <c r="AG66" s="201">
        <v>0.00225380283729325</v>
      </c>
      <c r="AH66" s="201">
        <v>0.00021877587412244</v>
      </c>
      <c r="AI66" s="201">
        <v>1.4829960486398e-7</v>
      </c>
      <c r="AJ66" s="201">
        <v>0.000118647169300919</v>
      </c>
      <c r="AK66" s="201">
        <v>0.000292176564750145</v>
      </c>
      <c r="AL66" s="201">
        <v>1.93912377388505e-6</v>
      </c>
      <c r="AM66" s="201">
        <v>9.48926838392245e-8</v>
      </c>
      <c r="AN66" s="201">
        <v>0</v>
      </c>
      <c r="AO66" s="201">
        <v>0</v>
      </c>
      <c r="AP66" s="201">
        <v>0</v>
      </c>
      <c r="AQ66" s="201">
        <v>0</v>
      </c>
      <c r="AR66" s="201">
        <v>0</v>
      </c>
      <c r="AS66" s="201">
        <v>0</v>
      </c>
      <c r="AT66" s="201">
        <v>0</v>
      </c>
      <c r="AU66" s="201">
        <v>0</v>
      </c>
      <c r="AV66" s="201">
        <v>2.97826923753908e-6</v>
      </c>
      <c r="AW66" s="201">
        <v>0</v>
      </c>
      <c r="AX66" s="201">
        <v>0</v>
      </c>
      <c r="AY66" s="201">
        <v>7.3141243387643e-7</v>
      </c>
      <c r="AZ66" s="201">
        <v>0</v>
      </c>
      <c r="BA66" s="201">
        <v>0</v>
      </c>
      <c r="BB66" s="204">
        <v>0</v>
      </c>
    </row>
    <row r="67" spans="1:54">
      <c r="A67" s="86" t="s">
        <v>265</v>
      </c>
      <c r="B67" s="200" t="s">
        <v>266</v>
      </c>
      <c r="C67" s="201">
        <v>0</v>
      </c>
      <c r="D67" s="201">
        <v>0</v>
      </c>
      <c r="E67" s="201">
        <v>0</v>
      </c>
      <c r="F67" s="201">
        <v>0</v>
      </c>
      <c r="G67" s="201">
        <v>0</v>
      </c>
      <c r="H67" s="201">
        <v>0</v>
      </c>
      <c r="I67" s="201">
        <v>0</v>
      </c>
      <c r="J67" s="201">
        <v>0</v>
      </c>
      <c r="K67" s="201">
        <v>0</v>
      </c>
      <c r="L67" s="201">
        <v>0</v>
      </c>
      <c r="M67" s="201">
        <v>0</v>
      </c>
      <c r="N67" s="201">
        <v>0</v>
      </c>
      <c r="O67" s="201">
        <v>0</v>
      </c>
      <c r="P67" s="201">
        <v>0</v>
      </c>
      <c r="Q67" s="201">
        <v>0</v>
      </c>
      <c r="R67" s="201">
        <v>0</v>
      </c>
      <c r="S67" s="201">
        <v>0</v>
      </c>
      <c r="T67" s="201">
        <v>0</v>
      </c>
      <c r="U67" s="201">
        <v>0</v>
      </c>
      <c r="V67" s="201">
        <v>0</v>
      </c>
      <c r="W67" s="201">
        <v>0</v>
      </c>
      <c r="X67" s="201">
        <v>0</v>
      </c>
      <c r="Y67" s="201">
        <v>7.66584997754498e-6</v>
      </c>
      <c r="Z67" s="201">
        <v>0</v>
      </c>
      <c r="AA67" s="201">
        <v>0</v>
      </c>
      <c r="AB67" s="201">
        <v>3.95478856930296e-5</v>
      </c>
      <c r="AC67" s="201">
        <v>3.57716617735954e-5</v>
      </c>
      <c r="AD67" s="201">
        <v>0</v>
      </c>
      <c r="AE67" s="201">
        <v>5.24668236867344e-5</v>
      </c>
      <c r="AF67" s="201">
        <v>8.08399114133915e-8</v>
      </c>
      <c r="AG67" s="201">
        <v>0</v>
      </c>
      <c r="AH67" s="201">
        <v>2.61157124596565e-5</v>
      </c>
      <c r="AI67" s="201">
        <v>0</v>
      </c>
      <c r="AJ67" s="201">
        <v>0</v>
      </c>
      <c r="AK67" s="201">
        <v>9.44065526154779e-7</v>
      </c>
      <c r="AL67" s="201">
        <v>1.62707998863555e-6</v>
      </c>
      <c r="AM67" s="201">
        <v>0</v>
      </c>
      <c r="AN67" s="201">
        <v>0</v>
      </c>
      <c r="AO67" s="201">
        <v>0</v>
      </c>
      <c r="AP67" s="201">
        <v>0</v>
      </c>
      <c r="AQ67" s="201">
        <v>0</v>
      </c>
      <c r="AR67" s="201">
        <v>0</v>
      </c>
      <c r="AS67" s="201">
        <v>0</v>
      </c>
      <c r="AT67" s="201">
        <v>0</v>
      </c>
      <c r="AU67" s="201">
        <v>0</v>
      </c>
      <c r="AV67" s="201">
        <v>0</v>
      </c>
      <c r="AW67" s="201">
        <v>0</v>
      </c>
      <c r="AX67" s="201">
        <v>0</v>
      </c>
      <c r="AY67" s="201">
        <v>0</v>
      </c>
      <c r="AZ67" s="201">
        <v>0</v>
      </c>
      <c r="BA67" s="201">
        <v>0</v>
      </c>
      <c r="BB67" s="204">
        <v>0</v>
      </c>
    </row>
    <row r="68" spans="1:54">
      <c r="A68" s="86" t="s">
        <v>267</v>
      </c>
      <c r="B68" s="200" t="s">
        <v>268</v>
      </c>
      <c r="C68" s="201">
        <v>0.000251914058713651</v>
      </c>
      <c r="D68" s="201">
        <v>0.000540294337886234</v>
      </c>
      <c r="E68" s="201">
        <v>0.000279069981396239</v>
      </c>
      <c r="F68" s="201">
        <v>2.53102051519423e-5</v>
      </c>
      <c r="G68" s="201">
        <v>0.000435653330750194</v>
      </c>
      <c r="H68" s="201">
        <v>0.000545736000783031</v>
      </c>
      <c r="I68" s="201">
        <v>0.000479738015311101</v>
      </c>
      <c r="J68" s="201">
        <v>0.00190154576343527</v>
      </c>
      <c r="K68" s="201">
        <v>0.000144487460630522</v>
      </c>
      <c r="L68" s="201">
        <v>0.000222308100395195</v>
      </c>
      <c r="M68" s="201">
        <v>0.000156900076485338</v>
      </c>
      <c r="N68" s="201">
        <v>0.000263497867001776</v>
      </c>
      <c r="O68" s="201">
        <v>0.00781547700452161</v>
      </c>
      <c r="P68" s="201">
        <v>0.000184889635778249</v>
      </c>
      <c r="Q68" s="201">
        <v>0.000222235614724332</v>
      </c>
      <c r="R68" s="201">
        <v>5.77672947959706e-5</v>
      </c>
      <c r="S68" s="201">
        <v>0.000340873080494449</v>
      </c>
      <c r="T68" s="201">
        <v>0.000552384302524961</v>
      </c>
      <c r="U68" s="201">
        <v>0.000755001062331699</v>
      </c>
      <c r="V68" s="201">
        <v>0.0004747788310595</v>
      </c>
      <c r="W68" s="201">
        <v>0.000347454665819733</v>
      </c>
      <c r="X68" s="201">
        <v>0.000628720854120961</v>
      </c>
      <c r="Y68" s="201">
        <v>0.00144407475564543</v>
      </c>
      <c r="Z68" s="201">
        <v>0.0104378419947185</v>
      </c>
      <c r="AA68" s="201">
        <v>0.00180167913208082</v>
      </c>
      <c r="AB68" s="201">
        <v>0.00376327608933963</v>
      </c>
      <c r="AC68" s="201">
        <v>0.00529619936576733</v>
      </c>
      <c r="AD68" s="201">
        <v>0.00450349479646844</v>
      </c>
      <c r="AE68" s="201">
        <v>0.00246710383535061</v>
      </c>
      <c r="AF68" s="201">
        <v>0.00368245635405084</v>
      </c>
      <c r="AG68" s="201">
        <v>0.00536975165684233</v>
      </c>
      <c r="AH68" s="201">
        <v>0.00496727629444235</v>
      </c>
      <c r="AI68" s="201">
        <v>0.000842000471335246</v>
      </c>
      <c r="AJ68" s="201">
        <v>0.00109853241291844</v>
      </c>
      <c r="AK68" s="201">
        <v>0.00249292086735328</v>
      </c>
      <c r="AL68" s="201">
        <v>0.000185246676714536</v>
      </c>
      <c r="AM68" s="201">
        <v>6.52737210247369e-5</v>
      </c>
      <c r="AN68" s="201">
        <v>0</v>
      </c>
      <c r="AO68" s="201">
        <v>0</v>
      </c>
      <c r="AP68" s="201">
        <v>0</v>
      </c>
      <c r="AQ68" s="201">
        <v>0.00226164980755455</v>
      </c>
      <c r="AR68" s="201">
        <v>0.00605366707208808</v>
      </c>
      <c r="AS68" s="201">
        <v>5.95795831161218e-6</v>
      </c>
      <c r="AT68" s="201">
        <v>4.87430204101337e-6</v>
      </c>
      <c r="AU68" s="201">
        <v>0</v>
      </c>
      <c r="AV68" s="201">
        <v>5.523298281157e-5</v>
      </c>
      <c r="AW68" s="201">
        <v>3.46882729865361e-6</v>
      </c>
      <c r="AX68" s="201">
        <v>1.63061247295742e-5</v>
      </c>
      <c r="AY68" s="201">
        <v>0.00013691872543568</v>
      </c>
      <c r="AZ68" s="201">
        <v>0</v>
      </c>
      <c r="BA68" s="201">
        <v>4.38717294410371e-6</v>
      </c>
      <c r="BB68" s="204">
        <v>0</v>
      </c>
    </row>
    <row r="69" spans="1:54">
      <c r="A69" s="86" t="s">
        <v>269</v>
      </c>
      <c r="B69" s="200" t="s">
        <v>270</v>
      </c>
      <c r="C69" s="201">
        <v>0</v>
      </c>
      <c r="D69" s="201">
        <v>0</v>
      </c>
      <c r="E69" s="201">
        <v>0</v>
      </c>
      <c r="F69" s="201">
        <v>0</v>
      </c>
      <c r="G69" s="201">
        <v>0</v>
      </c>
      <c r="H69" s="201">
        <v>0</v>
      </c>
      <c r="I69" s="201">
        <v>0</v>
      </c>
      <c r="J69" s="201">
        <v>0</v>
      </c>
      <c r="K69" s="201">
        <v>0</v>
      </c>
      <c r="L69" s="201">
        <v>0</v>
      </c>
      <c r="M69" s="201">
        <v>0</v>
      </c>
      <c r="N69" s="201">
        <v>0</v>
      </c>
      <c r="O69" s="201">
        <v>0</v>
      </c>
      <c r="P69" s="201">
        <v>0</v>
      </c>
      <c r="Q69" s="201">
        <v>0</v>
      </c>
      <c r="R69" s="201">
        <v>0</v>
      </c>
      <c r="S69" s="201">
        <v>0</v>
      </c>
      <c r="T69" s="201">
        <v>0</v>
      </c>
      <c r="U69" s="201">
        <v>0</v>
      </c>
      <c r="V69" s="201">
        <v>0</v>
      </c>
      <c r="W69" s="201">
        <v>0</v>
      </c>
      <c r="X69" s="201">
        <v>0</v>
      </c>
      <c r="Y69" s="201">
        <v>0</v>
      </c>
      <c r="Z69" s="201">
        <v>0</v>
      </c>
      <c r="AA69" s="201">
        <v>0.000430094559088737</v>
      </c>
      <c r="AB69" s="201">
        <v>0</v>
      </c>
      <c r="AC69" s="201">
        <v>5.74345991695678e-6</v>
      </c>
      <c r="AD69" s="201">
        <v>0</v>
      </c>
      <c r="AE69" s="201">
        <v>1.14338839877443e-6</v>
      </c>
      <c r="AF69" s="201">
        <v>4.60866212963101e-8</v>
      </c>
      <c r="AG69" s="201">
        <v>0</v>
      </c>
      <c r="AH69" s="201">
        <v>7.481676666503e-5</v>
      </c>
      <c r="AI69" s="201">
        <v>3.9008759869078e-6</v>
      </c>
      <c r="AJ69" s="201">
        <v>1.21442920479648e-5</v>
      </c>
      <c r="AK69" s="201">
        <v>0</v>
      </c>
      <c r="AL69" s="201">
        <v>1.20153160178728e-5</v>
      </c>
      <c r="AM69" s="201">
        <v>0</v>
      </c>
      <c r="AN69" s="201">
        <v>0</v>
      </c>
      <c r="AO69" s="201">
        <v>0</v>
      </c>
      <c r="AP69" s="201">
        <v>2.25320416419664e-5</v>
      </c>
      <c r="AQ69" s="201">
        <v>0</v>
      </c>
      <c r="AR69" s="201">
        <v>0</v>
      </c>
      <c r="AS69" s="201">
        <v>2.19928500713873e-6</v>
      </c>
      <c r="AT69" s="201">
        <v>0.000555348926180902</v>
      </c>
      <c r="AU69" s="201">
        <v>3.22920641043942e-5</v>
      </c>
      <c r="AV69" s="201">
        <v>0</v>
      </c>
      <c r="AW69" s="201">
        <v>8.16565110318676e-5</v>
      </c>
      <c r="AX69" s="201">
        <v>6.29591381310865e-5</v>
      </c>
      <c r="AY69" s="201">
        <v>6.9129732955353e-5</v>
      </c>
      <c r="AZ69" s="201">
        <v>4.23266260998485e-5</v>
      </c>
      <c r="BA69" s="201">
        <v>0.000414949777439112</v>
      </c>
      <c r="BB69" s="204">
        <v>0</v>
      </c>
    </row>
    <row r="70" spans="1:54">
      <c r="A70" s="86" t="s">
        <v>271</v>
      </c>
      <c r="B70" s="200" t="s">
        <v>272</v>
      </c>
      <c r="C70" s="201">
        <v>0</v>
      </c>
      <c r="D70" s="201">
        <v>0</v>
      </c>
      <c r="E70" s="201">
        <v>0</v>
      </c>
      <c r="F70" s="201">
        <v>0</v>
      </c>
      <c r="G70" s="201">
        <v>0</v>
      </c>
      <c r="H70" s="201">
        <v>0</v>
      </c>
      <c r="I70" s="201">
        <v>0</v>
      </c>
      <c r="J70" s="201">
        <v>0</v>
      </c>
      <c r="K70" s="201">
        <v>0</v>
      </c>
      <c r="L70" s="201">
        <v>0</v>
      </c>
      <c r="M70" s="201">
        <v>0</v>
      </c>
      <c r="N70" s="201">
        <v>0</v>
      </c>
      <c r="O70" s="201">
        <v>0</v>
      </c>
      <c r="P70" s="201">
        <v>0</v>
      </c>
      <c r="Q70" s="201">
        <v>0.0146884502656298</v>
      </c>
      <c r="R70" s="201">
        <v>0</v>
      </c>
      <c r="S70" s="201">
        <v>0</v>
      </c>
      <c r="T70" s="201">
        <v>0</v>
      </c>
      <c r="U70" s="201">
        <v>0</v>
      </c>
      <c r="V70" s="201">
        <v>0</v>
      </c>
      <c r="W70" s="201">
        <v>0</v>
      </c>
      <c r="X70" s="201">
        <v>0</v>
      </c>
      <c r="Y70" s="201">
        <v>0</v>
      </c>
      <c r="Z70" s="201">
        <v>0</v>
      </c>
      <c r="AA70" s="201">
        <v>0.109491959717085</v>
      </c>
      <c r="AB70" s="201">
        <v>0.00435396836834916</v>
      </c>
      <c r="AC70" s="201">
        <v>0.00120793597669938</v>
      </c>
      <c r="AD70" s="201">
        <v>0.000195679316407249</v>
      </c>
      <c r="AE70" s="201">
        <v>0.00389441693325362</v>
      </c>
      <c r="AF70" s="201">
        <v>3.19255247496261e-7</v>
      </c>
      <c r="AG70" s="201">
        <v>0.000646260953006964</v>
      </c>
      <c r="AH70" s="201">
        <v>0.00483662992400301</v>
      </c>
      <c r="AI70" s="201">
        <v>0.000402573251659092</v>
      </c>
      <c r="AJ70" s="201">
        <v>0</v>
      </c>
      <c r="AK70" s="201">
        <v>0</v>
      </c>
      <c r="AL70" s="201">
        <v>7.51283300394737e-5</v>
      </c>
      <c r="AM70" s="201">
        <v>0</v>
      </c>
      <c r="AN70" s="201">
        <v>0</v>
      </c>
      <c r="AO70" s="201">
        <v>0</v>
      </c>
      <c r="AP70" s="201">
        <v>0.00402273171943284</v>
      </c>
      <c r="AQ70" s="201">
        <v>0</v>
      </c>
      <c r="AR70" s="201">
        <v>0</v>
      </c>
      <c r="AS70" s="201">
        <v>0</v>
      </c>
      <c r="AT70" s="201">
        <v>0.00283297644465965</v>
      </c>
      <c r="AU70" s="201">
        <v>0</v>
      </c>
      <c r="AV70" s="201">
        <v>0</v>
      </c>
      <c r="AW70" s="201">
        <v>9.64881378772862e-6</v>
      </c>
      <c r="AX70" s="201">
        <v>0</v>
      </c>
      <c r="AY70" s="201">
        <v>1.15324284429845e-5</v>
      </c>
      <c r="AZ70" s="201">
        <v>2.90916764672516e-6</v>
      </c>
      <c r="BA70" s="201">
        <v>0.00136867228383523</v>
      </c>
      <c r="BB70" s="204">
        <v>0</v>
      </c>
    </row>
    <row r="71" spans="1:54">
      <c r="A71" s="86" t="s">
        <v>273</v>
      </c>
      <c r="B71" s="200" t="s">
        <v>274</v>
      </c>
      <c r="C71" s="201">
        <v>0</v>
      </c>
      <c r="D71" s="201">
        <v>0</v>
      </c>
      <c r="E71" s="201">
        <v>0</v>
      </c>
      <c r="F71" s="201">
        <v>0</v>
      </c>
      <c r="G71" s="201">
        <v>0</v>
      </c>
      <c r="H71" s="201">
        <v>0</v>
      </c>
      <c r="I71" s="201">
        <v>0</v>
      </c>
      <c r="J71" s="201">
        <v>0</v>
      </c>
      <c r="K71" s="201">
        <v>0</v>
      </c>
      <c r="L71" s="201">
        <v>0</v>
      </c>
      <c r="M71" s="201">
        <v>0</v>
      </c>
      <c r="N71" s="201">
        <v>0</v>
      </c>
      <c r="O71" s="201">
        <v>0</v>
      </c>
      <c r="P71" s="201">
        <v>0</v>
      </c>
      <c r="Q71" s="201">
        <v>0</v>
      </c>
      <c r="R71" s="201">
        <v>0</v>
      </c>
      <c r="S71" s="201">
        <v>0</v>
      </c>
      <c r="T71" s="201">
        <v>0</v>
      </c>
      <c r="U71" s="201">
        <v>0</v>
      </c>
      <c r="V71" s="201">
        <v>0</v>
      </c>
      <c r="W71" s="201">
        <v>0</v>
      </c>
      <c r="X71" s="201">
        <v>0</v>
      </c>
      <c r="Y71" s="201">
        <v>0</v>
      </c>
      <c r="Z71" s="201">
        <v>0</v>
      </c>
      <c r="AA71" s="201">
        <v>0.0570204357517341</v>
      </c>
      <c r="AB71" s="201">
        <v>0.000188951372652492</v>
      </c>
      <c r="AC71" s="201">
        <v>0</v>
      </c>
      <c r="AD71" s="201">
        <v>0.00132201435306957</v>
      </c>
      <c r="AE71" s="201">
        <v>0</v>
      </c>
      <c r="AF71" s="201">
        <v>3.75922972898763e-5</v>
      </c>
      <c r="AG71" s="201">
        <v>0.000508996775155286</v>
      </c>
      <c r="AH71" s="201">
        <v>5.86395712467347e-5</v>
      </c>
      <c r="AI71" s="201">
        <v>0</v>
      </c>
      <c r="AJ71" s="201">
        <v>0</v>
      </c>
      <c r="AK71" s="201">
        <v>4.39007575869983e-6</v>
      </c>
      <c r="AL71" s="201">
        <v>1.23634101048006e-5</v>
      </c>
      <c r="AM71" s="201">
        <v>2.39795658210418e-7</v>
      </c>
      <c r="AN71" s="201">
        <v>0</v>
      </c>
      <c r="AO71" s="201">
        <v>0.000679688617189243</v>
      </c>
      <c r="AP71" s="201">
        <v>0.000555393065594191</v>
      </c>
      <c r="AQ71" s="201">
        <v>0</v>
      </c>
      <c r="AR71" s="201">
        <v>0</v>
      </c>
      <c r="AS71" s="201">
        <v>0.00112183318107549</v>
      </c>
      <c r="AT71" s="201">
        <v>0.000154365879340964</v>
      </c>
      <c r="AU71" s="201">
        <v>0.000121794950957466</v>
      </c>
      <c r="AV71" s="201">
        <v>0</v>
      </c>
      <c r="AW71" s="201">
        <v>0.000372568538650058</v>
      </c>
      <c r="AX71" s="201">
        <v>0.00209471514667103</v>
      </c>
      <c r="AY71" s="201">
        <v>2.47534459156691e-6</v>
      </c>
      <c r="AZ71" s="201">
        <v>2.37940412972184e-5</v>
      </c>
      <c r="BA71" s="201">
        <v>0.00203853661547799</v>
      </c>
      <c r="BB71" s="204">
        <v>0</v>
      </c>
    </row>
    <row r="72" spans="1:54">
      <c r="A72" s="86" t="s">
        <v>275</v>
      </c>
      <c r="B72" s="200" t="s">
        <v>276</v>
      </c>
      <c r="C72" s="201">
        <v>0</v>
      </c>
      <c r="D72" s="201">
        <v>0</v>
      </c>
      <c r="E72" s="201">
        <v>0</v>
      </c>
      <c r="F72" s="201">
        <v>0</v>
      </c>
      <c r="G72" s="201">
        <v>0</v>
      </c>
      <c r="H72" s="201">
        <v>2.08745852022496e-5</v>
      </c>
      <c r="I72" s="201">
        <v>0</v>
      </c>
      <c r="J72" s="201">
        <v>0</v>
      </c>
      <c r="K72" s="201">
        <v>0</v>
      </c>
      <c r="L72" s="201">
        <v>0</v>
      </c>
      <c r="M72" s="201">
        <v>0</v>
      </c>
      <c r="N72" s="201">
        <v>0</v>
      </c>
      <c r="O72" s="201">
        <v>0</v>
      </c>
      <c r="P72" s="201">
        <v>0</v>
      </c>
      <c r="Q72" s="201">
        <v>0.00201693249278365</v>
      </c>
      <c r="R72" s="201">
        <v>0</v>
      </c>
      <c r="S72" s="201">
        <v>0</v>
      </c>
      <c r="T72" s="201">
        <v>0</v>
      </c>
      <c r="U72" s="201">
        <v>0</v>
      </c>
      <c r="V72" s="201">
        <v>0</v>
      </c>
      <c r="W72" s="201">
        <v>0</v>
      </c>
      <c r="X72" s="201">
        <v>0</v>
      </c>
      <c r="Y72" s="201">
        <v>0</v>
      </c>
      <c r="Z72" s="201">
        <v>0</v>
      </c>
      <c r="AA72" s="201">
        <v>0.00666243426294555</v>
      </c>
      <c r="AB72" s="201">
        <v>8.02892201817135e-5</v>
      </c>
      <c r="AC72" s="201">
        <v>0.000607799445445467</v>
      </c>
      <c r="AD72" s="201">
        <v>0.000192524808373924</v>
      </c>
      <c r="AE72" s="201">
        <v>1.79660322657308e-5</v>
      </c>
      <c r="AF72" s="201">
        <v>4.3262127414539e-5</v>
      </c>
      <c r="AG72" s="201">
        <v>5.2037029055539e-5</v>
      </c>
      <c r="AH72" s="201">
        <v>0.00052222102882268</v>
      </c>
      <c r="AI72" s="201">
        <v>3.23680480606491e-6</v>
      </c>
      <c r="AJ72" s="201">
        <v>4.62487007212155e-6</v>
      </c>
      <c r="AK72" s="201">
        <v>0.000128662834432267</v>
      </c>
      <c r="AL72" s="201">
        <v>1.41911442115539e-5</v>
      </c>
      <c r="AM72" s="201">
        <v>0</v>
      </c>
      <c r="AN72" s="201">
        <v>0</v>
      </c>
      <c r="AO72" s="201">
        <v>0</v>
      </c>
      <c r="AP72" s="201">
        <v>2.13664177870209e-5</v>
      </c>
      <c r="AQ72" s="201">
        <v>0</v>
      </c>
      <c r="AR72" s="201">
        <v>0</v>
      </c>
      <c r="AS72" s="201">
        <v>0</v>
      </c>
      <c r="AT72" s="201">
        <v>1.21875380127856e-5</v>
      </c>
      <c r="AU72" s="201">
        <v>0</v>
      </c>
      <c r="AV72" s="201">
        <v>0</v>
      </c>
      <c r="AW72" s="201">
        <v>0.000409465215827164</v>
      </c>
      <c r="AX72" s="201">
        <v>0</v>
      </c>
      <c r="AY72" s="201">
        <v>0.000131675615318064</v>
      </c>
      <c r="AZ72" s="201">
        <v>0.000311993763984594</v>
      </c>
      <c r="BA72" s="201">
        <v>3.12451818793278e-5</v>
      </c>
      <c r="BB72" s="204">
        <v>0</v>
      </c>
    </row>
    <row r="73" spans="1:54">
      <c r="A73" s="86" t="s">
        <v>277</v>
      </c>
      <c r="B73" s="200" t="s">
        <v>278</v>
      </c>
      <c r="C73" s="201">
        <v>1.32144060273775e-5</v>
      </c>
      <c r="D73" s="201">
        <v>9.52865639123152e-5</v>
      </c>
      <c r="E73" s="201">
        <v>3.37391125786308e-5</v>
      </c>
      <c r="F73" s="201">
        <v>0</v>
      </c>
      <c r="G73" s="201">
        <v>0.000424826055930909</v>
      </c>
      <c r="H73" s="201">
        <v>5.81146563787145e-5</v>
      </c>
      <c r="I73" s="201">
        <v>0.000119555178123916</v>
      </c>
      <c r="J73" s="201">
        <v>9.92408467544417e-5</v>
      </c>
      <c r="K73" s="201">
        <v>5.42519167103664e-5</v>
      </c>
      <c r="L73" s="201">
        <v>0.000193014579384121</v>
      </c>
      <c r="M73" s="201">
        <v>1.58602099090601e-5</v>
      </c>
      <c r="N73" s="201">
        <v>7.0575070241212e-5</v>
      </c>
      <c r="O73" s="201">
        <v>0.000234672197270284</v>
      </c>
      <c r="P73" s="201">
        <v>0.000133840588392451</v>
      </c>
      <c r="Q73" s="201">
        <v>5.82465366188988e-5</v>
      </c>
      <c r="R73" s="201">
        <v>5.51440709583659e-6</v>
      </c>
      <c r="S73" s="201">
        <v>6.09420455713053e-5</v>
      </c>
      <c r="T73" s="201">
        <v>0.000294741041437405</v>
      </c>
      <c r="U73" s="201">
        <v>0.000103058778596548</v>
      </c>
      <c r="V73" s="201">
        <v>9.3042189749814e-5</v>
      </c>
      <c r="W73" s="201">
        <v>0.000202074126206864</v>
      </c>
      <c r="X73" s="201">
        <v>0.000381773657848855</v>
      </c>
      <c r="Y73" s="201">
        <v>0.000135832286186453</v>
      </c>
      <c r="Z73" s="201">
        <v>7.86567966420414e-5</v>
      </c>
      <c r="AA73" s="201">
        <v>0.00767992145119273</v>
      </c>
      <c r="AB73" s="201">
        <v>0.0153612442188978</v>
      </c>
      <c r="AC73" s="201">
        <v>0.00313727421011448</v>
      </c>
      <c r="AD73" s="201">
        <v>0.000957354034495704</v>
      </c>
      <c r="AE73" s="201">
        <v>0.00201716390548941</v>
      </c>
      <c r="AF73" s="201">
        <v>0.000561672427547891</v>
      </c>
      <c r="AG73" s="201">
        <v>0.000659493173017251</v>
      </c>
      <c r="AH73" s="201">
        <v>0.00345923175271334</v>
      </c>
      <c r="AI73" s="201">
        <v>0.00204084691761516</v>
      </c>
      <c r="AJ73" s="201">
        <v>0.000460137049857016</v>
      </c>
      <c r="AK73" s="201">
        <v>0.00225083778230952</v>
      </c>
      <c r="AL73" s="201">
        <v>0.000161391479120305</v>
      </c>
      <c r="AM73" s="201">
        <v>0.000930401515580185</v>
      </c>
      <c r="AN73" s="201">
        <v>0.000128591812286507</v>
      </c>
      <c r="AO73" s="201">
        <v>0</v>
      </c>
      <c r="AP73" s="201">
        <v>0.000272396217651185</v>
      </c>
      <c r="AQ73" s="201">
        <v>0.000171507132469412</v>
      </c>
      <c r="AR73" s="201">
        <v>2.34267101981956e-5</v>
      </c>
      <c r="AS73" s="201">
        <v>0.000441029351379927</v>
      </c>
      <c r="AT73" s="201">
        <v>2.63087613300283e-5</v>
      </c>
      <c r="AU73" s="201">
        <v>2.2990900721547e-5</v>
      </c>
      <c r="AV73" s="201">
        <v>6.24093591616296e-5</v>
      </c>
      <c r="AW73" s="201">
        <v>0.000208077941019905</v>
      </c>
      <c r="AX73" s="201">
        <v>0.00011339925826837</v>
      </c>
      <c r="AY73" s="201">
        <v>1.42691397021759e-5</v>
      </c>
      <c r="AZ73" s="201">
        <v>0</v>
      </c>
      <c r="BA73" s="201">
        <v>0.000584594760725188</v>
      </c>
      <c r="BB73" s="204">
        <v>0</v>
      </c>
    </row>
    <row r="74" spans="1:54">
      <c r="A74" s="86" t="s">
        <v>279</v>
      </c>
      <c r="B74" s="200" t="s">
        <v>280</v>
      </c>
      <c r="C74" s="201">
        <v>0</v>
      </c>
      <c r="D74" s="201">
        <v>0</v>
      </c>
      <c r="E74" s="201">
        <v>0</v>
      </c>
      <c r="F74" s="201">
        <v>0</v>
      </c>
      <c r="G74" s="201">
        <v>0</v>
      </c>
      <c r="H74" s="201">
        <v>0</v>
      </c>
      <c r="I74" s="201">
        <v>0</v>
      </c>
      <c r="J74" s="201">
        <v>0</v>
      </c>
      <c r="K74" s="201">
        <v>0</v>
      </c>
      <c r="L74" s="201">
        <v>0</v>
      </c>
      <c r="M74" s="201">
        <v>0</v>
      </c>
      <c r="N74" s="201">
        <v>0</v>
      </c>
      <c r="O74" s="201">
        <v>0</v>
      </c>
      <c r="P74" s="201">
        <v>0</v>
      </c>
      <c r="Q74" s="201">
        <v>0</v>
      </c>
      <c r="R74" s="201">
        <v>0</v>
      </c>
      <c r="S74" s="201">
        <v>0</v>
      </c>
      <c r="T74" s="201">
        <v>0</v>
      </c>
      <c r="U74" s="201">
        <v>2.71065930027198e-6</v>
      </c>
      <c r="V74" s="201">
        <v>0</v>
      </c>
      <c r="W74" s="201">
        <v>0</v>
      </c>
      <c r="X74" s="201">
        <v>0</v>
      </c>
      <c r="Y74" s="201">
        <v>0</v>
      </c>
      <c r="Z74" s="201">
        <v>0</v>
      </c>
      <c r="AA74" s="201">
        <v>0</v>
      </c>
      <c r="AB74" s="201">
        <v>0.000120689407304403</v>
      </c>
      <c r="AC74" s="201">
        <v>5.25319915724783e-6</v>
      </c>
      <c r="AD74" s="201">
        <v>4.18023967604936e-6</v>
      </c>
      <c r="AE74" s="201">
        <v>0</v>
      </c>
      <c r="AF74" s="201">
        <v>1.18793024513527e-6</v>
      </c>
      <c r="AG74" s="201">
        <v>0</v>
      </c>
      <c r="AH74" s="201">
        <v>0</v>
      </c>
      <c r="AI74" s="201">
        <v>0</v>
      </c>
      <c r="AJ74" s="201">
        <v>0</v>
      </c>
      <c r="AK74" s="201">
        <v>0</v>
      </c>
      <c r="AL74" s="201">
        <v>0</v>
      </c>
      <c r="AM74" s="201">
        <v>0</v>
      </c>
      <c r="AN74" s="201">
        <v>0</v>
      </c>
      <c r="AO74" s="201">
        <v>0</v>
      </c>
      <c r="AP74" s="201">
        <v>0</v>
      </c>
      <c r="AQ74" s="201">
        <v>3.55342251155383e-6</v>
      </c>
      <c r="AR74" s="201">
        <v>0</v>
      </c>
      <c r="AS74" s="201">
        <v>0</v>
      </c>
      <c r="AT74" s="201">
        <v>0</v>
      </c>
      <c r="AU74" s="201">
        <v>0</v>
      </c>
      <c r="AV74" s="201">
        <v>0</v>
      </c>
      <c r="AW74" s="201">
        <v>0</v>
      </c>
      <c r="AX74" s="201">
        <v>0</v>
      </c>
      <c r="AY74" s="201">
        <v>0</v>
      </c>
      <c r="AZ74" s="201">
        <v>0</v>
      </c>
      <c r="BA74" s="201">
        <v>0.000187872447895494</v>
      </c>
      <c r="BB74" s="204">
        <v>0</v>
      </c>
    </row>
    <row r="75" spans="1:54">
      <c r="A75" s="86" t="s">
        <v>281</v>
      </c>
      <c r="B75" s="200" t="s">
        <v>282</v>
      </c>
      <c r="C75" s="201">
        <v>0</v>
      </c>
      <c r="D75" s="201">
        <v>0</v>
      </c>
      <c r="E75" s="201">
        <v>0</v>
      </c>
      <c r="F75" s="201">
        <v>0</v>
      </c>
      <c r="G75" s="201">
        <v>0</v>
      </c>
      <c r="H75" s="201">
        <v>0</v>
      </c>
      <c r="I75" s="201">
        <v>0</v>
      </c>
      <c r="J75" s="201">
        <v>0</v>
      </c>
      <c r="K75" s="201">
        <v>0</v>
      </c>
      <c r="L75" s="201">
        <v>0</v>
      </c>
      <c r="M75" s="201">
        <v>0</v>
      </c>
      <c r="N75" s="201">
        <v>0</v>
      </c>
      <c r="O75" s="201">
        <v>0</v>
      </c>
      <c r="P75" s="201">
        <v>0</v>
      </c>
      <c r="Q75" s="201">
        <v>0</v>
      </c>
      <c r="R75" s="201">
        <v>0</v>
      </c>
      <c r="S75" s="201">
        <v>0</v>
      </c>
      <c r="T75" s="201">
        <v>0</v>
      </c>
      <c r="U75" s="201">
        <v>0</v>
      </c>
      <c r="V75" s="201">
        <v>0</v>
      </c>
      <c r="W75" s="201">
        <v>0</v>
      </c>
      <c r="X75" s="201">
        <v>0</v>
      </c>
      <c r="Y75" s="201">
        <v>0</v>
      </c>
      <c r="Z75" s="201">
        <v>0</v>
      </c>
      <c r="AA75" s="201">
        <v>0</v>
      </c>
      <c r="AB75" s="201">
        <v>0</v>
      </c>
      <c r="AC75" s="201">
        <v>0.00864280694959277</v>
      </c>
      <c r="AD75" s="201">
        <v>0</v>
      </c>
      <c r="AE75" s="201">
        <v>0</v>
      </c>
      <c r="AF75" s="201">
        <v>0</v>
      </c>
      <c r="AG75" s="201">
        <v>0</v>
      </c>
      <c r="AH75" s="201">
        <v>0.00151034086759566</v>
      </c>
      <c r="AI75" s="201">
        <v>0</v>
      </c>
      <c r="AJ75" s="201">
        <v>0</v>
      </c>
      <c r="AK75" s="201">
        <v>0</v>
      </c>
      <c r="AL75" s="201">
        <v>0</v>
      </c>
      <c r="AM75" s="201">
        <v>0</v>
      </c>
      <c r="AN75" s="201">
        <v>0</v>
      </c>
      <c r="AO75" s="201">
        <v>0</v>
      </c>
      <c r="AP75" s="201">
        <v>0</v>
      </c>
      <c r="AQ75" s="201">
        <v>0</v>
      </c>
      <c r="AR75" s="201">
        <v>0</v>
      </c>
      <c r="AS75" s="201">
        <v>0</v>
      </c>
      <c r="AT75" s="201">
        <v>0</v>
      </c>
      <c r="AU75" s="201">
        <v>0</v>
      </c>
      <c r="AV75" s="201">
        <v>0</v>
      </c>
      <c r="AW75" s="201">
        <v>0</v>
      </c>
      <c r="AX75" s="201">
        <v>0</v>
      </c>
      <c r="AY75" s="201">
        <v>0</v>
      </c>
      <c r="AZ75" s="201">
        <v>0</v>
      </c>
      <c r="BA75" s="201">
        <v>0</v>
      </c>
      <c r="BB75" s="204">
        <v>0</v>
      </c>
    </row>
    <row r="76" spans="1:54">
      <c r="A76" s="86" t="s">
        <v>283</v>
      </c>
      <c r="B76" s="200" t="s">
        <v>284</v>
      </c>
      <c r="C76" s="201">
        <v>0</v>
      </c>
      <c r="D76" s="201">
        <v>0</v>
      </c>
      <c r="E76" s="201">
        <v>0</v>
      </c>
      <c r="F76" s="201">
        <v>0.0019701860188689</v>
      </c>
      <c r="G76" s="201">
        <v>0.00836174005810245</v>
      </c>
      <c r="H76" s="201">
        <v>0</v>
      </c>
      <c r="I76" s="201">
        <v>0</v>
      </c>
      <c r="J76" s="201">
        <v>0</v>
      </c>
      <c r="K76" s="201">
        <v>0</v>
      </c>
      <c r="L76" s="201">
        <v>0</v>
      </c>
      <c r="M76" s="201">
        <v>0</v>
      </c>
      <c r="N76" s="201">
        <v>0</v>
      </c>
      <c r="O76" s="201">
        <v>0</v>
      </c>
      <c r="P76" s="201">
        <v>0</v>
      </c>
      <c r="Q76" s="201">
        <v>0</v>
      </c>
      <c r="R76" s="201">
        <v>0</v>
      </c>
      <c r="S76" s="201">
        <v>0</v>
      </c>
      <c r="T76" s="201">
        <v>0</v>
      </c>
      <c r="U76" s="201">
        <v>0</v>
      </c>
      <c r="V76" s="201">
        <v>0</v>
      </c>
      <c r="W76" s="201">
        <v>0</v>
      </c>
      <c r="X76" s="201">
        <v>0</v>
      </c>
      <c r="Y76" s="201">
        <v>2.81030623498299e-5</v>
      </c>
      <c r="Z76" s="201">
        <v>0</v>
      </c>
      <c r="AA76" s="201">
        <v>0</v>
      </c>
      <c r="AB76" s="201">
        <v>0</v>
      </c>
      <c r="AC76" s="201">
        <v>0.0050051686978871</v>
      </c>
      <c r="AD76" s="201">
        <v>0</v>
      </c>
      <c r="AE76" s="201">
        <v>0</v>
      </c>
      <c r="AF76" s="201">
        <v>0</v>
      </c>
      <c r="AG76" s="201">
        <v>0</v>
      </c>
      <c r="AH76" s="201">
        <v>0.00593392240741543</v>
      </c>
      <c r="AI76" s="201">
        <v>0</v>
      </c>
      <c r="AJ76" s="201">
        <v>0</v>
      </c>
      <c r="AK76" s="201">
        <v>0</v>
      </c>
      <c r="AL76" s="201">
        <v>0</v>
      </c>
      <c r="AM76" s="201">
        <v>0</v>
      </c>
      <c r="AN76" s="201">
        <v>0</v>
      </c>
      <c r="AO76" s="201">
        <v>0</v>
      </c>
      <c r="AP76" s="201">
        <v>0</v>
      </c>
      <c r="AQ76" s="201">
        <v>0</v>
      </c>
      <c r="AR76" s="201">
        <v>0</v>
      </c>
      <c r="AS76" s="201">
        <v>0</v>
      </c>
      <c r="AT76" s="201">
        <v>0</v>
      </c>
      <c r="AU76" s="201">
        <v>0</v>
      </c>
      <c r="AV76" s="201">
        <v>0</v>
      </c>
      <c r="AW76" s="201">
        <v>5.52381642948078e-6</v>
      </c>
      <c r="AX76" s="201">
        <v>0</v>
      </c>
      <c r="AY76" s="201">
        <v>0</v>
      </c>
      <c r="AZ76" s="201">
        <v>0</v>
      </c>
      <c r="BA76" s="201">
        <v>0</v>
      </c>
      <c r="BB76" s="204">
        <v>0</v>
      </c>
    </row>
    <row r="77" spans="1:54">
      <c r="A77" s="86" t="s">
        <v>285</v>
      </c>
      <c r="B77" s="200" t="s">
        <v>286</v>
      </c>
      <c r="C77" s="201">
        <v>3.63834463400436e-6</v>
      </c>
      <c r="D77" s="201">
        <v>4.27927168439919e-5</v>
      </c>
      <c r="E77" s="201">
        <v>0</v>
      </c>
      <c r="F77" s="201">
        <v>0.00139658178392253</v>
      </c>
      <c r="G77" s="201">
        <v>0.00176765173902308</v>
      </c>
      <c r="H77" s="201">
        <v>0</v>
      </c>
      <c r="I77" s="201">
        <v>0</v>
      </c>
      <c r="J77" s="201">
        <v>0</v>
      </c>
      <c r="K77" s="201">
        <v>0</v>
      </c>
      <c r="L77" s="201">
        <v>0</v>
      </c>
      <c r="M77" s="201">
        <v>0</v>
      </c>
      <c r="N77" s="201">
        <v>0</v>
      </c>
      <c r="O77" s="201">
        <v>0.000783999674736629</v>
      </c>
      <c r="P77" s="201">
        <v>0</v>
      </c>
      <c r="Q77" s="201">
        <v>0</v>
      </c>
      <c r="R77" s="201">
        <v>0</v>
      </c>
      <c r="S77" s="201">
        <v>0</v>
      </c>
      <c r="T77" s="201">
        <v>0</v>
      </c>
      <c r="U77" s="201">
        <v>0</v>
      </c>
      <c r="V77" s="201">
        <v>0</v>
      </c>
      <c r="W77" s="201">
        <v>0.00053596487923049</v>
      </c>
      <c r="X77" s="201">
        <v>0</v>
      </c>
      <c r="Y77" s="201">
        <v>2.03393987417149e-5</v>
      </c>
      <c r="Z77" s="201">
        <v>0.000192590797318045</v>
      </c>
      <c r="AA77" s="201">
        <v>0.000534118737602243</v>
      </c>
      <c r="AB77" s="201">
        <v>0.000713852271327517</v>
      </c>
      <c r="AC77" s="201">
        <v>0.0497036447389283</v>
      </c>
      <c r="AD77" s="201">
        <v>0.00181297371502702</v>
      </c>
      <c r="AE77" s="201">
        <v>0.000161541415922861</v>
      </c>
      <c r="AF77" s="201">
        <v>0.00310606158029043</v>
      </c>
      <c r="AG77" s="201">
        <v>0</v>
      </c>
      <c r="AH77" s="201">
        <v>0.0266698176223157</v>
      </c>
      <c r="AI77" s="201">
        <v>2.55399150706288e-6</v>
      </c>
      <c r="AJ77" s="201">
        <v>0.000328181846411398</v>
      </c>
      <c r="AK77" s="201">
        <v>0.0008551870099767</v>
      </c>
      <c r="AL77" s="201">
        <v>8.7697906923273e-5</v>
      </c>
      <c r="AM77" s="201">
        <v>1.36545450947426e-6</v>
      </c>
      <c r="AN77" s="201">
        <v>0.00135286545829919</v>
      </c>
      <c r="AO77" s="201">
        <v>0</v>
      </c>
      <c r="AP77" s="201">
        <v>0.000627473823992505</v>
      </c>
      <c r="AQ77" s="201">
        <v>4.61009557671479e-5</v>
      </c>
      <c r="AR77" s="201">
        <v>0</v>
      </c>
      <c r="AS77" s="201">
        <v>5.32386984558616e-5</v>
      </c>
      <c r="AT77" s="201">
        <v>0</v>
      </c>
      <c r="AU77" s="201">
        <v>2.85821696420437e-6</v>
      </c>
      <c r="AV77" s="201">
        <v>0</v>
      </c>
      <c r="AW77" s="201">
        <v>3.07839512695988e-6</v>
      </c>
      <c r="AX77" s="201">
        <v>0.000194668580153879</v>
      </c>
      <c r="AY77" s="201">
        <v>1.32249167413157e-5</v>
      </c>
      <c r="AZ77" s="201">
        <v>0</v>
      </c>
      <c r="BA77" s="201">
        <v>0</v>
      </c>
      <c r="BB77" s="204">
        <v>0</v>
      </c>
    </row>
    <row r="78" spans="1:54">
      <c r="A78" s="86" t="s">
        <v>287</v>
      </c>
      <c r="B78" s="200" t="s">
        <v>288</v>
      </c>
      <c r="C78" s="201">
        <v>0</v>
      </c>
      <c r="D78" s="201">
        <v>0</v>
      </c>
      <c r="E78" s="201">
        <v>0</v>
      </c>
      <c r="F78" s="201">
        <v>0</v>
      </c>
      <c r="G78" s="201">
        <v>0</v>
      </c>
      <c r="H78" s="201">
        <v>0</v>
      </c>
      <c r="I78" s="201">
        <v>0</v>
      </c>
      <c r="J78" s="201">
        <v>0</v>
      </c>
      <c r="K78" s="201">
        <v>0</v>
      </c>
      <c r="L78" s="201">
        <v>0</v>
      </c>
      <c r="M78" s="201">
        <v>0</v>
      </c>
      <c r="N78" s="201">
        <v>0</v>
      </c>
      <c r="O78" s="201">
        <v>0</v>
      </c>
      <c r="P78" s="201">
        <v>0</v>
      </c>
      <c r="Q78" s="201">
        <v>0</v>
      </c>
      <c r="R78" s="201">
        <v>0</v>
      </c>
      <c r="S78" s="201">
        <v>0</v>
      </c>
      <c r="T78" s="201">
        <v>0</v>
      </c>
      <c r="U78" s="201">
        <v>0</v>
      </c>
      <c r="V78" s="201">
        <v>0</v>
      </c>
      <c r="W78" s="201">
        <v>0</v>
      </c>
      <c r="X78" s="201">
        <v>0</v>
      </c>
      <c r="Y78" s="201">
        <v>0</v>
      </c>
      <c r="Z78" s="201">
        <v>0</v>
      </c>
      <c r="AA78" s="201">
        <v>0</v>
      </c>
      <c r="AB78" s="201">
        <v>0</v>
      </c>
      <c r="AC78" s="201">
        <v>0</v>
      </c>
      <c r="AD78" s="201">
        <v>0.00315653361059233</v>
      </c>
      <c r="AE78" s="201">
        <v>0</v>
      </c>
      <c r="AF78" s="201">
        <v>0</v>
      </c>
      <c r="AG78" s="201">
        <v>0</v>
      </c>
      <c r="AH78" s="201">
        <v>0</v>
      </c>
      <c r="AI78" s="201">
        <v>0</v>
      </c>
      <c r="AJ78" s="201">
        <v>0</v>
      </c>
      <c r="AK78" s="201">
        <v>0</v>
      </c>
      <c r="AL78" s="201">
        <v>2.88330598486057e-5</v>
      </c>
      <c r="AM78" s="201">
        <v>0</v>
      </c>
      <c r="AN78" s="201">
        <v>0</v>
      </c>
      <c r="AO78" s="201">
        <v>0</v>
      </c>
      <c r="AP78" s="201">
        <v>0</v>
      </c>
      <c r="AQ78" s="201">
        <v>0</v>
      </c>
      <c r="AR78" s="201">
        <v>0</v>
      </c>
      <c r="AS78" s="201">
        <v>0</v>
      </c>
      <c r="AT78" s="201">
        <v>0</v>
      </c>
      <c r="AU78" s="201">
        <v>0</v>
      </c>
      <c r="AV78" s="201">
        <v>0</v>
      </c>
      <c r="AW78" s="201">
        <v>1.46299485993616e-5</v>
      </c>
      <c r="AX78" s="201">
        <v>0</v>
      </c>
      <c r="AY78" s="201">
        <v>0</v>
      </c>
      <c r="AZ78" s="201">
        <v>0</v>
      </c>
      <c r="BA78" s="201">
        <v>0</v>
      </c>
      <c r="BB78" s="204">
        <v>0</v>
      </c>
    </row>
    <row r="79" spans="1:54">
      <c r="A79" s="86" t="s">
        <v>289</v>
      </c>
      <c r="B79" s="200" t="s">
        <v>290</v>
      </c>
      <c r="C79" s="201">
        <v>0</v>
      </c>
      <c r="D79" s="201">
        <v>0</v>
      </c>
      <c r="E79" s="201">
        <v>0</v>
      </c>
      <c r="F79" s="201">
        <v>0</v>
      </c>
      <c r="G79" s="201">
        <v>0</v>
      </c>
      <c r="H79" s="201">
        <v>0</v>
      </c>
      <c r="I79" s="201">
        <v>1.76544856272501e-7</v>
      </c>
      <c r="J79" s="201">
        <v>0</v>
      </c>
      <c r="K79" s="201">
        <v>0</v>
      </c>
      <c r="L79" s="201">
        <v>0</v>
      </c>
      <c r="M79" s="201">
        <v>0</v>
      </c>
      <c r="N79" s="201">
        <v>0</v>
      </c>
      <c r="O79" s="201">
        <v>0</v>
      </c>
      <c r="P79" s="201">
        <v>0</v>
      </c>
      <c r="Q79" s="201">
        <v>0</v>
      </c>
      <c r="R79" s="201">
        <v>0</v>
      </c>
      <c r="S79" s="201">
        <v>0</v>
      </c>
      <c r="T79" s="201">
        <v>0</v>
      </c>
      <c r="U79" s="201">
        <v>3.58615671825529e-5</v>
      </c>
      <c r="V79" s="201">
        <v>0</v>
      </c>
      <c r="W79" s="201">
        <v>0</v>
      </c>
      <c r="X79" s="201">
        <v>0</v>
      </c>
      <c r="Y79" s="201">
        <v>0</v>
      </c>
      <c r="Z79" s="201">
        <v>0</v>
      </c>
      <c r="AA79" s="201">
        <v>0</v>
      </c>
      <c r="AB79" s="201">
        <v>0</v>
      </c>
      <c r="AC79" s="201">
        <v>0</v>
      </c>
      <c r="AD79" s="201">
        <v>0.0122177817936035</v>
      </c>
      <c r="AE79" s="201">
        <v>4.69353593609433e-5</v>
      </c>
      <c r="AF79" s="201">
        <v>0</v>
      </c>
      <c r="AG79" s="201">
        <v>0</v>
      </c>
      <c r="AH79" s="201">
        <v>0</v>
      </c>
      <c r="AI79" s="201">
        <v>0</v>
      </c>
      <c r="AJ79" s="201">
        <v>0</v>
      </c>
      <c r="AK79" s="201">
        <v>0</v>
      </c>
      <c r="AL79" s="201">
        <v>2.52193020984631e-5</v>
      </c>
      <c r="AM79" s="201">
        <v>0.000935766904223706</v>
      </c>
      <c r="AN79" s="201">
        <v>0</v>
      </c>
      <c r="AO79" s="201">
        <v>0</v>
      </c>
      <c r="AP79" s="201">
        <v>0</v>
      </c>
      <c r="AQ79" s="201">
        <v>0</v>
      </c>
      <c r="AR79" s="201">
        <v>0</v>
      </c>
      <c r="AS79" s="201">
        <v>0</v>
      </c>
      <c r="AT79" s="201">
        <v>0</v>
      </c>
      <c r="AU79" s="201">
        <v>0</v>
      </c>
      <c r="AV79" s="201">
        <v>0</v>
      </c>
      <c r="AW79" s="201">
        <v>0</v>
      </c>
      <c r="AX79" s="201">
        <v>0</v>
      </c>
      <c r="AY79" s="201">
        <v>0</v>
      </c>
      <c r="AZ79" s="201">
        <v>0</v>
      </c>
      <c r="BA79" s="201">
        <v>0</v>
      </c>
      <c r="BB79" s="204">
        <v>0</v>
      </c>
    </row>
    <row r="80" spans="1:54">
      <c r="A80" s="86" t="s">
        <v>291</v>
      </c>
      <c r="B80" s="200" t="s">
        <v>292</v>
      </c>
      <c r="C80" s="201">
        <v>0</v>
      </c>
      <c r="D80" s="201">
        <v>0</v>
      </c>
      <c r="E80" s="201">
        <v>0</v>
      </c>
      <c r="F80" s="201">
        <v>0</v>
      </c>
      <c r="G80" s="201">
        <v>0</v>
      </c>
      <c r="H80" s="201">
        <v>0</v>
      </c>
      <c r="I80" s="201">
        <v>0</v>
      </c>
      <c r="J80" s="201">
        <v>0</v>
      </c>
      <c r="K80" s="201">
        <v>0</v>
      </c>
      <c r="L80" s="201">
        <v>0</v>
      </c>
      <c r="M80" s="201">
        <v>0</v>
      </c>
      <c r="N80" s="201">
        <v>0</v>
      </c>
      <c r="O80" s="201">
        <v>0</v>
      </c>
      <c r="P80" s="201">
        <v>0</v>
      </c>
      <c r="Q80" s="201">
        <v>0</v>
      </c>
      <c r="R80" s="201">
        <v>0</v>
      </c>
      <c r="S80" s="201">
        <v>0</v>
      </c>
      <c r="T80" s="201">
        <v>0</v>
      </c>
      <c r="U80" s="201">
        <v>0</v>
      </c>
      <c r="V80" s="201">
        <v>0</v>
      </c>
      <c r="W80" s="201">
        <v>0</v>
      </c>
      <c r="X80" s="201">
        <v>0</v>
      </c>
      <c r="Y80" s="201">
        <v>0</v>
      </c>
      <c r="Z80" s="201">
        <v>0</v>
      </c>
      <c r="AA80" s="201">
        <v>0</v>
      </c>
      <c r="AB80" s="201">
        <v>0</v>
      </c>
      <c r="AC80" s="201">
        <v>0</v>
      </c>
      <c r="AD80" s="201">
        <v>0.0595488613564298</v>
      </c>
      <c r="AE80" s="201">
        <v>0.028333213265773</v>
      </c>
      <c r="AF80" s="201">
        <v>0.000120786680147996</v>
      </c>
      <c r="AG80" s="201">
        <v>0</v>
      </c>
      <c r="AH80" s="201">
        <v>0</v>
      </c>
      <c r="AI80" s="201">
        <v>0</v>
      </c>
      <c r="AJ80" s="201">
        <v>0</v>
      </c>
      <c r="AK80" s="201">
        <v>0</v>
      </c>
      <c r="AL80" s="201">
        <v>0.00398142011171216</v>
      </c>
      <c r="AM80" s="201">
        <v>0.00875171560275652</v>
      </c>
      <c r="AN80" s="201">
        <v>0</v>
      </c>
      <c r="AO80" s="201">
        <v>0</v>
      </c>
      <c r="AP80" s="201">
        <v>0</v>
      </c>
      <c r="AQ80" s="201">
        <v>0</v>
      </c>
      <c r="AR80" s="201">
        <v>0</v>
      </c>
      <c r="AS80" s="201">
        <v>0</v>
      </c>
      <c r="AT80" s="201">
        <v>0</v>
      </c>
      <c r="AU80" s="201">
        <v>0</v>
      </c>
      <c r="AV80" s="201">
        <v>0</v>
      </c>
      <c r="AW80" s="201">
        <v>1.48298742627096e-5</v>
      </c>
      <c r="AX80" s="201">
        <v>0.000130720771599868</v>
      </c>
      <c r="AY80" s="201">
        <v>7.97756827413292e-5</v>
      </c>
      <c r="AZ80" s="201">
        <v>0</v>
      </c>
      <c r="BA80" s="201">
        <v>0</v>
      </c>
      <c r="BB80" s="204">
        <v>0</v>
      </c>
    </row>
    <row r="81" spans="1:54">
      <c r="A81" s="86" t="s">
        <v>293</v>
      </c>
      <c r="B81" s="200" t="s">
        <v>294</v>
      </c>
      <c r="C81" s="201">
        <v>0</v>
      </c>
      <c r="D81" s="201">
        <v>0</v>
      </c>
      <c r="E81" s="201">
        <v>0</v>
      </c>
      <c r="F81" s="201">
        <v>0</v>
      </c>
      <c r="G81" s="201">
        <v>0</v>
      </c>
      <c r="H81" s="201">
        <v>0</v>
      </c>
      <c r="I81" s="201">
        <v>0</v>
      </c>
      <c r="J81" s="201">
        <v>0</v>
      </c>
      <c r="K81" s="201">
        <v>0</v>
      </c>
      <c r="L81" s="201">
        <v>0</v>
      </c>
      <c r="M81" s="201">
        <v>0</v>
      </c>
      <c r="N81" s="201">
        <v>0</v>
      </c>
      <c r="O81" s="201">
        <v>0</v>
      </c>
      <c r="P81" s="201">
        <v>0</v>
      </c>
      <c r="Q81" s="201">
        <v>0</v>
      </c>
      <c r="R81" s="201">
        <v>0</v>
      </c>
      <c r="S81" s="201">
        <v>0</v>
      </c>
      <c r="T81" s="201">
        <v>0</v>
      </c>
      <c r="U81" s="201">
        <v>0</v>
      </c>
      <c r="V81" s="201">
        <v>0</v>
      </c>
      <c r="W81" s="201">
        <v>0</v>
      </c>
      <c r="X81" s="201">
        <v>0</v>
      </c>
      <c r="Y81" s="201">
        <v>0</v>
      </c>
      <c r="Z81" s="201">
        <v>0</v>
      </c>
      <c r="AA81" s="201">
        <v>0</v>
      </c>
      <c r="AB81" s="201">
        <v>0</v>
      </c>
      <c r="AC81" s="201">
        <v>0</v>
      </c>
      <c r="AD81" s="201">
        <v>0</v>
      </c>
      <c r="AE81" s="201">
        <v>0</v>
      </c>
      <c r="AF81" s="201">
        <v>0.0109447418370404</v>
      </c>
      <c r="AG81" s="201">
        <v>0</v>
      </c>
      <c r="AH81" s="201">
        <v>0.00386814240648205</v>
      </c>
      <c r="AI81" s="201">
        <v>0</v>
      </c>
      <c r="AJ81" s="201">
        <v>0</v>
      </c>
      <c r="AK81" s="201">
        <v>0</v>
      </c>
      <c r="AL81" s="201">
        <v>1.57527977407302e-6</v>
      </c>
      <c r="AM81" s="201">
        <v>3.55058591750501e-6</v>
      </c>
      <c r="AN81" s="201">
        <v>0</v>
      </c>
      <c r="AO81" s="201">
        <v>0</v>
      </c>
      <c r="AP81" s="201">
        <v>0</v>
      </c>
      <c r="AQ81" s="201">
        <v>0</v>
      </c>
      <c r="AR81" s="201">
        <v>0</v>
      </c>
      <c r="AS81" s="201">
        <v>0</v>
      </c>
      <c r="AT81" s="201">
        <v>0</v>
      </c>
      <c r="AU81" s="201">
        <v>0</v>
      </c>
      <c r="AV81" s="201">
        <v>0</v>
      </c>
      <c r="AW81" s="201">
        <v>0</v>
      </c>
      <c r="AX81" s="201">
        <v>0</v>
      </c>
      <c r="AY81" s="201">
        <v>2.64038441668142e-7</v>
      </c>
      <c r="AZ81" s="201">
        <v>0</v>
      </c>
      <c r="BA81" s="201">
        <v>1.32759260065939e-5</v>
      </c>
      <c r="BB81" s="204">
        <v>0</v>
      </c>
    </row>
    <row r="82" spans="1:54">
      <c r="A82" s="86" t="s">
        <v>295</v>
      </c>
      <c r="B82" s="200" t="s">
        <v>296</v>
      </c>
      <c r="C82" s="201">
        <v>0</v>
      </c>
      <c r="D82" s="201">
        <v>0</v>
      </c>
      <c r="E82" s="201">
        <v>0</v>
      </c>
      <c r="F82" s="201">
        <v>0</v>
      </c>
      <c r="G82" s="201">
        <v>0</v>
      </c>
      <c r="H82" s="201">
        <v>0</v>
      </c>
      <c r="I82" s="201">
        <v>0</v>
      </c>
      <c r="J82" s="201">
        <v>0</v>
      </c>
      <c r="K82" s="201">
        <v>0</v>
      </c>
      <c r="L82" s="201">
        <v>0</v>
      </c>
      <c r="M82" s="201">
        <v>0</v>
      </c>
      <c r="N82" s="201">
        <v>0</v>
      </c>
      <c r="O82" s="201">
        <v>0</v>
      </c>
      <c r="P82" s="201">
        <v>0</v>
      </c>
      <c r="Q82" s="201">
        <v>0</v>
      </c>
      <c r="R82" s="201">
        <v>0</v>
      </c>
      <c r="S82" s="201">
        <v>0</v>
      </c>
      <c r="T82" s="201">
        <v>0</v>
      </c>
      <c r="U82" s="201">
        <v>0</v>
      </c>
      <c r="V82" s="201">
        <v>0</v>
      </c>
      <c r="W82" s="201">
        <v>0</v>
      </c>
      <c r="X82" s="201">
        <v>0</v>
      </c>
      <c r="Y82" s="201">
        <v>0</v>
      </c>
      <c r="Z82" s="201">
        <v>0</v>
      </c>
      <c r="AA82" s="201">
        <v>0</v>
      </c>
      <c r="AB82" s="201">
        <v>0</v>
      </c>
      <c r="AC82" s="201">
        <v>0</v>
      </c>
      <c r="AD82" s="201">
        <v>0</v>
      </c>
      <c r="AE82" s="201">
        <v>0.0003347647414217</v>
      </c>
      <c r="AF82" s="201">
        <v>2.06377520999615e-9</v>
      </c>
      <c r="AG82" s="201">
        <v>0.00517402911385171</v>
      </c>
      <c r="AH82" s="201">
        <v>0</v>
      </c>
      <c r="AI82" s="201">
        <v>0</v>
      </c>
      <c r="AJ82" s="201">
        <v>0</v>
      </c>
      <c r="AK82" s="201">
        <v>0</v>
      </c>
      <c r="AL82" s="201">
        <v>2.7034125044594e-5</v>
      </c>
      <c r="AM82" s="201">
        <v>0</v>
      </c>
      <c r="AN82" s="201">
        <v>0</v>
      </c>
      <c r="AO82" s="201">
        <v>0</v>
      </c>
      <c r="AP82" s="201">
        <v>9.83200278244698e-5</v>
      </c>
      <c r="AQ82" s="201">
        <v>0</v>
      </c>
      <c r="AR82" s="201">
        <v>0</v>
      </c>
      <c r="AS82" s="201">
        <v>0</v>
      </c>
      <c r="AT82" s="201">
        <v>0</v>
      </c>
      <c r="AU82" s="201">
        <v>0</v>
      </c>
      <c r="AV82" s="201">
        <v>0</v>
      </c>
      <c r="AW82" s="201">
        <v>0</v>
      </c>
      <c r="AX82" s="201">
        <v>0</v>
      </c>
      <c r="AY82" s="201">
        <v>1.64591377853704e-5</v>
      </c>
      <c r="AZ82" s="201">
        <v>5.36368247889374e-6</v>
      </c>
      <c r="BA82" s="201">
        <v>3.99258914865512e-6</v>
      </c>
      <c r="BB82" s="204">
        <v>0</v>
      </c>
    </row>
    <row r="83" spans="1:54">
      <c r="A83" s="86" t="s">
        <v>297</v>
      </c>
      <c r="B83" s="200" t="s">
        <v>298</v>
      </c>
      <c r="C83" s="201">
        <v>0</v>
      </c>
      <c r="D83" s="201">
        <v>0</v>
      </c>
      <c r="E83" s="201">
        <v>2.8416596635425e-6</v>
      </c>
      <c r="F83" s="201">
        <v>2.59985089587788e-5</v>
      </c>
      <c r="G83" s="201">
        <v>0</v>
      </c>
      <c r="H83" s="201">
        <v>3.20116398147418e-6</v>
      </c>
      <c r="I83" s="201">
        <v>6.53395874042167e-6</v>
      </c>
      <c r="J83" s="201">
        <v>7.03449899831549e-6</v>
      </c>
      <c r="K83" s="201">
        <v>0</v>
      </c>
      <c r="L83" s="201">
        <v>2.3682239835555e-5</v>
      </c>
      <c r="M83" s="201">
        <v>0.00160193320823352</v>
      </c>
      <c r="N83" s="201">
        <v>0.00091568225237224</v>
      </c>
      <c r="O83" s="201">
        <v>1.71446236824266e-5</v>
      </c>
      <c r="P83" s="201">
        <v>0</v>
      </c>
      <c r="Q83" s="201">
        <v>0</v>
      </c>
      <c r="R83" s="201">
        <v>1.48568242669184e-6</v>
      </c>
      <c r="S83" s="201">
        <v>0</v>
      </c>
      <c r="T83" s="201">
        <v>7.67820117069846e-5</v>
      </c>
      <c r="U83" s="201">
        <v>1.55440063650259e-5</v>
      </c>
      <c r="V83" s="201">
        <v>0.000226736684916353</v>
      </c>
      <c r="W83" s="201">
        <v>0</v>
      </c>
      <c r="X83" s="201">
        <v>0.000149869094021501</v>
      </c>
      <c r="Y83" s="201">
        <v>6.83973984994522e-6</v>
      </c>
      <c r="Z83" s="201">
        <v>0</v>
      </c>
      <c r="AA83" s="201">
        <v>9.71088569063493e-5</v>
      </c>
      <c r="AB83" s="201">
        <v>0</v>
      </c>
      <c r="AC83" s="201">
        <v>0.000393639096374566</v>
      </c>
      <c r="AD83" s="201">
        <v>0.000159871128403734</v>
      </c>
      <c r="AE83" s="201">
        <v>2.74603606949815e-5</v>
      </c>
      <c r="AF83" s="201">
        <v>2.35732469311091e-6</v>
      </c>
      <c r="AG83" s="201">
        <v>0.00078549770343897</v>
      </c>
      <c r="AH83" s="201">
        <v>9.07965336035678e-5</v>
      </c>
      <c r="AI83" s="201">
        <v>1.22177631756642e-5</v>
      </c>
      <c r="AJ83" s="201">
        <v>4.89890413849299e-5</v>
      </c>
      <c r="AK83" s="201">
        <v>5.25205946486722e-5</v>
      </c>
      <c r="AL83" s="201">
        <v>3.20531732235542e-5</v>
      </c>
      <c r="AM83" s="201">
        <v>3.57395800970925e-5</v>
      </c>
      <c r="AN83" s="201">
        <v>0.000277491000329048</v>
      </c>
      <c r="AO83" s="201">
        <v>0</v>
      </c>
      <c r="AP83" s="201">
        <v>0.000191563494020736</v>
      </c>
      <c r="AQ83" s="201">
        <v>1.22216589906355e-5</v>
      </c>
      <c r="AR83" s="201">
        <v>2.47302129859086e-6</v>
      </c>
      <c r="AS83" s="201">
        <v>0</v>
      </c>
      <c r="AT83" s="201">
        <v>4.04341317162665e-5</v>
      </c>
      <c r="AU83" s="201">
        <v>2.75456138629169e-5</v>
      </c>
      <c r="AV83" s="201">
        <v>1.39534534159724e-5</v>
      </c>
      <c r="AW83" s="201">
        <v>0.000135854223590743</v>
      </c>
      <c r="AX83" s="201">
        <v>0.00020502237392652</v>
      </c>
      <c r="AY83" s="201">
        <v>0.000250150820039506</v>
      </c>
      <c r="AZ83" s="201">
        <v>0.00285272300415422</v>
      </c>
      <c r="BA83" s="201">
        <v>0.000157758693446777</v>
      </c>
      <c r="BB83" s="204">
        <v>0</v>
      </c>
    </row>
    <row r="84" spans="1:54">
      <c r="A84" s="86" t="s">
        <v>299</v>
      </c>
      <c r="B84" s="200" t="s">
        <v>122</v>
      </c>
      <c r="C84" s="201">
        <v>0</v>
      </c>
      <c r="D84" s="201">
        <v>0</v>
      </c>
      <c r="E84" s="201">
        <v>1.3444052961424e-5</v>
      </c>
      <c r="F84" s="201">
        <v>0.0141274607211083</v>
      </c>
      <c r="G84" s="201">
        <v>0.010872165966359</v>
      </c>
      <c r="H84" s="201">
        <v>0.00129212759480682</v>
      </c>
      <c r="I84" s="201">
        <v>0.000725541650793624</v>
      </c>
      <c r="J84" s="201">
        <v>0.000951067619317313</v>
      </c>
      <c r="K84" s="201">
        <v>0.000113370391345702</v>
      </c>
      <c r="L84" s="201">
        <v>0.000920784171720981</v>
      </c>
      <c r="M84" s="201">
        <v>0.00310829001911494</v>
      </c>
      <c r="N84" s="201">
        <v>0.00067038020298967</v>
      </c>
      <c r="O84" s="201">
        <v>0.00132640326072789</v>
      </c>
      <c r="P84" s="201">
        <v>0.00402424348759024</v>
      </c>
      <c r="Q84" s="201">
        <v>0.00237916970315945</v>
      </c>
      <c r="R84" s="201">
        <v>4.78609087537298e-5</v>
      </c>
      <c r="S84" s="201">
        <v>0.00140983751608493</v>
      </c>
      <c r="T84" s="201">
        <v>0.000831079603918574</v>
      </c>
      <c r="U84" s="201">
        <v>0.000557001938885456</v>
      </c>
      <c r="V84" s="201">
        <v>0.00277348807769265</v>
      </c>
      <c r="W84" s="201">
        <v>0.00104503696536503</v>
      </c>
      <c r="X84" s="201">
        <v>0.00206959136922426</v>
      </c>
      <c r="Y84" s="201">
        <v>0.00139187931740026</v>
      </c>
      <c r="Z84" s="201">
        <v>0.00165527239105102</v>
      </c>
      <c r="AA84" s="201">
        <v>0.000931078064431906</v>
      </c>
      <c r="AB84" s="201">
        <v>0.00188402215547427</v>
      </c>
      <c r="AC84" s="201">
        <v>0.00114672201875092</v>
      </c>
      <c r="AD84" s="201">
        <v>0.000758093275900945</v>
      </c>
      <c r="AE84" s="201">
        <v>0.0013302707929628</v>
      </c>
      <c r="AF84" s="201">
        <v>0.0024142171388482</v>
      </c>
      <c r="AG84" s="201">
        <v>0.00109016987643784</v>
      </c>
      <c r="AH84" s="201">
        <v>0.00100441573992744</v>
      </c>
      <c r="AI84" s="201">
        <v>2.42937967811412e-5</v>
      </c>
      <c r="AJ84" s="201">
        <v>0.000706244556349436</v>
      </c>
      <c r="AK84" s="201">
        <v>0.000983513634612407</v>
      </c>
      <c r="AL84" s="201">
        <v>0.000912516529048431</v>
      </c>
      <c r="AM84" s="201">
        <v>0.00137861420292012</v>
      </c>
      <c r="AN84" s="201">
        <v>0.000475515407876189</v>
      </c>
      <c r="AO84" s="201">
        <v>0.000314958664215649</v>
      </c>
      <c r="AP84" s="201">
        <v>0.00382818389497812</v>
      </c>
      <c r="AQ84" s="201">
        <v>0.000118260821873446</v>
      </c>
      <c r="AR84" s="201">
        <v>0.000139242556993135</v>
      </c>
      <c r="AS84" s="201">
        <v>0.00218809464728632</v>
      </c>
      <c r="AT84" s="201">
        <v>0.00078593288707586</v>
      </c>
      <c r="AU84" s="201">
        <v>1.61966917964177e-5</v>
      </c>
      <c r="AV84" s="201">
        <v>0.000283395572799737</v>
      </c>
      <c r="AW84" s="201">
        <v>0.000468880061649327</v>
      </c>
      <c r="AX84" s="201">
        <v>0.000645486073614598</v>
      </c>
      <c r="AY84" s="201">
        <v>6.22307116756515e-6</v>
      </c>
      <c r="AZ84" s="201">
        <v>0</v>
      </c>
      <c r="BA84" s="201">
        <v>0.000247261406498847</v>
      </c>
      <c r="BB84" s="204">
        <v>0</v>
      </c>
    </row>
    <row r="85" spans="1:54">
      <c r="A85" s="86" t="s">
        <v>300</v>
      </c>
      <c r="B85" s="200" t="s">
        <v>301</v>
      </c>
      <c r="C85" s="201">
        <v>0</v>
      </c>
      <c r="D85" s="201">
        <v>0</v>
      </c>
      <c r="E85" s="201">
        <v>0</v>
      </c>
      <c r="F85" s="201">
        <v>0</v>
      </c>
      <c r="G85" s="201">
        <v>0</v>
      </c>
      <c r="H85" s="201">
        <v>0</v>
      </c>
      <c r="I85" s="201">
        <v>0</v>
      </c>
      <c r="J85" s="201">
        <v>0</v>
      </c>
      <c r="K85" s="201">
        <v>0</v>
      </c>
      <c r="L85" s="201">
        <v>0</v>
      </c>
      <c r="M85" s="201">
        <v>0</v>
      </c>
      <c r="N85" s="201">
        <v>0</v>
      </c>
      <c r="O85" s="201">
        <v>0</v>
      </c>
      <c r="P85" s="201">
        <v>0</v>
      </c>
      <c r="Q85" s="201">
        <v>0</v>
      </c>
      <c r="R85" s="201">
        <v>0</v>
      </c>
      <c r="S85" s="201">
        <v>0</v>
      </c>
      <c r="T85" s="201">
        <v>0</v>
      </c>
      <c r="U85" s="201">
        <v>0</v>
      </c>
      <c r="V85" s="201">
        <v>0</v>
      </c>
      <c r="W85" s="201">
        <v>0</v>
      </c>
      <c r="X85" s="201">
        <v>0</v>
      </c>
      <c r="Y85" s="201">
        <v>0</v>
      </c>
      <c r="Z85" s="201">
        <v>0</v>
      </c>
      <c r="AA85" s="201">
        <v>0</v>
      </c>
      <c r="AB85" s="201">
        <v>0</v>
      </c>
      <c r="AC85" s="201">
        <v>0</v>
      </c>
      <c r="AD85" s="201">
        <v>0</v>
      </c>
      <c r="AE85" s="201">
        <v>0</v>
      </c>
      <c r="AF85" s="201">
        <v>0</v>
      </c>
      <c r="AG85" s="201">
        <v>0</v>
      </c>
      <c r="AH85" s="201">
        <v>0</v>
      </c>
      <c r="AI85" s="201">
        <v>0.0176635153520033</v>
      </c>
      <c r="AJ85" s="201">
        <v>0</v>
      </c>
      <c r="AK85" s="201">
        <v>0</v>
      </c>
      <c r="AL85" s="201">
        <v>0</v>
      </c>
      <c r="AM85" s="201">
        <v>0</v>
      </c>
      <c r="AN85" s="201">
        <v>0</v>
      </c>
      <c r="AO85" s="201">
        <v>5.43002934774415e-5</v>
      </c>
      <c r="AP85" s="201">
        <v>0</v>
      </c>
      <c r="AQ85" s="201">
        <v>0</v>
      </c>
      <c r="AR85" s="201">
        <v>0</v>
      </c>
      <c r="AS85" s="201">
        <v>0</v>
      </c>
      <c r="AT85" s="201">
        <v>0</v>
      </c>
      <c r="AU85" s="201">
        <v>2.77209427364404e-6</v>
      </c>
      <c r="AV85" s="201">
        <v>0</v>
      </c>
      <c r="AW85" s="201">
        <v>0</v>
      </c>
      <c r="AX85" s="201">
        <v>0</v>
      </c>
      <c r="AY85" s="201">
        <v>0</v>
      </c>
      <c r="AZ85" s="201">
        <v>0</v>
      </c>
      <c r="BA85" s="201">
        <v>0</v>
      </c>
      <c r="BB85" s="204">
        <v>0</v>
      </c>
    </row>
    <row r="86" spans="1:54">
      <c r="A86" s="86" t="s">
        <v>302</v>
      </c>
      <c r="B86" s="200" t="s">
        <v>303</v>
      </c>
      <c r="C86" s="201">
        <v>0</v>
      </c>
      <c r="D86" s="201">
        <v>0</v>
      </c>
      <c r="E86" s="201">
        <v>0</v>
      </c>
      <c r="F86" s="201">
        <v>0</v>
      </c>
      <c r="G86" s="201">
        <v>0</v>
      </c>
      <c r="H86" s="201">
        <v>0</v>
      </c>
      <c r="I86" s="201">
        <v>0</v>
      </c>
      <c r="J86" s="201">
        <v>0</v>
      </c>
      <c r="K86" s="201">
        <v>0</v>
      </c>
      <c r="L86" s="201">
        <v>0</v>
      </c>
      <c r="M86" s="201">
        <v>0</v>
      </c>
      <c r="N86" s="201">
        <v>0</v>
      </c>
      <c r="O86" s="201">
        <v>0</v>
      </c>
      <c r="P86" s="201">
        <v>0</v>
      </c>
      <c r="Q86" s="201">
        <v>0</v>
      </c>
      <c r="R86" s="201">
        <v>0</v>
      </c>
      <c r="S86" s="201">
        <v>0</v>
      </c>
      <c r="T86" s="201">
        <v>0</v>
      </c>
      <c r="U86" s="201">
        <v>0</v>
      </c>
      <c r="V86" s="201">
        <v>0</v>
      </c>
      <c r="W86" s="201">
        <v>0</v>
      </c>
      <c r="X86" s="201">
        <v>0</v>
      </c>
      <c r="Y86" s="201">
        <v>0</v>
      </c>
      <c r="Z86" s="201">
        <v>0</v>
      </c>
      <c r="AA86" s="201">
        <v>0</v>
      </c>
      <c r="AB86" s="201">
        <v>0</v>
      </c>
      <c r="AC86" s="201">
        <v>0</v>
      </c>
      <c r="AD86" s="201">
        <v>0</v>
      </c>
      <c r="AE86" s="201">
        <v>0</v>
      </c>
      <c r="AF86" s="201">
        <v>0</v>
      </c>
      <c r="AG86" s="201">
        <v>0</v>
      </c>
      <c r="AH86" s="201">
        <v>0</v>
      </c>
      <c r="AI86" s="201">
        <v>0</v>
      </c>
      <c r="AJ86" s="201">
        <v>0</v>
      </c>
      <c r="AK86" s="201">
        <v>0</v>
      </c>
      <c r="AL86" s="201">
        <v>0</v>
      </c>
      <c r="AM86" s="201">
        <v>0</v>
      </c>
      <c r="AN86" s="201">
        <v>0</v>
      </c>
      <c r="AO86" s="201">
        <v>0</v>
      </c>
      <c r="AP86" s="201">
        <v>0</v>
      </c>
      <c r="AQ86" s="201">
        <v>0</v>
      </c>
      <c r="AR86" s="201">
        <v>0</v>
      </c>
      <c r="AS86" s="201">
        <v>0</v>
      </c>
      <c r="AT86" s="201">
        <v>0</v>
      </c>
      <c r="AU86" s="201">
        <v>0</v>
      </c>
      <c r="AV86" s="201">
        <v>0</v>
      </c>
      <c r="AW86" s="201">
        <v>0</v>
      </c>
      <c r="AX86" s="201">
        <v>0</v>
      </c>
      <c r="AY86" s="201">
        <v>0</v>
      </c>
      <c r="AZ86" s="201">
        <v>0</v>
      </c>
      <c r="BA86" s="201">
        <v>0</v>
      </c>
      <c r="BB86" s="204">
        <v>0</v>
      </c>
    </row>
    <row r="87" spans="1:54">
      <c r="A87" s="86" t="s">
        <v>304</v>
      </c>
      <c r="B87" s="200" t="s">
        <v>305</v>
      </c>
      <c r="C87" s="201">
        <v>0</v>
      </c>
      <c r="D87" s="201">
        <v>0</v>
      </c>
      <c r="E87" s="201">
        <v>0</v>
      </c>
      <c r="F87" s="201">
        <v>0</v>
      </c>
      <c r="G87" s="201">
        <v>0</v>
      </c>
      <c r="H87" s="201">
        <v>0</v>
      </c>
      <c r="I87" s="201">
        <v>0</v>
      </c>
      <c r="J87" s="201">
        <v>0</v>
      </c>
      <c r="K87" s="201">
        <v>0</v>
      </c>
      <c r="L87" s="201">
        <v>0</v>
      </c>
      <c r="M87" s="201">
        <v>0</v>
      </c>
      <c r="N87" s="201">
        <v>0</v>
      </c>
      <c r="O87" s="201">
        <v>0</v>
      </c>
      <c r="P87" s="201">
        <v>0</v>
      </c>
      <c r="Q87" s="201">
        <v>0</v>
      </c>
      <c r="R87" s="201">
        <v>0</v>
      </c>
      <c r="S87" s="201">
        <v>0</v>
      </c>
      <c r="T87" s="201">
        <v>0</v>
      </c>
      <c r="U87" s="201">
        <v>0</v>
      </c>
      <c r="V87" s="201">
        <v>0</v>
      </c>
      <c r="W87" s="201">
        <v>0</v>
      </c>
      <c r="X87" s="201">
        <v>0</v>
      </c>
      <c r="Y87" s="201">
        <v>0</v>
      </c>
      <c r="Z87" s="201">
        <v>0</v>
      </c>
      <c r="AA87" s="201">
        <v>0</v>
      </c>
      <c r="AB87" s="201">
        <v>0</v>
      </c>
      <c r="AC87" s="201">
        <v>0</v>
      </c>
      <c r="AD87" s="201">
        <v>0</v>
      </c>
      <c r="AE87" s="201">
        <v>0</v>
      </c>
      <c r="AF87" s="201">
        <v>0</v>
      </c>
      <c r="AG87" s="201">
        <v>0</v>
      </c>
      <c r="AH87" s="201">
        <v>0</v>
      </c>
      <c r="AI87" s="201">
        <v>0</v>
      </c>
      <c r="AJ87" s="201">
        <v>0</v>
      </c>
      <c r="AK87" s="201">
        <v>0</v>
      </c>
      <c r="AL87" s="201">
        <v>0</v>
      </c>
      <c r="AM87" s="201">
        <v>0</v>
      </c>
      <c r="AN87" s="201">
        <v>0</v>
      </c>
      <c r="AO87" s="201">
        <v>0</v>
      </c>
      <c r="AP87" s="201">
        <v>0</v>
      </c>
      <c r="AQ87" s="201">
        <v>0</v>
      </c>
      <c r="AR87" s="201">
        <v>0</v>
      </c>
      <c r="AS87" s="201">
        <v>0</v>
      </c>
      <c r="AT87" s="201">
        <v>0</v>
      </c>
      <c r="AU87" s="201">
        <v>0</v>
      </c>
      <c r="AV87" s="201">
        <v>0</v>
      </c>
      <c r="AW87" s="201">
        <v>0</v>
      </c>
      <c r="AX87" s="201">
        <v>0</v>
      </c>
      <c r="AY87" s="201">
        <v>0</v>
      </c>
      <c r="AZ87" s="201">
        <v>0</v>
      </c>
      <c r="BA87" s="201">
        <v>0</v>
      </c>
      <c r="BB87" s="204">
        <v>0</v>
      </c>
    </row>
    <row r="88" spans="1:54">
      <c r="A88" s="86" t="s">
        <v>306</v>
      </c>
      <c r="B88" s="200" t="s">
        <v>307</v>
      </c>
      <c r="C88" s="201">
        <v>0</v>
      </c>
      <c r="D88" s="201">
        <v>0</v>
      </c>
      <c r="E88" s="201">
        <v>0</v>
      </c>
      <c r="F88" s="201">
        <v>0</v>
      </c>
      <c r="G88" s="201">
        <v>0</v>
      </c>
      <c r="H88" s="201">
        <v>0</v>
      </c>
      <c r="I88" s="201">
        <v>0</v>
      </c>
      <c r="J88" s="201">
        <v>0</v>
      </c>
      <c r="K88" s="201">
        <v>0</v>
      </c>
      <c r="L88" s="201">
        <v>0</v>
      </c>
      <c r="M88" s="201">
        <v>0</v>
      </c>
      <c r="N88" s="201">
        <v>0</v>
      </c>
      <c r="O88" s="201">
        <v>0</v>
      </c>
      <c r="P88" s="201">
        <v>0</v>
      </c>
      <c r="Q88" s="201">
        <v>0</v>
      </c>
      <c r="R88" s="201">
        <v>0</v>
      </c>
      <c r="S88" s="201">
        <v>0</v>
      </c>
      <c r="T88" s="201">
        <v>0</v>
      </c>
      <c r="U88" s="201">
        <v>0</v>
      </c>
      <c r="V88" s="201">
        <v>0</v>
      </c>
      <c r="W88" s="201">
        <v>0</v>
      </c>
      <c r="X88" s="201">
        <v>0</v>
      </c>
      <c r="Y88" s="201">
        <v>0</v>
      </c>
      <c r="Z88" s="201">
        <v>0</v>
      </c>
      <c r="AA88" s="201">
        <v>0</v>
      </c>
      <c r="AB88" s="201">
        <v>0</v>
      </c>
      <c r="AC88" s="201">
        <v>0</v>
      </c>
      <c r="AD88" s="201">
        <v>0</v>
      </c>
      <c r="AE88" s="201">
        <v>0</v>
      </c>
      <c r="AF88" s="201">
        <v>0</v>
      </c>
      <c r="AG88" s="201">
        <v>0</v>
      </c>
      <c r="AH88" s="201">
        <v>0</v>
      </c>
      <c r="AI88" s="201">
        <v>0</v>
      </c>
      <c r="AJ88" s="201">
        <v>0</v>
      </c>
      <c r="AK88" s="201">
        <v>0</v>
      </c>
      <c r="AL88" s="201">
        <v>0</v>
      </c>
      <c r="AM88" s="201">
        <v>0</v>
      </c>
      <c r="AN88" s="201">
        <v>0</v>
      </c>
      <c r="AO88" s="201">
        <v>0</v>
      </c>
      <c r="AP88" s="201">
        <v>0</v>
      </c>
      <c r="AQ88" s="201">
        <v>0</v>
      </c>
      <c r="AR88" s="201">
        <v>0</v>
      </c>
      <c r="AS88" s="201">
        <v>0</v>
      </c>
      <c r="AT88" s="201">
        <v>0</v>
      </c>
      <c r="AU88" s="201">
        <v>0</v>
      </c>
      <c r="AV88" s="201">
        <v>0</v>
      </c>
      <c r="AW88" s="201">
        <v>0</v>
      </c>
      <c r="AX88" s="201">
        <v>0</v>
      </c>
      <c r="AY88" s="201">
        <v>0</v>
      </c>
      <c r="AZ88" s="201">
        <v>0</v>
      </c>
      <c r="BA88" s="201">
        <v>0</v>
      </c>
      <c r="BB88" s="204">
        <v>0</v>
      </c>
    </row>
    <row r="89" spans="1:54">
      <c r="A89" s="86" t="s">
        <v>308</v>
      </c>
      <c r="B89" s="200" t="s">
        <v>309</v>
      </c>
      <c r="C89" s="201">
        <v>0</v>
      </c>
      <c r="D89" s="201">
        <v>0</v>
      </c>
      <c r="E89" s="201">
        <v>0</v>
      </c>
      <c r="F89" s="201">
        <v>0</v>
      </c>
      <c r="G89" s="201">
        <v>0</v>
      </c>
      <c r="H89" s="201">
        <v>0</v>
      </c>
      <c r="I89" s="201">
        <v>0</v>
      </c>
      <c r="J89" s="201">
        <v>0</v>
      </c>
      <c r="K89" s="201">
        <v>0</v>
      </c>
      <c r="L89" s="201">
        <v>0</v>
      </c>
      <c r="M89" s="201">
        <v>0</v>
      </c>
      <c r="N89" s="201">
        <v>0</v>
      </c>
      <c r="O89" s="201">
        <v>0</v>
      </c>
      <c r="P89" s="201">
        <v>0</v>
      </c>
      <c r="Q89" s="201">
        <v>0</v>
      </c>
      <c r="R89" s="201">
        <v>0</v>
      </c>
      <c r="S89" s="201">
        <v>0</v>
      </c>
      <c r="T89" s="201">
        <v>0</v>
      </c>
      <c r="U89" s="201">
        <v>0</v>
      </c>
      <c r="V89" s="201">
        <v>0</v>
      </c>
      <c r="W89" s="201">
        <v>0</v>
      </c>
      <c r="X89" s="201">
        <v>0</v>
      </c>
      <c r="Y89" s="201">
        <v>0</v>
      </c>
      <c r="Z89" s="201">
        <v>0</v>
      </c>
      <c r="AA89" s="201">
        <v>0</v>
      </c>
      <c r="AB89" s="201">
        <v>0</v>
      </c>
      <c r="AC89" s="201">
        <v>0</v>
      </c>
      <c r="AD89" s="201">
        <v>0</v>
      </c>
      <c r="AE89" s="201">
        <v>0</v>
      </c>
      <c r="AF89" s="201">
        <v>0</v>
      </c>
      <c r="AG89" s="201">
        <v>0</v>
      </c>
      <c r="AH89" s="201">
        <v>0</v>
      </c>
      <c r="AI89" s="201">
        <v>0</v>
      </c>
      <c r="AJ89" s="201">
        <v>0</v>
      </c>
      <c r="AK89" s="201">
        <v>0</v>
      </c>
      <c r="AL89" s="201">
        <v>0</v>
      </c>
      <c r="AM89" s="201">
        <v>0</v>
      </c>
      <c r="AN89" s="201">
        <v>0</v>
      </c>
      <c r="AO89" s="201">
        <v>0</v>
      </c>
      <c r="AP89" s="201">
        <v>0</v>
      </c>
      <c r="AQ89" s="201">
        <v>0</v>
      </c>
      <c r="AR89" s="201">
        <v>0</v>
      </c>
      <c r="AS89" s="201">
        <v>0</v>
      </c>
      <c r="AT89" s="201">
        <v>0</v>
      </c>
      <c r="AU89" s="201">
        <v>0</v>
      </c>
      <c r="AV89" s="201">
        <v>0</v>
      </c>
      <c r="AW89" s="201">
        <v>0</v>
      </c>
      <c r="AX89" s="201">
        <v>0</v>
      </c>
      <c r="AY89" s="201">
        <v>0</v>
      </c>
      <c r="AZ89" s="201">
        <v>0</v>
      </c>
      <c r="BA89" s="201">
        <v>0</v>
      </c>
      <c r="BB89" s="204">
        <v>0</v>
      </c>
    </row>
    <row r="90" spans="1:54">
      <c r="A90" s="86" t="s">
        <v>310</v>
      </c>
      <c r="B90" s="200" t="s">
        <v>311</v>
      </c>
      <c r="C90" s="201">
        <v>0</v>
      </c>
      <c r="D90" s="201">
        <v>0</v>
      </c>
      <c r="E90" s="201">
        <v>0</v>
      </c>
      <c r="F90" s="201">
        <v>0</v>
      </c>
      <c r="G90" s="201">
        <v>2.60779189044624e-5</v>
      </c>
      <c r="H90" s="201">
        <v>0.00240168271455875</v>
      </c>
      <c r="I90" s="201">
        <v>0.00236778542830452</v>
      </c>
      <c r="J90" s="201">
        <v>0.0002772238500757</v>
      </c>
      <c r="K90" s="201">
        <v>0.00202676862772436</v>
      </c>
      <c r="L90" s="201">
        <v>0.000924183573446748</v>
      </c>
      <c r="M90" s="201">
        <v>0.000717609385199534</v>
      </c>
      <c r="N90" s="201">
        <v>0.00203129391746577</v>
      </c>
      <c r="O90" s="201">
        <v>0.00104868525954485</v>
      </c>
      <c r="P90" s="201">
        <v>0.00135644267438117</v>
      </c>
      <c r="Q90" s="201">
        <v>0.000426914976444675</v>
      </c>
      <c r="R90" s="201">
        <v>0.000123588394372236</v>
      </c>
      <c r="S90" s="201">
        <v>0.000998440486995074</v>
      </c>
      <c r="T90" s="201">
        <v>0.00084358664410046</v>
      </c>
      <c r="U90" s="201">
        <v>0.00127044075671588</v>
      </c>
      <c r="V90" s="201">
        <v>0.00390011611704701</v>
      </c>
      <c r="W90" s="201">
        <v>0.00117157328321092</v>
      </c>
      <c r="X90" s="201">
        <v>0.00109995285774987</v>
      </c>
      <c r="Y90" s="201">
        <v>0.00145801631537641</v>
      </c>
      <c r="Z90" s="201">
        <v>0.00117391677327828</v>
      </c>
      <c r="AA90" s="201">
        <v>0.000721762212138967</v>
      </c>
      <c r="AB90" s="201">
        <v>0.0012526486690352</v>
      </c>
      <c r="AC90" s="201">
        <v>0.0015456126633352</v>
      </c>
      <c r="AD90" s="201">
        <v>1.6574803312653e-5</v>
      </c>
      <c r="AE90" s="201">
        <v>3.4800633573952e-5</v>
      </c>
      <c r="AF90" s="201">
        <v>0.00018272534885989</v>
      </c>
      <c r="AG90" s="201">
        <v>0.000655794878079969</v>
      </c>
      <c r="AH90" s="201">
        <v>2.64067555859688e-6</v>
      </c>
      <c r="AI90" s="201">
        <v>0</v>
      </c>
      <c r="AJ90" s="201">
        <v>1.04958585903754e-6</v>
      </c>
      <c r="AK90" s="201">
        <v>0</v>
      </c>
      <c r="AL90" s="201">
        <v>0.000776166235189434</v>
      </c>
      <c r="AM90" s="201">
        <v>0</v>
      </c>
      <c r="AN90" s="201">
        <v>0</v>
      </c>
      <c r="AO90" s="201">
        <v>0</v>
      </c>
      <c r="AP90" s="201">
        <v>0</v>
      </c>
      <c r="AQ90" s="201">
        <v>0</v>
      </c>
      <c r="AR90" s="201">
        <v>0</v>
      </c>
      <c r="AS90" s="201">
        <v>0.00594221074010649</v>
      </c>
      <c r="AT90" s="201">
        <v>0.000551225965286266</v>
      </c>
      <c r="AU90" s="201">
        <v>1.64384378755217e-6</v>
      </c>
      <c r="AV90" s="201">
        <v>0</v>
      </c>
      <c r="AW90" s="201">
        <v>0.000149172892571858</v>
      </c>
      <c r="AX90" s="201">
        <v>9.69409117610478e-5</v>
      </c>
      <c r="AY90" s="201">
        <v>0</v>
      </c>
      <c r="AZ90" s="201">
        <v>2.39468266017481e-7</v>
      </c>
      <c r="BA90" s="201">
        <v>1.1260971309914e-5</v>
      </c>
      <c r="BB90" s="204">
        <v>0</v>
      </c>
    </row>
    <row r="91" spans="1:54">
      <c r="A91" s="86" t="s">
        <v>312</v>
      </c>
      <c r="B91" s="200" t="s">
        <v>313</v>
      </c>
      <c r="C91" s="201">
        <v>0</v>
      </c>
      <c r="D91" s="201">
        <v>0</v>
      </c>
      <c r="E91" s="201">
        <v>0</v>
      </c>
      <c r="F91" s="201">
        <v>0</v>
      </c>
      <c r="G91" s="201">
        <v>0</v>
      </c>
      <c r="H91" s="201">
        <v>0</v>
      </c>
      <c r="I91" s="201">
        <v>0</v>
      </c>
      <c r="J91" s="201">
        <v>0</v>
      </c>
      <c r="K91" s="201">
        <v>0</v>
      </c>
      <c r="L91" s="201">
        <v>0</v>
      </c>
      <c r="M91" s="201">
        <v>0</v>
      </c>
      <c r="N91" s="201">
        <v>0</v>
      </c>
      <c r="O91" s="201">
        <v>0</v>
      </c>
      <c r="P91" s="201">
        <v>0</v>
      </c>
      <c r="Q91" s="201">
        <v>0</v>
      </c>
      <c r="R91" s="201">
        <v>0</v>
      </c>
      <c r="S91" s="201">
        <v>0</v>
      </c>
      <c r="T91" s="201">
        <v>0</v>
      </c>
      <c r="U91" s="201">
        <v>0</v>
      </c>
      <c r="V91" s="201">
        <v>0</v>
      </c>
      <c r="W91" s="201">
        <v>0</v>
      </c>
      <c r="X91" s="201">
        <v>0</v>
      </c>
      <c r="Y91" s="201">
        <v>0</v>
      </c>
      <c r="Z91" s="201">
        <v>0</v>
      </c>
      <c r="AA91" s="201">
        <v>0</v>
      </c>
      <c r="AB91" s="201">
        <v>0</v>
      </c>
      <c r="AC91" s="201">
        <v>0</v>
      </c>
      <c r="AD91" s="201">
        <v>0</v>
      </c>
      <c r="AE91" s="201">
        <v>0</v>
      </c>
      <c r="AF91" s="201">
        <v>0</v>
      </c>
      <c r="AG91" s="201">
        <v>0</v>
      </c>
      <c r="AH91" s="201">
        <v>0</v>
      </c>
      <c r="AI91" s="201">
        <v>0</v>
      </c>
      <c r="AJ91" s="201">
        <v>0</v>
      </c>
      <c r="AK91" s="201">
        <v>0</v>
      </c>
      <c r="AL91" s="201">
        <v>0</v>
      </c>
      <c r="AM91" s="201">
        <v>0</v>
      </c>
      <c r="AN91" s="201">
        <v>0</v>
      </c>
      <c r="AO91" s="201">
        <v>0</v>
      </c>
      <c r="AP91" s="201">
        <v>0</v>
      </c>
      <c r="AQ91" s="201">
        <v>0</v>
      </c>
      <c r="AR91" s="201">
        <v>0</v>
      </c>
      <c r="AS91" s="201">
        <v>0</v>
      </c>
      <c r="AT91" s="201">
        <v>0</v>
      </c>
      <c r="AU91" s="201">
        <v>0</v>
      </c>
      <c r="AV91" s="201">
        <v>0</v>
      </c>
      <c r="AW91" s="201">
        <v>0</v>
      </c>
      <c r="AX91" s="201">
        <v>0</v>
      </c>
      <c r="AY91" s="201">
        <v>0</v>
      </c>
      <c r="AZ91" s="201">
        <v>0</v>
      </c>
      <c r="BA91" s="201">
        <v>0</v>
      </c>
      <c r="BB91" s="204">
        <v>0</v>
      </c>
    </row>
    <row r="92" spans="1:54">
      <c r="A92" s="86" t="s">
        <v>314</v>
      </c>
      <c r="B92" s="200" t="s">
        <v>315</v>
      </c>
      <c r="C92" s="201">
        <v>0</v>
      </c>
      <c r="D92" s="201">
        <v>0</v>
      </c>
      <c r="E92" s="201">
        <v>0</v>
      </c>
      <c r="F92" s="201">
        <v>5.13667091064062e-5</v>
      </c>
      <c r="G92" s="201">
        <v>1.55442525578184e-5</v>
      </c>
      <c r="H92" s="201">
        <v>2.62141089921666e-6</v>
      </c>
      <c r="I92" s="201">
        <v>5.20792639581921e-6</v>
      </c>
      <c r="J92" s="201">
        <v>0</v>
      </c>
      <c r="K92" s="201">
        <v>0</v>
      </c>
      <c r="L92" s="201">
        <v>0</v>
      </c>
      <c r="M92" s="201">
        <v>1.45688606002254e-5</v>
      </c>
      <c r="N92" s="201">
        <v>0</v>
      </c>
      <c r="O92" s="201">
        <v>0.000224653978136404</v>
      </c>
      <c r="P92" s="201">
        <v>0</v>
      </c>
      <c r="Q92" s="201">
        <v>0</v>
      </c>
      <c r="R92" s="201">
        <v>0</v>
      </c>
      <c r="S92" s="201">
        <v>1.64141485501275e-5</v>
      </c>
      <c r="T92" s="201">
        <v>3.78220350795417e-5</v>
      </c>
      <c r="U92" s="201">
        <v>3.85835282217426e-5</v>
      </c>
      <c r="V92" s="201">
        <v>9.69273599781199e-5</v>
      </c>
      <c r="W92" s="201">
        <v>4.54978314922059e-5</v>
      </c>
      <c r="X92" s="201">
        <v>3.54640308322376e-5</v>
      </c>
      <c r="Y92" s="201">
        <v>1.88765589201198e-6</v>
      </c>
      <c r="Z92" s="201">
        <v>3.47971582904992e-5</v>
      </c>
      <c r="AA92" s="201">
        <v>0</v>
      </c>
      <c r="AB92" s="201">
        <v>9.28793346093529e-6</v>
      </c>
      <c r="AC92" s="201">
        <v>1.83483969680391e-5</v>
      </c>
      <c r="AD92" s="201">
        <v>0</v>
      </c>
      <c r="AE92" s="201">
        <v>8.31918716789316e-5</v>
      </c>
      <c r="AF92" s="201">
        <v>0</v>
      </c>
      <c r="AG92" s="201">
        <v>0</v>
      </c>
      <c r="AH92" s="201">
        <v>5.17646395553131e-6</v>
      </c>
      <c r="AI92" s="201">
        <v>0</v>
      </c>
      <c r="AJ92" s="201">
        <v>0</v>
      </c>
      <c r="AK92" s="201">
        <v>0</v>
      </c>
      <c r="AL92" s="201">
        <v>4.06733562116258e-7</v>
      </c>
      <c r="AM92" s="201">
        <v>8.02736855783068e-6</v>
      </c>
      <c r="AN92" s="201">
        <v>0</v>
      </c>
      <c r="AO92" s="201">
        <v>0</v>
      </c>
      <c r="AP92" s="201">
        <v>2.72055215547571e-6</v>
      </c>
      <c r="AQ92" s="201">
        <v>1.57398704692827e-5</v>
      </c>
      <c r="AR92" s="201">
        <v>3.32507781954563e-6</v>
      </c>
      <c r="AS92" s="201">
        <v>2.02363350920134e-6</v>
      </c>
      <c r="AT92" s="201">
        <v>1.34328913133671e-5</v>
      </c>
      <c r="AU92" s="201">
        <v>1.93734036763258e-5</v>
      </c>
      <c r="AV92" s="201">
        <v>9.89739976702416e-7</v>
      </c>
      <c r="AW92" s="201">
        <v>3.88687608575186e-5</v>
      </c>
      <c r="AX92" s="201">
        <v>1.35602858587098e-5</v>
      </c>
      <c r="AY92" s="201">
        <v>9.03955457098661e-5</v>
      </c>
      <c r="AZ92" s="201">
        <v>7.74767046087079e-5</v>
      </c>
      <c r="BA92" s="201">
        <v>0.000393794445805684</v>
      </c>
      <c r="BB92" s="204">
        <v>0</v>
      </c>
    </row>
    <row r="93" spans="1:54">
      <c r="A93" s="86" t="s">
        <v>316</v>
      </c>
      <c r="B93" s="200" t="s">
        <v>129</v>
      </c>
      <c r="C93" s="201">
        <v>0</v>
      </c>
      <c r="D93" s="201">
        <v>0</v>
      </c>
      <c r="E93" s="201">
        <v>0</v>
      </c>
      <c r="F93" s="201">
        <v>0.00223771583821923</v>
      </c>
      <c r="G93" s="201">
        <v>5.63157447873462e-5</v>
      </c>
      <c r="H93" s="201">
        <v>0.000375684291722602</v>
      </c>
      <c r="I93" s="201">
        <v>0.000341733629263005</v>
      </c>
      <c r="J93" s="201">
        <v>0.000276811486174772</v>
      </c>
      <c r="K93" s="201">
        <v>0.000955733269480711</v>
      </c>
      <c r="L93" s="201">
        <v>0.000167256604924515</v>
      </c>
      <c r="M93" s="201">
        <v>0.000121089724472865</v>
      </c>
      <c r="N93" s="201">
        <v>0.000298377355994808</v>
      </c>
      <c r="O93" s="201">
        <v>0.000560856502911085</v>
      </c>
      <c r="P93" s="201">
        <v>0.000241926966248593</v>
      </c>
      <c r="Q93" s="201">
        <v>0.00019795999738264</v>
      </c>
      <c r="R93" s="201">
        <v>2.70824874666398e-5</v>
      </c>
      <c r="S93" s="201">
        <v>4.74263130333478e-5</v>
      </c>
      <c r="T93" s="201">
        <v>0.000835555569747801</v>
      </c>
      <c r="U93" s="201">
        <v>0.000526962934764971</v>
      </c>
      <c r="V93" s="201">
        <v>0.00144085095754999</v>
      </c>
      <c r="W93" s="201">
        <v>0.000168354223400693</v>
      </c>
      <c r="X93" s="201">
        <v>0.000540569147909768</v>
      </c>
      <c r="Y93" s="201">
        <v>0.000274234888262691</v>
      </c>
      <c r="Z93" s="201">
        <v>0.000159416280218535</v>
      </c>
      <c r="AA93" s="201">
        <v>0.000721776524068516</v>
      </c>
      <c r="AB93" s="201">
        <v>0.000666967709429044</v>
      </c>
      <c r="AC93" s="201">
        <v>0.000564417953000328</v>
      </c>
      <c r="AD93" s="201">
        <v>0.000397184731937225</v>
      </c>
      <c r="AE93" s="201">
        <v>0.000222363077899621</v>
      </c>
      <c r="AF93" s="201">
        <v>2.9273169871216e-5</v>
      </c>
      <c r="AG93" s="201">
        <v>0.000181667453246789</v>
      </c>
      <c r="AH93" s="201">
        <v>0.000151347900575128</v>
      </c>
      <c r="AI93" s="201">
        <v>0.000294943976484614</v>
      </c>
      <c r="AJ93" s="201">
        <v>0.00017087749545062</v>
      </c>
      <c r="AK93" s="201">
        <v>0.000470110877013395</v>
      </c>
      <c r="AL93" s="201">
        <v>0.00125718278299365</v>
      </c>
      <c r="AM93" s="201">
        <v>0.000151445124197301</v>
      </c>
      <c r="AN93" s="201">
        <v>0.000878239826989417</v>
      </c>
      <c r="AO93" s="201">
        <v>0.000217983789492545</v>
      </c>
      <c r="AP93" s="201">
        <v>0.00140376989168903</v>
      </c>
      <c r="AQ93" s="201">
        <v>0.00051509541530323</v>
      </c>
      <c r="AR93" s="201">
        <v>8.02326766706789e-5</v>
      </c>
      <c r="AS93" s="201">
        <v>0.000196242434413273</v>
      </c>
      <c r="AT93" s="201">
        <v>0.00100261785482895</v>
      </c>
      <c r="AU93" s="201">
        <v>0.00124993702376264</v>
      </c>
      <c r="AV93" s="201">
        <v>2.48342043967982e-5</v>
      </c>
      <c r="AW93" s="201">
        <v>0.000802723229395445</v>
      </c>
      <c r="AX93" s="201">
        <v>0.000337146560364024</v>
      </c>
      <c r="AY93" s="201">
        <v>0.000420094687408757</v>
      </c>
      <c r="AZ93" s="201">
        <v>0.00145591740006491</v>
      </c>
      <c r="BA93" s="201">
        <v>0.0134188768379959</v>
      </c>
      <c r="BB93" s="204">
        <v>0</v>
      </c>
    </row>
    <row r="94" spans="1:54">
      <c r="A94" s="86" t="s">
        <v>317</v>
      </c>
      <c r="B94" s="200" t="s">
        <v>318</v>
      </c>
      <c r="C94" s="201">
        <v>0</v>
      </c>
      <c r="D94" s="201">
        <v>0</v>
      </c>
      <c r="E94" s="201">
        <v>0.000124165525254932</v>
      </c>
      <c r="F94" s="201">
        <v>0.000484001184614651</v>
      </c>
      <c r="G94" s="201">
        <v>4.01186054377072e-5</v>
      </c>
      <c r="H94" s="201">
        <v>5.80131241399227e-5</v>
      </c>
      <c r="I94" s="201">
        <v>8.96580801902606e-5</v>
      </c>
      <c r="J94" s="201">
        <v>0</v>
      </c>
      <c r="K94" s="201">
        <v>0</v>
      </c>
      <c r="L94" s="201">
        <v>0</v>
      </c>
      <c r="M94" s="201">
        <v>0</v>
      </c>
      <c r="N94" s="201">
        <v>0</v>
      </c>
      <c r="O94" s="201">
        <v>0.000121186477710486</v>
      </c>
      <c r="P94" s="201">
        <v>0</v>
      </c>
      <c r="Q94" s="201">
        <v>0</v>
      </c>
      <c r="R94" s="201">
        <v>0</v>
      </c>
      <c r="S94" s="201">
        <v>0</v>
      </c>
      <c r="T94" s="201">
        <v>0.000107148805234773</v>
      </c>
      <c r="U94" s="201">
        <v>0</v>
      </c>
      <c r="V94" s="201">
        <v>0</v>
      </c>
      <c r="W94" s="201">
        <v>0</v>
      </c>
      <c r="X94" s="201">
        <v>0</v>
      </c>
      <c r="Y94" s="201">
        <v>9.17473969033625e-5</v>
      </c>
      <c r="Z94" s="201">
        <v>0</v>
      </c>
      <c r="AA94" s="201">
        <v>0</v>
      </c>
      <c r="AB94" s="201">
        <v>0</v>
      </c>
      <c r="AC94" s="201">
        <v>0</v>
      </c>
      <c r="AD94" s="201">
        <v>5.18297251141034e-5</v>
      </c>
      <c r="AE94" s="201">
        <v>7.13996906920822e-5</v>
      </c>
      <c r="AF94" s="201">
        <v>0</v>
      </c>
      <c r="AG94" s="201">
        <v>0</v>
      </c>
      <c r="AH94" s="201">
        <v>0</v>
      </c>
      <c r="AI94" s="201">
        <v>0</v>
      </c>
      <c r="AJ94" s="201">
        <v>0</v>
      </c>
      <c r="AK94" s="201">
        <v>0</v>
      </c>
      <c r="AL94" s="201">
        <v>8.78098255927412e-6</v>
      </c>
      <c r="AM94" s="201">
        <v>2.25325776196408e-5</v>
      </c>
      <c r="AN94" s="201">
        <v>0.0103240354878242</v>
      </c>
      <c r="AO94" s="201">
        <v>0.000148753043512366</v>
      </c>
      <c r="AP94" s="201">
        <v>0.000236610890650042</v>
      </c>
      <c r="AQ94" s="201">
        <v>0</v>
      </c>
      <c r="AR94" s="201">
        <v>0</v>
      </c>
      <c r="AS94" s="201">
        <v>0</v>
      </c>
      <c r="AT94" s="201">
        <v>0</v>
      </c>
      <c r="AU94" s="201">
        <v>0</v>
      </c>
      <c r="AV94" s="201">
        <v>0</v>
      </c>
      <c r="AW94" s="201">
        <v>6.07421082800319e-6</v>
      </c>
      <c r="AX94" s="201">
        <v>0</v>
      </c>
      <c r="AY94" s="201">
        <v>2.4541229302734e-6</v>
      </c>
      <c r="AZ94" s="201">
        <v>0</v>
      </c>
      <c r="BA94" s="201">
        <v>3.7128374951282e-6</v>
      </c>
      <c r="BB94" s="204">
        <v>0</v>
      </c>
    </row>
    <row r="95" spans="1:54">
      <c r="A95" s="86" t="s">
        <v>319</v>
      </c>
      <c r="B95" s="200" t="s">
        <v>320</v>
      </c>
      <c r="C95" s="201">
        <v>0</v>
      </c>
      <c r="D95" s="201">
        <v>0</v>
      </c>
      <c r="E95" s="201">
        <v>0</v>
      </c>
      <c r="F95" s="201">
        <v>0</v>
      </c>
      <c r="G95" s="201">
        <v>0</v>
      </c>
      <c r="H95" s="201">
        <v>0</v>
      </c>
      <c r="I95" s="201">
        <v>0</v>
      </c>
      <c r="J95" s="201">
        <v>0</v>
      </c>
      <c r="K95" s="201">
        <v>0</v>
      </c>
      <c r="L95" s="201">
        <v>0</v>
      </c>
      <c r="M95" s="201">
        <v>0</v>
      </c>
      <c r="N95" s="201">
        <v>0</v>
      </c>
      <c r="O95" s="201">
        <v>0</v>
      </c>
      <c r="P95" s="201">
        <v>0</v>
      </c>
      <c r="Q95" s="201">
        <v>0</v>
      </c>
      <c r="R95" s="201">
        <v>0</v>
      </c>
      <c r="S95" s="201">
        <v>0</v>
      </c>
      <c r="T95" s="201">
        <v>0</v>
      </c>
      <c r="U95" s="201">
        <v>0</v>
      </c>
      <c r="V95" s="201">
        <v>0</v>
      </c>
      <c r="W95" s="201">
        <v>0</v>
      </c>
      <c r="X95" s="201">
        <v>0</v>
      </c>
      <c r="Y95" s="201">
        <v>0</v>
      </c>
      <c r="Z95" s="201">
        <v>0</v>
      </c>
      <c r="AA95" s="201">
        <v>0</v>
      </c>
      <c r="AB95" s="201">
        <v>0</v>
      </c>
      <c r="AC95" s="201">
        <v>0</v>
      </c>
      <c r="AD95" s="201">
        <v>0</v>
      </c>
      <c r="AE95" s="201">
        <v>0</v>
      </c>
      <c r="AF95" s="201">
        <v>0</v>
      </c>
      <c r="AG95" s="201">
        <v>0</v>
      </c>
      <c r="AH95" s="201">
        <v>0</v>
      </c>
      <c r="AI95" s="201">
        <v>0</v>
      </c>
      <c r="AJ95" s="201">
        <v>0</v>
      </c>
      <c r="AK95" s="201">
        <v>0</v>
      </c>
      <c r="AL95" s="201">
        <v>0</v>
      </c>
      <c r="AM95" s="201">
        <v>0</v>
      </c>
      <c r="AN95" s="201">
        <v>0</v>
      </c>
      <c r="AO95" s="201">
        <v>0</v>
      </c>
      <c r="AP95" s="201">
        <v>0</v>
      </c>
      <c r="AQ95" s="201">
        <v>0</v>
      </c>
      <c r="AR95" s="201">
        <v>0</v>
      </c>
      <c r="AS95" s="201">
        <v>0</v>
      </c>
      <c r="AT95" s="201">
        <v>0</v>
      </c>
      <c r="AU95" s="201">
        <v>0</v>
      </c>
      <c r="AV95" s="201">
        <v>0</v>
      </c>
      <c r="AW95" s="201">
        <v>0</v>
      </c>
      <c r="AX95" s="201">
        <v>0</v>
      </c>
      <c r="AY95" s="201">
        <v>0</v>
      </c>
      <c r="AZ95" s="201">
        <v>0</v>
      </c>
      <c r="BA95" s="201">
        <v>0</v>
      </c>
      <c r="BB95" s="204">
        <v>0</v>
      </c>
    </row>
    <row r="96" spans="1:54">
      <c r="A96" s="86" t="s">
        <v>321</v>
      </c>
      <c r="B96" s="200" t="s">
        <v>322</v>
      </c>
      <c r="C96" s="201">
        <v>0</v>
      </c>
      <c r="D96" s="201">
        <v>0</v>
      </c>
      <c r="E96" s="201">
        <v>0</v>
      </c>
      <c r="F96" s="201">
        <v>0.000464756302462082</v>
      </c>
      <c r="G96" s="201">
        <v>0.000124918340216598</v>
      </c>
      <c r="H96" s="201">
        <v>0.00039836497794658</v>
      </c>
      <c r="I96" s="201">
        <v>0.000465415747967781</v>
      </c>
      <c r="J96" s="201">
        <v>0.000321649412446557</v>
      </c>
      <c r="K96" s="201">
        <v>0.00104181238270185</v>
      </c>
      <c r="L96" s="201">
        <v>0.000133088014580303</v>
      </c>
      <c r="M96" s="201">
        <v>7.14940368152765e-5</v>
      </c>
      <c r="N96" s="201">
        <v>0.000194268247798908</v>
      </c>
      <c r="O96" s="201">
        <v>0.000102594872283199</v>
      </c>
      <c r="P96" s="201">
        <v>0.000206971528166793</v>
      </c>
      <c r="Q96" s="201">
        <v>0.000172389597623002</v>
      </c>
      <c r="R96" s="201">
        <v>2.1802290575935e-5</v>
      </c>
      <c r="S96" s="201">
        <v>0.000116948431124205</v>
      </c>
      <c r="T96" s="201">
        <v>0.000372454485105478</v>
      </c>
      <c r="U96" s="201">
        <v>0.000500361860516084</v>
      </c>
      <c r="V96" s="201">
        <v>0.00224561827983562</v>
      </c>
      <c r="W96" s="201">
        <v>0.000375003405190069</v>
      </c>
      <c r="X96" s="201">
        <v>0.000373739517906944</v>
      </c>
      <c r="Y96" s="201">
        <v>0.000580710513143753</v>
      </c>
      <c r="Z96" s="201">
        <v>0.000499296310081998</v>
      </c>
      <c r="AA96" s="201">
        <v>0.000541951856147818</v>
      </c>
      <c r="AB96" s="201">
        <v>0.000528854353942635</v>
      </c>
      <c r="AC96" s="201">
        <v>0.000942429896521762</v>
      </c>
      <c r="AD96" s="201">
        <v>0.000304161130387648</v>
      </c>
      <c r="AE96" s="201">
        <v>0.000338221298267725</v>
      </c>
      <c r="AF96" s="201">
        <v>0.000202239349165417</v>
      </c>
      <c r="AG96" s="201">
        <v>0.000378076111874477</v>
      </c>
      <c r="AH96" s="201">
        <v>0.000172584356888763</v>
      </c>
      <c r="AI96" s="201">
        <v>0.000121166035153174</v>
      </c>
      <c r="AJ96" s="201">
        <v>3.50945949997121e-5</v>
      </c>
      <c r="AK96" s="201">
        <v>0.000503820068009826</v>
      </c>
      <c r="AL96" s="201">
        <v>0.00105845076004557</v>
      </c>
      <c r="AM96" s="201">
        <v>0.00019075358609844</v>
      </c>
      <c r="AN96" s="201">
        <v>4.3844687159481e-5</v>
      </c>
      <c r="AO96" s="201">
        <v>0.00112896580821482</v>
      </c>
      <c r="AP96" s="201">
        <v>0.000840564348148194</v>
      </c>
      <c r="AQ96" s="201">
        <v>0</v>
      </c>
      <c r="AR96" s="201">
        <v>4.25399987727843e-5</v>
      </c>
      <c r="AS96" s="201">
        <v>0.000110636120397203</v>
      </c>
      <c r="AT96" s="201">
        <v>0.000804212862768719</v>
      </c>
      <c r="AU96" s="201">
        <v>0.000606413955555853</v>
      </c>
      <c r="AV96" s="201">
        <v>1.8953856267934e-5</v>
      </c>
      <c r="AW96" s="201">
        <v>0.000458916453257132</v>
      </c>
      <c r="AX96" s="201">
        <v>0.000327332106564769</v>
      </c>
      <c r="AY96" s="201">
        <v>5.49656131898396e-5</v>
      </c>
      <c r="AZ96" s="201">
        <v>0.000260878233451883</v>
      </c>
      <c r="BA96" s="201">
        <v>0.0115132856461911</v>
      </c>
      <c r="BB96" s="204">
        <v>0</v>
      </c>
    </row>
    <row r="97" spans="1:54">
      <c r="A97" s="86" t="s">
        <v>323</v>
      </c>
      <c r="B97" s="200" t="s">
        <v>324</v>
      </c>
      <c r="C97" s="201">
        <v>0</v>
      </c>
      <c r="D97" s="201">
        <v>0</v>
      </c>
      <c r="E97" s="201">
        <v>0</v>
      </c>
      <c r="F97" s="201">
        <v>0.000131498529305376</v>
      </c>
      <c r="G97" s="201">
        <v>4.17654995781921e-6</v>
      </c>
      <c r="H97" s="201">
        <v>0</v>
      </c>
      <c r="I97" s="201">
        <v>5.93505594040601e-5</v>
      </c>
      <c r="J97" s="201">
        <v>0</v>
      </c>
      <c r="K97" s="201">
        <v>0</v>
      </c>
      <c r="L97" s="201">
        <v>0</v>
      </c>
      <c r="M97" s="201">
        <v>0</v>
      </c>
      <c r="N97" s="201">
        <v>0</v>
      </c>
      <c r="O97" s="201">
        <v>0</v>
      </c>
      <c r="P97" s="201">
        <v>7.6249167990285e-6</v>
      </c>
      <c r="Q97" s="201">
        <v>0</v>
      </c>
      <c r="R97" s="201">
        <v>0</v>
      </c>
      <c r="S97" s="201">
        <v>0</v>
      </c>
      <c r="T97" s="201">
        <v>0.000120109976078286</v>
      </c>
      <c r="U97" s="201">
        <v>0.000244004291950121</v>
      </c>
      <c r="V97" s="201">
        <v>0.00135585785480157</v>
      </c>
      <c r="W97" s="201">
        <v>9.90806583246995e-6</v>
      </c>
      <c r="X97" s="201">
        <v>0</v>
      </c>
      <c r="Y97" s="201">
        <v>0.000117652051851947</v>
      </c>
      <c r="Z97" s="201">
        <v>3.28597797385575e-5</v>
      </c>
      <c r="AA97" s="201">
        <v>0</v>
      </c>
      <c r="AB97" s="201">
        <v>0</v>
      </c>
      <c r="AC97" s="201">
        <v>5.02974194574307e-5</v>
      </c>
      <c r="AD97" s="201">
        <v>0.0003439982752668</v>
      </c>
      <c r="AE97" s="201">
        <v>2.02592202062708e-5</v>
      </c>
      <c r="AF97" s="201">
        <v>0</v>
      </c>
      <c r="AG97" s="201">
        <v>0</v>
      </c>
      <c r="AH97" s="201">
        <v>3.23590593250077e-5</v>
      </c>
      <c r="AI97" s="201">
        <v>3.54049200195993e-5</v>
      </c>
      <c r="AJ97" s="201">
        <v>0</v>
      </c>
      <c r="AK97" s="201">
        <v>0</v>
      </c>
      <c r="AL97" s="201">
        <v>0.000102647077037425</v>
      </c>
      <c r="AM97" s="201">
        <v>1.1970794904024e-7</v>
      </c>
      <c r="AN97" s="201">
        <v>0</v>
      </c>
      <c r="AO97" s="201">
        <v>0.00224265075411439</v>
      </c>
      <c r="AP97" s="201">
        <v>2.45405418329187e-5</v>
      </c>
      <c r="AQ97" s="201">
        <v>0.000248135978491905</v>
      </c>
      <c r="AR97" s="201">
        <v>0</v>
      </c>
      <c r="AS97" s="201">
        <v>3.36176558759998e-5</v>
      </c>
      <c r="AT97" s="201">
        <v>0.000118447519594416</v>
      </c>
      <c r="AU97" s="201">
        <v>0.000305289910605437</v>
      </c>
      <c r="AV97" s="201">
        <v>1.2335228264143e-5</v>
      </c>
      <c r="AW97" s="201">
        <v>0.000256801079909478</v>
      </c>
      <c r="AX97" s="201">
        <v>0.000193557407097956</v>
      </c>
      <c r="AY97" s="201">
        <v>0.00145963925295766</v>
      </c>
      <c r="AZ97" s="201">
        <v>0.00121108824891974</v>
      </c>
      <c r="BA97" s="201">
        <v>0.00570734612815881</v>
      </c>
      <c r="BB97" s="204">
        <v>0</v>
      </c>
    </row>
    <row r="98" spans="1:54">
      <c r="A98" s="86" t="s">
        <v>325</v>
      </c>
      <c r="B98" s="200" t="s">
        <v>326</v>
      </c>
      <c r="C98" s="201">
        <v>0</v>
      </c>
      <c r="D98" s="201">
        <v>0</v>
      </c>
      <c r="E98" s="201">
        <v>0</v>
      </c>
      <c r="F98" s="201">
        <v>0.000100988313882478</v>
      </c>
      <c r="G98" s="201">
        <v>1.56031442502033e-5</v>
      </c>
      <c r="H98" s="201">
        <v>1.94787845462523e-5</v>
      </c>
      <c r="I98" s="201">
        <v>2.10093481275523e-5</v>
      </c>
      <c r="J98" s="201">
        <v>2.27887164893972e-5</v>
      </c>
      <c r="K98" s="201">
        <v>0</v>
      </c>
      <c r="L98" s="201">
        <v>3.24857331766746e-5</v>
      </c>
      <c r="M98" s="201">
        <v>7.15445304453399e-5</v>
      </c>
      <c r="N98" s="201">
        <v>3.97604608467852e-5</v>
      </c>
      <c r="O98" s="201">
        <v>0</v>
      </c>
      <c r="P98" s="201">
        <v>6.16008585586954e-5</v>
      </c>
      <c r="Q98" s="201">
        <v>0.000339967745464103</v>
      </c>
      <c r="R98" s="201">
        <v>1.18486218096001e-5</v>
      </c>
      <c r="S98" s="201">
        <v>0</v>
      </c>
      <c r="T98" s="201">
        <v>1.60574398393042e-5</v>
      </c>
      <c r="U98" s="201">
        <v>2.51565951106703e-5</v>
      </c>
      <c r="V98" s="201">
        <v>3.49767330573805e-5</v>
      </c>
      <c r="W98" s="201">
        <v>1.11283992934394e-5</v>
      </c>
      <c r="X98" s="201">
        <v>3.91267107670185e-5</v>
      </c>
      <c r="Y98" s="201">
        <v>3.02684399130412e-5</v>
      </c>
      <c r="Z98" s="201">
        <v>2.59145965807153e-5</v>
      </c>
      <c r="AA98" s="201">
        <v>7.56572766020718e-5</v>
      </c>
      <c r="AB98" s="201">
        <v>6.63800151459865e-5</v>
      </c>
      <c r="AC98" s="201">
        <v>2.74903901802531e-5</v>
      </c>
      <c r="AD98" s="201">
        <v>1.96291476355691e-5</v>
      </c>
      <c r="AE98" s="201">
        <v>9.83041339844416e-5</v>
      </c>
      <c r="AF98" s="201">
        <v>0.000115872577905631</v>
      </c>
      <c r="AG98" s="201">
        <v>0.000107784443805191</v>
      </c>
      <c r="AH98" s="201">
        <v>5.45893408367196e-5</v>
      </c>
      <c r="AI98" s="201">
        <v>1.91309380678324e-5</v>
      </c>
      <c r="AJ98" s="201">
        <v>0</v>
      </c>
      <c r="AK98" s="201">
        <v>7.50920092948677e-5</v>
      </c>
      <c r="AL98" s="201">
        <v>5.55377827509226e-5</v>
      </c>
      <c r="AM98" s="201">
        <v>4.86346144979421e-5</v>
      </c>
      <c r="AN98" s="201">
        <v>0</v>
      </c>
      <c r="AO98" s="201">
        <v>0.000210678101688834</v>
      </c>
      <c r="AP98" s="201">
        <v>0.000110106081616501</v>
      </c>
      <c r="AQ98" s="201">
        <v>0.000145630491654819</v>
      </c>
      <c r="AR98" s="201">
        <v>0</v>
      </c>
      <c r="AS98" s="201">
        <v>0.00176696944311551</v>
      </c>
      <c r="AT98" s="201">
        <v>0.000605457012591226</v>
      </c>
      <c r="AU98" s="201">
        <v>0.000619647827469296</v>
      </c>
      <c r="AV98" s="201">
        <v>8.73311126478301e-5</v>
      </c>
      <c r="AW98" s="201">
        <v>0.000720394489941583</v>
      </c>
      <c r="AX98" s="201">
        <v>0.000499347662663549</v>
      </c>
      <c r="AY98" s="201">
        <v>5.07772797702993e-6</v>
      </c>
      <c r="AZ98" s="201">
        <v>0.000429929165881219</v>
      </c>
      <c r="BA98" s="201">
        <v>0.000671084394246912</v>
      </c>
      <c r="BB98" s="204">
        <v>0</v>
      </c>
    </row>
    <row r="99" spans="1:54">
      <c r="A99" s="86" t="s">
        <v>327</v>
      </c>
      <c r="B99" s="200" t="s">
        <v>328</v>
      </c>
      <c r="C99" s="201">
        <v>0</v>
      </c>
      <c r="D99" s="201">
        <v>0</v>
      </c>
      <c r="E99" s="201">
        <v>0</v>
      </c>
      <c r="F99" s="201">
        <v>0</v>
      </c>
      <c r="G99" s="201">
        <v>0</v>
      </c>
      <c r="H99" s="201">
        <v>0</v>
      </c>
      <c r="I99" s="201">
        <v>0</v>
      </c>
      <c r="J99" s="201">
        <v>0</v>
      </c>
      <c r="K99" s="201">
        <v>0</v>
      </c>
      <c r="L99" s="201">
        <v>0</v>
      </c>
      <c r="M99" s="201">
        <v>0</v>
      </c>
      <c r="N99" s="201">
        <v>0</v>
      </c>
      <c r="O99" s="201">
        <v>0</v>
      </c>
      <c r="P99" s="201">
        <v>0</v>
      </c>
      <c r="Q99" s="201">
        <v>0</v>
      </c>
      <c r="R99" s="201">
        <v>0</v>
      </c>
      <c r="S99" s="201">
        <v>0</v>
      </c>
      <c r="T99" s="201">
        <v>4.43815062925869e-6</v>
      </c>
      <c r="U99" s="201">
        <v>0</v>
      </c>
      <c r="V99" s="201">
        <v>0</v>
      </c>
      <c r="W99" s="201">
        <v>0</v>
      </c>
      <c r="X99" s="201">
        <v>0</v>
      </c>
      <c r="Y99" s="201">
        <v>0</v>
      </c>
      <c r="Z99" s="201">
        <v>0</v>
      </c>
      <c r="AA99" s="201">
        <v>0</v>
      </c>
      <c r="AB99" s="201">
        <v>0</v>
      </c>
      <c r="AC99" s="201">
        <v>0</v>
      </c>
      <c r="AD99" s="201">
        <v>0</v>
      </c>
      <c r="AE99" s="201">
        <v>0</v>
      </c>
      <c r="AF99" s="201">
        <v>0</v>
      </c>
      <c r="AG99" s="201">
        <v>0</v>
      </c>
      <c r="AH99" s="201">
        <v>0</v>
      </c>
      <c r="AI99" s="201">
        <v>4.36774771468487e-7</v>
      </c>
      <c r="AJ99" s="201">
        <v>0</v>
      </c>
      <c r="AK99" s="201">
        <v>0</v>
      </c>
      <c r="AL99" s="201">
        <v>2.97995707606022e-7</v>
      </c>
      <c r="AM99" s="201">
        <v>0</v>
      </c>
      <c r="AN99" s="201">
        <v>0</v>
      </c>
      <c r="AO99" s="201">
        <v>0</v>
      </c>
      <c r="AP99" s="201">
        <v>0</v>
      </c>
      <c r="AQ99" s="201">
        <v>3.06535531286721e-6</v>
      </c>
      <c r="AR99" s="201">
        <v>0</v>
      </c>
      <c r="AS99" s="201">
        <v>9.8377732590442e-7</v>
      </c>
      <c r="AT99" s="201">
        <v>1.47132609297327e-7</v>
      </c>
      <c r="AU99" s="201">
        <v>4.92556302038004e-6</v>
      </c>
      <c r="AV99" s="201">
        <v>1.68228917637073e-7</v>
      </c>
      <c r="AW99" s="201">
        <v>6.39174584903787e-6</v>
      </c>
      <c r="AX99" s="201">
        <v>1.99688258164297e-7</v>
      </c>
      <c r="AY99" s="201">
        <v>1.33182113878724e-5</v>
      </c>
      <c r="AZ99" s="201">
        <v>8.50370425615803e-6</v>
      </c>
      <c r="BA99" s="201">
        <v>1.64390957410845e-6</v>
      </c>
      <c r="BB99" s="204">
        <v>0</v>
      </c>
    </row>
    <row r="100" spans="1:54">
      <c r="A100" s="86" t="s">
        <v>329</v>
      </c>
      <c r="B100" s="200" t="s">
        <v>330</v>
      </c>
      <c r="C100" s="201">
        <v>0</v>
      </c>
      <c r="D100" s="201">
        <v>0</v>
      </c>
      <c r="E100" s="201">
        <v>0</v>
      </c>
      <c r="F100" s="201">
        <v>0</v>
      </c>
      <c r="G100" s="201">
        <v>0</v>
      </c>
      <c r="H100" s="201">
        <v>0</v>
      </c>
      <c r="I100" s="201">
        <v>0</v>
      </c>
      <c r="J100" s="201">
        <v>0</v>
      </c>
      <c r="K100" s="201">
        <v>0</v>
      </c>
      <c r="L100" s="201">
        <v>0</v>
      </c>
      <c r="M100" s="201">
        <v>0</v>
      </c>
      <c r="N100" s="201">
        <v>0</v>
      </c>
      <c r="O100" s="201">
        <v>0</v>
      </c>
      <c r="P100" s="201">
        <v>0</v>
      </c>
      <c r="Q100" s="201">
        <v>0</v>
      </c>
      <c r="R100" s="201">
        <v>0</v>
      </c>
      <c r="S100" s="201">
        <v>0</v>
      </c>
      <c r="T100" s="201">
        <v>0</v>
      </c>
      <c r="U100" s="201">
        <v>0</v>
      </c>
      <c r="V100" s="201">
        <v>0</v>
      </c>
      <c r="W100" s="201">
        <v>0</v>
      </c>
      <c r="X100" s="201">
        <v>0</v>
      </c>
      <c r="Y100" s="201">
        <v>0</v>
      </c>
      <c r="Z100" s="201">
        <v>0</v>
      </c>
      <c r="AA100" s="201">
        <v>0</v>
      </c>
      <c r="AB100" s="201">
        <v>0</v>
      </c>
      <c r="AC100" s="201">
        <v>0</v>
      </c>
      <c r="AD100" s="201">
        <v>0</v>
      </c>
      <c r="AE100" s="201">
        <v>0</v>
      </c>
      <c r="AF100" s="201">
        <v>0</v>
      </c>
      <c r="AG100" s="201">
        <v>0</v>
      </c>
      <c r="AH100" s="201">
        <v>0</v>
      </c>
      <c r="AI100" s="201">
        <v>0</v>
      </c>
      <c r="AJ100" s="201">
        <v>0</v>
      </c>
      <c r="AK100" s="201">
        <v>0</v>
      </c>
      <c r="AL100" s="201">
        <v>0</v>
      </c>
      <c r="AM100" s="201">
        <v>0</v>
      </c>
      <c r="AN100" s="201">
        <v>0</v>
      </c>
      <c r="AO100" s="201">
        <v>0</v>
      </c>
      <c r="AP100" s="201">
        <v>0</v>
      </c>
      <c r="AQ100" s="201">
        <v>2.83624657105393e-7</v>
      </c>
      <c r="AR100" s="201">
        <v>0</v>
      </c>
      <c r="AS100" s="201">
        <v>0.000158329491276668</v>
      </c>
      <c r="AT100" s="201">
        <v>1.60773130718321e-5</v>
      </c>
      <c r="AU100" s="201">
        <v>0</v>
      </c>
      <c r="AV100" s="201">
        <v>0</v>
      </c>
      <c r="AW100" s="201">
        <v>1.08134202345292e-6</v>
      </c>
      <c r="AX100" s="201">
        <v>1.91475379518074e-8</v>
      </c>
      <c r="AY100" s="201">
        <v>0</v>
      </c>
      <c r="AZ100" s="201">
        <v>0</v>
      </c>
      <c r="BA100" s="201">
        <v>1.21874175808765e-6</v>
      </c>
      <c r="BB100" s="204">
        <v>0</v>
      </c>
    </row>
    <row r="101" spans="1:54">
      <c r="A101" s="86" t="s">
        <v>331</v>
      </c>
      <c r="B101" s="200" t="s">
        <v>332</v>
      </c>
      <c r="C101" s="201">
        <v>0</v>
      </c>
      <c r="D101" s="201">
        <v>0</v>
      </c>
      <c r="E101" s="201">
        <v>0</v>
      </c>
      <c r="F101" s="201">
        <v>6.44459885971231e-5</v>
      </c>
      <c r="G101" s="201">
        <v>7.6687647223622e-7</v>
      </c>
      <c r="H101" s="201">
        <v>2.29964817044689e-5</v>
      </c>
      <c r="I101" s="201">
        <v>3.73947673277108e-5</v>
      </c>
      <c r="J101" s="201">
        <v>1.03548829006287e-5</v>
      </c>
      <c r="K101" s="201">
        <v>3.53469632246146e-5</v>
      </c>
      <c r="L101" s="201">
        <v>4.03763433124854e-5</v>
      </c>
      <c r="M101" s="201">
        <v>1.50811129926543e-5</v>
      </c>
      <c r="N101" s="201">
        <v>1.3276751466189e-5</v>
      </c>
      <c r="O101" s="201">
        <v>0</v>
      </c>
      <c r="P101" s="201">
        <v>0.000127016441354745</v>
      </c>
      <c r="Q101" s="201">
        <v>0</v>
      </c>
      <c r="R101" s="201">
        <v>7.26664151027681e-6</v>
      </c>
      <c r="S101" s="201">
        <v>0</v>
      </c>
      <c r="T101" s="201">
        <v>4.59583735029586e-5</v>
      </c>
      <c r="U101" s="201">
        <v>3.95742127742516e-5</v>
      </c>
      <c r="V101" s="201">
        <v>0.0001291348504675</v>
      </c>
      <c r="W101" s="201">
        <v>4.37622183705079e-5</v>
      </c>
      <c r="X101" s="201">
        <v>2.66309548196818e-5</v>
      </c>
      <c r="Y101" s="201">
        <v>6.96483067151585e-5</v>
      </c>
      <c r="Z101" s="201">
        <v>4.54490234443842e-5</v>
      </c>
      <c r="AA101" s="201">
        <v>6.50586813614261e-5</v>
      </c>
      <c r="AB101" s="201">
        <v>0.000157152536175907</v>
      </c>
      <c r="AC101" s="201">
        <v>2.90232474842612e-5</v>
      </c>
      <c r="AD101" s="201">
        <v>3.86496654037113e-5</v>
      </c>
      <c r="AE101" s="201">
        <v>3.68724529418364e-5</v>
      </c>
      <c r="AF101" s="201">
        <v>8.49519110548397e-5</v>
      </c>
      <c r="AG101" s="201">
        <v>5.47734186142158e-5</v>
      </c>
      <c r="AH101" s="201">
        <v>0.000201608474802002</v>
      </c>
      <c r="AI101" s="201">
        <v>0.000339207467379048</v>
      </c>
      <c r="AJ101" s="201">
        <v>0.00079323329561452</v>
      </c>
      <c r="AK101" s="201">
        <v>4.59125587300992e-5</v>
      </c>
      <c r="AL101" s="201">
        <v>0.000714860024847951</v>
      </c>
      <c r="AM101" s="201">
        <v>0.000221444105343741</v>
      </c>
      <c r="AN101" s="201">
        <v>0</v>
      </c>
      <c r="AO101" s="201">
        <v>0.00259187043775442</v>
      </c>
      <c r="AP101" s="201">
        <v>0.00222511506173763</v>
      </c>
      <c r="AQ101" s="201">
        <v>0.000104790287919864</v>
      </c>
      <c r="AR101" s="201">
        <v>6.04812613151535e-5</v>
      </c>
      <c r="AS101" s="201">
        <v>0.00113998697368812</v>
      </c>
      <c r="AT101" s="201">
        <v>0.00364212320766627</v>
      </c>
      <c r="AU101" s="201">
        <v>0.00424015727081517</v>
      </c>
      <c r="AV101" s="201">
        <v>3.08935563348787e-5</v>
      </c>
      <c r="AW101" s="201">
        <v>0.00571105756849679</v>
      </c>
      <c r="AX101" s="201">
        <v>0.00045541601550671</v>
      </c>
      <c r="AY101" s="201">
        <v>0.0012124339857406</v>
      </c>
      <c r="AZ101" s="201">
        <v>5.5989725789055e-5</v>
      </c>
      <c r="BA101" s="201">
        <v>0.00149617306677722</v>
      </c>
      <c r="BB101" s="204">
        <v>0</v>
      </c>
    </row>
    <row r="102" spans="1:54">
      <c r="A102" s="86" t="s">
        <v>333</v>
      </c>
      <c r="B102" s="200" t="s">
        <v>135</v>
      </c>
      <c r="C102" s="201">
        <v>0.0014590873060682</v>
      </c>
      <c r="D102" s="201">
        <v>0.00156244389695598</v>
      </c>
      <c r="E102" s="201">
        <v>0.00104889690823581</v>
      </c>
      <c r="F102" s="201">
        <v>0.00272490152941616</v>
      </c>
      <c r="G102" s="201">
        <v>0.00129911431560595</v>
      </c>
      <c r="H102" s="201">
        <v>0.00281332024712634</v>
      </c>
      <c r="I102" s="201">
        <v>6.95776376352553e-5</v>
      </c>
      <c r="J102" s="201">
        <v>0.00157110859425465</v>
      </c>
      <c r="K102" s="201">
        <v>0.00149958501140127</v>
      </c>
      <c r="L102" s="201">
        <v>0.00113685890913568</v>
      </c>
      <c r="M102" s="201">
        <v>0.000873585305270205</v>
      </c>
      <c r="N102" s="201">
        <v>0.0016839917354425</v>
      </c>
      <c r="O102" s="201">
        <v>0.0011115144945991</v>
      </c>
      <c r="P102" s="201">
        <v>0.00199315465888791</v>
      </c>
      <c r="Q102" s="201">
        <v>0.00167118492129273</v>
      </c>
      <c r="R102" s="201">
        <v>0.00056609672324087</v>
      </c>
      <c r="S102" s="201">
        <v>0.00121810045576991</v>
      </c>
      <c r="T102" s="201">
        <v>0.00117781183917642</v>
      </c>
      <c r="U102" s="201">
        <v>0.000808519408818744</v>
      </c>
      <c r="V102" s="201">
        <v>0.00130272795317647</v>
      </c>
      <c r="W102" s="201">
        <v>0.00145903624224287</v>
      </c>
      <c r="X102" s="201">
        <v>0.00136040654470744</v>
      </c>
      <c r="Y102" s="201">
        <v>0.00116657929672418</v>
      </c>
      <c r="Z102" s="201">
        <v>0.00122969935371135</v>
      </c>
      <c r="AA102" s="201">
        <v>0.000591799889705141</v>
      </c>
      <c r="AB102" s="201">
        <v>0.00126355288681226</v>
      </c>
      <c r="AC102" s="201">
        <v>0.00153790159923214</v>
      </c>
      <c r="AD102" s="201">
        <v>0.00082064052171748</v>
      </c>
      <c r="AE102" s="201">
        <v>0.00142970074294443</v>
      </c>
      <c r="AF102" s="201">
        <v>0.000802364184373447</v>
      </c>
      <c r="AG102" s="201">
        <v>0.000989196077524288</v>
      </c>
      <c r="AH102" s="201">
        <v>0.00202107565222473</v>
      </c>
      <c r="AI102" s="201">
        <v>0.00286383016623195</v>
      </c>
      <c r="AJ102" s="201">
        <v>0.00351880508361349</v>
      </c>
      <c r="AK102" s="201">
        <v>0.00200391200594181</v>
      </c>
      <c r="AL102" s="201">
        <v>0.0034280249048261</v>
      </c>
      <c r="AM102" s="201">
        <v>0.00196169154532814</v>
      </c>
      <c r="AN102" s="201">
        <v>0.00359729029792163</v>
      </c>
      <c r="AO102" s="201">
        <v>0.00359611578055302</v>
      </c>
      <c r="AP102" s="201">
        <v>0.00251604426567691</v>
      </c>
      <c r="AQ102" s="201">
        <v>0.00354513612414264</v>
      </c>
      <c r="AR102" s="201">
        <v>0.00167766534022785</v>
      </c>
      <c r="AS102" s="201">
        <v>0.00282490418355272</v>
      </c>
      <c r="AT102" s="201">
        <v>0.0018340525466733</v>
      </c>
      <c r="AU102" s="201">
        <v>0.00415861848799174</v>
      </c>
      <c r="AV102" s="201">
        <v>0.00180318255943558</v>
      </c>
      <c r="AW102" s="201">
        <v>0.00165567350529499</v>
      </c>
      <c r="AX102" s="201">
        <v>0.00233537085423408</v>
      </c>
      <c r="AY102" s="201">
        <v>0.006467048566525</v>
      </c>
      <c r="AZ102" s="201">
        <v>0.00223820997587048</v>
      </c>
      <c r="BA102" s="201">
        <v>0.000731667374871571</v>
      </c>
      <c r="BB102" s="204">
        <v>0</v>
      </c>
    </row>
    <row r="103" spans="1:54">
      <c r="A103" s="86" t="s">
        <v>334</v>
      </c>
      <c r="B103" s="200" t="s">
        <v>335</v>
      </c>
      <c r="C103" s="201">
        <v>0</v>
      </c>
      <c r="D103" s="201">
        <v>0</v>
      </c>
      <c r="E103" s="201">
        <v>0</v>
      </c>
      <c r="F103" s="201">
        <v>0</v>
      </c>
      <c r="G103" s="201">
        <v>0</v>
      </c>
      <c r="H103" s="201">
        <v>0</v>
      </c>
      <c r="I103" s="201">
        <v>0</v>
      </c>
      <c r="J103" s="201">
        <v>0</v>
      </c>
      <c r="K103" s="201">
        <v>0</v>
      </c>
      <c r="L103" s="201">
        <v>0</v>
      </c>
      <c r="M103" s="201">
        <v>0</v>
      </c>
      <c r="N103" s="201">
        <v>0</v>
      </c>
      <c r="O103" s="201">
        <v>0</v>
      </c>
      <c r="P103" s="201">
        <v>0</v>
      </c>
      <c r="Q103" s="201">
        <v>0</v>
      </c>
      <c r="R103" s="201">
        <v>0</v>
      </c>
      <c r="S103" s="201">
        <v>0</v>
      </c>
      <c r="T103" s="201">
        <v>0</v>
      </c>
      <c r="U103" s="201">
        <v>0</v>
      </c>
      <c r="V103" s="201">
        <v>0</v>
      </c>
      <c r="W103" s="201">
        <v>0</v>
      </c>
      <c r="X103" s="201">
        <v>0</v>
      </c>
      <c r="Y103" s="201">
        <v>0</v>
      </c>
      <c r="Z103" s="201">
        <v>0</v>
      </c>
      <c r="AA103" s="201">
        <v>0</v>
      </c>
      <c r="AB103" s="201">
        <v>0</v>
      </c>
      <c r="AC103" s="201">
        <v>0</v>
      </c>
      <c r="AD103" s="201">
        <v>0</v>
      </c>
      <c r="AE103" s="201">
        <v>0</v>
      </c>
      <c r="AF103" s="201">
        <v>0</v>
      </c>
      <c r="AG103" s="201">
        <v>0</v>
      </c>
      <c r="AH103" s="201">
        <v>0</v>
      </c>
      <c r="AI103" s="201">
        <v>0</v>
      </c>
      <c r="AJ103" s="201">
        <v>0</v>
      </c>
      <c r="AK103" s="201">
        <v>0</v>
      </c>
      <c r="AL103" s="201">
        <v>0</v>
      </c>
      <c r="AM103" s="201">
        <v>0</v>
      </c>
      <c r="AN103" s="201">
        <v>0</v>
      </c>
      <c r="AO103" s="201">
        <v>0</v>
      </c>
      <c r="AP103" s="201">
        <v>0</v>
      </c>
      <c r="AQ103" s="201">
        <v>0</v>
      </c>
      <c r="AR103" s="201">
        <v>0</v>
      </c>
      <c r="AS103" s="201">
        <v>0</v>
      </c>
      <c r="AT103" s="201">
        <v>0</v>
      </c>
      <c r="AU103" s="201">
        <v>0</v>
      </c>
      <c r="AV103" s="201">
        <v>0</v>
      </c>
      <c r="AW103" s="201">
        <v>0</v>
      </c>
      <c r="AX103" s="201">
        <v>0</v>
      </c>
      <c r="AY103" s="201">
        <v>0</v>
      </c>
      <c r="AZ103" s="201">
        <v>0</v>
      </c>
      <c r="BA103" s="201">
        <v>0</v>
      </c>
      <c r="BB103" s="204">
        <v>0</v>
      </c>
    </row>
    <row r="104" spans="1:54">
      <c r="A104" s="86" t="s">
        <v>336</v>
      </c>
      <c r="B104" s="200" t="s">
        <v>337</v>
      </c>
      <c r="C104" s="201">
        <v>0</v>
      </c>
      <c r="D104" s="201">
        <v>0</v>
      </c>
      <c r="E104" s="201">
        <v>0</v>
      </c>
      <c r="F104" s="201">
        <v>1.21164160293358e-5</v>
      </c>
      <c r="G104" s="201">
        <v>3.68829799654426e-5</v>
      </c>
      <c r="H104" s="201">
        <v>6.04860905067283e-5</v>
      </c>
      <c r="I104" s="201">
        <v>6.56825060256388e-5</v>
      </c>
      <c r="J104" s="201">
        <v>3.92495263465997e-5</v>
      </c>
      <c r="K104" s="201">
        <v>6.96027885344251e-5</v>
      </c>
      <c r="L104" s="201">
        <v>9.27958010110978e-5</v>
      </c>
      <c r="M104" s="201">
        <v>0.000101330336801132</v>
      </c>
      <c r="N104" s="201">
        <v>0.000110523078669372</v>
      </c>
      <c r="O104" s="201">
        <v>2.91267251104932e-5</v>
      </c>
      <c r="P104" s="201">
        <v>2.93008479688664e-5</v>
      </c>
      <c r="Q104" s="201">
        <v>7.58902722145636e-5</v>
      </c>
      <c r="R104" s="201">
        <v>1.4126556638746e-5</v>
      </c>
      <c r="S104" s="201">
        <v>0.000111626235842687</v>
      </c>
      <c r="T104" s="201">
        <v>3.59886482873245e-5</v>
      </c>
      <c r="U104" s="201">
        <v>6.51098786922295e-5</v>
      </c>
      <c r="V104" s="201">
        <v>0.000148468247294788</v>
      </c>
      <c r="W104" s="201">
        <v>9.37344619024194e-5</v>
      </c>
      <c r="X104" s="201">
        <v>6.55993011898859e-5</v>
      </c>
      <c r="Y104" s="201">
        <v>5.7837643692905e-5</v>
      </c>
      <c r="Z104" s="201">
        <v>4.73789580289823e-5</v>
      </c>
      <c r="AA104" s="201">
        <v>1.7782174364078e-5</v>
      </c>
      <c r="AB104" s="201">
        <v>4.94776267236711e-5</v>
      </c>
      <c r="AC104" s="201">
        <v>6.11931572305562e-5</v>
      </c>
      <c r="AD104" s="201">
        <v>1.51355868589945e-5</v>
      </c>
      <c r="AE104" s="201">
        <v>4.86630551998735e-5</v>
      </c>
      <c r="AF104" s="201">
        <v>7.25533508794734e-5</v>
      </c>
      <c r="AG104" s="201">
        <v>0.000104778441845306</v>
      </c>
      <c r="AH104" s="201">
        <v>1.1113977838498e-5</v>
      </c>
      <c r="AI104" s="201">
        <v>4.34411704069948e-5</v>
      </c>
      <c r="AJ104" s="201">
        <v>8.69263007304244e-5</v>
      </c>
      <c r="AK104" s="201">
        <v>0.000178489475766361</v>
      </c>
      <c r="AL104" s="201">
        <v>0.000938851453160342</v>
      </c>
      <c r="AM104" s="201">
        <v>0.00041791758672981</v>
      </c>
      <c r="AN104" s="201">
        <v>9.78922017799023e-5</v>
      </c>
      <c r="AO104" s="201">
        <v>0.000148428604722289</v>
      </c>
      <c r="AP104" s="201">
        <v>0.00057919454334895</v>
      </c>
      <c r="AQ104" s="201">
        <v>0.00119163822266131</v>
      </c>
      <c r="AR104" s="201">
        <v>0.00349263883214432</v>
      </c>
      <c r="AS104" s="201">
        <v>0.000209766394752459</v>
      </c>
      <c r="AT104" s="201">
        <v>0.000389102055423051</v>
      </c>
      <c r="AU104" s="201">
        <v>2.22607854454201e-5</v>
      </c>
      <c r="AV104" s="201">
        <v>0.000570327965801201</v>
      </c>
      <c r="AW104" s="201">
        <v>0.00218577116200754</v>
      </c>
      <c r="AX104" s="201">
        <v>0.0014904265680334</v>
      </c>
      <c r="AY104" s="201">
        <v>1.54912927602829e-5</v>
      </c>
      <c r="AZ104" s="201">
        <v>0.000484865077264759</v>
      </c>
      <c r="BA104" s="201">
        <v>0.000690854677485793</v>
      </c>
      <c r="BB104" s="204">
        <v>0</v>
      </c>
    </row>
    <row r="105" spans="1:54">
      <c r="A105" s="86" t="s">
        <v>338</v>
      </c>
      <c r="B105" s="200" t="s">
        <v>339</v>
      </c>
      <c r="C105" s="201">
        <v>0</v>
      </c>
      <c r="D105" s="201">
        <v>0</v>
      </c>
      <c r="E105" s="201">
        <v>0</v>
      </c>
      <c r="F105" s="201">
        <v>2.8602894108008e-5</v>
      </c>
      <c r="G105" s="201">
        <v>4.97776846520205e-5</v>
      </c>
      <c r="H105" s="201">
        <v>5.5087629525423e-5</v>
      </c>
      <c r="I105" s="201">
        <v>2.67913195253522e-5</v>
      </c>
      <c r="J105" s="201">
        <v>0.000176735208710774</v>
      </c>
      <c r="K105" s="201">
        <v>0.000364296182935231</v>
      </c>
      <c r="L105" s="201">
        <v>7.73923613654701e-5</v>
      </c>
      <c r="M105" s="201">
        <v>6.24891633314786e-5</v>
      </c>
      <c r="N105" s="201">
        <v>7.74595610386628e-5</v>
      </c>
      <c r="O105" s="201">
        <v>4.6594119239394e-5</v>
      </c>
      <c r="P105" s="201">
        <v>9.49398087512807e-5</v>
      </c>
      <c r="Q105" s="201">
        <v>2.30363966269738e-5</v>
      </c>
      <c r="R105" s="201">
        <v>0.000555151757885811</v>
      </c>
      <c r="S105" s="201">
        <v>4.30609425935831e-5</v>
      </c>
      <c r="T105" s="201">
        <v>0.000165047341971766</v>
      </c>
      <c r="U105" s="201">
        <v>2.06168182635003e-5</v>
      </c>
      <c r="V105" s="201">
        <v>5.74078527881451e-5</v>
      </c>
      <c r="W105" s="201">
        <v>0.000228729132847598</v>
      </c>
      <c r="X105" s="201">
        <v>0.000104587540094256</v>
      </c>
      <c r="Y105" s="201">
        <v>9.53108498377562e-5</v>
      </c>
      <c r="Z105" s="201">
        <v>9.53852026832116e-5</v>
      </c>
      <c r="AA105" s="201">
        <v>0.000280378565865959</v>
      </c>
      <c r="AB105" s="201">
        <v>8.4990691415062e-5</v>
      </c>
      <c r="AC105" s="201">
        <v>0.000225431475268849</v>
      </c>
      <c r="AD105" s="201">
        <v>0.000145669702511955</v>
      </c>
      <c r="AE105" s="201">
        <v>0.000154109825069224</v>
      </c>
      <c r="AF105" s="201">
        <v>0.000195000865475162</v>
      </c>
      <c r="AG105" s="201">
        <v>4.06705212773768e-5</v>
      </c>
      <c r="AH105" s="201">
        <v>0</v>
      </c>
      <c r="AI105" s="201">
        <v>9.89218189149235e-5</v>
      </c>
      <c r="AJ105" s="201">
        <v>0.000890381391107713</v>
      </c>
      <c r="AK105" s="201">
        <v>0.000195445863978446</v>
      </c>
      <c r="AL105" s="201">
        <v>0.00160135072736722</v>
      </c>
      <c r="AM105" s="201">
        <v>0.00053595524057567</v>
      </c>
      <c r="AN105" s="201">
        <v>0.000474585417412331</v>
      </c>
      <c r="AO105" s="201">
        <v>0.00175490718250954</v>
      </c>
      <c r="AP105" s="201">
        <v>0.00034467582388131</v>
      </c>
      <c r="AQ105" s="201">
        <v>0.00017144584487126</v>
      </c>
      <c r="AR105" s="201">
        <v>0.000364228214895102</v>
      </c>
      <c r="AS105" s="201">
        <v>0.00195817628143734</v>
      </c>
      <c r="AT105" s="201">
        <v>0.00313288202685055</v>
      </c>
      <c r="AU105" s="201">
        <v>0.00140616052377602</v>
      </c>
      <c r="AV105" s="201">
        <v>0.000317765398250014</v>
      </c>
      <c r="AW105" s="201">
        <v>0.00318323083725551</v>
      </c>
      <c r="AX105" s="201">
        <v>0.000453777454516396</v>
      </c>
      <c r="AY105" s="201">
        <v>0.000107521537800933</v>
      </c>
      <c r="AZ105" s="201">
        <v>0.000218982289226481</v>
      </c>
      <c r="BA105" s="201">
        <v>0.00121907614021469</v>
      </c>
      <c r="BB105" s="204">
        <v>0</v>
      </c>
    </row>
    <row r="106" spans="1:54">
      <c r="A106" s="86" t="s">
        <v>340</v>
      </c>
      <c r="B106" s="200" t="s">
        <v>341</v>
      </c>
      <c r="C106" s="201">
        <v>0</v>
      </c>
      <c r="D106" s="201">
        <v>0</v>
      </c>
      <c r="E106" s="201">
        <v>0</v>
      </c>
      <c r="F106" s="201">
        <v>0</v>
      </c>
      <c r="G106" s="201">
        <v>0</v>
      </c>
      <c r="H106" s="201">
        <v>0</v>
      </c>
      <c r="I106" s="201">
        <v>0</v>
      </c>
      <c r="J106" s="201">
        <v>0</v>
      </c>
      <c r="K106" s="201">
        <v>0</v>
      </c>
      <c r="L106" s="201">
        <v>0</v>
      </c>
      <c r="M106" s="201">
        <v>0</v>
      </c>
      <c r="N106" s="201">
        <v>0</v>
      </c>
      <c r="O106" s="201">
        <v>0</v>
      </c>
      <c r="P106" s="201">
        <v>0</v>
      </c>
      <c r="Q106" s="201">
        <v>0</v>
      </c>
      <c r="R106" s="201">
        <v>0</v>
      </c>
      <c r="S106" s="201">
        <v>0</v>
      </c>
      <c r="T106" s="201">
        <v>0</v>
      </c>
      <c r="U106" s="201">
        <v>0</v>
      </c>
      <c r="V106" s="201">
        <v>0</v>
      </c>
      <c r="W106" s="201">
        <v>0</v>
      </c>
      <c r="X106" s="201">
        <v>0</v>
      </c>
      <c r="Y106" s="201">
        <v>0</v>
      </c>
      <c r="Z106" s="201">
        <v>0</v>
      </c>
      <c r="AA106" s="201">
        <v>0</v>
      </c>
      <c r="AB106" s="201">
        <v>0</v>
      </c>
      <c r="AC106" s="201">
        <v>0</v>
      </c>
      <c r="AD106" s="201">
        <v>0</v>
      </c>
      <c r="AE106" s="201">
        <v>0</v>
      </c>
      <c r="AF106" s="201">
        <v>0</v>
      </c>
      <c r="AG106" s="201">
        <v>0</v>
      </c>
      <c r="AH106" s="201">
        <v>0</v>
      </c>
      <c r="AI106" s="201">
        <v>0</v>
      </c>
      <c r="AJ106" s="201">
        <v>0</v>
      </c>
      <c r="AK106" s="201">
        <v>0</v>
      </c>
      <c r="AL106" s="201">
        <v>0</v>
      </c>
      <c r="AM106" s="201">
        <v>0</v>
      </c>
      <c r="AN106" s="201">
        <v>0</v>
      </c>
      <c r="AO106" s="201">
        <v>0</v>
      </c>
      <c r="AP106" s="201">
        <v>0</v>
      </c>
      <c r="AQ106" s="201">
        <v>0</v>
      </c>
      <c r="AR106" s="201">
        <v>0</v>
      </c>
      <c r="AS106" s="201">
        <v>0</v>
      </c>
      <c r="AT106" s="201">
        <v>0</v>
      </c>
      <c r="AU106" s="201">
        <v>0</v>
      </c>
      <c r="AV106" s="201">
        <v>0</v>
      </c>
      <c r="AW106" s="201">
        <v>0</v>
      </c>
      <c r="AX106" s="201">
        <v>0</v>
      </c>
      <c r="AY106" s="201">
        <v>0</v>
      </c>
      <c r="AZ106" s="201">
        <v>0</v>
      </c>
      <c r="BA106" s="201">
        <v>0</v>
      </c>
      <c r="BB106" s="204">
        <v>0</v>
      </c>
    </row>
    <row r="107" spans="1:54">
      <c r="A107" s="86" t="s">
        <v>342</v>
      </c>
      <c r="B107" s="200" t="s">
        <v>343</v>
      </c>
      <c r="C107" s="201">
        <v>0.000922129148498521</v>
      </c>
      <c r="D107" s="201">
        <v>0</v>
      </c>
      <c r="E107" s="201">
        <v>0</v>
      </c>
      <c r="F107" s="201">
        <v>0.00122703970880273</v>
      </c>
      <c r="G107" s="201">
        <v>0.000636251416059256</v>
      </c>
      <c r="H107" s="201">
        <v>0.000473366328518939</v>
      </c>
      <c r="I107" s="201">
        <v>0.000395616742982484</v>
      </c>
      <c r="J107" s="201">
        <v>0.000198883466774041</v>
      </c>
      <c r="K107" s="201">
        <v>0.000896007937134425</v>
      </c>
      <c r="L107" s="201">
        <v>0.000357458400583664</v>
      </c>
      <c r="M107" s="201">
        <v>0.000402349649649653</v>
      </c>
      <c r="N107" s="201">
        <v>0.000365766085836258</v>
      </c>
      <c r="O107" s="201">
        <v>0.000401425299154229</v>
      </c>
      <c r="P107" s="201">
        <v>0.00118512307733541</v>
      </c>
      <c r="Q107" s="201">
        <v>0.000530346900751437</v>
      </c>
      <c r="R107" s="201">
        <v>0.000179573722408176</v>
      </c>
      <c r="S107" s="201">
        <v>0.000593568773082512</v>
      </c>
      <c r="T107" s="201">
        <v>0.000761896379679944</v>
      </c>
      <c r="U107" s="201">
        <v>0.000998957776770267</v>
      </c>
      <c r="V107" s="201">
        <v>0.00169375026537779</v>
      </c>
      <c r="W107" s="201">
        <v>0.00144292152764643</v>
      </c>
      <c r="X107" s="201">
        <v>0.000910961975005235</v>
      </c>
      <c r="Y107" s="201">
        <v>0.00101668657545937</v>
      </c>
      <c r="Z107" s="201">
        <v>0.000779890927566548</v>
      </c>
      <c r="AA107" s="201">
        <v>0.000750198096827931</v>
      </c>
      <c r="AB107" s="201">
        <v>0.000865863181378539</v>
      </c>
      <c r="AC107" s="201">
        <v>0.00221185207714571</v>
      </c>
      <c r="AD107" s="201">
        <v>0.000447011451270068</v>
      </c>
      <c r="AE107" s="201">
        <v>0.00084810423264631</v>
      </c>
      <c r="AF107" s="201">
        <v>0.00261430675617011</v>
      </c>
      <c r="AG107" s="201">
        <v>0.000774760034267556</v>
      </c>
      <c r="AH107" s="201">
        <v>0.00197433209608628</v>
      </c>
      <c r="AI107" s="201">
        <v>0.00209989875096165</v>
      </c>
      <c r="AJ107" s="201">
        <v>0.00241913236293615</v>
      </c>
      <c r="AK107" s="201">
        <v>0.000282159407827193</v>
      </c>
      <c r="AL107" s="201">
        <v>0.00075096139351323</v>
      </c>
      <c r="AM107" s="201">
        <v>2.34740801479529e-5</v>
      </c>
      <c r="AN107" s="201">
        <v>0</v>
      </c>
      <c r="AO107" s="201">
        <v>0</v>
      </c>
      <c r="AP107" s="201">
        <v>0.0127777827346226</v>
      </c>
      <c r="AQ107" s="201">
        <v>0.000258095753550409</v>
      </c>
      <c r="AR107" s="201">
        <v>0</v>
      </c>
      <c r="AS107" s="201">
        <v>4.05949787348883e-5</v>
      </c>
      <c r="AT107" s="201">
        <v>0.00243512005448421</v>
      </c>
      <c r="AU107" s="201">
        <v>0.000321106116543841</v>
      </c>
      <c r="AV107" s="201">
        <v>6.61314800395439e-6</v>
      </c>
      <c r="AW107" s="201">
        <v>0.00100332458233427</v>
      </c>
      <c r="AX107" s="201">
        <v>0.000138018229738408</v>
      </c>
      <c r="AY107" s="201">
        <v>0.00208346911652434</v>
      </c>
      <c r="AZ107" s="201">
        <v>8.81632124994898e-5</v>
      </c>
      <c r="BA107" s="201">
        <v>0</v>
      </c>
      <c r="BB107" s="204">
        <v>0</v>
      </c>
    </row>
    <row r="108" spans="1:54">
      <c r="A108" s="86" t="s">
        <v>344</v>
      </c>
      <c r="B108" s="200" t="s">
        <v>345</v>
      </c>
      <c r="C108" s="201">
        <v>0</v>
      </c>
      <c r="D108" s="201">
        <v>0.000172005304062225</v>
      </c>
      <c r="E108" s="201">
        <v>4.55344764733957e-5</v>
      </c>
      <c r="F108" s="201">
        <v>0</v>
      </c>
      <c r="G108" s="201">
        <v>0.000111958443706159</v>
      </c>
      <c r="H108" s="201">
        <v>0.000378181654903595</v>
      </c>
      <c r="I108" s="201">
        <v>0.0004587366171102</v>
      </c>
      <c r="J108" s="201">
        <v>0.00218980551873065</v>
      </c>
      <c r="K108" s="201">
        <v>0.000665414894008644</v>
      </c>
      <c r="L108" s="201">
        <v>0.000326721323069826</v>
      </c>
      <c r="M108" s="201">
        <v>0.000523994686939169</v>
      </c>
      <c r="N108" s="201">
        <v>0.00139721644302332</v>
      </c>
      <c r="O108" s="201">
        <v>0.000227721789120673</v>
      </c>
      <c r="P108" s="201">
        <v>0.000143478402317602</v>
      </c>
      <c r="Q108" s="201">
        <v>0.000222819323197799</v>
      </c>
      <c r="R108" s="201">
        <v>3.91106755930999e-5</v>
      </c>
      <c r="S108" s="201">
        <v>0.000110522076192751</v>
      </c>
      <c r="T108" s="201">
        <v>8.54564480441312e-5</v>
      </c>
      <c r="U108" s="201">
        <v>0.000454248316454996</v>
      </c>
      <c r="V108" s="201">
        <v>0.00132788279370171</v>
      </c>
      <c r="W108" s="201">
        <v>0.00032390665235609</v>
      </c>
      <c r="X108" s="201">
        <v>0.00029297833888879</v>
      </c>
      <c r="Y108" s="201">
        <v>0.000131466203122423</v>
      </c>
      <c r="Z108" s="201">
        <v>0.000636614884848371</v>
      </c>
      <c r="AA108" s="201">
        <v>0.000521393202172964</v>
      </c>
      <c r="AB108" s="201">
        <v>0.000361934876019731</v>
      </c>
      <c r="AC108" s="201">
        <v>0.000320121617728631</v>
      </c>
      <c r="AD108" s="201">
        <v>0.000963816131352619</v>
      </c>
      <c r="AE108" s="201">
        <v>7.11514761741808e-5</v>
      </c>
      <c r="AF108" s="201">
        <v>0.000254890462172725</v>
      </c>
      <c r="AG108" s="201">
        <v>0.000773008715084759</v>
      </c>
      <c r="AH108" s="201">
        <v>0.000291953868953915</v>
      </c>
      <c r="AI108" s="201">
        <v>0.000462274343196153</v>
      </c>
      <c r="AJ108" s="201">
        <v>0.000136413670326038</v>
      </c>
      <c r="AK108" s="201">
        <v>0.000184970425731635</v>
      </c>
      <c r="AL108" s="201">
        <v>0.000858151604993991</v>
      </c>
      <c r="AM108" s="201">
        <v>3.7636989996944e-5</v>
      </c>
      <c r="AN108" s="201">
        <v>9.87420460988713e-5</v>
      </c>
      <c r="AO108" s="201">
        <v>0.00117996678996462</v>
      </c>
      <c r="AP108" s="201">
        <v>6.69556274658967e-5</v>
      </c>
      <c r="AQ108" s="201">
        <v>0.000768744971736226</v>
      </c>
      <c r="AR108" s="201">
        <v>0.000220384032941918</v>
      </c>
      <c r="AS108" s="201">
        <v>0.00148430486530272</v>
      </c>
      <c r="AT108" s="201">
        <v>0.000621803077930071</v>
      </c>
      <c r="AU108" s="201">
        <v>0.00118651072794529</v>
      </c>
      <c r="AV108" s="201">
        <v>7.67617313106294e-5</v>
      </c>
      <c r="AW108" s="201">
        <v>0.000533349884284924</v>
      </c>
      <c r="AX108" s="201">
        <v>0.000425219337664223</v>
      </c>
      <c r="AY108" s="201">
        <v>0.000267312318683757</v>
      </c>
      <c r="AZ108" s="201">
        <v>0.000428543594245162</v>
      </c>
      <c r="BA108" s="201">
        <v>0.000601806903708381</v>
      </c>
      <c r="BB108" s="204">
        <v>0</v>
      </c>
    </row>
    <row r="109" spans="1:54">
      <c r="A109" s="86" t="s">
        <v>346</v>
      </c>
      <c r="B109" s="200" t="s">
        <v>347</v>
      </c>
      <c r="C109" s="201">
        <v>2.2725581454946e-5</v>
      </c>
      <c r="D109" s="201">
        <v>3.1393454281994e-6</v>
      </c>
      <c r="E109" s="201">
        <v>6.41256077301111e-7</v>
      </c>
      <c r="F109" s="201">
        <v>0.000123017740106417</v>
      </c>
      <c r="G109" s="201">
        <v>0.000127963208055045</v>
      </c>
      <c r="H109" s="201">
        <v>5.27534353681591e-5</v>
      </c>
      <c r="I109" s="201">
        <v>5.49974711235107e-5</v>
      </c>
      <c r="J109" s="201">
        <v>3.89951259111497e-5</v>
      </c>
      <c r="K109" s="201">
        <v>0.000145978343939553</v>
      </c>
      <c r="L109" s="201">
        <v>0.000133113134872798</v>
      </c>
      <c r="M109" s="201">
        <v>0.000289038635365533</v>
      </c>
      <c r="N109" s="201">
        <v>0.000251530026624226</v>
      </c>
      <c r="O109" s="201">
        <v>8.33954815072013e-5</v>
      </c>
      <c r="P109" s="201">
        <v>0.000124627495903633</v>
      </c>
      <c r="Q109" s="201">
        <v>0.000236865826862506</v>
      </c>
      <c r="R109" s="201">
        <v>1.82510371053759e-5</v>
      </c>
      <c r="S109" s="201">
        <v>6.46186324123033e-5</v>
      </c>
      <c r="T109" s="201">
        <v>0.000113505079953505</v>
      </c>
      <c r="U109" s="201">
        <v>0.000168110222651762</v>
      </c>
      <c r="V109" s="201">
        <v>0.000140031247307613</v>
      </c>
      <c r="W109" s="201">
        <v>0.000383232667890438</v>
      </c>
      <c r="X109" s="201">
        <v>0.000119412969691256</v>
      </c>
      <c r="Y109" s="201">
        <v>0.000155207327933967</v>
      </c>
      <c r="Z109" s="201">
        <v>0.000118846225527427</v>
      </c>
      <c r="AA109" s="201">
        <v>0.000277967866941464</v>
      </c>
      <c r="AB109" s="201">
        <v>0.000170370517369491</v>
      </c>
      <c r="AC109" s="201">
        <v>0.000206021066451537</v>
      </c>
      <c r="AD109" s="201">
        <v>0.000156239764751272</v>
      </c>
      <c r="AE109" s="201">
        <v>0.000204515413561917</v>
      </c>
      <c r="AF109" s="201">
        <v>0.000659513141440813</v>
      </c>
      <c r="AG109" s="201">
        <v>0.000181337761039474</v>
      </c>
      <c r="AH109" s="201">
        <v>0.000407920839025654</v>
      </c>
      <c r="AI109" s="201">
        <v>1.87235615977883e-5</v>
      </c>
      <c r="AJ109" s="201">
        <v>0.000160154168272023</v>
      </c>
      <c r="AK109" s="201">
        <v>0.000176872038126985</v>
      </c>
      <c r="AL109" s="201">
        <v>9.3649993462277e-5</v>
      </c>
      <c r="AM109" s="201">
        <v>2.02799762997793e-5</v>
      </c>
      <c r="AN109" s="201">
        <v>0.000375619026738326</v>
      </c>
      <c r="AO109" s="201">
        <v>0.000598016417514588</v>
      </c>
      <c r="AP109" s="201">
        <v>6.49457720199705e-5</v>
      </c>
      <c r="AQ109" s="201">
        <v>5.2232856725562e-5</v>
      </c>
      <c r="AR109" s="201">
        <v>0.00014049695675125</v>
      </c>
      <c r="AS109" s="201">
        <v>0.000532758050170565</v>
      </c>
      <c r="AT109" s="201">
        <v>0.000220690907327618</v>
      </c>
      <c r="AU109" s="201">
        <v>2.69762786409011e-5</v>
      </c>
      <c r="AV109" s="201">
        <v>1.93339842480028e-6</v>
      </c>
      <c r="AW109" s="201">
        <v>2.77692990926035e-5</v>
      </c>
      <c r="AX109" s="201">
        <v>4.6131847753434e-5</v>
      </c>
      <c r="AY109" s="201">
        <v>1.6867658023063e-5</v>
      </c>
      <c r="AZ109" s="201">
        <v>9.25812515948501e-5</v>
      </c>
      <c r="BA109" s="201">
        <v>4.24143119628155e-5</v>
      </c>
      <c r="BB109" s="204">
        <v>0</v>
      </c>
    </row>
    <row r="110" spans="1:54">
      <c r="A110" s="86" t="s">
        <v>348</v>
      </c>
      <c r="B110" s="200" t="s">
        <v>349</v>
      </c>
      <c r="C110" s="201">
        <v>0</v>
      </c>
      <c r="D110" s="201">
        <v>0</v>
      </c>
      <c r="E110" s="201">
        <v>0</v>
      </c>
      <c r="F110" s="201">
        <v>0</v>
      </c>
      <c r="G110" s="201">
        <v>0</v>
      </c>
      <c r="H110" s="201">
        <v>0</v>
      </c>
      <c r="I110" s="201">
        <v>0</v>
      </c>
      <c r="J110" s="201">
        <v>0</v>
      </c>
      <c r="K110" s="201">
        <v>0</v>
      </c>
      <c r="L110" s="201">
        <v>0</v>
      </c>
      <c r="M110" s="201">
        <v>0</v>
      </c>
      <c r="N110" s="201">
        <v>0</v>
      </c>
      <c r="O110" s="201">
        <v>0</v>
      </c>
      <c r="P110" s="201">
        <v>0</v>
      </c>
      <c r="Q110" s="201">
        <v>0</v>
      </c>
      <c r="R110" s="201">
        <v>0</v>
      </c>
      <c r="S110" s="201">
        <v>0</v>
      </c>
      <c r="T110" s="201">
        <v>0</v>
      </c>
      <c r="U110" s="201">
        <v>0</v>
      </c>
      <c r="V110" s="201">
        <v>0</v>
      </c>
      <c r="W110" s="201">
        <v>0</v>
      </c>
      <c r="X110" s="201">
        <v>0</v>
      </c>
      <c r="Y110" s="201">
        <v>0</v>
      </c>
      <c r="Z110" s="201">
        <v>0</v>
      </c>
      <c r="AA110" s="201">
        <v>0</v>
      </c>
      <c r="AB110" s="201">
        <v>0</v>
      </c>
      <c r="AC110" s="201">
        <v>0</v>
      </c>
      <c r="AD110" s="201">
        <v>0</v>
      </c>
      <c r="AE110" s="201">
        <v>0</v>
      </c>
      <c r="AF110" s="201">
        <v>0</v>
      </c>
      <c r="AG110" s="201">
        <v>0</v>
      </c>
      <c r="AH110" s="201">
        <v>0</v>
      </c>
      <c r="AI110" s="201">
        <v>0</v>
      </c>
      <c r="AJ110" s="201">
        <v>0</v>
      </c>
      <c r="AK110" s="201">
        <v>0</v>
      </c>
      <c r="AL110" s="201">
        <v>0</v>
      </c>
      <c r="AM110" s="201">
        <v>0</v>
      </c>
      <c r="AN110" s="201">
        <v>0</v>
      </c>
      <c r="AO110" s="201">
        <v>0</v>
      </c>
      <c r="AP110" s="201">
        <v>0</v>
      </c>
      <c r="AQ110" s="201">
        <v>0</v>
      </c>
      <c r="AR110" s="201">
        <v>0</v>
      </c>
      <c r="AS110" s="201">
        <v>0</v>
      </c>
      <c r="AT110" s="201">
        <v>0</v>
      </c>
      <c r="AU110" s="201">
        <v>0</v>
      </c>
      <c r="AV110" s="201">
        <v>0</v>
      </c>
      <c r="AW110" s="201">
        <v>0</v>
      </c>
      <c r="AX110" s="201">
        <v>0</v>
      </c>
      <c r="AY110" s="201">
        <v>0</v>
      </c>
      <c r="AZ110" s="201">
        <v>0</v>
      </c>
      <c r="BA110" s="201">
        <v>0</v>
      </c>
      <c r="BB110" s="204">
        <v>0</v>
      </c>
    </row>
    <row r="111" spans="1:54">
      <c r="A111" s="86" t="s">
        <v>350</v>
      </c>
      <c r="B111" s="200" t="s">
        <v>351</v>
      </c>
      <c r="C111" s="201">
        <v>0</v>
      </c>
      <c r="D111" s="201">
        <v>0</v>
      </c>
      <c r="E111" s="201">
        <v>0</v>
      </c>
      <c r="F111" s="201">
        <v>0.000106256061735959</v>
      </c>
      <c r="G111" s="201">
        <v>1.08887852315184e-5</v>
      </c>
      <c r="H111" s="201">
        <v>1.9570239053058e-5</v>
      </c>
      <c r="I111" s="201">
        <v>2.12562984382923e-5</v>
      </c>
      <c r="J111" s="201">
        <v>2.14211072659689e-5</v>
      </c>
      <c r="K111" s="201">
        <v>4.16379916515873e-5</v>
      </c>
      <c r="L111" s="201">
        <v>2.79768160672012e-5</v>
      </c>
      <c r="M111" s="201">
        <v>6.94688205874921e-6</v>
      </c>
      <c r="N111" s="201">
        <v>2.53916331900545e-5</v>
      </c>
      <c r="O111" s="201">
        <v>2.20083600066739e-5</v>
      </c>
      <c r="P111" s="201">
        <v>9.70710535556839e-5</v>
      </c>
      <c r="Q111" s="201">
        <v>3.85320808182783e-5</v>
      </c>
      <c r="R111" s="201">
        <v>2.34653476381901e-5</v>
      </c>
      <c r="S111" s="201">
        <v>0.000108883952714508</v>
      </c>
      <c r="T111" s="201">
        <v>1.5328285144272e-5</v>
      </c>
      <c r="U111" s="201">
        <v>0.000114440196500259</v>
      </c>
      <c r="V111" s="201">
        <v>8.63267052846048e-5</v>
      </c>
      <c r="W111" s="201">
        <v>0.000107705988699799</v>
      </c>
      <c r="X111" s="201">
        <v>3.22980339235193e-5</v>
      </c>
      <c r="Y111" s="201">
        <v>6.03662885698792e-5</v>
      </c>
      <c r="Z111" s="201">
        <v>3.85473635061943e-5</v>
      </c>
      <c r="AA111" s="201">
        <v>2.3895104712906e-5</v>
      </c>
      <c r="AB111" s="201">
        <v>6.77117220326695e-5</v>
      </c>
      <c r="AC111" s="201">
        <v>5.55413278178589e-5</v>
      </c>
      <c r="AD111" s="201">
        <v>3.1417158581894e-5</v>
      </c>
      <c r="AE111" s="201">
        <v>2.30729920478905e-5</v>
      </c>
      <c r="AF111" s="201">
        <v>0.000178759765239616</v>
      </c>
      <c r="AG111" s="201">
        <v>4.79608588586806e-5</v>
      </c>
      <c r="AH111" s="201">
        <v>2.3918875948364e-5</v>
      </c>
      <c r="AI111" s="201">
        <v>2.45969356689663e-5</v>
      </c>
      <c r="AJ111" s="201">
        <v>0.000115380373504822</v>
      </c>
      <c r="AK111" s="201">
        <v>6.38754325996922e-5</v>
      </c>
      <c r="AL111" s="201">
        <v>7.57334498439941e-5</v>
      </c>
      <c r="AM111" s="201">
        <v>8.64081103494844e-5</v>
      </c>
      <c r="AN111" s="201">
        <v>0</v>
      </c>
      <c r="AO111" s="201">
        <v>0.000786433666326145</v>
      </c>
      <c r="AP111" s="201">
        <v>0.000865234619107484</v>
      </c>
      <c r="AQ111" s="201">
        <v>0.000150292551589021</v>
      </c>
      <c r="AR111" s="201">
        <v>0.000137373609769381</v>
      </c>
      <c r="AS111" s="201">
        <v>0.000180081537469807</v>
      </c>
      <c r="AT111" s="201">
        <v>0.000286320682932256</v>
      </c>
      <c r="AU111" s="201">
        <v>7.36090393918078e-5</v>
      </c>
      <c r="AV111" s="201">
        <v>4.47199863699508e-5</v>
      </c>
      <c r="AW111" s="201">
        <v>0.000106265541373375</v>
      </c>
      <c r="AX111" s="201">
        <v>0.000593517231239618</v>
      </c>
      <c r="AY111" s="201">
        <v>0.000357008622224562</v>
      </c>
      <c r="AZ111" s="201">
        <v>0.000443422995988638</v>
      </c>
      <c r="BA111" s="201">
        <v>0.000432830767133202</v>
      </c>
      <c r="BB111" s="204">
        <v>0</v>
      </c>
    </row>
    <row r="112" spans="1:54">
      <c r="A112" s="86" t="s">
        <v>352</v>
      </c>
      <c r="B112" s="200" t="s">
        <v>353</v>
      </c>
      <c r="C112" s="201">
        <v>0</v>
      </c>
      <c r="D112" s="201">
        <v>0</v>
      </c>
      <c r="E112" s="201">
        <v>0</v>
      </c>
      <c r="F112" s="201">
        <v>9.68625172251171e-6</v>
      </c>
      <c r="G112" s="201">
        <v>0.00066641073060608</v>
      </c>
      <c r="H112" s="201">
        <v>0.000164487090583233</v>
      </c>
      <c r="I112" s="201">
        <v>0.000122781912784736</v>
      </c>
      <c r="J112" s="201">
        <v>0.000179982270507899</v>
      </c>
      <c r="K112" s="201">
        <v>0.000936430215304786</v>
      </c>
      <c r="L112" s="201">
        <v>0.000175671578092307</v>
      </c>
      <c r="M112" s="201">
        <v>0.000165529622248922</v>
      </c>
      <c r="N112" s="201">
        <v>0.000379880843426454</v>
      </c>
      <c r="O112" s="201">
        <v>0</v>
      </c>
      <c r="P112" s="201">
        <v>4.81992491327047e-5</v>
      </c>
      <c r="Q112" s="201">
        <v>0</v>
      </c>
      <c r="R112" s="201">
        <v>0</v>
      </c>
      <c r="S112" s="201">
        <v>3.65765659715336e-5</v>
      </c>
      <c r="T112" s="201">
        <v>6.80922620593605e-5</v>
      </c>
      <c r="U112" s="201">
        <v>0.000108477970235827</v>
      </c>
      <c r="V112" s="201">
        <v>0.00051980913858674</v>
      </c>
      <c r="W112" s="201">
        <v>0</v>
      </c>
      <c r="X112" s="201">
        <v>0.000144523685245196</v>
      </c>
      <c r="Y112" s="201">
        <v>0.000351452227918282</v>
      </c>
      <c r="Z112" s="201">
        <v>0.000402740714930433</v>
      </c>
      <c r="AA112" s="201">
        <v>0.00010384231145469</v>
      </c>
      <c r="AB112" s="201">
        <v>0.000586062153657328</v>
      </c>
      <c r="AC112" s="201">
        <v>0.000866622990648187</v>
      </c>
      <c r="AD112" s="201">
        <v>0.00011265304268335</v>
      </c>
      <c r="AE112" s="201">
        <v>3.24277294344746e-5</v>
      </c>
      <c r="AF112" s="201">
        <v>0</v>
      </c>
      <c r="AG112" s="201">
        <v>0.00020126066367068</v>
      </c>
      <c r="AH112" s="201">
        <v>0.000781893189590213</v>
      </c>
      <c r="AI112" s="201">
        <v>5.79507580097846e-5</v>
      </c>
      <c r="AJ112" s="201">
        <v>0.000170663076678618</v>
      </c>
      <c r="AK112" s="201">
        <v>1.56505036566139e-5</v>
      </c>
      <c r="AL112" s="201">
        <v>0.000208080306077513</v>
      </c>
      <c r="AM112" s="201">
        <v>0.0002201871451105</v>
      </c>
      <c r="AN112" s="201">
        <v>0</v>
      </c>
      <c r="AO112" s="201">
        <v>0.000929097122246802</v>
      </c>
      <c r="AP112" s="201">
        <v>9.73273891797154e-5</v>
      </c>
      <c r="AQ112" s="201">
        <v>0.000353655187216177</v>
      </c>
      <c r="AR112" s="201">
        <v>0</v>
      </c>
      <c r="AS112" s="201">
        <v>0.00329742433855206</v>
      </c>
      <c r="AT112" s="201">
        <v>0.00073428936864933</v>
      </c>
      <c r="AU112" s="201">
        <v>0.00131000687511757</v>
      </c>
      <c r="AV112" s="201">
        <v>7.65367142954648e-5</v>
      </c>
      <c r="AW112" s="201">
        <v>0.000750684892531839</v>
      </c>
      <c r="AX112" s="201">
        <v>0.000154095450680469</v>
      </c>
      <c r="AY112" s="201">
        <v>0.000517572806113123</v>
      </c>
      <c r="AZ112" s="201">
        <v>0.000842668561324737</v>
      </c>
      <c r="BA112" s="201">
        <v>0.00132492084382924</v>
      </c>
      <c r="BB112" s="204">
        <v>0</v>
      </c>
    </row>
    <row r="113" spans="1:54">
      <c r="A113" s="86" t="s">
        <v>354</v>
      </c>
      <c r="B113" s="200" t="s">
        <v>355</v>
      </c>
      <c r="C113" s="201">
        <v>0</v>
      </c>
      <c r="D113" s="201">
        <v>0</v>
      </c>
      <c r="E113" s="201">
        <v>0</v>
      </c>
      <c r="F113" s="201">
        <v>0</v>
      </c>
      <c r="G113" s="201">
        <v>0</v>
      </c>
      <c r="H113" s="201">
        <v>0</v>
      </c>
      <c r="I113" s="201">
        <v>0</v>
      </c>
      <c r="J113" s="201">
        <v>0</v>
      </c>
      <c r="K113" s="201">
        <v>0</v>
      </c>
      <c r="L113" s="201">
        <v>0</v>
      </c>
      <c r="M113" s="201">
        <v>0</v>
      </c>
      <c r="N113" s="201">
        <v>0</v>
      </c>
      <c r="O113" s="201">
        <v>0</v>
      </c>
      <c r="P113" s="201">
        <v>0</v>
      </c>
      <c r="Q113" s="201">
        <v>0</v>
      </c>
      <c r="R113" s="201">
        <v>0</v>
      </c>
      <c r="S113" s="201">
        <v>0</v>
      </c>
      <c r="T113" s="201">
        <v>0</v>
      </c>
      <c r="U113" s="201">
        <v>0</v>
      </c>
      <c r="V113" s="201">
        <v>0</v>
      </c>
      <c r="W113" s="201">
        <v>0</v>
      </c>
      <c r="X113" s="201">
        <v>0</v>
      </c>
      <c r="Y113" s="201">
        <v>0</v>
      </c>
      <c r="Z113" s="201">
        <v>0</v>
      </c>
      <c r="AA113" s="201">
        <v>0</v>
      </c>
      <c r="AB113" s="201">
        <v>0</v>
      </c>
      <c r="AC113" s="201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1">
        <v>0</v>
      </c>
      <c r="AJ113" s="201">
        <v>0</v>
      </c>
      <c r="AK113" s="201">
        <v>0</v>
      </c>
      <c r="AL113" s="201">
        <v>0</v>
      </c>
      <c r="AM113" s="201">
        <v>0</v>
      </c>
      <c r="AN113" s="201">
        <v>0</v>
      </c>
      <c r="AO113" s="201">
        <v>0</v>
      </c>
      <c r="AP113" s="201">
        <v>0</v>
      </c>
      <c r="AQ113" s="201">
        <v>0</v>
      </c>
      <c r="AR113" s="201">
        <v>0</v>
      </c>
      <c r="AS113" s="201">
        <v>0</v>
      </c>
      <c r="AT113" s="201">
        <v>0</v>
      </c>
      <c r="AU113" s="201">
        <v>0</v>
      </c>
      <c r="AV113" s="201">
        <v>0</v>
      </c>
      <c r="AW113" s="201">
        <v>0</v>
      </c>
      <c r="AX113" s="201">
        <v>0</v>
      </c>
      <c r="AY113" s="201">
        <v>0</v>
      </c>
      <c r="AZ113" s="201">
        <v>0</v>
      </c>
      <c r="BA113" s="201">
        <v>0</v>
      </c>
      <c r="BB113" s="204">
        <v>0</v>
      </c>
    </row>
    <row r="114" spans="1:54">
      <c r="A114" s="86" t="s">
        <v>356</v>
      </c>
      <c r="B114" s="200" t="s">
        <v>357</v>
      </c>
      <c r="C114" s="201">
        <v>0</v>
      </c>
      <c r="D114" s="201">
        <v>0</v>
      </c>
      <c r="E114" s="201">
        <v>0</v>
      </c>
      <c r="F114" s="201">
        <v>0</v>
      </c>
      <c r="G114" s="201">
        <v>0</v>
      </c>
      <c r="H114" s="201">
        <v>0</v>
      </c>
      <c r="I114" s="201">
        <v>0</v>
      </c>
      <c r="J114" s="201">
        <v>0</v>
      </c>
      <c r="K114" s="201">
        <v>0</v>
      </c>
      <c r="L114" s="201">
        <v>0</v>
      </c>
      <c r="M114" s="201">
        <v>0</v>
      </c>
      <c r="N114" s="201">
        <v>0</v>
      </c>
      <c r="O114" s="201">
        <v>0</v>
      </c>
      <c r="P114" s="201">
        <v>0</v>
      </c>
      <c r="Q114" s="201">
        <v>0</v>
      </c>
      <c r="R114" s="201">
        <v>0</v>
      </c>
      <c r="S114" s="201">
        <v>0</v>
      </c>
      <c r="T114" s="201">
        <v>0</v>
      </c>
      <c r="U114" s="201">
        <v>0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1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1">
        <v>0</v>
      </c>
      <c r="AJ114" s="201">
        <v>0</v>
      </c>
      <c r="AK114" s="201">
        <v>0</v>
      </c>
      <c r="AL114" s="201">
        <v>0</v>
      </c>
      <c r="AM114" s="201">
        <v>0</v>
      </c>
      <c r="AN114" s="201">
        <v>0</v>
      </c>
      <c r="AO114" s="201">
        <v>0</v>
      </c>
      <c r="AP114" s="201">
        <v>0</v>
      </c>
      <c r="AQ114" s="201">
        <v>0</v>
      </c>
      <c r="AR114" s="201">
        <v>0</v>
      </c>
      <c r="AS114" s="201">
        <v>0</v>
      </c>
      <c r="AT114" s="201">
        <v>0</v>
      </c>
      <c r="AU114" s="201">
        <v>0</v>
      </c>
      <c r="AV114" s="201">
        <v>0</v>
      </c>
      <c r="AW114" s="201">
        <v>0</v>
      </c>
      <c r="AX114" s="201">
        <v>0</v>
      </c>
      <c r="AY114" s="201">
        <v>0</v>
      </c>
      <c r="AZ114" s="201">
        <v>0</v>
      </c>
      <c r="BA114" s="201">
        <v>0</v>
      </c>
      <c r="BB114" s="204">
        <v>0</v>
      </c>
    </row>
    <row r="115" spans="1:54">
      <c r="A115" s="86" t="s">
        <v>358</v>
      </c>
      <c r="B115" s="200" t="s">
        <v>359</v>
      </c>
      <c r="C115" s="201">
        <v>0</v>
      </c>
      <c r="D115" s="201">
        <v>0</v>
      </c>
      <c r="E115" s="201">
        <v>0</v>
      </c>
      <c r="F115" s="201">
        <v>0</v>
      </c>
      <c r="G115" s="201">
        <v>0</v>
      </c>
      <c r="H115" s="201">
        <v>0</v>
      </c>
      <c r="I115" s="201">
        <v>0</v>
      </c>
      <c r="J115" s="201">
        <v>0</v>
      </c>
      <c r="K115" s="201">
        <v>0</v>
      </c>
      <c r="L115" s="201">
        <v>0</v>
      </c>
      <c r="M115" s="201">
        <v>0</v>
      </c>
      <c r="N115" s="201">
        <v>0</v>
      </c>
      <c r="O115" s="201">
        <v>0</v>
      </c>
      <c r="P115" s="201">
        <v>0</v>
      </c>
      <c r="Q115" s="201">
        <v>0</v>
      </c>
      <c r="R115" s="201">
        <v>0</v>
      </c>
      <c r="S115" s="201">
        <v>0</v>
      </c>
      <c r="T115" s="201">
        <v>0</v>
      </c>
      <c r="U115" s="201">
        <v>0</v>
      </c>
      <c r="V115" s="201">
        <v>0</v>
      </c>
      <c r="W115" s="201">
        <v>0</v>
      </c>
      <c r="X115" s="201">
        <v>0</v>
      </c>
      <c r="Y115" s="201">
        <v>0</v>
      </c>
      <c r="Z115" s="201">
        <v>0</v>
      </c>
      <c r="AA115" s="201">
        <v>0</v>
      </c>
      <c r="AB115" s="201">
        <v>0</v>
      </c>
      <c r="AC115" s="201">
        <v>0</v>
      </c>
      <c r="AD115" s="201">
        <v>0</v>
      </c>
      <c r="AE115" s="201">
        <v>0</v>
      </c>
      <c r="AF115" s="201">
        <v>0</v>
      </c>
      <c r="AG115" s="201">
        <v>0</v>
      </c>
      <c r="AH115" s="201">
        <v>0</v>
      </c>
      <c r="AI115" s="201">
        <v>0</v>
      </c>
      <c r="AJ115" s="201">
        <v>0</v>
      </c>
      <c r="AK115" s="201">
        <v>0</v>
      </c>
      <c r="AL115" s="201">
        <v>0</v>
      </c>
      <c r="AM115" s="201">
        <v>0</v>
      </c>
      <c r="AN115" s="201">
        <v>0</v>
      </c>
      <c r="AO115" s="201">
        <v>0</v>
      </c>
      <c r="AP115" s="201">
        <v>0</v>
      </c>
      <c r="AQ115" s="201">
        <v>0</v>
      </c>
      <c r="AR115" s="201">
        <v>0</v>
      </c>
      <c r="AS115" s="201">
        <v>0</v>
      </c>
      <c r="AT115" s="201">
        <v>0</v>
      </c>
      <c r="AU115" s="201">
        <v>0</v>
      </c>
      <c r="AV115" s="201">
        <v>0</v>
      </c>
      <c r="AW115" s="201">
        <v>0</v>
      </c>
      <c r="AX115" s="201">
        <v>0</v>
      </c>
      <c r="AY115" s="201">
        <v>0</v>
      </c>
      <c r="AZ115" s="201">
        <v>0</v>
      </c>
      <c r="BA115" s="201">
        <v>0</v>
      </c>
      <c r="BB115" s="204">
        <v>0</v>
      </c>
    </row>
    <row r="116" spans="1:54">
      <c r="A116" s="86" t="s">
        <v>360</v>
      </c>
      <c r="B116" s="200" t="s">
        <v>361</v>
      </c>
      <c r="C116" s="201">
        <v>0</v>
      </c>
      <c r="D116" s="201">
        <v>0</v>
      </c>
      <c r="E116" s="201">
        <v>0</v>
      </c>
      <c r="F116" s="201">
        <v>0</v>
      </c>
      <c r="G116" s="201">
        <v>3.3849843291124e-7</v>
      </c>
      <c r="H116" s="201">
        <v>0</v>
      </c>
      <c r="I116" s="201">
        <v>0</v>
      </c>
      <c r="J116" s="201">
        <v>0</v>
      </c>
      <c r="K116" s="201">
        <v>0</v>
      </c>
      <c r="L116" s="201">
        <v>0</v>
      </c>
      <c r="M116" s="201">
        <v>0</v>
      </c>
      <c r="N116" s="201">
        <v>0</v>
      </c>
      <c r="O116" s="201">
        <v>0</v>
      </c>
      <c r="P116" s="201">
        <v>0</v>
      </c>
      <c r="Q116" s="201">
        <v>0</v>
      </c>
      <c r="R116" s="201">
        <v>0</v>
      </c>
      <c r="S116" s="201">
        <v>0</v>
      </c>
      <c r="T116" s="201">
        <v>0</v>
      </c>
      <c r="U116" s="201">
        <v>0</v>
      </c>
      <c r="V116" s="201">
        <v>0</v>
      </c>
      <c r="W116" s="201">
        <v>0</v>
      </c>
      <c r="X116" s="201">
        <v>0</v>
      </c>
      <c r="Y116" s="201">
        <v>2.93236645663805e-5</v>
      </c>
      <c r="Z116" s="201">
        <v>0</v>
      </c>
      <c r="AA116" s="201">
        <v>0</v>
      </c>
      <c r="AB116" s="201">
        <v>0</v>
      </c>
      <c r="AC116" s="201">
        <v>0</v>
      </c>
      <c r="AD116" s="201">
        <v>1.80042738464016e-5</v>
      </c>
      <c r="AE116" s="201">
        <v>0</v>
      </c>
      <c r="AF116" s="201">
        <v>0</v>
      </c>
      <c r="AG116" s="201">
        <v>0</v>
      </c>
      <c r="AH116" s="201">
        <v>0</v>
      </c>
      <c r="AI116" s="201">
        <v>2.51007698243637e-6</v>
      </c>
      <c r="AJ116" s="201">
        <v>0</v>
      </c>
      <c r="AK116" s="201">
        <v>0</v>
      </c>
      <c r="AL116" s="201">
        <v>9.69423726925516e-6</v>
      </c>
      <c r="AM116" s="201">
        <v>3.54331459809526e-5</v>
      </c>
      <c r="AN116" s="201">
        <v>5.1686128311566e-5</v>
      </c>
      <c r="AO116" s="201">
        <v>0</v>
      </c>
      <c r="AP116" s="201">
        <v>3.63366922123553e-5</v>
      </c>
      <c r="AQ116" s="201">
        <v>0</v>
      </c>
      <c r="AR116" s="201">
        <v>0</v>
      </c>
      <c r="AS116" s="201">
        <v>0</v>
      </c>
      <c r="AT116" s="201">
        <v>0</v>
      </c>
      <c r="AU116" s="201">
        <v>3.54275766752514e-5</v>
      </c>
      <c r="AV116" s="201">
        <v>0</v>
      </c>
      <c r="AW116" s="201">
        <v>7.87373886778947e-5</v>
      </c>
      <c r="AX116" s="201">
        <v>6.28385537364159e-5</v>
      </c>
      <c r="AY116" s="201">
        <v>5.42509292042805e-6</v>
      </c>
      <c r="AZ116" s="201">
        <v>0</v>
      </c>
      <c r="BA116" s="201">
        <v>3.20301334800481e-5</v>
      </c>
      <c r="BB116" s="204">
        <v>0</v>
      </c>
    </row>
    <row r="117" spans="1:54">
      <c r="A117" s="86" t="s">
        <v>362</v>
      </c>
      <c r="B117" s="200" t="s">
        <v>363</v>
      </c>
      <c r="C117" s="201">
        <v>0</v>
      </c>
      <c r="D117" s="201">
        <v>0</v>
      </c>
      <c r="E117" s="201">
        <v>0</v>
      </c>
      <c r="F117" s="201">
        <v>0</v>
      </c>
      <c r="G117" s="201">
        <v>0</v>
      </c>
      <c r="H117" s="201">
        <v>0</v>
      </c>
      <c r="I117" s="201">
        <v>0</v>
      </c>
      <c r="J117" s="201">
        <v>0</v>
      </c>
      <c r="K117" s="201">
        <v>0</v>
      </c>
      <c r="L117" s="201">
        <v>0</v>
      </c>
      <c r="M117" s="201">
        <v>0</v>
      </c>
      <c r="N117" s="201">
        <v>0</v>
      </c>
      <c r="O117" s="201">
        <v>0</v>
      </c>
      <c r="P117" s="201">
        <v>0</v>
      </c>
      <c r="Q117" s="201">
        <v>0</v>
      </c>
      <c r="R117" s="201">
        <v>0</v>
      </c>
      <c r="S117" s="201">
        <v>0</v>
      </c>
      <c r="T117" s="201">
        <v>0</v>
      </c>
      <c r="U117" s="201">
        <v>0</v>
      </c>
      <c r="V117" s="201">
        <v>0</v>
      </c>
      <c r="W117" s="201">
        <v>0</v>
      </c>
      <c r="X117" s="201">
        <v>0</v>
      </c>
      <c r="Y117" s="201">
        <v>0</v>
      </c>
      <c r="Z117" s="201">
        <v>0</v>
      </c>
      <c r="AA117" s="201">
        <v>0</v>
      </c>
      <c r="AB117" s="201">
        <v>0</v>
      </c>
      <c r="AC117" s="201">
        <v>0</v>
      </c>
      <c r="AD117" s="201">
        <v>0</v>
      </c>
      <c r="AE117" s="201">
        <v>0</v>
      </c>
      <c r="AF117" s="201">
        <v>0</v>
      </c>
      <c r="AG117" s="201">
        <v>0</v>
      </c>
      <c r="AH117" s="201">
        <v>0</v>
      </c>
      <c r="AI117" s="201">
        <v>0</v>
      </c>
      <c r="AJ117" s="201">
        <v>0</v>
      </c>
      <c r="AK117" s="201">
        <v>0</v>
      </c>
      <c r="AL117" s="201">
        <v>0</v>
      </c>
      <c r="AM117" s="201">
        <v>0</v>
      </c>
      <c r="AN117" s="201">
        <v>0</v>
      </c>
      <c r="AO117" s="201">
        <v>0</v>
      </c>
      <c r="AP117" s="201">
        <v>0</v>
      </c>
      <c r="AQ117" s="201">
        <v>0</v>
      </c>
      <c r="AR117" s="201">
        <v>0</v>
      </c>
      <c r="AS117" s="201">
        <v>0</v>
      </c>
      <c r="AT117" s="201">
        <v>0</v>
      </c>
      <c r="AU117" s="201">
        <v>0</v>
      </c>
      <c r="AV117" s="201">
        <v>0</v>
      </c>
      <c r="AW117" s="201">
        <v>0</v>
      </c>
      <c r="AX117" s="201">
        <v>0</v>
      </c>
      <c r="AY117" s="201">
        <v>0</v>
      </c>
      <c r="AZ117" s="201">
        <v>0</v>
      </c>
      <c r="BA117" s="201">
        <v>0</v>
      </c>
      <c r="BB117" s="204">
        <v>0</v>
      </c>
    </row>
    <row r="118" spans="1:54">
      <c r="A118" s="86" t="s">
        <v>364</v>
      </c>
      <c r="B118" s="200" t="s">
        <v>365</v>
      </c>
      <c r="C118" s="201">
        <v>0</v>
      </c>
      <c r="D118" s="201">
        <v>0</v>
      </c>
      <c r="E118" s="201">
        <v>0</v>
      </c>
      <c r="F118" s="201">
        <v>0</v>
      </c>
      <c r="G118" s="201">
        <v>0</v>
      </c>
      <c r="H118" s="201">
        <v>0</v>
      </c>
      <c r="I118" s="201">
        <v>0</v>
      </c>
      <c r="J118" s="201">
        <v>0</v>
      </c>
      <c r="K118" s="201">
        <v>0</v>
      </c>
      <c r="L118" s="201">
        <v>0</v>
      </c>
      <c r="M118" s="201">
        <v>0</v>
      </c>
      <c r="N118" s="201">
        <v>0</v>
      </c>
      <c r="O118" s="201">
        <v>0</v>
      </c>
      <c r="P118" s="201">
        <v>0</v>
      </c>
      <c r="Q118" s="201">
        <v>0</v>
      </c>
      <c r="R118" s="201">
        <v>0</v>
      </c>
      <c r="S118" s="201">
        <v>0</v>
      </c>
      <c r="T118" s="201">
        <v>0</v>
      </c>
      <c r="U118" s="201">
        <v>0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</v>
      </c>
      <c r="AC118" s="201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1">
        <v>0</v>
      </c>
      <c r="AJ118" s="201">
        <v>0</v>
      </c>
      <c r="AK118" s="201">
        <v>0</v>
      </c>
      <c r="AL118" s="201">
        <v>0</v>
      </c>
      <c r="AM118" s="201">
        <v>0</v>
      </c>
      <c r="AN118" s="201">
        <v>0</v>
      </c>
      <c r="AO118" s="201">
        <v>0</v>
      </c>
      <c r="AP118" s="201">
        <v>0</v>
      </c>
      <c r="AQ118" s="201">
        <v>0</v>
      </c>
      <c r="AR118" s="201">
        <v>0</v>
      </c>
      <c r="AS118" s="201">
        <v>0</v>
      </c>
      <c r="AT118" s="201">
        <v>1.01962415753834e-5</v>
      </c>
      <c r="AU118" s="201">
        <v>0</v>
      </c>
      <c r="AV118" s="201">
        <v>0</v>
      </c>
      <c r="AW118" s="201">
        <v>0</v>
      </c>
      <c r="AX118" s="201">
        <v>0</v>
      </c>
      <c r="AY118" s="201">
        <v>0</v>
      </c>
      <c r="AZ118" s="201">
        <v>0</v>
      </c>
      <c r="BA118" s="201">
        <v>0</v>
      </c>
      <c r="BB118" s="204">
        <v>0</v>
      </c>
    </row>
    <row r="119" spans="1:54">
      <c r="A119" s="86" t="s">
        <v>366</v>
      </c>
      <c r="B119" s="200" t="s">
        <v>367</v>
      </c>
      <c r="C119" s="201">
        <v>0</v>
      </c>
      <c r="D119" s="201">
        <v>0</v>
      </c>
      <c r="E119" s="201">
        <v>0</v>
      </c>
      <c r="F119" s="201">
        <v>0</v>
      </c>
      <c r="G119" s="201">
        <v>0</v>
      </c>
      <c r="H119" s="201">
        <v>0</v>
      </c>
      <c r="I119" s="201">
        <v>0</v>
      </c>
      <c r="J119" s="201">
        <v>0</v>
      </c>
      <c r="K119" s="201">
        <v>0</v>
      </c>
      <c r="L119" s="201">
        <v>0</v>
      </c>
      <c r="M119" s="201">
        <v>0</v>
      </c>
      <c r="N119" s="201">
        <v>0</v>
      </c>
      <c r="O119" s="201">
        <v>0</v>
      </c>
      <c r="P119" s="201">
        <v>0</v>
      </c>
      <c r="Q119" s="201">
        <v>0</v>
      </c>
      <c r="R119" s="201">
        <v>0</v>
      </c>
      <c r="S119" s="201">
        <v>0</v>
      </c>
      <c r="T119" s="201">
        <v>0</v>
      </c>
      <c r="U119" s="201">
        <v>0</v>
      </c>
      <c r="V119" s="201">
        <v>0</v>
      </c>
      <c r="W119" s="201">
        <v>0</v>
      </c>
      <c r="X119" s="201">
        <v>0</v>
      </c>
      <c r="Y119" s="201">
        <v>0</v>
      </c>
      <c r="Z119" s="201">
        <v>0</v>
      </c>
      <c r="AA119" s="201">
        <v>0</v>
      </c>
      <c r="AB119" s="201">
        <v>0</v>
      </c>
      <c r="AC119" s="201">
        <v>0</v>
      </c>
      <c r="AD119" s="201">
        <v>0</v>
      </c>
      <c r="AE119" s="201">
        <v>0</v>
      </c>
      <c r="AF119" s="201">
        <v>0</v>
      </c>
      <c r="AG119" s="201">
        <v>0</v>
      </c>
      <c r="AH119" s="201">
        <v>0</v>
      </c>
      <c r="AI119" s="201">
        <v>0</v>
      </c>
      <c r="AJ119" s="201">
        <v>0</v>
      </c>
      <c r="AK119" s="201">
        <v>0</v>
      </c>
      <c r="AL119" s="201">
        <v>0</v>
      </c>
      <c r="AM119" s="201">
        <v>0</v>
      </c>
      <c r="AN119" s="201">
        <v>0</v>
      </c>
      <c r="AO119" s="201">
        <v>0</v>
      </c>
      <c r="AP119" s="201">
        <v>0</v>
      </c>
      <c r="AQ119" s="201">
        <v>0</v>
      </c>
      <c r="AR119" s="201">
        <v>0</v>
      </c>
      <c r="AS119" s="201">
        <v>0</v>
      </c>
      <c r="AT119" s="201">
        <v>0</v>
      </c>
      <c r="AU119" s="201">
        <v>0</v>
      </c>
      <c r="AV119" s="201">
        <v>0</v>
      </c>
      <c r="AW119" s="201">
        <v>0</v>
      </c>
      <c r="AX119" s="201">
        <v>0</v>
      </c>
      <c r="AY119" s="201">
        <v>0</v>
      </c>
      <c r="AZ119" s="201">
        <v>0</v>
      </c>
      <c r="BA119" s="201">
        <v>0</v>
      </c>
      <c r="BB119" s="204">
        <v>0</v>
      </c>
    </row>
    <row r="120" spans="1:54">
      <c r="A120" s="86" t="s">
        <v>368</v>
      </c>
      <c r="B120" s="200" t="s">
        <v>369</v>
      </c>
      <c r="C120" s="201">
        <v>0</v>
      </c>
      <c r="D120" s="201">
        <v>0</v>
      </c>
      <c r="E120" s="201">
        <v>0</v>
      </c>
      <c r="F120" s="201">
        <v>0</v>
      </c>
      <c r="G120" s="201">
        <v>0</v>
      </c>
      <c r="H120" s="201">
        <v>0</v>
      </c>
      <c r="I120" s="201">
        <v>0</v>
      </c>
      <c r="J120" s="201">
        <v>0</v>
      </c>
      <c r="K120" s="201">
        <v>0</v>
      </c>
      <c r="L120" s="201">
        <v>0</v>
      </c>
      <c r="M120" s="201">
        <v>0</v>
      </c>
      <c r="N120" s="201">
        <v>0</v>
      </c>
      <c r="O120" s="201">
        <v>0</v>
      </c>
      <c r="P120" s="201">
        <v>0</v>
      </c>
      <c r="Q120" s="201">
        <v>0</v>
      </c>
      <c r="R120" s="201">
        <v>0</v>
      </c>
      <c r="S120" s="201">
        <v>0</v>
      </c>
      <c r="T120" s="201">
        <v>0</v>
      </c>
      <c r="U120" s="201">
        <v>0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</v>
      </c>
      <c r="AC120" s="201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1">
        <v>0</v>
      </c>
      <c r="AJ120" s="201">
        <v>0</v>
      </c>
      <c r="AK120" s="201">
        <v>0</v>
      </c>
      <c r="AL120" s="201">
        <v>0</v>
      </c>
      <c r="AM120" s="201">
        <v>0</v>
      </c>
      <c r="AN120" s="201">
        <v>0</v>
      </c>
      <c r="AO120" s="201">
        <v>0</v>
      </c>
      <c r="AP120" s="201">
        <v>0</v>
      </c>
      <c r="AQ120" s="201">
        <v>0</v>
      </c>
      <c r="AR120" s="201">
        <v>0</v>
      </c>
      <c r="AS120" s="201">
        <v>0</v>
      </c>
      <c r="AT120" s="201">
        <v>0</v>
      </c>
      <c r="AU120" s="201">
        <v>0</v>
      </c>
      <c r="AV120" s="201">
        <v>0</v>
      </c>
      <c r="AW120" s="201">
        <v>0</v>
      </c>
      <c r="AX120" s="201">
        <v>0</v>
      </c>
      <c r="AY120" s="201">
        <v>0</v>
      </c>
      <c r="AZ120" s="201">
        <v>0</v>
      </c>
      <c r="BA120" s="201">
        <v>0</v>
      </c>
      <c r="BB120" s="204">
        <v>0</v>
      </c>
    </row>
    <row r="121" spans="1:54">
      <c r="A121" s="86" t="s">
        <v>370</v>
      </c>
      <c r="B121" s="200" t="s">
        <v>371</v>
      </c>
      <c r="C121" s="201">
        <v>0</v>
      </c>
      <c r="D121" s="201">
        <v>0</v>
      </c>
      <c r="E121" s="201">
        <v>0</v>
      </c>
      <c r="F121" s="201">
        <v>0</v>
      </c>
      <c r="G121" s="201">
        <v>0</v>
      </c>
      <c r="H121" s="201">
        <v>0</v>
      </c>
      <c r="I121" s="201">
        <v>0</v>
      </c>
      <c r="J121" s="201">
        <v>0</v>
      </c>
      <c r="K121" s="201">
        <v>0</v>
      </c>
      <c r="L121" s="201">
        <v>0</v>
      </c>
      <c r="M121" s="201">
        <v>0</v>
      </c>
      <c r="N121" s="201">
        <v>0</v>
      </c>
      <c r="O121" s="201">
        <v>0</v>
      </c>
      <c r="P121" s="201">
        <v>0</v>
      </c>
      <c r="Q121" s="201">
        <v>0</v>
      </c>
      <c r="R121" s="201">
        <v>0</v>
      </c>
      <c r="S121" s="201">
        <v>0</v>
      </c>
      <c r="T121" s="201">
        <v>0</v>
      </c>
      <c r="U121" s="201">
        <v>0</v>
      </c>
      <c r="V121" s="201">
        <v>0</v>
      </c>
      <c r="W121" s="201">
        <v>0</v>
      </c>
      <c r="X121" s="201">
        <v>0</v>
      </c>
      <c r="Y121" s="201">
        <v>0</v>
      </c>
      <c r="Z121" s="201">
        <v>0</v>
      </c>
      <c r="AA121" s="201">
        <v>0</v>
      </c>
      <c r="AB121" s="201">
        <v>0</v>
      </c>
      <c r="AC121" s="201">
        <v>0</v>
      </c>
      <c r="AD121" s="201">
        <v>0</v>
      </c>
      <c r="AE121" s="201">
        <v>0</v>
      </c>
      <c r="AF121" s="201">
        <v>0</v>
      </c>
      <c r="AG121" s="201">
        <v>0</v>
      </c>
      <c r="AH121" s="201">
        <v>0</v>
      </c>
      <c r="AI121" s="201">
        <v>0</v>
      </c>
      <c r="AJ121" s="201">
        <v>0</v>
      </c>
      <c r="AK121" s="201">
        <v>0</v>
      </c>
      <c r="AL121" s="201">
        <v>0</v>
      </c>
      <c r="AM121" s="201">
        <v>0</v>
      </c>
      <c r="AN121" s="201">
        <v>0</v>
      </c>
      <c r="AO121" s="201">
        <v>0</v>
      </c>
      <c r="AP121" s="201">
        <v>0</v>
      </c>
      <c r="AQ121" s="201">
        <v>0</v>
      </c>
      <c r="AR121" s="201">
        <v>0</v>
      </c>
      <c r="AS121" s="201">
        <v>0</v>
      </c>
      <c r="AT121" s="201">
        <v>0</v>
      </c>
      <c r="AU121" s="201">
        <v>0</v>
      </c>
      <c r="AV121" s="201">
        <v>0</v>
      </c>
      <c r="AW121" s="201">
        <v>0</v>
      </c>
      <c r="AX121" s="201">
        <v>0</v>
      </c>
      <c r="AY121" s="201">
        <v>0</v>
      </c>
      <c r="AZ121" s="201">
        <v>0</v>
      </c>
      <c r="BA121" s="201">
        <v>0</v>
      </c>
      <c r="BB121" s="204">
        <v>0</v>
      </c>
    </row>
    <row r="122" ht="16" customHeight="1" spans="1:54">
      <c r="A122" s="126" t="s">
        <v>372</v>
      </c>
      <c r="B122" s="205" t="s">
        <v>142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7">
        <v>0</v>
      </c>
    </row>
  </sheetData>
  <mergeCells count="3">
    <mergeCell ref="C3:BB3"/>
    <mergeCell ref="A3:A5"/>
    <mergeCell ref="B3:B5"/>
  </mergeCells>
  <hyperlinks>
    <hyperlink ref="A1" location="'10'!A1" display="Tabela 10 - Matriz dos coeficientes técnicos dos insumos importados do Resto do Mundo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22"/>
  <sheetViews>
    <sheetView showGridLines="0" workbookViewId="0">
      <pane xSplit="2" ySplit="5" topLeftCell="C6" activePane="bottomRight" state="frozen"/>
      <selection/>
      <selection pane="topRight"/>
      <selection pane="bottomLeft"/>
      <selection pane="bottomRight" activeCell="C2" sqref="C2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</cols>
  <sheetData>
    <row r="1" ht="18" customHeight="1" spans="1:1">
      <c r="A1" s="162" t="s">
        <v>15</v>
      </c>
    </row>
    <row r="2" ht="23.25" customHeight="1" spans="1:54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</row>
    <row r="3" ht="21" customHeight="1" spans="1:54">
      <c r="A3" s="66" t="s">
        <v>20</v>
      </c>
      <c r="B3" s="67" t="s">
        <v>21</v>
      </c>
      <c r="C3" s="196" t="s">
        <v>26</v>
      </c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</row>
    <row r="4" ht="21.75" customHeight="1" spans="1:54">
      <c r="A4" s="70"/>
      <c r="B4" s="7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69</v>
      </c>
      <c r="AK4" s="72" t="s">
        <v>70</v>
      </c>
      <c r="AL4" s="72" t="s">
        <v>71</v>
      </c>
      <c r="AM4" s="72" t="s">
        <v>72</v>
      </c>
      <c r="AN4" s="72" t="s">
        <v>73</v>
      </c>
      <c r="AO4" s="72" t="s">
        <v>74</v>
      </c>
      <c r="AP4" s="72" t="s">
        <v>75</v>
      </c>
      <c r="AQ4" s="72" t="s">
        <v>76</v>
      </c>
      <c r="AR4" s="72" t="s">
        <v>77</v>
      </c>
      <c r="AS4" s="72" t="s">
        <v>78</v>
      </c>
      <c r="AT4" s="72" t="s">
        <v>79</v>
      </c>
      <c r="AU4" s="72" t="s">
        <v>80</v>
      </c>
      <c r="AV4" s="72" t="s">
        <v>81</v>
      </c>
      <c r="AW4" s="72" t="s">
        <v>82</v>
      </c>
      <c r="AX4" s="72" t="s">
        <v>83</v>
      </c>
      <c r="AY4" s="72" t="s">
        <v>84</v>
      </c>
      <c r="AZ4" s="72" t="s">
        <v>85</v>
      </c>
      <c r="BA4" s="72" t="s">
        <v>86</v>
      </c>
      <c r="BB4" s="202" t="s">
        <v>87</v>
      </c>
    </row>
    <row r="5" ht="136" customHeight="1" spans="1:54">
      <c r="A5" s="73"/>
      <c r="B5" s="74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124</v>
      </c>
      <c r="AK5" s="72" t="s">
        <v>125</v>
      </c>
      <c r="AL5" s="72" t="s">
        <v>126</v>
      </c>
      <c r="AM5" s="72" t="s">
        <v>127</v>
      </c>
      <c r="AN5" s="72" t="s">
        <v>128</v>
      </c>
      <c r="AO5" s="72" t="s">
        <v>129</v>
      </c>
      <c r="AP5" s="72" t="s">
        <v>130</v>
      </c>
      <c r="AQ5" s="72" t="s">
        <v>131</v>
      </c>
      <c r="AR5" s="72" t="s">
        <v>132</v>
      </c>
      <c r="AS5" s="72" t="s">
        <v>133</v>
      </c>
      <c r="AT5" s="72" t="s">
        <v>134</v>
      </c>
      <c r="AU5" s="72" t="s">
        <v>135</v>
      </c>
      <c r="AV5" s="72" t="s">
        <v>136</v>
      </c>
      <c r="AW5" s="72" t="s">
        <v>137</v>
      </c>
      <c r="AX5" s="72" t="s">
        <v>138</v>
      </c>
      <c r="AY5" s="72" t="s">
        <v>139</v>
      </c>
      <c r="AZ5" s="72" t="s">
        <v>140</v>
      </c>
      <c r="BA5" s="72" t="s">
        <v>141</v>
      </c>
      <c r="BB5" s="202" t="s">
        <v>142</v>
      </c>
    </row>
    <row r="6" ht="15.75" customHeight="1" spans="1:54">
      <c r="A6" s="83" t="s">
        <v>143</v>
      </c>
      <c r="B6" s="198" t="s">
        <v>144</v>
      </c>
      <c r="C6" s="199">
        <v>2.87848286203612e-5</v>
      </c>
      <c r="D6" s="199">
        <v>2.33073031726905e-5</v>
      </c>
      <c r="E6" s="199">
        <v>0</v>
      </c>
      <c r="F6" s="199">
        <v>0</v>
      </c>
      <c r="G6" s="199">
        <v>0</v>
      </c>
      <c r="H6" s="199">
        <v>2.82211048444945e-6</v>
      </c>
      <c r="I6" s="199">
        <v>0.00209062748965577</v>
      </c>
      <c r="J6" s="199">
        <v>9.01781489153272e-5</v>
      </c>
      <c r="K6" s="199">
        <v>0</v>
      </c>
      <c r="L6" s="199">
        <v>0</v>
      </c>
      <c r="M6" s="199">
        <v>0</v>
      </c>
      <c r="N6" s="199">
        <v>0</v>
      </c>
      <c r="O6" s="199">
        <v>0</v>
      </c>
      <c r="P6" s="199">
        <v>0</v>
      </c>
      <c r="Q6" s="199">
        <v>0</v>
      </c>
      <c r="R6" s="199">
        <v>0</v>
      </c>
      <c r="S6" s="199">
        <v>0</v>
      </c>
      <c r="T6" s="199">
        <v>0</v>
      </c>
      <c r="U6" s="199">
        <v>0</v>
      </c>
      <c r="V6" s="199">
        <v>0</v>
      </c>
      <c r="W6" s="199">
        <v>0</v>
      </c>
      <c r="X6" s="199">
        <v>0</v>
      </c>
      <c r="Y6" s="199">
        <v>0</v>
      </c>
      <c r="Z6" s="199">
        <v>0</v>
      </c>
      <c r="AA6" s="199">
        <v>0</v>
      </c>
      <c r="AB6" s="199">
        <v>0</v>
      </c>
      <c r="AC6" s="199">
        <v>0</v>
      </c>
      <c r="AD6" s="199">
        <v>0</v>
      </c>
      <c r="AE6" s="199">
        <v>0</v>
      </c>
      <c r="AF6" s="199">
        <v>0</v>
      </c>
      <c r="AG6" s="199">
        <v>0</v>
      </c>
      <c r="AH6" s="199">
        <v>0</v>
      </c>
      <c r="AI6" s="199">
        <v>0</v>
      </c>
      <c r="AJ6" s="199">
        <v>0</v>
      </c>
      <c r="AK6" s="199">
        <v>0</v>
      </c>
      <c r="AL6" s="199">
        <v>1.15690644692249e-5</v>
      </c>
      <c r="AM6" s="199">
        <v>0</v>
      </c>
      <c r="AN6" s="199">
        <v>0</v>
      </c>
      <c r="AO6" s="199">
        <v>0</v>
      </c>
      <c r="AP6" s="199">
        <v>0</v>
      </c>
      <c r="AQ6" s="199">
        <v>0</v>
      </c>
      <c r="AR6" s="199">
        <v>0</v>
      </c>
      <c r="AS6" s="199">
        <v>0</v>
      </c>
      <c r="AT6" s="199">
        <v>0</v>
      </c>
      <c r="AU6" s="199">
        <v>0</v>
      </c>
      <c r="AV6" s="199">
        <v>0</v>
      </c>
      <c r="AW6" s="199">
        <v>0</v>
      </c>
      <c r="AX6" s="199">
        <v>0</v>
      </c>
      <c r="AY6" s="199">
        <v>1.49746354990154e-6</v>
      </c>
      <c r="AZ6" s="199">
        <v>0</v>
      </c>
      <c r="BA6" s="199">
        <v>0</v>
      </c>
      <c r="BB6" s="203">
        <v>0</v>
      </c>
    </row>
    <row r="7" spans="1:54">
      <c r="A7" s="86" t="s">
        <v>145</v>
      </c>
      <c r="B7" s="200" t="s">
        <v>146</v>
      </c>
      <c r="C7" s="201">
        <v>0.00061163461102329</v>
      </c>
      <c r="D7" s="201">
        <v>0.0146844756072254</v>
      </c>
      <c r="E7" s="201">
        <v>0.000141017194130486</v>
      </c>
      <c r="F7" s="201">
        <v>0</v>
      </c>
      <c r="G7" s="201">
        <v>0</v>
      </c>
      <c r="H7" s="201">
        <v>0.00155994690697046</v>
      </c>
      <c r="I7" s="201">
        <v>0.0225104631255017</v>
      </c>
      <c r="J7" s="201">
        <v>0</v>
      </c>
      <c r="K7" s="201">
        <v>0</v>
      </c>
      <c r="L7" s="201">
        <v>0</v>
      </c>
      <c r="M7" s="201">
        <v>0</v>
      </c>
      <c r="N7" s="201">
        <v>0</v>
      </c>
      <c r="O7" s="201">
        <v>0</v>
      </c>
      <c r="P7" s="201">
        <v>0</v>
      </c>
      <c r="Q7" s="201">
        <v>0</v>
      </c>
      <c r="R7" s="201">
        <v>0</v>
      </c>
      <c r="S7" s="201">
        <v>0</v>
      </c>
      <c r="T7" s="201">
        <v>0</v>
      </c>
      <c r="U7" s="201">
        <v>0</v>
      </c>
      <c r="V7" s="201">
        <v>0</v>
      </c>
      <c r="W7" s="201">
        <v>0</v>
      </c>
      <c r="X7" s="201">
        <v>0</v>
      </c>
      <c r="Y7" s="201">
        <v>0</v>
      </c>
      <c r="Z7" s="201">
        <v>0</v>
      </c>
      <c r="AA7" s="201">
        <v>0</v>
      </c>
      <c r="AB7" s="201">
        <v>0</v>
      </c>
      <c r="AC7" s="201">
        <v>0</v>
      </c>
      <c r="AD7" s="201">
        <v>0</v>
      </c>
      <c r="AE7" s="201">
        <v>0</v>
      </c>
      <c r="AF7" s="201">
        <v>0</v>
      </c>
      <c r="AG7" s="201">
        <v>0</v>
      </c>
      <c r="AH7" s="201">
        <v>0</v>
      </c>
      <c r="AI7" s="201">
        <v>0</v>
      </c>
      <c r="AJ7" s="201">
        <v>0</v>
      </c>
      <c r="AK7" s="201">
        <v>0</v>
      </c>
      <c r="AL7" s="201">
        <v>0.000432540184006841</v>
      </c>
      <c r="AM7" s="201">
        <v>0</v>
      </c>
      <c r="AN7" s="201">
        <v>0</v>
      </c>
      <c r="AO7" s="201">
        <v>0</v>
      </c>
      <c r="AP7" s="201">
        <v>0</v>
      </c>
      <c r="AQ7" s="201">
        <v>0</v>
      </c>
      <c r="AR7" s="201">
        <v>0.0004529346773772</v>
      </c>
      <c r="AS7" s="201">
        <v>0</v>
      </c>
      <c r="AT7" s="201">
        <v>0</v>
      </c>
      <c r="AU7" s="201">
        <v>0</v>
      </c>
      <c r="AV7" s="201">
        <v>0</v>
      </c>
      <c r="AW7" s="201">
        <v>0</v>
      </c>
      <c r="AX7" s="201">
        <v>0</v>
      </c>
      <c r="AY7" s="201">
        <v>8.01149248208415e-5</v>
      </c>
      <c r="AZ7" s="201">
        <v>2.42386961977639e-6</v>
      </c>
      <c r="BA7" s="201">
        <v>0</v>
      </c>
      <c r="BB7" s="204">
        <v>0</v>
      </c>
    </row>
    <row r="8" spans="1:54">
      <c r="A8" s="86" t="s">
        <v>147</v>
      </c>
      <c r="B8" s="200" t="s">
        <v>148</v>
      </c>
      <c r="C8" s="201">
        <v>0.000242721325638478</v>
      </c>
      <c r="D8" s="201">
        <v>0.000165131892325694</v>
      </c>
      <c r="E8" s="201">
        <v>3.86992509279212e-6</v>
      </c>
      <c r="F8" s="201">
        <v>0</v>
      </c>
      <c r="G8" s="201">
        <v>0</v>
      </c>
      <c r="H8" s="201">
        <v>7.96465646607885e-5</v>
      </c>
      <c r="I8" s="201">
        <v>0.00802229055113107</v>
      </c>
      <c r="J8" s="201">
        <v>0</v>
      </c>
      <c r="K8" s="201">
        <v>0</v>
      </c>
      <c r="L8" s="201">
        <v>0</v>
      </c>
      <c r="M8" s="201">
        <v>0</v>
      </c>
      <c r="N8" s="201">
        <v>0</v>
      </c>
      <c r="O8" s="201">
        <v>0</v>
      </c>
      <c r="P8" s="201">
        <v>0</v>
      </c>
      <c r="Q8" s="201">
        <v>0</v>
      </c>
      <c r="R8" s="201">
        <v>0</v>
      </c>
      <c r="S8" s="201">
        <v>0.010099957697172</v>
      </c>
      <c r="T8" s="201">
        <v>0</v>
      </c>
      <c r="U8" s="201">
        <v>0</v>
      </c>
      <c r="V8" s="201">
        <v>0</v>
      </c>
      <c r="W8" s="201">
        <v>0</v>
      </c>
      <c r="X8" s="201">
        <v>0</v>
      </c>
      <c r="Y8" s="201">
        <v>0</v>
      </c>
      <c r="Z8" s="201">
        <v>0</v>
      </c>
      <c r="AA8" s="201">
        <v>0</v>
      </c>
      <c r="AB8" s="201">
        <v>0</v>
      </c>
      <c r="AC8" s="201">
        <v>0</v>
      </c>
      <c r="AD8" s="201">
        <v>0</v>
      </c>
      <c r="AE8" s="201">
        <v>0</v>
      </c>
      <c r="AF8" s="201">
        <v>0</v>
      </c>
      <c r="AG8" s="201">
        <v>0</v>
      </c>
      <c r="AH8" s="201">
        <v>0</v>
      </c>
      <c r="AI8" s="201">
        <v>0</v>
      </c>
      <c r="AJ8" s="201">
        <v>0</v>
      </c>
      <c r="AK8" s="201">
        <v>0</v>
      </c>
      <c r="AL8" s="201">
        <v>0.000562510365709221</v>
      </c>
      <c r="AM8" s="201">
        <v>0</v>
      </c>
      <c r="AN8" s="201">
        <v>0</v>
      </c>
      <c r="AO8" s="201">
        <v>0</v>
      </c>
      <c r="AP8" s="201">
        <v>0</v>
      </c>
      <c r="AQ8" s="201">
        <v>0</v>
      </c>
      <c r="AR8" s="201">
        <v>0</v>
      </c>
      <c r="AS8" s="201">
        <v>0</v>
      </c>
      <c r="AT8" s="201">
        <v>0</v>
      </c>
      <c r="AU8" s="201">
        <v>0</v>
      </c>
      <c r="AV8" s="201">
        <v>0</v>
      </c>
      <c r="AW8" s="201">
        <v>0</v>
      </c>
      <c r="AX8" s="201">
        <v>0</v>
      </c>
      <c r="AY8" s="201">
        <v>0</v>
      </c>
      <c r="AZ8" s="201">
        <v>0</v>
      </c>
      <c r="BA8" s="201">
        <v>0</v>
      </c>
      <c r="BB8" s="204">
        <v>0</v>
      </c>
    </row>
    <row r="9" spans="1:54">
      <c r="A9" s="86" t="s">
        <v>149</v>
      </c>
      <c r="B9" s="200" t="s">
        <v>150</v>
      </c>
      <c r="C9" s="201">
        <v>0.00157610505149169</v>
      </c>
      <c r="D9" s="201">
        <v>0.00109259316030501</v>
      </c>
      <c r="E9" s="201">
        <v>0.000138604352643226</v>
      </c>
      <c r="F9" s="201">
        <v>0</v>
      </c>
      <c r="G9" s="201">
        <v>0</v>
      </c>
      <c r="H9" s="201">
        <v>5.53547555455597e-5</v>
      </c>
      <c r="I9" s="201">
        <v>0.00842902994002956</v>
      </c>
      <c r="J9" s="201">
        <v>0.0116843122483306</v>
      </c>
      <c r="K9" s="201">
        <v>0.168224220681526</v>
      </c>
      <c r="L9" s="201">
        <v>0.0244868247004278</v>
      </c>
      <c r="M9" s="201">
        <v>0</v>
      </c>
      <c r="N9" s="201">
        <v>0</v>
      </c>
      <c r="O9" s="201">
        <v>0</v>
      </c>
      <c r="P9" s="201">
        <v>0</v>
      </c>
      <c r="Q9" s="201">
        <v>0</v>
      </c>
      <c r="R9" s="201">
        <v>0</v>
      </c>
      <c r="S9" s="201">
        <v>0.000634999652998394</v>
      </c>
      <c r="T9" s="201">
        <v>0</v>
      </c>
      <c r="U9" s="201">
        <v>0</v>
      </c>
      <c r="V9" s="201">
        <v>0</v>
      </c>
      <c r="W9" s="201">
        <v>0</v>
      </c>
      <c r="X9" s="201">
        <v>0</v>
      </c>
      <c r="Y9" s="201">
        <v>0</v>
      </c>
      <c r="Z9" s="201">
        <v>0</v>
      </c>
      <c r="AA9" s="201">
        <v>0</v>
      </c>
      <c r="AB9" s="201">
        <v>0</v>
      </c>
      <c r="AC9" s="201">
        <v>0</v>
      </c>
      <c r="AD9" s="201">
        <v>0</v>
      </c>
      <c r="AE9" s="201">
        <v>0</v>
      </c>
      <c r="AF9" s="201">
        <v>0</v>
      </c>
      <c r="AG9" s="201">
        <v>0</v>
      </c>
      <c r="AH9" s="201">
        <v>0</v>
      </c>
      <c r="AI9" s="201">
        <v>0</v>
      </c>
      <c r="AJ9" s="201">
        <v>0.000152886025552031</v>
      </c>
      <c r="AK9" s="201">
        <v>1.99816350440394e-6</v>
      </c>
      <c r="AL9" s="201">
        <v>0.000244061702198207</v>
      </c>
      <c r="AM9" s="201">
        <v>0</v>
      </c>
      <c r="AN9" s="201">
        <v>0</v>
      </c>
      <c r="AO9" s="201">
        <v>0</v>
      </c>
      <c r="AP9" s="201">
        <v>0</v>
      </c>
      <c r="AQ9" s="201">
        <v>0.00189407642605616</v>
      </c>
      <c r="AR9" s="201">
        <v>0.00486471090531908</v>
      </c>
      <c r="AS9" s="201">
        <v>0</v>
      </c>
      <c r="AT9" s="201">
        <v>0</v>
      </c>
      <c r="AU9" s="201">
        <v>0</v>
      </c>
      <c r="AV9" s="201">
        <v>0</v>
      </c>
      <c r="AW9" s="201">
        <v>2.10632186192719e-6</v>
      </c>
      <c r="AX9" s="201">
        <v>3.76266782213861e-5</v>
      </c>
      <c r="AY9" s="201">
        <v>0.000291978853427171</v>
      </c>
      <c r="AZ9" s="201">
        <v>0.000238476769689252</v>
      </c>
      <c r="BA9" s="201">
        <v>0.000440076532063306</v>
      </c>
      <c r="BB9" s="204">
        <v>0</v>
      </c>
    </row>
    <row r="10" spans="1:54">
      <c r="A10" s="86" t="s">
        <v>151</v>
      </c>
      <c r="B10" s="200" t="s">
        <v>152</v>
      </c>
      <c r="C10" s="201">
        <v>2.54585197002738e-5</v>
      </c>
      <c r="D10" s="201">
        <v>4.82311571499899e-5</v>
      </c>
      <c r="E10" s="201">
        <v>4.40591806259205e-5</v>
      </c>
      <c r="F10" s="201">
        <v>0</v>
      </c>
      <c r="G10" s="201">
        <v>0</v>
      </c>
      <c r="H10" s="201">
        <v>9.33138713783207e-7</v>
      </c>
      <c r="I10" s="201">
        <v>0.00680778865432208</v>
      </c>
      <c r="J10" s="201">
        <v>0.000748474715756189</v>
      </c>
      <c r="K10" s="201">
        <v>0</v>
      </c>
      <c r="L10" s="201">
        <v>0</v>
      </c>
      <c r="M10" s="201">
        <v>0</v>
      </c>
      <c r="N10" s="201">
        <v>0</v>
      </c>
      <c r="O10" s="201">
        <v>0</v>
      </c>
      <c r="P10" s="201">
        <v>0</v>
      </c>
      <c r="Q10" s="201">
        <v>0</v>
      </c>
      <c r="R10" s="201">
        <v>0</v>
      </c>
      <c r="S10" s="201">
        <v>0</v>
      </c>
      <c r="T10" s="201">
        <v>0</v>
      </c>
      <c r="U10" s="201">
        <v>0</v>
      </c>
      <c r="V10" s="201">
        <v>0</v>
      </c>
      <c r="W10" s="201">
        <v>0</v>
      </c>
      <c r="X10" s="201">
        <v>0</v>
      </c>
      <c r="Y10" s="201">
        <v>0</v>
      </c>
      <c r="Z10" s="201">
        <v>0</v>
      </c>
      <c r="AA10" s="201">
        <v>0</v>
      </c>
      <c r="AB10" s="201">
        <v>0</v>
      </c>
      <c r="AC10" s="201">
        <v>0</v>
      </c>
      <c r="AD10" s="201">
        <v>0</v>
      </c>
      <c r="AE10" s="201">
        <v>0</v>
      </c>
      <c r="AF10" s="201">
        <v>0</v>
      </c>
      <c r="AG10" s="201">
        <v>0</v>
      </c>
      <c r="AH10" s="201">
        <v>0</v>
      </c>
      <c r="AI10" s="201">
        <v>0</v>
      </c>
      <c r="AJ10" s="201">
        <v>0</v>
      </c>
      <c r="AK10" s="201">
        <v>0</v>
      </c>
      <c r="AL10" s="201">
        <v>3.63295643712712e-5</v>
      </c>
      <c r="AM10" s="201">
        <v>0</v>
      </c>
      <c r="AN10" s="201">
        <v>0</v>
      </c>
      <c r="AO10" s="201">
        <v>0</v>
      </c>
      <c r="AP10" s="201">
        <v>0</v>
      </c>
      <c r="AQ10" s="201">
        <v>0.00066008595805342</v>
      </c>
      <c r="AR10" s="201">
        <v>0.000908648583681787</v>
      </c>
      <c r="AS10" s="201">
        <v>0</v>
      </c>
      <c r="AT10" s="201">
        <v>0</v>
      </c>
      <c r="AU10" s="201">
        <v>0</v>
      </c>
      <c r="AV10" s="201">
        <v>0</v>
      </c>
      <c r="AW10" s="201">
        <v>2.49924766607613e-6</v>
      </c>
      <c r="AX10" s="201">
        <v>0</v>
      </c>
      <c r="AY10" s="201">
        <v>5.48343495075573e-5</v>
      </c>
      <c r="AZ10" s="201">
        <v>1.565345631955e-5</v>
      </c>
      <c r="BA10" s="201">
        <v>1.33648244745296e-5</v>
      </c>
      <c r="BB10" s="204">
        <v>0</v>
      </c>
    </row>
    <row r="11" spans="1:54">
      <c r="A11" s="86" t="s">
        <v>153</v>
      </c>
      <c r="B11" s="200" t="s">
        <v>154</v>
      </c>
      <c r="C11" s="201">
        <v>1.01256857236055e-5</v>
      </c>
      <c r="D11" s="201">
        <v>6.42780318604062e-5</v>
      </c>
      <c r="E11" s="201">
        <v>6.38894297646059e-6</v>
      </c>
      <c r="F11" s="201">
        <v>0</v>
      </c>
      <c r="G11" s="201">
        <v>0</v>
      </c>
      <c r="H11" s="201">
        <v>0.00192164352431947</v>
      </c>
      <c r="I11" s="201">
        <v>8.00749715375784e-7</v>
      </c>
      <c r="J11" s="201">
        <v>0</v>
      </c>
      <c r="K11" s="201">
        <v>0</v>
      </c>
      <c r="L11" s="201">
        <v>0</v>
      </c>
      <c r="M11" s="201">
        <v>0</v>
      </c>
      <c r="N11" s="201">
        <v>0</v>
      </c>
      <c r="O11" s="201">
        <v>0</v>
      </c>
      <c r="P11" s="201">
        <v>0</v>
      </c>
      <c r="Q11" s="201">
        <v>0</v>
      </c>
      <c r="R11" s="201">
        <v>0</v>
      </c>
      <c r="S11" s="201">
        <v>0</v>
      </c>
      <c r="T11" s="201">
        <v>0</v>
      </c>
      <c r="U11" s="201">
        <v>0</v>
      </c>
      <c r="V11" s="201">
        <v>0</v>
      </c>
      <c r="W11" s="201">
        <v>0</v>
      </c>
      <c r="X11" s="201">
        <v>0</v>
      </c>
      <c r="Y11" s="201">
        <v>0</v>
      </c>
      <c r="Z11" s="201">
        <v>0</v>
      </c>
      <c r="AA11" s="201">
        <v>0</v>
      </c>
      <c r="AB11" s="201">
        <v>0</v>
      </c>
      <c r="AC11" s="201">
        <v>0</v>
      </c>
      <c r="AD11" s="201">
        <v>0</v>
      </c>
      <c r="AE11" s="201">
        <v>0</v>
      </c>
      <c r="AF11" s="201">
        <v>0</v>
      </c>
      <c r="AG11" s="201">
        <v>0</v>
      </c>
      <c r="AH11" s="201">
        <v>0</v>
      </c>
      <c r="AI11" s="201">
        <v>0</v>
      </c>
      <c r="AJ11" s="201">
        <v>0</v>
      </c>
      <c r="AK11" s="201">
        <v>0</v>
      </c>
      <c r="AL11" s="201">
        <v>0</v>
      </c>
      <c r="AM11" s="201">
        <v>0</v>
      </c>
      <c r="AN11" s="201">
        <v>0</v>
      </c>
      <c r="AO11" s="201">
        <v>0</v>
      </c>
      <c r="AP11" s="201">
        <v>0</v>
      </c>
      <c r="AQ11" s="201">
        <v>0</v>
      </c>
      <c r="AR11" s="201">
        <v>0</v>
      </c>
      <c r="AS11" s="201">
        <v>0</v>
      </c>
      <c r="AT11" s="201">
        <v>0</v>
      </c>
      <c r="AU11" s="201">
        <v>0</v>
      </c>
      <c r="AV11" s="201">
        <v>0</v>
      </c>
      <c r="AW11" s="201">
        <v>6.16450502428116e-8</v>
      </c>
      <c r="AX11" s="201">
        <v>0</v>
      </c>
      <c r="AY11" s="201">
        <v>1.54538257962388e-6</v>
      </c>
      <c r="AZ11" s="201">
        <v>2.51168140786886e-6</v>
      </c>
      <c r="BA11" s="201">
        <v>0</v>
      </c>
      <c r="BB11" s="204">
        <v>0</v>
      </c>
    </row>
    <row r="12" spans="1:54">
      <c r="A12" s="86" t="s">
        <v>155</v>
      </c>
      <c r="B12" s="200" t="s">
        <v>156</v>
      </c>
      <c r="C12" s="201">
        <v>0</v>
      </c>
      <c r="D12" s="201">
        <v>0</v>
      </c>
      <c r="E12" s="201">
        <v>0</v>
      </c>
      <c r="F12" s="201">
        <v>0</v>
      </c>
      <c r="G12" s="201">
        <v>0</v>
      </c>
      <c r="H12" s="201">
        <v>0</v>
      </c>
      <c r="I12" s="201">
        <v>0</v>
      </c>
      <c r="J12" s="201">
        <v>0</v>
      </c>
      <c r="K12" s="201">
        <v>0</v>
      </c>
      <c r="L12" s="201">
        <v>0</v>
      </c>
      <c r="M12" s="201">
        <v>0</v>
      </c>
      <c r="N12" s="201">
        <v>0</v>
      </c>
      <c r="O12" s="201">
        <v>0</v>
      </c>
      <c r="P12" s="201">
        <v>0</v>
      </c>
      <c r="Q12" s="201">
        <v>0</v>
      </c>
      <c r="R12" s="201">
        <v>0</v>
      </c>
      <c r="S12" s="201">
        <v>0</v>
      </c>
      <c r="T12" s="201">
        <v>0</v>
      </c>
      <c r="U12" s="201">
        <v>0</v>
      </c>
      <c r="V12" s="201">
        <v>0</v>
      </c>
      <c r="W12" s="201">
        <v>0</v>
      </c>
      <c r="X12" s="201">
        <v>0</v>
      </c>
      <c r="Y12" s="201">
        <v>0</v>
      </c>
      <c r="Z12" s="201">
        <v>0</v>
      </c>
      <c r="AA12" s="201">
        <v>0</v>
      </c>
      <c r="AB12" s="201">
        <v>0</v>
      </c>
      <c r="AC12" s="201">
        <v>0</v>
      </c>
      <c r="AD12" s="201">
        <v>0</v>
      </c>
      <c r="AE12" s="201">
        <v>0</v>
      </c>
      <c r="AF12" s="201">
        <v>0</v>
      </c>
      <c r="AG12" s="201">
        <v>0</v>
      </c>
      <c r="AH12" s="201">
        <v>0</v>
      </c>
      <c r="AI12" s="201">
        <v>0</v>
      </c>
      <c r="AJ12" s="201">
        <v>0</v>
      </c>
      <c r="AK12" s="201">
        <v>0</v>
      </c>
      <c r="AL12" s="201">
        <v>0</v>
      </c>
      <c r="AM12" s="201">
        <v>0</v>
      </c>
      <c r="AN12" s="201">
        <v>0</v>
      </c>
      <c r="AO12" s="201">
        <v>0</v>
      </c>
      <c r="AP12" s="201">
        <v>0</v>
      </c>
      <c r="AQ12" s="201">
        <v>0</v>
      </c>
      <c r="AR12" s="201">
        <v>0</v>
      </c>
      <c r="AS12" s="201">
        <v>0</v>
      </c>
      <c r="AT12" s="201">
        <v>0</v>
      </c>
      <c r="AU12" s="201">
        <v>0</v>
      </c>
      <c r="AV12" s="201">
        <v>0</v>
      </c>
      <c r="AW12" s="201">
        <v>0</v>
      </c>
      <c r="AX12" s="201">
        <v>0</v>
      </c>
      <c r="AY12" s="201">
        <v>0</v>
      </c>
      <c r="AZ12" s="201">
        <v>0</v>
      </c>
      <c r="BA12" s="201">
        <v>0</v>
      </c>
      <c r="BB12" s="204">
        <v>0</v>
      </c>
    </row>
    <row r="13" spans="1:54">
      <c r="A13" s="86" t="s">
        <v>157</v>
      </c>
      <c r="B13" s="200" t="s">
        <v>158</v>
      </c>
      <c r="C13" s="201">
        <v>3.02356349363465e-5</v>
      </c>
      <c r="D13" s="201">
        <v>0.000358263033530029</v>
      </c>
      <c r="E13" s="201">
        <v>4.58905794551618e-5</v>
      </c>
      <c r="F13" s="201">
        <v>0</v>
      </c>
      <c r="G13" s="201">
        <v>0</v>
      </c>
      <c r="H13" s="201">
        <v>0.00522250570398666</v>
      </c>
      <c r="I13" s="201">
        <v>0</v>
      </c>
      <c r="J13" s="201">
        <v>0</v>
      </c>
      <c r="K13" s="201">
        <v>0</v>
      </c>
      <c r="L13" s="201">
        <v>0</v>
      </c>
      <c r="M13" s="201">
        <v>0</v>
      </c>
      <c r="N13" s="201">
        <v>0</v>
      </c>
      <c r="O13" s="201">
        <v>0</v>
      </c>
      <c r="P13" s="201">
        <v>0</v>
      </c>
      <c r="Q13" s="201">
        <v>0</v>
      </c>
      <c r="R13" s="201">
        <v>0</v>
      </c>
      <c r="S13" s="201">
        <v>0</v>
      </c>
      <c r="T13" s="201">
        <v>0</v>
      </c>
      <c r="U13" s="201">
        <v>0</v>
      </c>
      <c r="V13" s="201">
        <v>0</v>
      </c>
      <c r="W13" s="201">
        <v>0</v>
      </c>
      <c r="X13" s="201">
        <v>0</v>
      </c>
      <c r="Y13" s="201">
        <v>0</v>
      </c>
      <c r="Z13" s="201">
        <v>0</v>
      </c>
      <c r="AA13" s="201">
        <v>0</v>
      </c>
      <c r="AB13" s="201">
        <v>0</v>
      </c>
      <c r="AC13" s="201">
        <v>0</v>
      </c>
      <c r="AD13" s="201">
        <v>0</v>
      </c>
      <c r="AE13" s="201">
        <v>0</v>
      </c>
      <c r="AF13" s="201">
        <v>0</v>
      </c>
      <c r="AG13" s="201">
        <v>0</v>
      </c>
      <c r="AH13" s="201">
        <v>0</v>
      </c>
      <c r="AI13" s="201">
        <v>0</v>
      </c>
      <c r="AJ13" s="201">
        <v>0</v>
      </c>
      <c r="AK13" s="201">
        <v>0</v>
      </c>
      <c r="AL13" s="201">
        <v>0</v>
      </c>
      <c r="AM13" s="201">
        <v>0</v>
      </c>
      <c r="AN13" s="201">
        <v>0</v>
      </c>
      <c r="AO13" s="201">
        <v>0</v>
      </c>
      <c r="AP13" s="201">
        <v>0</v>
      </c>
      <c r="AQ13" s="201">
        <v>0</v>
      </c>
      <c r="AR13" s="201">
        <v>0</v>
      </c>
      <c r="AS13" s="201">
        <v>0</v>
      </c>
      <c r="AT13" s="201">
        <v>0</v>
      </c>
      <c r="AU13" s="201">
        <v>0</v>
      </c>
      <c r="AV13" s="201">
        <v>0</v>
      </c>
      <c r="AW13" s="201">
        <v>0</v>
      </c>
      <c r="AX13" s="201">
        <v>0</v>
      </c>
      <c r="AY13" s="201">
        <v>0</v>
      </c>
      <c r="AZ13" s="201">
        <v>0</v>
      </c>
      <c r="BA13" s="201">
        <v>0</v>
      </c>
      <c r="BB13" s="204">
        <v>0</v>
      </c>
    </row>
    <row r="14" spans="1:54">
      <c r="A14" s="86" t="s">
        <v>159</v>
      </c>
      <c r="B14" s="200" t="s">
        <v>160</v>
      </c>
      <c r="C14" s="201">
        <v>4.23130308202183e-5</v>
      </c>
      <c r="D14" s="201">
        <v>0.00149822597223823</v>
      </c>
      <c r="E14" s="201">
        <v>2.06277290308272e-5</v>
      </c>
      <c r="F14" s="201">
        <v>0</v>
      </c>
      <c r="G14" s="201">
        <v>0</v>
      </c>
      <c r="H14" s="201">
        <v>0.00578167071692604</v>
      </c>
      <c r="I14" s="201">
        <v>0.000184214408801988</v>
      </c>
      <c r="J14" s="201">
        <v>0</v>
      </c>
      <c r="K14" s="201">
        <v>0</v>
      </c>
      <c r="L14" s="201">
        <v>0</v>
      </c>
      <c r="M14" s="201">
        <v>0</v>
      </c>
      <c r="N14" s="201">
        <v>0</v>
      </c>
      <c r="O14" s="201">
        <v>0</v>
      </c>
      <c r="P14" s="201">
        <v>0</v>
      </c>
      <c r="Q14" s="201">
        <v>0</v>
      </c>
      <c r="R14" s="201">
        <v>0</v>
      </c>
      <c r="S14" s="201">
        <v>0</v>
      </c>
      <c r="T14" s="201">
        <v>0</v>
      </c>
      <c r="U14" s="201">
        <v>0</v>
      </c>
      <c r="V14" s="201">
        <v>0</v>
      </c>
      <c r="W14" s="201">
        <v>0</v>
      </c>
      <c r="X14" s="201">
        <v>0</v>
      </c>
      <c r="Y14" s="201">
        <v>0</v>
      </c>
      <c r="Z14" s="201">
        <v>0</v>
      </c>
      <c r="AA14" s="201">
        <v>0</v>
      </c>
      <c r="AB14" s="201">
        <v>0</v>
      </c>
      <c r="AC14" s="201">
        <v>0</v>
      </c>
      <c r="AD14" s="201">
        <v>0</v>
      </c>
      <c r="AE14" s="201">
        <v>0</v>
      </c>
      <c r="AF14" s="201">
        <v>0</v>
      </c>
      <c r="AG14" s="201">
        <v>0</v>
      </c>
      <c r="AH14" s="201">
        <v>0</v>
      </c>
      <c r="AI14" s="201">
        <v>0</v>
      </c>
      <c r="AJ14" s="201">
        <v>0</v>
      </c>
      <c r="AK14" s="201">
        <v>0</v>
      </c>
      <c r="AL14" s="201">
        <v>1.58574526740566e-7</v>
      </c>
      <c r="AM14" s="201">
        <v>0</v>
      </c>
      <c r="AN14" s="201">
        <v>0</v>
      </c>
      <c r="AO14" s="201">
        <v>0</v>
      </c>
      <c r="AP14" s="201">
        <v>0</v>
      </c>
      <c r="AQ14" s="201">
        <v>0.000281426540555347</v>
      </c>
      <c r="AR14" s="201">
        <v>0.000232365320321402</v>
      </c>
      <c r="AS14" s="201">
        <v>0</v>
      </c>
      <c r="AT14" s="201">
        <v>0</v>
      </c>
      <c r="AU14" s="201">
        <v>0</v>
      </c>
      <c r="AV14" s="201">
        <v>0</v>
      </c>
      <c r="AW14" s="201">
        <v>0</v>
      </c>
      <c r="AX14" s="201">
        <v>0</v>
      </c>
      <c r="AY14" s="201">
        <v>3.83746014924955e-6</v>
      </c>
      <c r="AZ14" s="201">
        <v>2.26795621026772e-6</v>
      </c>
      <c r="BA14" s="201">
        <v>0</v>
      </c>
      <c r="BB14" s="204">
        <v>0</v>
      </c>
    </row>
    <row r="15" spans="1:54">
      <c r="A15" s="86" t="s">
        <v>161</v>
      </c>
      <c r="B15" s="200" t="s">
        <v>162</v>
      </c>
      <c r="C15" s="201">
        <v>0.000554942877981205</v>
      </c>
      <c r="D15" s="201">
        <v>0.00219776831224319</v>
      </c>
      <c r="E15" s="201">
        <v>0.0110594242075593</v>
      </c>
      <c r="F15" s="201">
        <v>0</v>
      </c>
      <c r="G15" s="201">
        <v>6.77538605944996e-6</v>
      </c>
      <c r="H15" s="201">
        <v>0.000103956737913305</v>
      </c>
      <c r="I15" s="201">
        <v>6.58015523147101e-5</v>
      </c>
      <c r="J15" s="201">
        <v>2.99527907175731e-6</v>
      </c>
      <c r="K15" s="201">
        <v>2.87186931009741e-5</v>
      </c>
      <c r="L15" s="201">
        <v>4.52058920317252e-5</v>
      </c>
      <c r="M15" s="201">
        <v>7.52130329289475e-6</v>
      </c>
      <c r="N15" s="201">
        <v>1.91104078545462e-5</v>
      </c>
      <c r="O15" s="201">
        <v>0.00716244930608554</v>
      </c>
      <c r="P15" s="201">
        <v>0.00292291361118359</v>
      </c>
      <c r="Q15" s="201">
        <v>0</v>
      </c>
      <c r="R15" s="201">
        <v>0</v>
      </c>
      <c r="S15" s="201">
        <v>4.82578089205467e-6</v>
      </c>
      <c r="T15" s="201">
        <v>0.000176167401946762</v>
      </c>
      <c r="U15" s="201">
        <v>0</v>
      </c>
      <c r="V15" s="201">
        <v>0</v>
      </c>
      <c r="W15" s="201">
        <v>0.00105595475263328</v>
      </c>
      <c r="X15" s="201">
        <v>0.00012013858764946</v>
      </c>
      <c r="Y15" s="201">
        <v>0.000302301865083774</v>
      </c>
      <c r="Z15" s="201">
        <v>5.67439433187993e-6</v>
      </c>
      <c r="AA15" s="201">
        <v>0</v>
      </c>
      <c r="AB15" s="201">
        <v>0</v>
      </c>
      <c r="AC15" s="201">
        <v>0</v>
      </c>
      <c r="AD15" s="201">
        <v>0</v>
      </c>
      <c r="AE15" s="201">
        <v>0</v>
      </c>
      <c r="AF15" s="201">
        <v>0</v>
      </c>
      <c r="AG15" s="201">
        <v>3.55221817355861e-6</v>
      </c>
      <c r="AH15" s="201">
        <v>0</v>
      </c>
      <c r="AI15" s="201">
        <v>0</v>
      </c>
      <c r="AJ15" s="201">
        <v>0</v>
      </c>
      <c r="AK15" s="201">
        <v>0.000236577794410432</v>
      </c>
      <c r="AL15" s="201">
        <v>2.04143960772863e-5</v>
      </c>
      <c r="AM15" s="201">
        <v>0</v>
      </c>
      <c r="AN15" s="201">
        <v>0</v>
      </c>
      <c r="AO15" s="201">
        <v>0</v>
      </c>
      <c r="AP15" s="201">
        <v>0</v>
      </c>
      <c r="AQ15" s="201">
        <v>0</v>
      </c>
      <c r="AR15" s="201">
        <v>0</v>
      </c>
      <c r="AS15" s="201">
        <v>0</v>
      </c>
      <c r="AT15" s="201">
        <v>0</v>
      </c>
      <c r="AU15" s="201">
        <v>0</v>
      </c>
      <c r="AV15" s="201">
        <v>0</v>
      </c>
      <c r="AW15" s="201">
        <v>7.33543562819877e-7</v>
      </c>
      <c r="AX15" s="201">
        <v>0</v>
      </c>
      <c r="AY15" s="201">
        <v>1.4513555710198e-6</v>
      </c>
      <c r="AZ15" s="201">
        <v>0</v>
      </c>
      <c r="BA15" s="201">
        <v>0</v>
      </c>
      <c r="BB15" s="204">
        <v>0</v>
      </c>
    </row>
    <row r="16" spans="1:54">
      <c r="A16" s="86" t="s">
        <v>163</v>
      </c>
      <c r="B16" s="200" t="s">
        <v>164</v>
      </c>
      <c r="C16" s="201">
        <v>6.56438987831701e-6</v>
      </c>
      <c r="D16" s="201">
        <v>1.00883309673633e-5</v>
      </c>
      <c r="E16" s="201">
        <v>0.000329944174269187</v>
      </c>
      <c r="F16" s="201">
        <v>0</v>
      </c>
      <c r="G16" s="201">
        <v>0</v>
      </c>
      <c r="H16" s="201">
        <v>0.000502897552396244</v>
      </c>
      <c r="I16" s="201">
        <v>0</v>
      </c>
      <c r="J16" s="201">
        <v>0</v>
      </c>
      <c r="K16" s="201">
        <v>0</v>
      </c>
      <c r="L16" s="201">
        <v>0</v>
      </c>
      <c r="M16" s="201">
        <v>0</v>
      </c>
      <c r="N16" s="201">
        <v>0</v>
      </c>
      <c r="O16" s="201">
        <v>0</v>
      </c>
      <c r="P16" s="201">
        <v>0</v>
      </c>
      <c r="Q16" s="201">
        <v>0</v>
      </c>
      <c r="R16" s="201">
        <v>0</v>
      </c>
      <c r="S16" s="201">
        <v>0</v>
      </c>
      <c r="T16" s="201">
        <v>0</v>
      </c>
      <c r="U16" s="201">
        <v>0</v>
      </c>
      <c r="V16" s="201">
        <v>0</v>
      </c>
      <c r="W16" s="201">
        <v>0</v>
      </c>
      <c r="X16" s="201">
        <v>0</v>
      </c>
      <c r="Y16" s="201">
        <v>0</v>
      </c>
      <c r="Z16" s="201">
        <v>0</v>
      </c>
      <c r="AA16" s="201">
        <v>0</v>
      </c>
      <c r="AB16" s="201">
        <v>0</v>
      </c>
      <c r="AC16" s="201">
        <v>0</v>
      </c>
      <c r="AD16" s="201">
        <v>0</v>
      </c>
      <c r="AE16" s="201">
        <v>0</v>
      </c>
      <c r="AF16" s="201">
        <v>0</v>
      </c>
      <c r="AG16" s="201">
        <v>0</v>
      </c>
      <c r="AH16" s="201">
        <v>0</v>
      </c>
      <c r="AI16" s="201">
        <v>0</v>
      </c>
      <c r="AJ16" s="201">
        <v>0</v>
      </c>
      <c r="AK16" s="201">
        <v>0</v>
      </c>
      <c r="AL16" s="201">
        <v>0</v>
      </c>
      <c r="AM16" s="201">
        <v>0</v>
      </c>
      <c r="AN16" s="201">
        <v>0</v>
      </c>
      <c r="AO16" s="201">
        <v>0</v>
      </c>
      <c r="AP16" s="201">
        <v>0</v>
      </c>
      <c r="AQ16" s="201">
        <v>0.000106318116722838</v>
      </c>
      <c r="AR16" s="201">
        <v>0.000205069529952308</v>
      </c>
      <c r="AS16" s="201">
        <v>0</v>
      </c>
      <c r="AT16" s="201">
        <v>0</v>
      </c>
      <c r="AU16" s="201">
        <v>0</v>
      </c>
      <c r="AV16" s="201">
        <v>0</v>
      </c>
      <c r="AW16" s="201">
        <v>0</v>
      </c>
      <c r="AX16" s="201">
        <v>0</v>
      </c>
      <c r="AY16" s="201">
        <v>1.77854250886729e-5</v>
      </c>
      <c r="AZ16" s="201">
        <v>5.95953566298573e-6</v>
      </c>
      <c r="BA16" s="201">
        <v>0</v>
      </c>
      <c r="BB16" s="204">
        <v>0</v>
      </c>
    </row>
    <row r="17" spans="1:54">
      <c r="A17" s="86" t="s">
        <v>165</v>
      </c>
      <c r="B17" s="200" t="s">
        <v>166</v>
      </c>
      <c r="C17" s="201">
        <v>0</v>
      </c>
      <c r="D17" s="201">
        <v>0</v>
      </c>
      <c r="E17" s="201">
        <v>0</v>
      </c>
      <c r="F17" s="201">
        <v>0.00473898425786157</v>
      </c>
      <c r="G17" s="201">
        <v>5.6066856403851e-5</v>
      </c>
      <c r="H17" s="201">
        <v>2.88823799291102e-5</v>
      </c>
      <c r="I17" s="201">
        <v>0.000147880071910143</v>
      </c>
      <c r="J17" s="201">
        <v>0.000220407812961</v>
      </c>
      <c r="K17" s="201">
        <v>0</v>
      </c>
      <c r="L17" s="201">
        <v>0.000185661834692745</v>
      </c>
      <c r="M17" s="201">
        <v>0</v>
      </c>
      <c r="N17" s="201">
        <v>0</v>
      </c>
      <c r="O17" s="201">
        <v>0.000152558442153394</v>
      </c>
      <c r="P17" s="201">
        <v>0.000447753911820795</v>
      </c>
      <c r="Q17" s="201">
        <v>0</v>
      </c>
      <c r="R17" s="201">
        <v>0.147677749246525</v>
      </c>
      <c r="S17" s="201">
        <v>0</v>
      </c>
      <c r="T17" s="201">
        <v>0.00182723073956086</v>
      </c>
      <c r="U17" s="201">
        <v>8.41151706874174e-5</v>
      </c>
      <c r="V17" s="201">
        <v>0.000101560438319504</v>
      </c>
      <c r="W17" s="201">
        <v>8.47832150488432e-5</v>
      </c>
      <c r="X17" s="201">
        <v>0.000610423148104041</v>
      </c>
      <c r="Y17" s="201">
        <v>0.000399023526907594</v>
      </c>
      <c r="Z17" s="201">
        <v>0.000285951393777756</v>
      </c>
      <c r="AA17" s="201">
        <v>0</v>
      </c>
      <c r="AB17" s="201">
        <v>2.41840341998823e-5</v>
      </c>
      <c r="AC17" s="201">
        <v>4.42938364002402e-6</v>
      </c>
      <c r="AD17" s="201">
        <v>3.66567573132481e-5</v>
      </c>
      <c r="AE17" s="201">
        <v>0.000141895560233919</v>
      </c>
      <c r="AF17" s="201">
        <v>0</v>
      </c>
      <c r="AG17" s="201">
        <v>0</v>
      </c>
      <c r="AH17" s="201">
        <v>0</v>
      </c>
      <c r="AI17" s="201">
        <v>0.00293027389424682</v>
      </c>
      <c r="AJ17" s="201">
        <v>0</v>
      </c>
      <c r="AK17" s="201">
        <v>0</v>
      </c>
      <c r="AL17" s="201">
        <v>0</v>
      </c>
      <c r="AM17" s="201">
        <v>0</v>
      </c>
      <c r="AN17" s="201">
        <v>0</v>
      </c>
      <c r="AO17" s="201">
        <v>0</v>
      </c>
      <c r="AP17" s="201">
        <v>0</v>
      </c>
      <c r="AQ17" s="201">
        <v>0</v>
      </c>
      <c r="AR17" s="201">
        <v>0</v>
      </c>
      <c r="AS17" s="201">
        <v>0</v>
      </c>
      <c r="AT17" s="201">
        <v>0</v>
      </c>
      <c r="AU17" s="201">
        <v>0</v>
      </c>
      <c r="AV17" s="201">
        <v>0</v>
      </c>
      <c r="AW17" s="201">
        <v>9.90376521123728e-5</v>
      </c>
      <c r="AX17" s="201">
        <v>0</v>
      </c>
      <c r="AY17" s="201">
        <v>0</v>
      </c>
      <c r="AZ17" s="201">
        <v>0</v>
      </c>
      <c r="BA17" s="201">
        <v>0</v>
      </c>
      <c r="BB17" s="204">
        <v>0</v>
      </c>
    </row>
    <row r="18" spans="1:54">
      <c r="A18" s="86" t="s">
        <v>167</v>
      </c>
      <c r="B18" s="200" t="s">
        <v>168</v>
      </c>
      <c r="C18" s="201">
        <v>0</v>
      </c>
      <c r="D18" s="201">
        <v>0</v>
      </c>
      <c r="E18" s="201">
        <v>0</v>
      </c>
      <c r="F18" s="201">
        <v>0</v>
      </c>
      <c r="G18" s="201">
        <v>0</v>
      </c>
      <c r="H18" s="201">
        <v>7.18028237256677e-6</v>
      </c>
      <c r="I18" s="201">
        <v>9.0653794397832e-6</v>
      </c>
      <c r="J18" s="201">
        <v>0</v>
      </c>
      <c r="K18" s="201">
        <v>0</v>
      </c>
      <c r="L18" s="201">
        <v>0</v>
      </c>
      <c r="M18" s="201">
        <v>0</v>
      </c>
      <c r="N18" s="201">
        <v>0</v>
      </c>
      <c r="O18" s="201">
        <v>0</v>
      </c>
      <c r="P18" s="201">
        <v>0</v>
      </c>
      <c r="Q18" s="201">
        <v>0</v>
      </c>
      <c r="R18" s="201">
        <v>1.97158704344011e-5</v>
      </c>
      <c r="S18" s="201">
        <v>0</v>
      </c>
      <c r="T18" s="201">
        <v>0.000187391411297509</v>
      </c>
      <c r="U18" s="201">
        <v>0</v>
      </c>
      <c r="V18" s="201">
        <v>0</v>
      </c>
      <c r="W18" s="201">
        <v>0</v>
      </c>
      <c r="X18" s="201">
        <v>1.72629138176283e-5</v>
      </c>
      <c r="Y18" s="201">
        <v>0.0127786013889863</v>
      </c>
      <c r="Z18" s="201">
        <v>0</v>
      </c>
      <c r="AA18" s="201">
        <v>0</v>
      </c>
      <c r="AB18" s="201">
        <v>0</v>
      </c>
      <c r="AC18" s="201">
        <v>0</v>
      </c>
      <c r="AD18" s="201">
        <v>0</v>
      </c>
      <c r="AE18" s="201">
        <v>0.000121947751716341</v>
      </c>
      <c r="AF18" s="201">
        <v>0</v>
      </c>
      <c r="AG18" s="201">
        <v>0</v>
      </c>
      <c r="AH18" s="201">
        <v>0</v>
      </c>
      <c r="AI18" s="201">
        <v>3.96419121453625e-7</v>
      </c>
      <c r="AJ18" s="201">
        <v>0</v>
      </c>
      <c r="AK18" s="201">
        <v>0</v>
      </c>
      <c r="AL18" s="201">
        <v>0</v>
      </c>
      <c r="AM18" s="201">
        <v>0</v>
      </c>
      <c r="AN18" s="201">
        <v>0</v>
      </c>
      <c r="AO18" s="201">
        <v>0</v>
      </c>
      <c r="AP18" s="201">
        <v>0</v>
      </c>
      <c r="AQ18" s="201">
        <v>0</v>
      </c>
      <c r="AR18" s="201">
        <v>0</v>
      </c>
      <c r="AS18" s="201">
        <v>0</v>
      </c>
      <c r="AT18" s="201">
        <v>0</v>
      </c>
      <c r="AU18" s="201">
        <v>0</v>
      </c>
      <c r="AV18" s="201">
        <v>0</v>
      </c>
      <c r="AW18" s="201">
        <v>2.48368637473862e-6</v>
      </c>
      <c r="AX18" s="201">
        <v>0</v>
      </c>
      <c r="AY18" s="201">
        <v>0</v>
      </c>
      <c r="AZ18" s="201">
        <v>0</v>
      </c>
      <c r="BA18" s="201">
        <v>0</v>
      </c>
      <c r="BB18" s="204">
        <v>0</v>
      </c>
    </row>
    <row r="19" spans="1:54">
      <c r="A19" s="86" t="s">
        <v>169</v>
      </c>
      <c r="B19" s="200" t="s">
        <v>170</v>
      </c>
      <c r="C19" s="201">
        <v>6.08719764065035e-5</v>
      </c>
      <c r="D19" s="201">
        <v>0.00064471988767551</v>
      </c>
      <c r="E19" s="201">
        <v>0.00014729475063072</v>
      </c>
      <c r="F19" s="201">
        <v>0</v>
      </c>
      <c r="G19" s="201">
        <v>0.0042661904843529</v>
      </c>
      <c r="H19" s="201">
        <v>8.14187025749149e-5</v>
      </c>
      <c r="I19" s="201">
        <v>0.000253260241030863</v>
      </c>
      <c r="J19" s="201">
        <v>0</v>
      </c>
      <c r="K19" s="201">
        <v>0</v>
      </c>
      <c r="L19" s="201">
        <v>0</v>
      </c>
      <c r="M19" s="201">
        <v>0</v>
      </c>
      <c r="N19" s="201">
        <v>0</v>
      </c>
      <c r="O19" s="201">
        <v>0</v>
      </c>
      <c r="P19" s="201">
        <v>8.20783325897899e-6</v>
      </c>
      <c r="Q19" s="201">
        <v>0</v>
      </c>
      <c r="R19" s="201">
        <v>0</v>
      </c>
      <c r="S19" s="201">
        <v>0.00230717988909159</v>
      </c>
      <c r="T19" s="201">
        <v>0.00645653418132716</v>
      </c>
      <c r="U19" s="201">
        <v>0.000471309062947341</v>
      </c>
      <c r="V19" s="201">
        <v>0</v>
      </c>
      <c r="W19" s="201">
        <v>0</v>
      </c>
      <c r="X19" s="201">
        <v>0.0279032545125637</v>
      </c>
      <c r="Y19" s="201">
        <v>0.00115131089785521</v>
      </c>
      <c r="Z19" s="201">
        <v>2.59312655570083e-6</v>
      </c>
      <c r="AA19" s="201">
        <v>0</v>
      </c>
      <c r="AB19" s="201">
        <v>0.000228076351529533</v>
      </c>
      <c r="AC19" s="201">
        <v>0</v>
      </c>
      <c r="AD19" s="201">
        <v>0</v>
      </c>
      <c r="AE19" s="201">
        <v>0.000117688565424331</v>
      </c>
      <c r="AF19" s="201">
        <v>0</v>
      </c>
      <c r="AG19" s="201">
        <v>0.000182725064873865</v>
      </c>
      <c r="AH19" s="201">
        <v>0</v>
      </c>
      <c r="AI19" s="201">
        <v>0</v>
      </c>
      <c r="AJ19" s="201">
        <v>0.00164308270439001</v>
      </c>
      <c r="AK19" s="201">
        <v>0.0040860276703575</v>
      </c>
      <c r="AL19" s="201">
        <v>3.99437525858881e-5</v>
      </c>
      <c r="AM19" s="201">
        <v>0</v>
      </c>
      <c r="AN19" s="201">
        <v>0</v>
      </c>
      <c r="AO19" s="201">
        <v>0</v>
      </c>
      <c r="AP19" s="201">
        <v>2.26123763275828e-5</v>
      </c>
      <c r="AQ19" s="201">
        <v>0</v>
      </c>
      <c r="AR19" s="201">
        <v>0</v>
      </c>
      <c r="AS19" s="201">
        <v>0</v>
      </c>
      <c r="AT19" s="201">
        <v>0</v>
      </c>
      <c r="AU19" s="201">
        <v>0</v>
      </c>
      <c r="AV19" s="201">
        <v>9.98834423683306e-5</v>
      </c>
      <c r="AW19" s="201">
        <v>0</v>
      </c>
      <c r="AX19" s="201">
        <v>0</v>
      </c>
      <c r="AY19" s="201">
        <v>2.61835027750092e-5</v>
      </c>
      <c r="AZ19" s="201">
        <v>8.06238835075862e-7</v>
      </c>
      <c r="BA19" s="201">
        <v>0</v>
      </c>
      <c r="BB19" s="204">
        <v>0</v>
      </c>
    </row>
    <row r="20" spans="1:54">
      <c r="A20" s="86" t="s">
        <v>171</v>
      </c>
      <c r="B20" s="200" t="s">
        <v>172</v>
      </c>
      <c r="C20" s="201">
        <v>0</v>
      </c>
      <c r="D20" s="201">
        <v>0</v>
      </c>
      <c r="E20" s="201">
        <v>0</v>
      </c>
      <c r="F20" s="201">
        <v>0</v>
      </c>
      <c r="G20" s="201">
        <v>0</v>
      </c>
      <c r="H20" s="201">
        <v>0</v>
      </c>
      <c r="I20" s="201">
        <v>0</v>
      </c>
      <c r="J20" s="201">
        <v>0</v>
      </c>
      <c r="K20" s="201">
        <v>0</v>
      </c>
      <c r="L20" s="201">
        <v>0</v>
      </c>
      <c r="M20" s="201">
        <v>0</v>
      </c>
      <c r="N20" s="201">
        <v>0</v>
      </c>
      <c r="O20" s="201">
        <v>0</v>
      </c>
      <c r="P20" s="201">
        <v>0</v>
      </c>
      <c r="Q20" s="201">
        <v>0</v>
      </c>
      <c r="R20" s="201">
        <v>0</v>
      </c>
      <c r="S20" s="201">
        <v>0</v>
      </c>
      <c r="T20" s="201">
        <v>0</v>
      </c>
      <c r="U20" s="201">
        <v>0</v>
      </c>
      <c r="V20" s="201">
        <v>0</v>
      </c>
      <c r="W20" s="201">
        <v>0</v>
      </c>
      <c r="X20" s="201">
        <v>0.00158734682831138</v>
      </c>
      <c r="Y20" s="201">
        <v>0.125027303611676</v>
      </c>
      <c r="Z20" s="201">
        <v>0</v>
      </c>
      <c r="AA20" s="201">
        <v>0</v>
      </c>
      <c r="AB20" s="201">
        <v>0</v>
      </c>
      <c r="AC20" s="201">
        <v>0</v>
      </c>
      <c r="AD20" s="201">
        <v>0</v>
      </c>
      <c r="AE20" s="201">
        <v>0</v>
      </c>
      <c r="AF20" s="201">
        <v>0</v>
      </c>
      <c r="AG20" s="201">
        <v>0</v>
      </c>
      <c r="AH20" s="201">
        <v>0</v>
      </c>
      <c r="AI20" s="201">
        <v>0</v>
      </c>
      <c r="AJ20" s="201">
        <v>0</v>
      </c>
      <c r="AK20" s="201">
        <v>0</v>
      </c>
      <c r="AL20" s="201">
        <v>0</v>
      </c>
      <c r="AM20" s="201">
        <v>0</v>
      </c>
      <c r="AN20" s="201">
        <v>0</v>
      </c>
      <c r="AO20" s="201">
        <v>0</v>
      </c>
      <c r="AP20" s="201">
        <v>0</v>
      </c>
      <c r="AQ20" s="201">
        <v>0</v>
      </c>
      <c r="AR20" s="201">
        <v>0</v>
      </c>
      <c r="AS20" s="201">
        <v>0</v>
      </c>
      <c r="AT20" s="201">
        <v>0</v>
      </c>
      <c r="AU20" s="201">
        <v>0</v>
      </c>
      <c r="AV20" s="201">
        <v>0</v>
      </c>
      <c r="AW20" s="201">
        <v>5.95300919866883e-6</v>
      </c>
      <c r="AX20" s="201">
        <v>0</v>
      </c>
      <c r="AY20" s="201">
        <v>0</v>
      </c>
      <c r="AZ20" s="201">
        <v>0</v>
      </c>
      <c r="BA20" s="201">
        <v>0</v>
      </c>
      <c r="BB20" s="204">
        <v>0</v>
      </c>
    </row>
    <row r="21" spans="1:54">
      <c r="A21" s="86" t="s">
        <v>173</v>
      </c>
      <c r="B21" s="200" t="s">
        <v>174</v>
      </c>
      <c r="C21" s="201">
        <v>0</v>
      </c>
      <c r="D21" s="201">
        <v>0</v>
      </c>
      <c r="E21" s="201">
        <v>0</v>
      </c>
      <c r="F21" s="201">
        <v>0</v>
      </c>
      <c r="G21" s="201">
        <v>0</v>
      </c>
      <c r="H21" s="201">
        <v>0</v>
      </c>
      <c r="I21" s="201">
        <v>0</v>
      </c>
      <c r="J21" s="201">
        <v>0</v>
      </c>
      <c r="K21" s="201">
        <v>0</v>
      </c>
      <c r="L21" s="201">
        <v>0</v>
      </c>
      <c r="M21" s="201">
        <v>0</v>
      </c>
      <c r="N21" s="201">
        <v>0</v>
      </c>
      <c r="O21" s="201">
        <v>0</v>
      </c>
      <c r="P21" s="201">
        <v>0</v>
      </c>
      <c r="Q21" s="201">
        <v>0</v>
      </c>
      <c r="R21" s="201">
        <v>0</v>
      </c>
      <c r="S21" s="201">
        <v>0</v>
      </c>
      <c r="T21" s="201">
        <v>0</v>
      </c>
      <c r="U21" s="201">
        <v>0</v>
      </c>
      <c r="V21" s="201">
        <v>0</v>
      </c>
      <c r="W21" s="201">
        <v>0</v>
      </c>
      <c r="X21" s="201">
        <v>8.22711687801782e-5</v>
      </c>
      <c r="Y21" s="201">
        <v>0.00457502939943772</v>
      </c>
      <c r="Z21" s="201">
        <v>0</v>
      </c>
      <c r="AA21" s="201">
        <v>0</v>
      </c>
      <c r="AB21" s="201">
        <v>0</v>
      </c>
      <c r="AC21" s="201">
        <v>0</v>
      </c>
      <c r="AD21" s="201">
        <v>0</v>
      </c>
      <c r="AE21" s="201">
        <v>0.00011020357823437</v>
      </c>
      <c r="AF21" s="201">
        <v>0</v>
      </c>
      <c r="AG21" s="201">
        <v>0</v>
      </c>
      <c r="AH21" s="201">
        <v>0</v>
      </c>
      <c r="AI21" s="201">
        <v>0</v>
      </c>
      <c r="AJ21" s="201">
        <v>0</v>
      </c>
      <c r="AK21" s="201">
        <v>0</v>
      </c>
      <c r="AL21" s="201">
        <v>0</v>
      </c>
      <c r="AM21" s="201">
        <v>0</v>
      </c>
      <c r="AN21" s="201">
        <v>0</v>
      </c>
      <c r="AO21" s="201">
        <v>0</v>
      </c>
      <c r="AP21" s="201">
        <v>0</v>
      </c>
      <c r="AQ21" s="201">
        <v>0</v>
      </c>
      <c r="AR21" s="201">
        <v>0</v>
      </c>
      <c r="AS21" s="201">
        <v>0</v>
      </c>
      <c r="AT21" s="201">
        <v>0</v>
      </c>
      <c r="AU21" s="201">
        <v>0</v>
      </c>
      <c r="AV21" s="201">
        <v>0</v>
      </c>
      <c r="AW21" s="201">
        <v>1.38173962476706e-6</v>
      </c>
      <c r="AX21" s="201">
        <v>0</v>
      </c>
      <c r="AY21" s="201">
        <v>0</v>
      </c>
      <c r="AZ21" s="201">
        <v>0</v>
      </c>
      <c r="BA21" s="201">
        <v>0</v>
      </c>
      <c r="BB21" s="204">
        <v>0</v>
      </c>
    </row>
    <row r="22" spans="1:54">
      <c r="A22" s="86" t="s">
        <v>175</v>
      </c>
      <c r="B22" s="200" t="s">
        <v>176</v>
      </c>
      <c r="C22" s="201">
        <v>4.55636538125409e-6</v>
      </c>
      <c r="D22" s="201">
        <v>0.00117014468703879</v>
      </c>
      <c r="E22" s="201">
        <v>3.8343563127876e-6</v>
      </c>
      <c r="F22" s="201">
        <v>0</v>
      </c>
      <c r="G22" s="201">
        <v>0</v>
      </c>
      <c r="H22" s="201">
        <v>0.00771843053652191</v>
      </c>
      <c r="I22" s="201">
        <v>0.000232436568213277</v>
      </c>
      <c r="J22" s="201">
        <v>0</v>
      </c>
      <c r="K22" s="201">
        <v>0</v>
      </c>
      <c r="L22" s="201">
        <v>0</v>
      </c>
      <c r="M22" s="201">
        <v>0</v>
      </c>
      <c r="N22" s="201">
        <v>0.00740960369727847</v>
      </c>
      <c r="O22" s="201">
        <v>0</v>
      </c>
      <c r="P22" s="201">
        <v>0</v>
      </c>
      <c r="Q22" s="201">
        <v>0</v>
      </c>
      <c r="R22" s="201">
        <v>0</v>
      </c>
      <c r="S22" s="201">
        <v>0.00396433180574046</v>
      </c>
      <c r="T22" s="201">
        <v>0</v>
      </c>
      <c r="U22" s="201">
        <v>0.00211334245728175</v>
      </c>
      <c r="V22" s="201">
        <v>0</v>
      </c>
      <c r="W22" s="201">
        <v>0</v>
      </c>
      <c r="X22" s="201">
        <v>0</v>
      </c>
      <c r="Y22" s="201">
        <v>0</v>
      </c>
      <c r="Z22" s="201">
        <v>8.85831838263978e-5</v>
      </c>
      <c r="AA22" s="201">
        <v>0</v>
      </c>
      <c r="AB22" s="201">
        <v>0</v>
      </c>
      <c r="AC22" s="201">
        <v>0</v>
      </c>
      <c r="AD22" s="201">
        <v>0</v>
      </c>
      <c r="AE22" s="201">
        <v>0</v>
      </c>
      <c r="AF22" s="201">
        <v>0</v>
      </c>
      <c r="AG22" s="201">
        <v>2.29326415063577e-6</v>
      </c>
      <c r="AH22" s="201">
        <v>0</v>
      </c>
      <c r="AI22" s="201">
        <v>0</v>
      </c>
      <c r="AJ22" s="201">
        <v>0</v>
      </c>
      <c r="AK22" s="201">
        <v>0</v>
      </c>
      <c r="AL22" s="201">
        <v>3.6234750369107e-5</v>
      </c>
      <c r="AM22" s="201">
        <v>0</v>
      </c>
      <c r="AN22" s="201">
        <v>0</v>
      </c>
      <c r="AO22" s="201">
        <v>0</v>
      </c>
      <c r="AP22" s="201">
        <v>0</v>
      </c>
      <c r="AQ22" s="201">
        <v>0.0014596143147106</v>
      </c>
      <c r="AR22" s="201">
        <v>0.0133699800114067</v>
      </c>
      <c r="AS22" s="201">
        <v>0</v>
      </c>
      <c r="AT22" s="201">
        <v>0</v>
      </c>
      <c r="AU22" s="201">
        <v>0</v>
      </c>
      <c r="AV22" s="201">
        <v>0</v>
      </c>
      <c r="AW22" s="201">
        <v>0</v>
      </c>
      <c r="AX22" s="201">
        <v>0</v>
      </c>
      <c r="AY22" s="201">
        <v>0.000610358247444103</v>
      </c>
      <c r="AZ22" s="201">
        <v>0.0003626344203922</v>
      </c>
      <c r="BA22" s="201">
        <v>0.000143018103148971</v>
      </c>
      <c r="BB22" s="204">
        <v>0</v>
      </c>
    </row>
    <row r="23" spans="1:54">
      <c r="A23" s="86" t="s">
        <v>177</v>
      </c>
      <c r="B23" s="200" t="s">
        <v>178</v>
      </c>
      <c r="C23" s="201">
        <v>0</v>
      </c>
      <c r="D23" s="201">
        <v>0</v>
      </c>
      <c r="E23" s="201">
        <v>0</v>
      </c>
      <c r="F23" s="201">
        <v>0</v>
      </c>
      <c r="G23" s="201">
        <v>0</v>
      </c>
      <c r="H23" s="201">
        <v>0</v>
      </c>
      <c r="I23" s="201">
        <v>1.36762893893644e-6</v>
      </c>
      <c r="J23" s="201">
        <v>0</v>
      </c>
      <c r="K23" s="201">
        <v>0</v>
      </c>
      <c r="L23" s="201">
        <v>0</v>
      </c>
      <c r="M23" s="201">
        <v>0</v>
      </c>
      <c r="N23" s="201">
        <v>0</v>
      </c>
      <c r="O23" s="201">
        <v>0</v>
      </c>
      <c r="P23" s="201">
        <v>0</v>
      </c>
      <c r="Q23" s="201">
        <v>0</v>
      </c>
      <c r="R23" s="201">
        <v>0</v>
      </c>
      <c r="S23" s="201">
        <v>0</v>
      </c>
      <c r="T23" s="201">
        <v>0</v>
      </c>
      <c r="U23" s="201">
        <v>0</v>
      </c>
      <c r="V23" s="201">
        <v>0</v>
      </c>
      <c r="W23" s="201">
        <v>0</v>
      </c>
      <c r="X23" s="201">
        <v>0</v>
      </c>
      <c r="Y23" s="201">
        <v>0</v>
      </c>
      <c r="Z23" s="201">
        <v>0</v>
      </c>
      <c r="AA23" s="201">
        <v>0</v>
      </c>
      <c r="AB23" s="201">
        <v>0</v>
      </c>
      <c r="AC23" s="201">
        <v>0</v>
      </c>
      <c r="AD23" s="201">
        <v>0</v>
      </c>
      <c r="AE23" s="201">
        <v>0</v>
      </c>
      <c r="AF23" s="201">
        <v>0</v>
      </c>
      <c r="AG23" s="201">
        <v>0</v>
      </c>
      <c r="AH23" s="201">
        <v>0</v>
      </c>
      <c r="AI23" s="201">
        <v>0</v>
      </c>
      <c r="AJ23" s="201">
        <v>0</v>
      </c>
      <c r="AK23" s="201">
        <v>0</v>
      </c>
      <c r="AL23" s="201">
        <v>0</v>
      </c>
      <c r="AM23" s="201">
        <v>0</v>
      </c>
      <c r="AN23" s="201">
        <v>0</v>
      </c>
      <c r="AO23" s="201">
        <v>0</v>
      </c>
      <c r="AP23" s="201">
        <v>0</v>
      </c>
      <c r="AQ23" s="201">
        <v>2.01966310872184e-5</v>
      </c>
      <c r="AR23" s="201">
        <v>0.000188431136172568</v>
      </c>
      <c r="AS23" s="201">
        <v>0</v>
      </c>
      <c r="AT23" s="201">
        <v>0</v>
      </c>
      <c r="AU23" s="201">
        <v>0</v>
      </c>
      <c r="AV23" s="201">
        <v>0</v>
      </c>
      <c r="AW23" s="201">
        <v>0</v>
      </c>
      <c r="AX23" s="201">
        <v>0</v>
      </c>
      <c r="AY23" s="201">
        <v>5.36039127230108e-6</v>
      </c>
      <c r="AZ23" s="201">
        <v>1.40518397684463e-6</v>
      </c>
      <c r="BA23" s="201">
        <v>1.917667985479e-6</v>
      </c>
      <c r="BB23" s="204">
        <v>0</v>
      </c>
    </row>
    <row r="24" spans="1:54">
      <c r="A24" s="86" t="s">
        <v>179</v>
      </c>
      <c r="B24" s="200" t="s">
        <v>180</v>
      </c>
      <c r="C24" s="201">
        <v>0</v>
      </c>
      <c r="D24" s="201">
        <v>0</v>
      </c>
      <c r="E24" s="201">
        <v>0</v>
      </c>
      <c r="F24" s="201">
        <v>0</v>
      </c>
      <c r="G24" s="201">
        <v>0</v>
      </c>
      <c r="H24" s="201">
        <v>0.000985241832223331</v>
      </c>
      <c r="I24" s="201">
        <v>9.05227075517115e-6</v>
      </c>
      <c r="J24" s="201">
        <v>0</v>
      </c>
      <c r="K24" s="201">
        <v>0</v>
      </c>
      <c r="L24" s="201">
        <v>0</v>
      </c>
      <c r="M24" s="201">
        <v>0</v>
      </c>
      <c r="N24" s="201">
        <v>0</v>
      </c>
      <c r="O24" s="201">
        <v>0</v>
      </c>
      <c r="P24" s="201">
        <v>0</v>
      </c>
      <c r="Q24" s="201">
        <v>0</v>
      </c>
      <c r="R24" s="201">
        <v>0</v>
      </c>
      <c r="S24" s="201">
        <v>0</v>
      </c>
      <c r="T24" s="201">
        <v>0</v>
      </c>
      <c r="U24" s="201">
        <v>0</v>
      </c>
      <c r="V24" s="201">
        <v>0</v>
      </c>
      <c r="W24" s="201">
        <v>0</v>
      </c>
      <c r="X24" s="201">
        <v>0</v>
      </c>
      <c r="Y24" s="201">
        <v>0</v>
      </c>
      <c r="Z24" s="201">
        <v>0</v>
      </c>
      <c r="AA24" s="201">
        <v>0</v>
      </c>
      <c r="AB24" s="201">
        <v>0</v>
      </c>
      <c r="AC24" s="201">
        <v>0</v>
      </c>
      <c r="AD24" s="201">
        <v>0</v>
      </c>
      <c r="AE24" s="201">
        <v>0</v>
      </c>
      <c r="AF24" s="201">
        <v>0</v>
      </c>
      <c r="AG24" s="201">
        <v>0</v>
      </c>
      <c r="AH24" s="201">
        <v>0</v>
      </c>
      <c r="AI24" s="201">
        <v>0</v>
      </c>
      <c r="AJ24" s="201">
        <v>0</v>
      </c>
      <c r="AK24" s="201">
        <v>0</v>
      </c>
      <c r="AL24" s="201">
        <v>0</v>
      </c>
      <c r="AM24" s="201">
        <v>0</v>
      </c>
      <c r="AN24" s="201">
        <v>0</v>
      </c>
      <c r="AO24" s="201">
        <v>0</v>
      </c>
      <c r="AP24" s="201">
        <v>0</v>
      </c>
      <c r="AQ24" s="201">
        <v>6.31514236949929e-5</v>
      </c>
      <c r="AR24" s="201">
        <v>4.72016673003821e-5</v>
      </c>
      <c r="AS24" s="201">
        <v>0</v>
      </c>
      <c r="AT24" s="201">
        <v>0</v>
      </c>
      <c r="AU24" s="201">
        <v>0</v>
      </c>
      <c r="AV24" s="201">
        <v>0</v>
      </c>
      <c r="AW24" s="201">
        <v>0</v>
      </c>
      <c r="AX24" s="201">
        <v>0</v>
      </c>
      <c r="AY24" s="201">
        <v>2.52700603431261e-5</v>
      </c>
      <c r="AZ24" s="201">
        <v>1.18497955020494e-5</v>
      </c>
      <c r="BA24" s="201">
        <v>7.28229211757784e-7</v>
      </c>
      <c r="BB24" s="204">
        <v>0</v>
      </c>
    </row>
    <row r="25" spans="1:54">
      <c r="A25" s="86" t="s">
        <v>181</v>
      </c>
      <c r="B25" s="200" t="s">
        <v>182</v>
      </c>
      <c r="C25" s="201">
        <v>0</v>
      </c>
      <c r="D25" s="201">
        <v>0</v>
      </c>
      <c r="E25" s="201">
        <v>0</v>
      </c>
      <c r="F25" s="201">
        <v>0</v>
      </c>
      <c r="G25" s="201">
        <v>0</v>
      </c>
      <c r="H25" s="201">
        <v>0.00378034688402562</v>
      </c>
      <c r="I25" s="201">
        <v>0.000522077125432995</v>
      </c>
      <c r="J25" s="201">
        <v>0</v>
      </c>
      <c r="K25" s="201">
        <v>0</v>
      </c>
      <c r="L25" s="201">
        <v>0</v>
      </c>
      <c r="M25" s="201">
        <v>0</v>
      </c>
      <c r="N25" s="201">
        <v>0</v>
      </c>
      <c r="O25" s="201">
        <v>0</v>
      </c>
      <c r="P25" s="201">
        <v>0</v>
      </c>
      <c r="Q25" s="201">
        <v>0</v>
      </c>
      <c r="R25" s="201">
        <v>0</v>
      </c>
      <c r="S25" s="201">
        <v>0</v>
      </c>
      <c r="T25" s="201">
        <v>0</v>
      </c>
      <c r="U25" s="201">
        <v>8.31287264802867e-6</v>
      </c>
      <c r="V25" s="201">
        <v>8.55753047862855e-6</v>
      </c>
      <c r="W25" s="201">
        <v>0</v>
      </c>
      <c r="X25" s="201">
        <v>0</v>
      </c>
      <c r="Y25" s="201">
        <v>0</v>
      </c>
      <c r="Z25" s="201">
        <v>0</v>
      </c>
      <c r="AA25" s="201">
        <v>0</v>
      </c>
      <c r="AB25" s="201">
        <v>0</v>
      </c>
      <c r="AC25" s="201">
        <v>0</v>
      </c>
      <c r="AD25" s="201">
        <v>0</v>
      </c>
      <c r="AE25" s="201">
        <v>0</v>
      </c>
      <c r="AF25" s="201">
        <v>0</v>
      </c>
      <c r="AG25" s="201">
        <v>0</v>
      </c>
      <c r="AH25" s="201">
        <v>0</v>
      </c>
      <c r="AI25" s="201">
        <v>0</v>
      </c>
      <c r="AJ25" s="201">
        <v>0</v>
      </c>
      <c r="AK25" s="201">
        <v>0</v>
      </c>
      <c r="AL25" s="201">
        <v>1.12416608721009e-6</v>
      </c>
      <c r="AM25" s="201">
        <v>0</v>
      </c>
      <c r="AN25" s="201">
        <v>0</v>
      </c>
      <c r="AO25" s="201">
        <v>0</v>
      </c>
      <c r="AP25" s="201">
        <v>0</v>
      </c>
      <c r="AQ25" s="201">
        <v>0.000313812291000201</v>
      </c>
      <c r="AR25" s="201">
        <v>0.00097736058893523</v>
      </c>
      <c r="AS25" s="201">
        <v>0</v>
      </c>
      <c r="AT25" s="201">
        <v>0</v>
      </c>
      <c r="AU25" s="201">
        <v>0</v>
      </c>
      <c r="AV25" s="201">
        <v>0</v>
      </c>
      <c r="AW25" s="201">
        <v>2.81282947985116e-7</v>
      </c>
      <c r="AX25" s="201">
        <v>0</v>
      </c>
      <c r="AY25" s="201">
        <v>5.70300482275494e-5</v>
      </c>
      <c r="AZ25" s="201">
        <v>3.82402656071296e-5</v>
      </c>
      <c r="BA25" s="201">
        <v>3.2875094437652e-5</v>
      </c>
      <c r="BB25" s="204">
        <v>0</v>
      </c>
    </row>
    <row r="26" spans="1:54">
      <c r="A26" s="86" t="s">
        <v>183</v>
      </c>
      <c r="B26" s="200" t="s">
        <v>184</v>
      </c>
      <c r="C26" s="201">
        <v>7.10026610491406e-5</v>
      </c>
      <c r="D26" s="201">
        <v>0.000897850103574659</v>
      </c>
      <c r="E26" s="201">
        <v>1.51047244782932e-5</v>
      </c>
      <c r="F26" s="201">
        <v>0</v>
      </c>
      <c r="G26" s="201">
        <v>0</v>
      </c>
      <c r="H26" s="201">
        <v>0.00265576878758324</v>
      </c>
      <c r="I26" s="201">
        <v>0.00533476621924959</v>
      </c>
      <c r="J26" s="201">
        <v>0</v>
      </c>
      <c r="K26" s="201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0.047304946617253</v>
      </c>
      <c r="T26" s="201">
        <v>2.48248460487882e-6</v>
      </c>
      <c r="U26" s="201">
        <v>0.000774383891101977</v>
      </c>
      <c r="V26" s="201">
        <v>0</v>
      </c>
      <c r="W26" s="201">
        <v>0</v>
      </c>
      <c r="X26" s="201">
        <v>0</v>
      </c>
      <c r="Y26" s="201">
        <v>0</v>
      </c>
      <c r="Z26" s="201">
        <v>0</v>
      </c>
      <c r="AA26" s="201">
        <v>0</v>
      </c>
      <c r="AB26" s="201">
        <v>0</v>
      </c>
      <c r="AC26" s="201">
        <v>0</v>
      </c>
      <c r="AD26" s="201">
        <v>0</v>
      </c>
      <c r="AE26" s="201">
        <v>0</v>
      </c>
      <c r="AF26" s="201">
        <v>0</v>
      </c>
      <c r="AG26" s="201">
        <v>9.83737863641922e-6</v>
      </c>
      <c r="AH26" s="201">
        <v>0</v>
      </c>
      <c r="AI26" s="201">
        <v>0</v>
      </c>
      <c r="AJ26" s="201">
        <v>0</v>
      </c>
      <c r="AK26" s="201">
        <v>0</v>
      </c>
      <c r="AL26" s="201">
        <v>3.76554171789514e-5</v>
      </c>
      <c r="AM26" s="201">
        <v>0</v>
      </c>
      <c r="AN26" s="201">
        <v>0</v>
      </c>
      <c r="AO26" s="201">
        <v>0</v>
      </c>
      <c r="AP26" s="201">
        <v>0</v>
      </c>
      <c r="AQ26" s="201">
        <v>9.40381062933376e-6</v>
      </c>
      <c r="AR26" s="201">
        <v>0.00117106391200452</v>
      </c>
      <c r="AS26" s="201">
        <v>0</v>
      </c>
      <c r="AT26" s="201">
        <v>0</v>
      </c>
      <c r="AU26" s="201">
        <v>0</v>
      </c>
      <c r="AV26" s="201">
        <v>0</v>
      </c>
      <c r="AW26" s="201">
        <v>1.89139751615561e-7</v>
      </c>
      <c r="AX26" s="201">
        <v>0</v>
      </c>
      <c r="AY26" s="201">
        <v>3.0673254592825e-5</v>
      </c>
      <c r="AZ26" s="201">
        <v>8.6247191012466e-6</v>
      </c>
      <c r="BA26" s="201">
        <v>5.42028826638643e-6</v>
      </c>
      <c r="BB26" s="204">
        <v>0</v>
      </c>
    </row>
    <row r="27" spans="1:54">
      <c r="A27" s="86" t="s">
        <v>185</v>
      </c>
      <c r="B27" s="200" t="s">
        <v>186</v>
      </c>
      <c r="C27" s="201">
        <v>9.75683393700245e-7</v>
      </c>
      <c r="D27" s="201">
        <v>5.92839872810074e-6</v>
      </c>
      <c r="E27" s="201">
        <v>0</v>
      </c>
      <c r="F27" s="201">
        <v>0</v>
      </c>
      <c r="G27" s="201">
        <v>0</v>
      </c>
      <c r="H27" s="201">
        <v>0</v>
      </c>
      <c r="I27" s="201">
        <v>1.12737446171741e-5</v>
      </c>
      <c r="J27" s="201">
        <v>0</v>
      </c>
      <c r="K27" s="201">
        <v>0</v>
      </c>
      <c r="L27" s="201">
        <v>0</v>
      </c>
      <c r="M27" s="201">
        <v>0</v>
      </c>
      <c r="N27" s="201">
        <v>0</v>
      </c>
      <c r="O27" s="201">
        <v>0</v>
      </c>
      <c r="P27" s="201">
        <v>0</v>
      </c>
      <c r="Q27" s="201">
        <v>0</v>
      </c>
      <c r="R27" s="201">
        <v>0</v>
      </c>
      <c r="S27" s="201">
        <v>0</v>
      </c>
      <c r="T27" s="201">
        <v>0</v>
      </c>
      <c r="U27" s="201">
        <v>0</v>
      </c>
      <c r="V27" s="201">
        <v>0</v>
      </c>
      <c r="W27" s="201">
        <v>0</v>
      </c>
      <c r="X27" s="201">
        <v>0</v>
      </c>
      <c r="Y27" s="201">
        <v>0</v>
      </c>
      <c r="Z27" s="201">
        <v>0</v>
      </c>
      <c r="AA27" s="201">
        <v>0</v>
      </c>
      <c r="AB27" s="201">
        <v>0</v>
      </c>
      <c r="AC27" s="201">
        <v>0</v>
      </c>
      <c r="AD27" s="201">
        <v>0</v>
      </c>
      <c r="AE27" s="201">
        <v>0</v>
      </c>
      <c r="AF27" s="201">
        <v>0</v>
      </c>
      <c r="AG27" s="201">
        <v>0</v>
      </c>
      <c r="AH27" s="201">
        <v>0</v>
      </c>
      <c r="AI27" s="201">
        <v>0</v>
      </c>
      <c r="AJ27" s="201">
        <v>0</v>
      </c>
      <c r="AK27" s="201">
        <v>0</v>
      </c>
      <c r="AL27" s="201">
        <v>0</v>
      </c>
      <c r="AM27" s="201">
        <v>0</v>
      </c>
      <c r="AN27" s="201">
        <v>0</v>
      </c>
      <c r="AO27" s="201">
        <v>0</v>
      </c>
      <c r="AP27" s="201">
        <v>0</v>
      </c>
      <c r="AQ27" s="201">
        <v>2.95434473793597e-6</v>
      </c>
      <c r="AR27" s="201">
        <v>7.87508563515521e-5</v>
      </c>
      <c r="AS27" s="201">
        <v>0</v>
      </c>
      <c r="AT27" s="201">
        <v>0</v>
      </c>
      <c r="AU27" s="201">
        <v>0</v>
      </c>
      <c r="AV27" s="201">
        <v>0</v>
      </c>
      <c r="AW27" s="201">
        <v>0</v>
      </c>
      <c r="AX27" s="201">
        <v>0</v>
      </c>
      <c r="AY27" s="201">
        <v>1.03051169734017e-5</v>
      </c>
      <c r="AZ27" s="201">
        <v>3.50510003979235e-6</v>
      </c>
      <c r="BA27" s="201">
        <v>1.47683460504556e-6</v>
      </c>
      <c r="BB27" s="204">
        <v>0</v>
      </c>
    </row>
    <row r="28" spans="1:54">
      <c r="A28" s="86" t="s">
        <v>187</v>
      </c>
      <c r="B28" s="200" t="s">
        <v>188</v>
      </c>
      <c r="C28" s="201">
        <v>2.11961773981621e-5</v>
      </c>
      <c r="D28" s="201">
        <v>0.000614385882383512</v>
      </c>
      <c r="E28" s="201">
        <v>2.25052156218512e-5</v>
      </c>
      <c r="F28" s="201">
        <v>0</v>
      </c>
      <c r="G28" s="201">
        <v>0.000277659962751827</v>
      </c>
      <c r="H28" s="201">
        <v>0.00379764295502798</v>
      </c>
      <c r="I28" s="201">
        <v>0.00792120459048756</v>
      </c>
      <c r="J28" s="201">
        <v>0.00885387570418777</v>
      </c>
      <c r="K28" s="201">
        <v>0</v>
      </c>
      <c r="L28" s="201">
        <v>0</v>
      </c>
      <c r="M28" s="201">
        <v>0</v>
      </c>
      <c r="N28" s="201">
        <v>0</v>
      </c>
      <c r="O28" s="201">
        <v>0</v>
      </c>
      <c r="P28" s="201">
        <v>0.00144901687276233</v>
      </c>
      <c r="Q28" s="201">
        <v>0</v>
      </c>
      <c r="R28" s="201">
        <v>0</v>
      </c>
      <c r="S28" s="201">
        <v>0</v>
      </c>
      <c r="T28" s="201">
        <v>0</v>
      </c>
      <c r="U28" s="201">
        <v>0.00172384156276339</v>
      </c>
      <c r="V28" s="201">
        <v>0</v>
      </c>
      <c r="W28" s="201">
        <v>0</v>
      </c>
      <c r="X28" s="201">
        <v>0</v>
      </c>
      <c r="Y28" s="201">
        <v>0</v>
      </c>
      <c r="Z28" s="201">
        <v>0</v>
      </c>
      <c r="AA28" s="201">
        <v>0</v>
      </c>
      <c r="AB28" s="201">
        <v>0</v>
      </c>
      <c r="AC28" s="201">
        <v>0</v>
      </c>
      <c r="AD28" s="201">
        <v>0</v>
      </c>
      <c r="AE28" s="201">
        <v>0</v>
      </c>
      <c r="AF28" s="201">
        <v>0</v>
      </c>
      <c r="AG28" s="201">
        <v>0</v>
      </c>
      <c r="AH28" s="201">
        <v>0</v>
      </c>
      <c r="AI28" s="201">
        <v>0</v>
      </c>
      <c r="AJ28" s="201">
        <v>0</v>
      </c>
      <c r="AK28" s="201">
        <v>0</v>
      </c>
      <c r="AL28" s="201">
        <v>0.000511756973478536</v>
      </c>
      <c r="AM28" s="201">
        <v>0</v>
      </c>
      <c r="AN28" s="201">
        <v>0</v>
      </c>
      <c r="AO28" s="201">
        <v>0</v>
      </c>
      <c r="AP28" s="201">
        <v>0</v>
      </c>
      <c r="AQ28" s="201">
        <v>1.81382682184348e-5</v>
      </c>
      <c r="AR28" s="201">
        <v>0.00279433324284551</v>
      </c>
      <c r="AS28" s="201">
        <v>0</v>
      </c>
      <c r="AT28" s="201">
        <v>0</v>
      </c>
      <c r="AU28" s="201">
        <v>0</v>
      </c>
      <c r="AV28" s="201">
        <v>0</v>
      </c>
      <c r="AW28" s="201">
        <v>1.76496587258286e-6</v>
      </c>
      <c r="AX28" s="201">
        <v>0</v>
      </c>
      <c r="AY28" s="201">
        <v>5.52328047252442e-5</v>
      </c>
      <c r="AZ28" s="201">
        <v>1.83044426434367e-5</v>
      </c>
      <c r="BA28" s="201">
        <v>6.53597456154858e-5</v>
      </c>
      <c r="BB28" s="204">
        <v>0</v>
      </c>
    </row>
    <row r="29" spans="1:54">
      <c r="A29" s="86" t="s">
        <v>189</v>
      </c>
      <c r="B29" s="200" t="s">
        <v>190</v>
      </c>
      <c r="C29" s="201">
        <v>0.000898677377956974</v>
      </c>
      <c r="D29" s="201">
        <v>0.021391780884529</v>
      </c>
      <c r="E29" s="201">
        <v>0.00196785620713506</v>
      </c>
      <c r="F29" s="201">
        <v>0</v>
      </c>
      <c r="G29" s="201">
        <v>0</v>
      </c>
      <c r="H29" s="201">
        <v>0.0102360647226136</v>
      </c>
      <c r="I29" s="201">
        <v>0.000512219717550138</v>
      </c>
      <c r="J29" s="201">
        <v>0</v>
      </c>
      <c r="K29" s="201">
        <v>0</v>
      </c>
      <c r="L29" s="201">
        <v>0</v>
      </c>
      <c r="M29" s="201">
        <v>0</v>
      </c>
      <c r="N29" s="201">
        <v>0</v>
      </c>
      <c r="O29" s="201">
        <v>0</v>
      </c>
      <c r="P29" s="201">
        <v>0</v>
      </c>
      <c r="Q29" s="201">
        <v>0</v>
      </c>
      <c r="R29" s="201">
        <v>0</v>
      </c>
      <c r="S29" s="201">
        <v>0</v>
      </c>
      <c r="T29" s="201">
        <v>0</v>
      </c>
      <c r="U29" s="201">
        <v>0</v>
      </c>
      <c r="V29" s="201">
        <v>0</v>
      </c>
      <c r="W29" s="201">
        <v>0</v>
      </c>
      <c r="X29" s="201">
        <v>0</v>
      </c>
      <c r="Y29" s="201">
        <v>0</v>
      </c>
      <c r="Z29" s="201">
        <v>0</v>
      </c>
      <c r="AA29" s="201">
        <v>0</v>
      </c>
      <c r="AB29" s="201">
        <v>0</v>
      </c>
      <c r="AC29" s="201">
        <v>0</v>
      </c>
      <c r="AD29" s="201">
        <v>0</v>
      </c>
      <c r="AE29" s="201">
        <v>0</v>
      </c>
      <c r="AF29" s="201">
        <v>0</v>
      </c>
      <c r="AG29" s="201">
        <v>0</v>
      </c>
      <c r="AH29" s="201">
        <v>0</v>
      </c>
      <c r="AI29" s="201">
        <v>0</v>
      </c>
      <c r="AJ29" s="201">
        <v>0</v>
      </c>
      <c r="AK29" s="201">
        <v>0</v>
      </c>
      <c r="AL29" s="201">
        <v>0</v>
      </c>
      <c r="AM29" s="201">
        <v>0</v>
      </c>
      <c r="AN29" s="201">
        <v>0</v>
      </c>
      <c r="AO29" s="201">
        <v>0</v>
      </c>
      <c r="AP29" s="201">
        <v>0</v>
      </c>
      <c r="AQ29" s="201">
        <v>0</v>
      </c>
      <c r="AR29" s="201">
        <v>0</v>
      </c>
      <c r="AS29" s="201">
        <v>0</v>
      </c>
      <c r="AT29" s="201">
        <v>0</v>
      </c>
      <c r="AU29" s="201">
        <v>0</v>
      </c>
      <c r="AV29" s="201">
        <v>0</v>
      </c>
      <c r="AW29" s="201">
        <v>6.54097140913331e-6</v>
      </c>
      <c r="AX29" s="201">
        <v>0</v>
      </c>
      <c r="AY29" s="201">
        <v>2.76367510181253e-5</v>
      </c>
      <c r="AZ29" s="201">
        <v>4.17162862276309e-6</v>
      </c>
      <c r="BA29" s="201">
        <v>0.000794683670641605</v>
      </c>
      <c r="BB29" s="204">
        <v>0</v>
      </c>
    </row>
    <row r="30" spans="1:54">
      <c r="A30" s="86" t="s">
        <v>191</v>
      </c>
      <c r="B30" s="200" t="s">
        <v>192</v>
      </c>
      <c r="C30" s="201">
        <v>0</v>
      </c>
      <c r="D30" s="201">
        <v>0</v>
      </c>
      <c r="E30" s="201">
        <v>0</v>
      </c>
      <c r="F30" s="201">
        <v>0</v>
      </c>
      <c r="G30" s="201">
        <v>0</v>
      </c>
      <c r="H30" s="201">
        <v>0.000486966272605485</v>
      </c>
      <c r="I30" s="201">
        <v>0.00351878747999402</v>
      </c>
      <c r="J30" s="201">
        <v>0.00671855714347524</v>
      </c>
      <c r="K30" s="201">
        <v>0</v>
      </c>
      <c r="L30" s="201">
        <v>0</v>
      </c>
      <c r="M30" s="201">
        <v>0</v>
      </c>
      <c r="N30" s="201">
        <v>0</v>
      </c>
      <c r="O30" s="201">
        <v>0</v>
      </c>
      <c r="P30" s="201">
        <v>0</v>
      </c>
      <c r="Q30" s="201">
        <v>0</v>
      </c>
      <c r="R30" s="201">
        <v>0</v>
      </c>
      <c r="S30" s="201">
        <v>0</v>
      </c>
      <c r="T30" s="201">
        <v>0</v>
      </c>
      <c r="U30" s="201">
        <v>0</v>
      </c>
      <c r="V30" s="201">
        <v>0</v>
      </c>
      <c r="W30" s="201">
        <v>0</v>
      </c>
      <c r="X30" s="201">
        <v>0</v>
      </c>
      <c r="Y30" s="201">
        <v>0</v>
      </c>
      <c r="Z30" s="201">
        <v>0</v>
      </c>
      <c r="AA30" s="201">
        <v>0</v>
      </c>
      <c r="AB30" s="201">
        <v>0</v>
      </c>
      <c r="AC30" s="201">
        <v>0</v>
      </c>
      <c r="AD30" s="201">
        <v>0</v>
      </c>
      <c r="AE30" s="201">
        <v>0</v>
      </c>
      <c r="AF30" s="201">
        <v>0</v>
      </c>
      <c r="AG30" s="201">
        <v>0</v>
      </c>
      <c r="AH30" s="201">
        <v>0</v>
      </c>
      <c r="AI30" s="201">
        <v>0</v>
      </c>
      <c r="AJ30" s="201">
        <v>0</v>
      </c>
      <c r="AK30" s="201">
        <v>0</v>
      </c>
      <c r="AL30" s="201">
        <v>0</v>
      </c>
      <c r="AM30" s="201">
        <v>2.09823049119084e-5</v>
      </c>
      <c r="AN30" s="201">
        <v>0</v>
      </c>
      <c r="AO30" s="201">
        <v>0</v>
      </c>
      <c r="AP30" s="201">
        <v>0</v>
      </c>
      <c r="AQ30" s="201">
        <v>3.0207447105927e-5</v>
      </c>
      <c r="AR30" s="201">
        <v>0.00552175787424289</v>
      </c>
      <c r="AS30" s="201">
        <v>0</v>
      </c>
      <c r="AT30" s="201">
        <v>0</v>
      </c>
      <c r="AU30" s="201">
        <v>0</v>
      </c>
      <c r="AV30" s="201">
        <v>0</v>
      </c>
      <c r="AW30" s="201">
        <v>2.93937175246015e-6</v>
      </c>
      <c r="AX30" s="201">
        <v>0</v>
      </c>
      <c r="AY30" s="201">
        <v>0.000747704880046546</v>
      </c>
      <c r="AZ30" s="201">
        <v>0.000268047598242462</v>
      </c>
      <c r="BA30" s="201">
        <v>3.34643913613034e-5</v>
      </c>
      <c r="BB30" s="204">
        <v>0</v>
      </c>
    </row>
    <row r="31" spans="1:54">
      <c r="A31" s="86" t="s">
        <v>193</v>
      </c>
      <c r="B31" s="200" t="s">
        <v>194</v>
      </c>
      <c r="C31" s="201">
        <v>0</v>
      </c>
      <c r="D31" s="201">
        <v>0</v>
      </c>
      <c r="E31" s="201">
        <v>0</v>
      </c>
      <c r="F31" s="201">
        <v>0</v>
      </c>
      <c r="G31" s="201">
        <v>0</v>
      </c>
      <c r="H31" s="201">
        <v>0</v>
      </c>
      <c r="I31" s="201">
        <v>8.5500193634228e-5</v>
      </c>
      <c r="J31" s="201">
        <v>0</v>
      </c>
      <c r="K31" s="201">
        <v>0</v>
      </c>
      <c r="L31" s="201">
        <v>0</v>
      </c>
      <c r="M31" s="201">
        <v>0</v>
      </c>
      <c r="N31" s="201">
        <v>0</v>
      </c>
      <c r="O31" s="201">
        <v>0</v>
      </c>
      <c r="P31" s="201">
        <v>0</v>
      </c>
      <c r="Q31" s="201">
        <v>0</v>
      </c>
      <c r="R31" s="201">
        <v>0</v>
      </c>
      <c r="S31" s="201">
        <v>0</v>
      </c>
      <c r="T31" s="201">
        <v>0</v>
      </c>
      <c r="U31" s="201">
        <v>0</v>
      </c>
      <c r="V31" s="201">
        <v>0</v>
      </c>
      <c r="W31" s="201">
        <v>0</v>
      </c>
      <c r="X31" s="201">
        <v>0</v>
      </c>
      <c r="Y31" s="201">
        <v>0</v>
      </c>
      <c r="Z31" s="201">
        <v>0</v>
      </c>
      <c r="AA31" s="201">
        <v>0</v>
      </c>
      <c r="AB31" s="201">
        <v>0</v>
      </c>
      <c r="AC31" s="201">
        <v>0</v>
      </c>
      <c r="AD31" s="201">
        <v>0</v>
      </c>
      <c r="AE31" s="201">
        <v>0</v>
      </c>
      <c r="AF31" s="201">
        <v>0</v>
      </c>
      <c r="AG31" s="201">
        <v>0</v>
      </c>
      <c r="AH31" s="201">
        <v>0</v>
      </c>
      <c r="AI31" s="201">
        <v>0</v>
      </c>
      <c r="AJ31" s="201">
        <v>0</v>
      </c>
      <c r="AK31" s="201">
        <v>0</v>
      </c>
      <c r="AL31" s="201">
        <v>1.13777125899616e-5</v>
      </c>
      <c r="AM31" s="201">
        <v>0</v>
      </c>
      <c r="AN31" s="201">
        <v>0</v>
      </c>
      <c r="AO31" s="201">
        <v>0.000264650252033124</v>
      </c>
      <c r="AP31" s="201">
        <v>0</v>
      </c>
      <c r="AQ31" s="201">
        <v>0.000348080706358016</v>
      </c>
      <c r="AR31" s="201">
        <v>0.00166168516369786</v>
      </c>
      <c r="AS31" s="201">
        <v>0</v>
      </c>
      <c r="AT31" s="201">
        <v>0</v>
      </c>
      <c r="AU31" s="201">
        <v>4.22948763076359e-5</v>
      </c>
      <c r="AV31" s="201">
        <v>3.45815320570159e-6</v>
      </c>
      <c r="AW31" s="201">
        <v>7.31334649592216e-6</v>
      </c>
      <c r="AX31" s="201">
        <v>2.11648658380444e-7</v>
      </c>
      <c r="AY31" s="201">
        <v>4.5185265527461e-5</v>
      </c>
      <c r="AZ31" s="201">
        <v>3.47260308857326e-5</v>
      </c>
      <c r="BA31" s="201">
        <v>1.56870355118984e-5</v>
      </c>
      <c r="BB31" s="204">
        <v>0</v>
      </c>
    </row>
    <row r="32" spans="1:54">
      <c r="A32" s="86" t="s">
        <v>195</v>
      </c>
      <c r="B32" s="200" t="s">
        <v>196</v>
      </c>
      <c r="C32" s="201">
        <v>1.9640489063214e-5</v>
      </c>
      <c r="D32" s="201">
        <v>0.000136800710518367</v>
      </c>
      <c r="E32" s="201">
        <v>0.000257456816166927</v>
      </c>
      <c r="F32" s="201">
        <v>0</v>
      </c>
      <c r="G32" s="201">
        <v>0</v>
      </c>
      <c r="H32" s="201">
        <v>0.00330835869732785</v>
      </c>
      <c r="I32" s="201">
        <v>0.0040410385873155</v>
      </c>
      <c r="J32" s="201">
        <v>0.00148002241344451</v>
      </c>
      <c r="K32" s="201">
        <v>0</v>
      </c>
      <c r="L32" s="201">
        <v>0</v>
      </c>
      <c r="M32" s="201">
        <v>0</v>
      </c>
      <c r="N32" s="201">
        <v>0</v>
      </c>
      <c r="O32" s="201">
        <v>0</v>
      </c>
      <c r="P32" s="201">
        <v>0</v>
      </c>
      <c r="Q32" s="201">
        <v>0</v>
      </c>
      <c r="R32" s="201">
        <v>0</v>
      </c>
      <c r="S32" s="201">
        <v>0</v>
      </c>
      <c r="T32" s="201">
        <v>0</v>
      </c>
      <c r="U32" s="201">
        <v>8.42653326778254e-5</v>
      </c>
      <c r="V32" s="201">
        <v>5.16054818869162e-5</v>
      </c>
      <c r="W32" s="201">
        <v>0</v>
      </c>
      <c r="X32" s="201">
        <v>0</v>
      </c>
      <c r="Y32" s="201">
        <v>0</v>
      </c>
      <c r="Z32" s="201">
        <v>0</v>
      </c>
      <c r="AA32" s="201">
        <v>0</v>
      </c>
      <c r="AB32" s="201">
        <v>0</v>
      </c>
      <c r="AC32" s="201">
        <v>0</v>
      </c>
      <c r="AD32" s="201">
        <v>0</v>
      </c>
      <c r="AE32" s="201">
        <v>6.05320345047244e-6</v>
      </c>
      <c r="AF32" s="201">
        <v>0</v>
      </c>
      <c r="AG32" s="201">
        <v>0</v>
      </c>
      <c r="AH32" s="201">
        <v>0</v>
      </c>
      <c r="AI32" s="201">
        <v>0</v>
      </c>
      <c r="AJ32" s="201">
        <v>0</v>
      </c>
      <c r="AK32" s="201">
        <v>0</v>
      </c>
      <c r="AL32" s="201">
        <v>4.61366637576995e-5</v>
      </c>
      <c r="AM32" s="201">
        <v>1.92438956839005e-6</v>
      </c>
      <c r="AN32" s="201">
        <v>0</v>
      </c>
      <c r="AO32" s="201">
        <v>0</v>
      </c>
      <c r="AP32" s="201">
        <v>8.82100432739834e-5</v>
      </c>
      <c r="AQ32" s="201">
        <v>0.00187271043454133</v>
      </c>
      <c r="AR32" s="201">
        <v>0.00697163570737593</v>
      </c>
      <c r="AS32" s="201">
        <v>1.89073561663704e-5</v>
      </c>
      <c r="AT32" s="201">
        <v>0</v>
      </c>
      <c r="AU32" s="201">
        <v>1.3078502488954e-6</v>
      </c>
      <c r="AV32" s="201">
        <v>0</v>
      </c>
      <c r="AW32" s="201">
        <v>1.69072441664834e-5</v>
      </c>
      <c r="AX32" s="201">
        <v>0</v>
      </c>
      <c r="AY32" s="201">
        <v>0.000865895313192458</v>
      </c>
      <c r="AZ32" s="201">
        <v>0.00054418569294131</v>
      </c>
      <c r="BA32" s="201">
        <v>6.49986944505e-5</v>
      </c>
      <c r="BB32" s="204">
        <v>0</v>
      </c>
    </row>
    <row r="33" spans="1:54">
      <c r="A33" s="86" t="s">
        <v>197</v>
      </c>
      <c r="B33" s="200" t="s">
        <v>198</v>
      </c>
      <c r="C33" s="201">
        <v>3.80426544054088e-5</v>
      </c>
      <c r="D33" s="201">
        <v>5.79953325211649e-5</v>
      </c>
      <c r="E33" s="201">
        <v>3.38155363901346e-5</v>
      </c>
      <c r="F33" s="201">
        <v>0</v>
      </c>
      <c r="G33" s="201">
        <v>0</v>
      </c>
      <c r="H33" s="201">
        <v>0.00020303866942911</v>
      </c>
      <c r="I33" s="201">
        <v>0.00152858947204628</v>
      </c>
      <c r="J33" s="201">
        <v>0.00248206550172043</v>
      </c>
      <c r="K33" s="201">
        <v>0</v>
      </c>
      <c r="L33" s="201">
        <v>0</v>
      </c>
      <c r="M33" s="201">
        <v>0</v>
      </c>
      <c r="N33" s="201">
        <v>0</v>
      </c>
      <c r="O33" s="201">
        <v>0</v>
      </c>
      <c r="P33" s="201">
        <v>0</v>
      </c>
      <c r="Q33" s="201">
        <v>0</v>
      </c>
      <c r="R33" s="201">
        <v>0</v>
      </c>
      <c r="S33" s="201">
        <v>0.00213349716724684</v>
      </c>
      <c r="T33" s="201">
        <v>0</v>
      </c>
      <c r="U33" s="201">
        <v>0.00094720200541239</v>
      </c>
      <c r="V33" s="201">
        <v>6.51087277979564e-6</v>
      </c>
      <c r="W33" s="201">
        <v>0</v>
      </c>
      <c r="X33" s="201">
        <v>0</v>
      </c>
      <c r="Y33" s="201">
        <v>0</v>
      </c>
      <c r="Z33" s="201">
        <v>0</v>
      </c>
      <c r="AA33" s="201">
        <v>0</v>
      </c>
      <c r="AB33" s="201">
        <v>0</v>
      </c>
      <c r="AC33" s="201">
        <v>0</v>
      </c>
      <c r="AD33" s="201">
        <v>0</v>
      </c>
      <c r="AE33" s="201">
        <v>0</v>
      </c>
      <c r="AF33" s="201">
        <v>0</v>
      </c>
      <c r="AG33" s="201">
        <v>0</v>
      </c>
      <c r="AH33" s="201">
        <v>0</v>
      </c>
      <c r="AI33" s="201">
        <v>0</v>
      </c>
      <c r="AJ33" s="201">
        <v>0</v>
      </c>
      <c r="AK33" s="201">
        <v>0</v>
      </c>
      <c r="AL33" s="201">
        <v>8.43933769513005e-7</v>
      </c>
      <c r="AM33" s="201">
        <v>0</v>
      </c>
      <c r="AN33" s="201">
        <v>0</v>
      </c>
      <c r="AO33" s="201">
        <v>0</v>
      </c>
      <c r="AP33" s="201">
        <v>0</v>
      </c>
      <c r="AQ33" s="201">
        <v>1.31960793305397e-5</v>
      </c>
      <c r="AR33" s="201">
        <v>0.000609678472048558</v>
      </c>
      <c r="AS33" s="201">
        <v>0</v>
      </c>
      <c r="AT33" s="201">
        <v>0</v>
      </c>
      <c r="AU33" s="201">
        <v>7.47897110200365e-7</v>
      </c>
      <c r="AV33" s="201">
        <v>0</v>
      </c>
      <c r="AW33" s="201">
        <v>8.56040183102203e-7</v>
      </c>
      <c r="AX33" s="201">
        <v>1.79824726204825e-7</v>
      </c>
      <c r="AY33" s="201">
        <v>3.06199185188949e-5</v>
      </c>
      <c r="AZ33" s="201">
        <v>1.13517583640703e-5</v>
      </c>
      <c r="BA33" s="201">
        <v>5.45294006942224e-6</v>
      </c>
      <c r="BB33" s="204">
        <v>0</v>
      </c>
    </row>
    <row r="34" spans="1:54">
      <c r="A34" s="86" t="s">
        <v>199</v>
      </c>
      <c r="B34" s="200" t="s">
        <v>200</v>
      </c>
      <c r="C34" s="201">
        <v>0</v>
      </c>
      <c r="D34" s="201">
        <v>0</v>
      </c>
      <c r="E34" s="201">
        <v>0</v>
      </c>
      <c r="F34" s="201">
        <v>0</v>
      </c>
      <c r="G34" s="201">
        <v>0</v>
      </c>
      <c r="H34" s="201">
        <v>0.000309137431228725</v>
      </c>
      <c r="I34" s="201">
        <v>6.85851152521128e-7</v>
      </c>
      <c r="J34" s="201">
        <v>0.024438399760838</v>
      </c>
      <c r="K34" s="201">
        <v>0</v>
      </c>
      <c r="L34" s="201">
        <v>0</v>
      </c>
      <c r="M34" s="201">
        <v>0</v>
      </c>
      <c r="N34" s="201">
        <v>0</v>
      </c>
      <c r="O34" s="201">
        <v>0</v>
      </c>
      <c r="P34" s="201">
        <v>0</v>
      </c>
      <c r="Q34" s="201">
        <v>0</v>
      </c>
      <c r="R34" s="201">
        <v>0</v>
      </c>
      <c r="S34" s="201">
        <v>0</v>
      </c>
      <c r="T34" s="201">
        <v>0</v>
      </c>
      <c r="U34" s="201">
        <v>0</v>
      </c>
      <c r="V34" s="201">
        <v>0</v>
      </c>
      <c r="W34" s="201">
        <v>0</v>
      </c>
      <c r="X34" s="201">
        <v>0</v>
      </c>
      <c r="Y34" s="201">
        <v>0</v>
      </c>
      <c r="Z34" s="201">
        <v>0</v>
      </c>
      <c r="AA34" s="201">
        <v>0</v>
      </c>
      <c r="AB34" s="201">
        <v>0</v>
      </c>
      <c r="AC34" s="201">
        <v>0</v>
      </c>
      <c r="AD34" s="201">
        <v>0</v>
      </c>
      <c r="AE34" s="201">
        <v>0</v>
      </c>
      <c r="AF34" s="201">
        <v>0</v>
      </c>
      <c r="AG34" s="201">
        <v>0</v>
      </c>
      <c r="AH34" s="201">
        <v>0</v>
      </c>
      <c r="AI34" s="201">
        <v>0</v>
      </c>
      <c r="AJ34" s="201">
        <v>0</v>
      </c>
      <c r="AK34" s="201">
        <v>0</v>
      </c>
      <c r="AL34" s="201">
        <v>1.69034250013616e-6</v>
      </c>
      <c r="AM34" s="201">
        <v>3.65302743989507e-6</v>
      </c>
      <c r="AN34" s="201">
        <v>0</v>
      </c>
      <c r="AO34" s="201">
        <v>4.28054515975599e-5</v>
      </c>
      <c r="AP34" s="201">
        <v>0</v>
      </c>
      <c r="AQ34" s="201">
        <v>0.00189103036802586</v>
      </c>
      <c r="AR34" s="201">
        <v>0.0188816647396632</v>
      </c>
      <c r="AS34" s="201">
        <v>0</v>
      </c>
      <c r="AT34" s="201">
        <v>0</v>
      </c>
      <c r="AU34" s="201">
        <v>2.272341852463e-5</v>
      </c>
      <c r="AV34" s="201">
        <v>0</v>
      </c>
      <c r="AW34" s="201">
        <v>5.29240230849309e-7</v>
      </c>
      <c r="AX34" s="201">
        <v>1.0601336544791e-7</v>
      </c>
      <c r="AY34" s="201">
        <v>3.25361213855576e-5</v>
      </c>
      <c r="AZ34" s="201">
        <v>7.87208917428343e-5</v>
      </c>
      <c r="BA34" s="201">
        <v>1.95352258882403e-5</v>
      </c>
      <c r="BB34" s="204">
        <v>0</v>
      </c>
    </row>
    <row r="35" spans="1:54">
      <c r="A35" s="86" t="s">
        <v>201</v>
      </c>
      <c r="B35" s="200" t="s">
        <v>202</v>
      </c>
      <c r="C35" s="201">
        <v>0</v>
      </c>
      <c r="D35" s="201">
        <v>0</v>
      </c>
      <c r="E35" s="201">
        <v>0</v>
      </c>
      <c r="F35" s="201">
        <v>0</v>
      </c>
      <c r="G35" s="201">
        <v>0</v>
      </c>
      <c r="H35" s="201">
        <v>0</v>
      </c>
      <c r="I35" s="201">
        <v>0</v>
      </c>
      <c r="J35" s="201">
        <v>0</v>
      </c>
      <c r="K35" s="201">
        <v>0.00386058941750081</v>
      </c>
      <c r="L35" s="201">
        <v>0</v>
      </c>
      <c r="M35" s="201">
        <v>0</v>
      </c>
      <c r="N35" s="201">
        <v>0</v>
      </c>
      <c r="O35" s="201">
        <v>0</v>
      </c>
      <c r="P35" s="201">
        <v>0</v>
      </c>
      <c r="Q35" s="201">
        <v>0</v>
      </c>
      <c r="R35" s="201">
        <v>0</v>
      </c>
      <c r="S35" s="201">
        <v>0</v>
      </c>
      <c r="T35" s="201">
        <v>0</v>
      </c>
      <c r="U35" s="201">
        <v>0</v>
      </c>
      <c r="V35" s="201">
        <v>0</v>
      </c>
      <c r="W35" s="201">
        <v>0</v>
      </c>
      <c r="X35" s="201">
        <v>0</v>
      </c>
      <c r="Y35" s="201">
        <v>0</v>
      </c>
      <c r="Z35" s="201">
        <v>0</v>
      </c>
      <c r="AA35" s="201">
        <v>0</v>
      </c>
      <c r="AB35" s="201">
        <v>0</v>
      </c>
      <c r="AC35" s="201">
        <v>0</v>
      </c>
      <c r="AD35" s="201">
        <v>0</v>
      </c>
      <c r="AE35" s="201">
        <v>0</v>
      </c>
      <c r="AF35" s="201">
        <v>0</v>
      </c>
      <c r="AG35" s="201">
        <v>0</v>
      </c>
      <c r="AH35" s="201">
        <v>0</v>
      </c>
      <c r="AI35" s="201">
        <v>0</v>
      </c>
      <c r="AJ35" s="201">
        <v>0</v>
      </c>
      <c r="AK35" s="201">
        <v>0</v>
      </c>
      <c r="AL35" s="201">
        <v>0</v>
      </c>
      <c r="AM35" s="201">
        <v>0</v>
      </c>
      <c r="AN35" s="201">
        <v>0</v>
      </c>
      <c r="AO35" s="201">
        <v>0</v>
      </c>
      <c r="AP35" s="201">
        <v>0</v>
      </c>
      <c r="AQ35" s="201">
        <v>0</v>
      </c>
      <c r="AR35" s="201">
        <v>0</v>
      </c>
      <c r="AS35" s="201">
        <v>0</v>
      </c>
      <c r="AT35" s="201">
        <v>0</v>
      </c>
      <c r="AU35" s="201">
        <v>0</v>
      </c>
      <c r="AV35" s="201">
        <v>0</v>
      </c>
      <c r="AW35" s="201">
        <v>0</v>
      </c>
      <c r="AX35" s="201">
        <v>0</v>
      </c>
      <c r="AY35" s="201">
        <v>0</v>
      </c>
      <c r="AZ35" s="201">
        <v>0</v>
      </c>
      <c r="BA35" s="201">
        <v>0</v>
      </c>
      <c r="BB35" s="204">
        <v>0</v>
      </c>
    </row>
    <row r="36" spans="1:54">
      <c r="A36" s="86" t="s">
        <v>203</v>
      </c>
      <c r="B36" s="200" t="s">
        <v>204</v>
      </c>
      <c r="C36" s="201">
        <v>0.000396081347413824</v>
      </c>
      <c r="D36" s="201">
        <v>3.13400120748324e-5</v>
      </c>
      <c r="E36" s="201">
        <v>1.69618355142325e-5</v>
      </c>
      <c r="F36" s="201">
        <v>0</v>
      </c>
      <c r="G36" s="201">
        <v>0.00533620955102243</v>
      </c>
      <c r="H36" s="201">
        <v>0</v>
      </c>
      <c r="I36" s="201">
        <v>0.00050003243428454</v>
      </c>
      <c r="J36" s="201">
        <v>0</v>
      </c>
      <c r="K36" s="201">
        <v>0</v>
      </c>
      <c r="L36" s="201">
        <v>0.151462741148218</v>
      </c>
      <c r="M36" s="201">
        <v>0.135407844169464</v>
      </c>
      <c r="N36" s="201">
        <v>0.0591205116756284</v>
      </c>
      <c r="O36" s="201">
        <v>0</v>
      </c>
      <c r="P36" s="201">
        <v>0.000756092005600411</v>
      </c>
      <c r="Q36" s="201">
        <v>0</v>
      </c>
      <c r="R36" s="201">
        <v>0</v>
      </c>
      <c r="S36" s="201">
        <v>0</v>
      </c>
      <c r="T36" s="201">
        <v>0</v>
      </c>
      <c r="U36" s="201">
        <v>0.000458954274558982</v>
      </c>
      <c r="V36" s="201">
        <v>0.00310800338477</v>
      </c>
      <c r="W36" s="201">
        <v>0.00792282903464974</v>
      </c>
      <c r="X36" s="201">
        <v>0.000178181907871805</v>
      </c>
      <c r="Y36" s="201">
        <v>0</v>
      </c>
      <c r="Z36" s="201">
        <v>0.000354783708673978</v>
      </c>
      <c r="AA36" s="201">
        <v>0</v>
      </c>
      <c r="AB36" s="201">
        <v>9.96791897277739e-5</v>
      </c>
      <c r="AC36" s="201">
        <v>3.47845977747127e-5</v>
      </c>
      <c r="AD36" s="201">
        <v>1.1686024825586e-5</v>
      </c>
      <c r="AE36" s="201">
        <v>0.0118331869788821</v>
      </c>
      <c r="AF36" s="201">
        <v>0.00105655440628814</v>
      </c>
      <c r="AG36" s="201">
        <v>0.017859281699378</v>
      </c>
      <c r="AH36" s="201">
        <v>5.21458810865313e-6</v>
      </c>
      <c r="AI36" s="201">
        <v>4.29288521095689e-5</v>
      </c>
      <c r="AJ36" s="201">
        <v>9.71159790386826e-5</v>
      </c>
      <c r="AK36" s="201">
        <v>0.000431419004551082</v>
      </c>
      <c r="AL36" s="201">
        <v>1.16063801571297e-5</v>
      </c>
      <c r="AM36" s="201">
        <v>0.000133800427733411</v>
      </c>
      <c r="AN36" s="201">
        <v>0.000364979778899376</v>
      </c>
      <c r="AO36" s="201">
        <v>0</v>
      </c>
      <c r="AP36" s="201">
        <v>0</v>
      </c>
      <c r="AQ36" s="201">
        <v>0.00556816635161451</v>
      </c>
      <c r="AR36" s="201">
        <v>0.000683984996865236</v>
      </c>
      <c r="AS36" s="201">
        <v>0</v>
      </c>
      <c r="AT36" s="201">
        <v>4.35335466764726e-6</v>
      </c>
      <c r="AU36" s="201">
        <v>0</v>
      </c>
      <c r="AV36" s="201">
        <v>0</v>
      </c>
      <c r="AW36" s="201">
        <v>6.71099024598031e-6</v>
      </c>
      <c r="AX36" s="201">
        <v>4.81756311949168e-6</v>
      </c>
      <c r="AY36" s="201">
        <v>8.59444537467419e-5</v>
      </c>
      <c r="AZ36" s="201">
        <v>2.96556073151115e-5</v>
      </c>
      <c r="BA36" s="201">
        <v>0.00302505160968763</v>
      </c>
      <c r="BB36" s="204">
        <v>0</v>
      </c>
    </row>
    <row r="37" spans="1:54">
      <c r="A37" s="86" t="s">
        <v>205</v>
      </c>
      <c r="B37" s="200" t="s">
        <v>206</v>
      </c>
      <c r="C37" s="201">
        <v>0</v>
      </c>
      <c r="D37" s="201">
        <v>1.20656374500264e-6</v>
      </c>
      <c r="E37" s="201">
        <v>0</v>
      </c>
      <c r="F37" s="201">
        <v>0.000432924103831003</v>
      </c>
      <c r="G37" s="201">
        <v>4.51089321442486e-5</v>
      </c>
      <c r="H37" s="201">
        <v>1.97565916881403e-5</v>
      </c>
      <c r="I37" s="201">
        <v>2.84723809904236e-5</v>
      </c>
      <c r="J37" s="201">
        <v>0</v>
      </c>
      <c r="K37" s="201">
        <v>0</v>
      </c>
      <c r="L37" s="201">
        <v>0.00013116047802441</v>
      </c>
      <c r="M37" s="201">
        <v>0.0190085249329041</v>
      </c>
      <c r="N37" s="201">
        <v>0</v>
      </c>
      <c r="O37" s="201">
        <v>0</v>
      </c>
      <c r="P37" s="201">
        <v>0</v>
      </c>
      <c r="Q37" s="201">
        <v>0</v>
      </c>
      <c r="R37" s="201">
        <v>0</v>
      </c>
      <c r="S37" s="201">
        <v>0</v>
      </c>
      <c r="T37" s="201">
        <v>0</v>
      </c>
      <c r="U37" s="201">
        <v>3.26661138941773e-5</v>
      </c>
      <c r="V37" s="201">
        <v>0</v>
      </c>
      <c r="W37" s="201">
        <v>0</v>
      </c>
      <c r="X37" s="201">
        <v>0.000172233483956314</v>
      </c>
      <c r="Y37" s="201">
        <v>0</v>
      </c>
      <c r="Z37" s="201">
        <v>0.000337830822434176</v>
      </c>
      <c r="AA37" s="201">
        <v>0</v>
      </c>
      <c r="AB37" s="201">
        <v>2.72385528689943e-6</v>
      </c>
      <c r="AC37" s="201">
        <v>5.37605998270021e-6</v>
      </c>
      <c r="AD37" s="201">
        <v>0</v>
      </c>
      <c r="AE37" s="201">
        <v>0</v>
      </c>
      <c r="AF37" s="201">
        <v>0</v>
      </c>
      <c r="AG37" s="201">
        <v>0</v>
      </c>
      <c r="AH37" s="201">
        <v>4.70216556867566e-6</v>
      </c>
      <c r="AI37" s="201">
        <v>0.000198963339005416</v>
      </c>
      <c r="AJ37" s="201">
        <v>0.00119375198051766</v>
      </c>
      <c r="AK37" s="201">
        <v>3.16005882589813e-5</v>
      </c>
      <c r="AL37" s="201">
        <v>0.000175663235778616</v>
      </c>
      <c r="AM37" s="201">
        <v>0.000562841853600723</v>
      </c>
      <c r="AN37" s="201">
        <v>0.000228984852672374</v>
      </c>
      <c r="AO37" s="201">
        <v>0.00683421783857858</v>
      </c>
      <c r="AP37" s="201">
        <v>0.00129516032848673</v>
      </c>
      <c r="AQ37" s="201">
        <v>0.00213720902672921</v>
      </c>
      <c r="AR37" s="201">
        <v>0.000896752758410517</v>
      </c>
      <c r="AS37" s="201">
        <v>0.000124493656876051</v>
      </c>
      <c r="AT37" s="201">
        <v>0.000217914840450125</v>
      </c>
      <c r="AU37" s="201">
        <v>0.000742089170735993</v>
      </c>
      <c r="AV37" s="201">
        <v>4.03636272777809e-5</v>
      </c>
      <c r="AW37" s="201">
        <v>0.000285124192218319</v>
      </c>
      <c r="AX37" s="201">
        <v>0.000911331302510767</v>
      </c>
      <c r="AY37" s="201">
        <v>0.00123618935724308</v>
      </c>
      <c r="AZ37" s="201">
        <v>8.9016087415993e-5</v>
      </c>
      <c r="BA37" s="201">
        <v>0.00518140562203749</v>
      </c>
      <c r="BB37" s="204">
        <v>0</v>
      </c>
    </row>
    <row r="38" spans="1:54">
      <c r="A38" s="86" t="s">
        <v>207</v>
      </c>
      <c r="B38" s="200" t="s">
        <v>208</v>
      </c>
      <c r="C38" s="201">
        <v>0</v>
      </c>
      <c r="D38" s="201">
        <v>0</v>
      </c>
      <c r="E38" s="201">
        <v>0</v>
      </c>
      <c r="F38" s="201">
        <v>0</v>
      </c>
      <c r="G38" s="201">
        <v>0</v>
      </c>
      <c r="H38" s="201">
        <v>2.29098438424194e-6</v>
      </c>
      <c r="I38" s="201">
        <v>7.3587870877938e-6</v>
      </c>
      <c r="J38" s="201">
        <v>0</v>
      </c>
      <c r="K38" s="201">
        <v>0</v>
      </c>
      <c r="L38" s="201">
        <v>0</v>
      </c>
      <c r="M38" s="201">
        <v>0</v>
      </c>
      <c r="N38" s="201">
        <v>0.0269898228075837</v>
      </c>
      <c r="O38" s="201">
        <v>0</v>
      </c>
      <c r="P38" s="201">
        <v>9.16524551835699e-5</v>
      </c>
      <c r="Q38" s="201">
        <v>0</v>
      </c>
      <c r="R38" s="201">
        <v>0</v>
      </c>
      <c r="S38" s="201">
        <v>0</v>
      </c>
      <c r="T38" s="201">
        <v>0</v>
      </c>
      <c r="U38" s="201">
        <v>2.49183494448312e-6</v>
      </c>
      <c r="V38" s="201">
        <v>0</v>
      </c>
      <c r="W38" s="201">
        <v>0</v>
      </c>
      <c r="X38" s="201">
        <v>0</v>
      </c>
      <c r="Y38" s="201">
        <v>0</v>
      </c>
      <c r="Z38" s="201">
        <v>4.26278427994256e-5</v>
      </c>
      <c r="AA38" s="201">
        <v>0</v>
      </c>
      <c r="AB38" s="201">
        <v>0</v>
      </c>
      <c r="AC38" s="201">
        <v>0</v>
      </c>
      <c r="AD38" s="201">
        <v>1.19889737372673e-6</v>
      </c>
      <c r="AE38" s="201">
        <v>1.04728112832886e-5</v>
      </c>
      <c r="AF38" s="201">
        <v>0</v>
      </c>
      <c r="AG38" s="201">
        <v>3.71875908804852e-5</v>
      </c>
      <c r="AH38" s="201">
        <v>0</v>
      </c>
      <c r="AI38" s="201">
        <v>5.07884995969239e-5</v>
      </c>
      <c r="AJ38" s="201">
        <v>0</v>
      </c>
      <c r="AK38" s="201">
        <v>3.88379979848973e-6</v>
      </c>
      <c r="AL38" s="201">
        <v>0</v>
      </c>
      <c r="AM38" s="201">
        <v>0</v>
      </c>
      <c r="AN38" s="201">
        <v>0</v>
      </c>
      <c r="AO38" s="201">
        <v>0</v>
      </c>
      <c r="AP38" s="201">
        <v>0</v>
      </c>
      <c r="AQ38" s="201">
        <v>2.60535216249765e-6</v>
      </c>
      <c r="AR38" s="201">
        <v>0</v>
      </c>
      <c r="AS38" s="201">
        <v>0</v>
      </c>
      <c r="AT38" s="201">
        <v>8.80281521040891e-6</v>
      </c>
      <c r="AU38" s="201">
        <v>0</v>
      </c>
      <c r="AV38" s="201">
        <v>0</v>
      </c>
      <c r="AW38" s="201">
        <v>0</v>
      </c>
      <c r="AX38" s="201">
        <v>4.18208861421462e-5</v>
      </c>
      <c r="AY38" s="201">
        <v>2.71153848505379e-6</v>
      </c>
      <c r="AZ38" s="201">
        <v>0</v>
      </c>
      <c r="BA38" s="201">
        <v>0</v>
      </c>
      <c r="BB38" s="204">
        <v>0</v>
      </c>
    </row>
    <row r="39" spans="1:54">
      <c r="A39" s="86" t="s">
        <v>209</v>
      </c>
      <c r="B39" s="200" t="s">
        <v>210</v>
      </c>
      <c r="C39" s="201">
        <v>0.000230329173369207</v>
      </c>
      <c r="D39" s="201">
        <v>0.000792499325114168</v>
      </c>
      <c r="E39" s="201">
        <v>0.000345940992245728</v>
      </c>
      <c r="F39" s="201">
        <v>0</v>
      </c>
      <c r="G39" s="201">
        <v>5.71036668214792e-5</v>
      </c>
      <c r="H39" s="201">
        <v>6.33300921838819e-5</v>
      </c>
      <c r="I39" s="201">
        <v>0.000249682719969643</v>
      </c>
      <c r="J39" s="201">
        <v>0.000641590594302917</v>
      </c>
      <c r="K39" s="201">
        <v>0</v>
      </c>
      <c r="L39" s="201">
        <v>0.000166738209325676</v>
      </c>
      <c r="M39" s="201">
        <v>0</v>
      </c>
      <c r="N39" s="201">
        <v>0</v>
      </c>
      <c r="O39" s="201">
        <v>0.0472553146564511</v>
      </c>
      <c r="P39" s="201">
        <v>0.00169377033738776</v>
      </c>
      <c r="Q39" s="201">
        <v>0</v>
      </c>
      <c r="R39" s="201">
        <v>0</v>
      </c>
      <c r="S39" s="201">
        <v>0</v>
      </c>
      <c r="T39" s="201">
        <v>7.53076157459342e-5</v>
      </c>
      <c r="U39" s="201">
        <v>0.000173144670295431</v>
      </c>
      <c r="V39" s="201">
        <v>0</v>
      </c>
      <c r="W39" s="201">
        <v>0</v>
      </c>
      <c r="X39" s="201">
        <v>0.000189626814171859</v>
      </c>
      <c r="Y39" s="201">
        <v>4.55255582929362e-5</v>
      </c>
      <c r="Z39" s="201">
        <v>0.000792675626120795</v>
      </c>
      <c r="AA39" s="201">
        <v>0</v>
      </c>
      <c r="AB39" s="201">
        <v>1.55002723687951e-5</v>
      </c>
      <c r="AC39" s="201">
        <v>0.000855774211508008</v>
      </c>
      <c r="AD39" s="201">
        <v>0.000499134156373686</v>
      </c>
      <c r="AE39" s="201">
        <v>0.000283848301704213</v>
      </c>
      <c r="AF39" s="201">
        <v>0.00129600667084358</v>
      </c>
      <c r="AG39" s="201">
        <v>0.0339568834004161</v>
      </c>
      <c r="AH39" s="201">
        <v>0</v>
      </c>
      <c r="AI39" s="201">
        <v>0.000284791363701376</v>
      </c>
      <c r="AJ39" s="201">
        <v>2.5216369701374e-5</v>
      </c>
      <c r="AK39" s="201">
        <v>0.0050033501437692</v>
      </c>
      <c r="AL39" s="201">
        <v>0.000609715811655678</v>
      </c>
      <c r="AM39" s="201">
        <v>0</v>
      </c>
      <c r="AN39" s="201">
        <v>0</v>
      </c>
      <c r="AO39" s="201">
        <v>0</v>
      </c>
      <c r="AP39" s="201">
        <v>0.000338063490835928</v>
      </c>
      <c r="AQ39" s="201">
        <v>0</v>
      </c>
      <c r="AR39" s="201">
        <v>0</v>
      </c>
      <c r="AS39" s="201">
        <v>0</v>
      </c>
      <c r="AT39" s="201">
        <v>4.75043431902985e-5</v>
      </c>
      <c r="AU39" s="201">
        <v>0</v>
      </c>
      <c r="AV39" s="201">
        <v>0.000126414134242253</v>
      </c>
      <c r="AW39" s="201">
        <v>0</v>
      </c>
      <c r="AX39" s="201">
        <v>2.83050813797846e-5</v>
      </c>
      <c r="AY39" s="201">
        <v>3.00949865287697e-5</v>
      </c>
      <c r="AZ39" s="201">
        <v>0</v>
      </c>
      <c r="BA39" s="201">
        <v>0.000386299873630609</v>
      </c>
      <c r="BB39" s="204">
        <v>0</v>
      </c>
    </row>
    <row r="40" spans="1:54">
      <c r="A40" s="86" t="s">
        <v>211</v>
      </c>
      <c r="B40" s="200" t="s">
        <v>212</v>
      </c>
      <c r="C40" s="201">
        <v>0</v>
      </c>
      <c r="D40" s="201">
        <v>0</v>
      </c>
      <c r="E40" s="201">
        <v>0</v>
      </c>
      <c r="F40" s="201">
        <v>0</v>
      </c>
      <c r="G40" s="201">
        <v>0</v>
      </c>
      <c r="H40" s="201">
        <v>0</v>
      </c>
      <c r="I40" s="201">
        <v>0</v>
      </c>
      <c r="J40" s="201">
        <v>0</v>
      </c>
      <c r="K40" s="201">
        <v>0</v>
      </c>
      <c r="L40" s="201">
        <v>0</v>
      </c>
      <c r="M40" s="201">
        <v>0</v>
      </c>
      <c r="N40" s="201">
        <v>0</v>
      </c>
      <c r="O40" s="201">
        <v>0</v>
      </c>
      <c r="P40" s="201">
        <v>0.0173227148974034</v>
      </c>
      <c r="Q40" s="201">
        <v>0</v>
      </c>
      <c r="R40" s="201">
        <v>0</v>
      </c>
      <c r="S40" s="201">
        <v>0</v>
      </c>
      <c r="T40" s="201">
        <v>0.000109461569227129</v>
      </c>
      <c r="U40" s="201">
        <v>0</v>
      </c>
      <c r="V40" s="201">
        <v>0</v>
      </c>
      <c r="W40" s="201">
        <v>0</v>
      </c>
      <c r="X40" s="201">
        <v>0</v>
      </c>
      <c r="Y40" s="201">
        <v>0</v>
      </c>
      <c r="Z40" s="201">
        <v>0</v>
      </c>
      <c r="AA40" s="201">
        <v>0</v>
      </c>
      <c r="AB40" s="201">
        <v>0</v>
      </c>
      <c r="AC40" s="201">
        <v>0</v>
      </c>
      <c r="AD40" s="201">
        <v>0</v>
      </c>
      <c r="AE40" s="201">
        <v>0</v>
      </c>
      <c r="AF40" s="201">
        <v>0</v>
      </c>
      <c r="AG40" s="201">
        <v>0</v>
      </c>
      <c r="AH40" s="201">
        <v>0</v>
      </c>
      <c r="AI40" s="201">
        <v>0</v>
      </c>
      <c r="AJ40" s="201">
        <v>0</v>
      </c>
      <c r="AK40" s="201">
        <v>0</v>
      </c>
      <c r="AL40" s="201">
        <v>0</v>
      </c>
      <c r="AM40" s="201">
        <v>0</v>
      </c>
      <c r="AN40" s="201">
        <v>0</v>
      </c>
      <c r="AO40" s="201">
        <v>0</v>
      </c>
      <c r="AP40" s="201">
        <v>0</v>
      </c>
      <c r="AQ40" s="201">
        <v>0</v>
      </c>
      <c r="AR40" s="201">
        <v>0</v>
      </c>
      <c r="AS40" s="201">
        <v>0</v>
      </c>
      <c r="AT40" s="201">
        <v>0</v>
      </c>
      <c r="AU40" s="201">
        <v>0</v>
      </c>
      <c r="AV40" s="201">
        <v>0</v>
      </c>
      <c r="AW40" s="201">
        <v>0</v>
      </c>
      <c r="AX40" s="201">
        <v>0</v>
      </c>
      <c r="AY40" s="201">
        <v>0</v>
      </c>
      <c r="AZ40" s="201">
        <v>0</v>
      </c>
      <c r="BA40" s="201">
        <v>0</v>
      </c>
      <c r="BB40" s="204">
        <v>0</v>
      </c>
    </row>
    <row r="41" spans="1:54">
      <c r="A41" s="86" t="s">
        <v>213</v>
      </c>
      <c r="B41" s="200" t="s">
        <v>214</v>
      </c>
      <c r="C41" s="201">
        <v>0.00046942404883618</v>
      </c>
      <c r="D41" s="201">
        <v>0.000383712972204925</v>
      </c>
      <c r="E41" s="201">
        <v>0.000842584761650067</v>
      </c>
      <c r="F41" s="201">
        <v>8.84688316213085e-5</v>
      </c>
      <c r="G41" s="201">
        <v>5.49490914160705e-5</v>
      </c>
      <c r="H41" s="201">
        <v>0.00756179678777813</v>
      </c>
      <c r="I41" s="201">
        <v>0.00704600718067837</v>
      </c>
      <c r="J41" s="201">
        <v>0.00253223498070224</v>
      </c>
      <c r="K41" s="201">
        <v>0.0352130299373574</v>
      </c>
      <c r="L41" s="201">
        <v>0.00601188650697509</v>
      </c>
      <c r="M41" s="201">
        <v>0.00200645899446461</v>
      </c>
      <c r="N41" s="201">
        <v>0.00908135034408858</v>
      </c>
      <c r="O41" s="201">
        <v>0.0210431364828777</v>
      </c>
      <c r="P41" s="201">
        <v>0.0359681162249318</v>
      </c>
      <c r="Q41" s="201">
        <v>0.0383251113678371</v>
      </c>
      <c r="R41" s="201">
        <v>0.000225705193806924</v>
      </c>
      <c r="S41" s="201">
        <v>0.000757849771560364</v>
      </c>
      <c r="T41" s="201">
        <v>0.00047368245123199</v>
      </c>
      <c r="U41" s="201">
        <v>0.00741751405420687</v>
      </c>
      <c r="V41" s="201">
        <v>0.0179067906812214</v>
      </c>
      <c r="W41" s="201">
        <v>0.00966403129279512</v>
      </c>
      <c r="X41" s="201">
        <v>0.0147479657786627</v>
      </c>
      <c r="Y41" s="201">
        <v>0.000179174447414751</v>
      </c>
      <c r="Z41" s="201">
        <v>0.00647025211803917</v>
      </c>
      <c r="AA41" s="201">
        <v>0.00617136202623884</v>
      </c>
      <c r="AB41" s="201">
        <v>0.00251219730428499</v>
      </c>
      <c r="AC41" s="201">
        <v>0.000513694711846692</v>
      </c>
      <c r="AD41" s="201">
        <v>0.00144975927718264</v>
      </c>
      <c r="AE41" s="201">
        <v>0.00455247421746662</v>
      </c>
      <c r="AF41" s="201">
        <v>0.000713166642780309</v>
      </c>
      <c r="AG41" s="201">
        <v>0.00653501404783804</v>
      </c>
      <c r="AH41" s="201">
        <v>6.67146122382659e-5</v>
      </c>
      <c r="AI41" s="201">
        <v>6.37465481048264e-5</v>
      </c>
      <c r="AJ41" s="201">
        <v>0.000609354402125653</v>
      </c>
      <c r="AK41" s="201">
        <v>0.00019584073032074</v>
      </c>
      <c r="AL41" s="201">
        <v>0.00299495550125903</v>
      </c>
      <c r="AM41" s="201">
        <v>0.00032667511178172</v>
      </c>
      <c r="AN41" s="201">
        <v>0.000814316345867822</v>
      </c>
      <c r="AO41" s="201">
        <v>0.000358388334990934</v>
      </c>
      <c r="AP41" s="201">
        <v>0.00182369373745927</v>
      </c>
      <c r="AQ41" s="201">
        <v>0.00250455339389699</v>
      </c>
      <c r="AR41" s="201">
        <v>0.00307716717950214</v>
      </c>
      <c r="AS41" s="201">
        <v>6.30389988982938e-5</v>
      </c>
      <c r="AT41" s="201">
        <v>0.00182742725339247</v>
      </c>
      <c r="AU41" s="201">
        <v>0.00114760522379966</v>
      </c>
      <c r="AV41" s="201">
        <v>0.0001556470103737</v>
      </c>
      <c r="AW41" s="201">
        <v>0.0019782846303056</v>
      </c>
      <c r="AX41" s="201">
        <v>0.0033654257122413</v>
      </c>
      <c r="AY41" s="201">
        <v>0.000878332167769231</v>
      </c>
      <c r="AZ41" s="201">
        <v>0.00159690733295487</v>
      </c>
      <c r="BA41" s="201">
        <v>0.00160428670097558</v>
      </c>
      <c r="BB41" s="204">
        <v>0</v>
      </c>
    </row>
    <row r="42" spans="1:54">
      <c r="A42" s="86" t="s">
        <v>215</v>
      </c>
      <c r="B42" s="200" t="s">
        <v>216</v>
      </c>
      <c r="C42" s="201">
        <v>0</v>
      </c>
      <c r="D42" s="201">
        <v>0</v>
      </c>
      <c r="E42" s="201">
        <v>1.00798937123837e-6</v>
      </c>
      <c r="F42" s="201">
        <v>3.09668663456654e-6</v>
      </c>
      <c r="G42" s="201">
        <v>0</v>
      </c>
      <c r="H42" s="201">
        <v>1.69303983027089e-5</v>
      </c>
      <c r="I42" s="201">
        <v>2.69404054623595e-5</v>
      </c>
      <c r="J42" s="201">
        <v>0.000388903723405915</v>
      </c>
      <c r="K42" s="201">
        <v>0</v>
      </c>
      <c r="L42" s="201">
        <v>1.70561811961543e-5</v>
      </c>
      <c r="M42" s="201">
        <v>9.49700654799266e-6</v>
      </c>
      <c r="N42" s="201">
        <v>1.26058994881926e-5</v>
      </c>
      <c r="O42" s="201">
        <v>6.25237379327625e-5</v>
      </c>
      <c r="P42" s="201">
        <v>8.48080008017346e-5</v>
      </c>
      <c r="Q42" s="201">
        <v>0.00542804900462596</v>
      </c>
      <c r="R42" s="201">
        <v>8.56212270208228e-7</v>
      </c>
      <c r="S42" s="201">
        <v>1.92183833257659e-5</v>
      </c>
      <c r="T42" s="201">
        <v>6.83344638174268e-7</v>
      </c>
      <c r="U42" s="201">
        <v>8.26661396412963e-6</v>
      </c>
      <c r="V42" s="201">
        <v>2.95087463562578e-5</v>
      </c>
      <c r="W42" s="201">
        <v>2.10263712872212e-5</v>
      </c>
      <c r="X42" s="201">
        <v>1.31505682601341e-5</v>
      </c>
      <c r="Y42" s="201">
        <v>1.26811757713242e-5</v>
      </c>
      <c r="Z42" s="201">
        <v>1.46783164386644e-5</v>
      </c>
      <c r="AA42" s="201">
        <v>6.03009099404032e-5</v>
      </c>
      <c r="AB42" s="201">
        <v>7.65193796939685e-6</v>
      </c>
      <c r="AC42" s="201">
        <v>8.90881887458452e-6</v>
      </c>
      <c r="AD42" s="201">
        <v>1.47442125527997e-5</v>
      </c>
      <c r="AE42" s="201">
        <v>1.61448912607192e-5</v>
      </c>
      <c r="AF42" s="201">
        <v>1.2649014648436e-5</v>
      </c>
      <c r="AG42" s="201">
        <v>3.18261005065139e-5</v>
      </c>
      <c r="AH42" s="201">
        <v>0</v>
      </c>
      <c r="AI42" s="201">
        <v>4.17217768548169e-6</v>
      </c>
      <c r="AJ42" s="201">
        <v>1.14964042057241e-5</v>
      </c>
      <c r="AK42" s="201">
        <v>4.26275290527436e-6</v>
      </c>
      <c r="AL42" s="201">
        <v>0.000662844009586969</v>
      </c>
      <c r="AM42" s="201">
        <v>1.39325794621006e-5</v>
      </c>
      <c r="AN42" s="201">
        <v>3.05717744835831e-6</v>
      </c>
      <c r="AO42" s="201">
        <v>0.000130374410493275</v>
      </c>
      <c r="AP42" s="201">
        <v>3.75444421832616e-5</v>
      </c>
      <c r="AQ42" s="201">
        <v>3.98717418316357e-6</v>
      </c>
      <c r="AR42" s="201">
        <v>2.19226302010531e-5</v>
      </c>
      <c r="AS42" s="201">
        <v>0.000208014048583645</v>
      </c>
      <c r="AT42" s="201">
        <v>0.000591405974381717</v>
      </c>
      <c r="AU42" s="201">
        <v>0.000209273607240526</v>
      </c>
      <c r="AV42" s="201">
        <v>2.88311769769412e-5</v>
      </c>
      <c r="AW42" s="201">
        <v>0.00128846221245302</v>
      </c>
      <c r="AX42" s="201">
        <v>0.00033316936279287</v>
      </c>
      <c r="AY42" s="201">
        <v>0.000111752818763256</v>
      </c>
      <c r="AZ42" s="201">
        <v>6.81470698058564e-6</v>
      </c>
      <c r="BA42" s="201">
        <v>0.000233444150212018</v>
      </c>
      <c r="BB42" s="204">
        <v>0</v>
      </c>
    </row>
    <row r="43" spans="1:54">
      <c r="A43" s="86" t="s">
        <v>217</v>
      </c>
      <c r="B43" s="200" t="s">
        <v>218</v>
      </c>
      <c r="C43" s="201">
        <v>0</v>
      </c>
      <c r="D43" s="201">
        <v>0</v>
      </c>
      <c r="E43" s="201">
        <v>0</v>
      </c>
      <c r="F43" s="201">
        <v>0</v>
      </c>
      <c r="G43" s="201">
        <v>0</v>
      </c>
      <c r="H43" s="201">
        <v>0</v>
      </c>
      <c r="I43" s="201">
        <v>0</v>
      </c>
      <c r="J43" s="201">
        <v>0</v>
      </c>
      <c r="K43" s="201">
        <v>0</v>
      </c>
      <c r="L43" s="201">
        <v>0</v>
      </c>
      <c r="M43" s="201">
        <v>0</v>
      </c>
      <c r="N43" s="201">
        <v>0</v>
      </c>
      <c r="O43" s="201">
        <v>0</v>
      </c>
      <c r="P43" s="201">
        <v>0</v>
      </c>
      <c r="Q43" s="201">
        <v>0</v>
      </c>
      <c r="R43" s="201">
        <v>0</v>
      </c>
      <c r="S43" s="201">
        <v>0</v>
      </c>
      <c r="T43" s="201">
        <v>0</v>
      </c>
      <c r="U43" s="201">
        <v>0</v>
      </c>
      <c r="V43" s="201">
        <v>0</v>
      </c>
      <c r="W43" s="201">
        <v>0</v>
      </c>
      <c r="X43" s="201">
        <v>0</v>
      </c>
      <c r="Y43" s="201">
        <v>0</v>
      </c>
      <c r="Z43" s="201">
        <v>0</v>
      </c>
      <c r="AA43" s="201">
        <v>0</v>
      </c>
      <c r="AB43" s="201">
        <v>0</v>
      </c>
      <c r="AC43" s="201">
        <v>0</v>
      </c>
      <c r="AD43" s="201">
        <v>0</v>
      </c>
      <c r="AE43" s="201">
        <v>0</v>
      </c>
      <c r="AF43" s="201">
        <v>0</v>
      </c>
      <c r="AG43" s="201">
        <v>0</v>
      </c>
      <c r="AH43" s="201">
        <v>0</v>
      </c>
      <c r="AI43" s="201">
        <v>0</v>
      </c>
      <c r="AJ43" s="201">
        <v>0</v>
      </c>
      <c r="AK43" s="201">
        <v>0</v>
      </c>
      <c r="AL43" s="201">
        <v>0</v>
      </c>
      <c r="AM43" s="201">
        <v>0</v>
      </c>
      <c r="AN43" s="201">
        <v>0</v>
      </c>
      <c r="AO43" s="201">
        <v>0.0160474656226562</v>
      </c>
      <c r="AP43" s="201">
        <v>0</v>
      </c>
      <c r="AQ43" s="201">
        <v>0</v>
      </c>
      <c r="AR43" s="201">
        <v>0</v>
      </c>
      <c r="AS43" s="201">
        <v>0</v>
      </c>
      <c r="AT43" s="201">
        <v>0</v>
      </c>
      <c r="AU43" s="201">
        <v>0</v>
      </c>
      <c r="AV43" s="201">
        <v>0</v>
      </c>
      <c r="AW43" s="201">
        <v>0</v>
      </c>
      <c r="AX43" s="201">
        <v>0</v>
      </c>
      <c r="AY43" s="201">
        <v>1.75528130677549e-5</v>
      </c>
      <c r="AZ43" s="201">
        <v>0</v>
      </c>
      <c r="BA43" s="201">
        <v>0</v>
      </c>
      <c r="BB43" s="204">
        <v>0</v>
      </c>
    </row>
    <row r="44" spans="1:54">
      <c r="A44" s="86" t="s">
        <v>219</v>
      </c>
      <c r="B44" s="200" t="s">
        <v>220</v>
      </c>
      <c r="C44" s="201">
        <v>0</v>
      </c>
      <c r="D44" s="201">
        <v>0</v>
      </c>
      <c r="E44" s="201">
        <v>0</v>
      </c>
      <c r="F44" s="201">
        <v>0</v>
      </c>
      <c r="G44" s="201">
        <v>0</v>
      </c>
      <c r="H44" s="201">
        <v>0</v>
      </c>
      <c r="I44" s="201">
        <v>0</v>
      </c>
      <c r="J44" s="201">
        <v>0</v>
      </c>
      <c r="K44" s="201">
        <v>0</v>
      </c>
      <c r="L44" s="201">
        <v>0</v>
      </c>
      <c r="M44" s="201">
        <v>0</v>
      </c>
      <c r="N44" s="201">
        <v>0</v>
      </c>
      <c r="O44" s="201">
        <v>0</v>
      </c>
      <c r="P44" s="201">
        <v>0</v>
      </c>
      <c r="Q44" s="201">
        <v>0</v>
      </c>
      <c r="R44" s="201">
        <v>0</v>
      </c>
      <c r="S44" s="201">
        <v>0</v>
      </c>
      <c r="T44" s="201">
        <v>0</v>
      </c>
      <c r="U44" s="201">
        <v>0</v>
      </c>
      <c r="V44" s="201">
        <v>0</v>
      </c>
      <c r="W44" s="201">
        <v>0</v>
      </c>
      <c r="X44" s="201">
        <v>0</v>
      </c>
      <c r="Y44" s="201">
        <v>0</v>
      </c>
      <c r="Z44" s="201">
        <v>0</v>
      </c>
      <c r="AA44" s="201">
        <v>0</v>
      </c>
      <c r="AB44" s="201">
        <v>0</v>
      </c>
      <c r="AC44" s="201">
        <v>0</v>
      </c>
      <c r="AD44" s="201">
        <v>0</v>
      </c>
      <c r="AE44" s="201">
        <v>0</v>
      </c>
      <c r="AF44" s="201">
        <v>0</v>
      </c>
      <c r="AG44" s="201">
        <v>0</v>
      </c>
      <c r="AH44" s="201">
        <v>0</v>
      </c>
      <c r="AI44" s="201">
        <v>0</v>
      </c>
      <c r="AJ44" s="201">
        <v>0</v>
      </c>
      <c r="AK44" s="201">
        <v>0</v>
      </c>
      <c r="AL44" s="201">
        <v>0</v>
      </c>
      <c r="AM44" s="201">
        <v>0</v>
      </c>
      <c r="AN44" s="201">
        <v>0</v>
      </c>
      <c r="AO44" s="201">
        <v>0</v>
      </c>
      <c r="AP44" s="201">
        <v>0</v>
      </c>
      <c r="AQ44" s="201">
        <v>0</v>
      </c>
      <c r="AR44" s="201">
        <v>0</v>
      </c>
      <c r="AS44" s="201">
        <v>0</v>
      </c>
      <c r="AT44" s="201">
        <v>0</v>
      </c>
      <c r="AU44" s="201">
        <v>0</v>
      </c>
      <c r="AV44" s="201">
        <v>0</v>
      </c>
      <c r="AW44" s="201">
        <v>0</v>
      </c>
      <c r="AX44" s="201">
        <v>0</v>
      </c>
      <c r="AY44" s="201">
        <v>0</v>
      </c>
      <c r="AZ44" s="201">
        <v>0</v>
      </c>
      <c r="BA44" s="201">
        <v>0</v>
      </c>
      <c r="BB44" s="204">
        <v>0</v>
      </c>
    </row>
    <row r="45" spans="1:54">
      <c r="A45" s="86" t="s">
        <v>221</v>
      </c>
      <c r="B45" s="200" t="s">
        <v>222</v>
      </c>
      <c r="C45" s="201">
        <v>0</v>
      </c>
      <c r="D45" s="201">
        <v>0</v>
      </c>
      <c r="E45" s="201">
        <v>0</v>
      </c>
      <c r="F45" s="201">
        <v>0</v>
      </c>
      <c r="G45" s="201">
        <v>0</v>
      </c>
      <c r="H45" s="201">
        <v>0</v>
      </c>
      <c r="I45" s="201">
        <v>0</v>
      </c>
      <c r="J45" s="201">
        <v>0</v>
      </c>
      <c r="K45" s="201">
        <v>0</v>
      </c>
      <c r="L45" s="201">
        <v>0</v>
      </c>
      <c r="M45" s="201">
        <v>0</v>
      </c>
      <c r="N45" s="201">
        <v>0</v>
      </c>
      <c r="O45" s="201">
        <v>0</v>
      </c>
      <c r="P45" s="201">
        <v>0</v>
      </c>
      <c r="Q45" s="201">
        <v>0</v>
      </c>
      <c r="R45" s="201">
        <v>0</v>
      </c>
      <c r="S45" s="201">
        <v>0</v>
      </c>
      <c r="T45" s="201">
        <v>0</v>
      </c>
      <c r="U45" s="201">
        <v>0</v>
      </c>
      <c r="V45" s="201">
        <v>0</v>
      </c>
      <c r="W45" s="201">
        <v>0</v>
      </c>
      <c r="X45" s="201">
        <v>0</v>
      </c>
      <c r="Y45" s="201">
        <v>0</v>
      </c>
      <c r="Z45" s="201">
        <v>0</v>
      </c>
      <c r="AA45" s="201">
        <v>0</v>
      </c>
      <c r="AB45" s="201">
        <v>0</v>
      </c>
      <c r="AC45" s="201">
        <v>0</v>
      </c>
      <c r="AD45" s="201">
        <v>0</v>
      </c>
      <c r="AE45" s="201">
        <v>0</v>
      </c>
      <c r="AF45" s="201">
        <v>0</v>
      </c>
      <c r="AG45" s="201">
        <v>0</v>
      </c>
      <c r="AH45" s="201">
        <v>0</v>
      </c>
      <c r="AI45" s="201">
        <v>0</v>
      </c>
      <c r="AJ45" s="201">
        <v>0</v>
      </c>
      <c r="AK45" s="201">
        <v>0</v>
      </c>
      <c r="AL45" s="201">
        <v>0</v>
      </c>
      <c r="AM45" s="201">
        <v>0</v>
      </c>
      <c r="AN45" s="201">
        <v>0</v>
      </c>
      <c r="AO45" s="201">
        <v>0</v>
      </c>
      <c r="AP45" s="201">
        <v>0</v>
      </c>
      <c r="AQ45" s="201">
        <v>0</v>
      </c>
      <c r="AR45" s="201">
        <v>0</v>
      </c>
      <c r="AS45" s="201">
        <v>0</v>
      </c>
      <c r="AT45" s="201">
        <v>0</v>
      </c>
      <c r="AU45" s="201">
        <v>0</v>
      </c>
      <c r="AV45" s="201">
        <v>0</v>
      </c>
      <c r="AW45" s="201">
        <v>0</v>
      </c>
      <c r="AX45" s="201">
        <v>0</v>
      </c>
      <c r="AY45" s="201">
        <v>0</v>
      </c>
      <c r="AZ45" s="201">
        <v>0</v>
      </c>
      <c r="BA45" s="201">
        <v>0</v>
      </c>
      <c r="BB45" s="204">
        <v>0</v>
      </c>
    </row>
    <row r="46" spans="1:54">
      <c r="A46" s="86" t="s">
        <v>223</v>
      </c>
      <c r="B46" s="200" t="s">
        <v>224</v>
      </c>
      <c r="C46" s="201">
        <v>0</v>
      </c>
      <c r="D46" s="201">
        <v>0</v>
      </c>
      <c r="E46" s="201">
        <v>0</v>
      </c>
      <c r="F46" s="201">
        <v>0.00696695063902617</v>
      </c>
      <c r="G46" s="201">
        <v>0.00256406280346499</v>
      </c>
      <c r="H46" s="201">
        <v>0.00014164262642637</v>
      </c>
      <c r="I46" s="201">
        <v>4.70439942571444e-5</v>
      </c>
      <c r="J46" s="201">
        <v>0.000160343090539864</v>
      </c>
      <c r="K46" s="201">
        <v>0</v>
      </c>
      <c r="L46" s="201">
        <v>0.000163715420549006</v>
      </c>
      <c r="M46" s="201">
        <v>0</v>
      </c>
      <c r="N46" s="201">
        <v>0</v>
      </c>
      <c r="O46" s="201">
        <v>0.000304814449256854</v>
      </c>
      <c r="P46" s="201">
        <v>0.00212948356126863</v>
      </c>
      <c r="Q46" s="201">
        <v>0</v>
      </c>
      <c r="R46" s="201">
        <v>0.000129050723374504</v>
      </c>
      <c r="S46" s="201">
        <v>0</v>
      </c>
      <c r="T46" s="201">
        <v>0.000540200305128879</v>
      </c>
      <c r="U46" s="201">
        <v>3.92084775067161e-5</v>
      </c>
      <c r="V46" s="201">
        <v>5.67527937736537e-6</v>
      </c>
      <c r="W46" s="201">
        <v>2.38217626165784e-5</v>
      </c>
      <c r="X46" s="201">
        <v>0.000433223821171052</v>
      </c>
      <c r="Y46" s="201">
        <v>0.000722219789626282</v>
      </c>
      <c r="Z46" s="201">
        <v>2.74161928263135e-5</v>
      </c>
      <c r="AA46" s="201">
        <v>0</v>
      </c>
      <c r="AB46" s="201">
        <v>3.80227194397877e-6</v>
      </c>
      <c r="AC46" s="201">
        <v>3.26496033395636e-5</v>
      </c>
      <c r="AD46" s="201">
        <v>9.84523626135904e-7</v>
      </c>
      <c r="AE46" s="201">
        <v>2.29140761213171e-6</v>
      </c>
      <c r="AF46" s="201">
        <v>6.62306993477992e-6</v>
      </c>
      <c r="AG46" s="201">
        <v>2.68988311511535e-6</v>
      </c>
      <c r="AH46" s="201">
        <v>1.384869298952e-5</v>
      </c>
      <c r="AI46" s="201">
        <v>1.72310475874519e-8</v>
      </c>
      <c r="AJ46" s="201">
        <v>0.00015902438467308</v>
      </c>
      <c r="AK46" s="201">
        <v>0.000207348264875407</v>
      </c>
      <c r="AL46" s="201">
        <v>0.000101378925612122</v>
      </c>
      <c r="AM46" s="201">
        <v>9.07030712246509e-8</v>
      </c>
      <c r="AN46" s="201">
        <v>0.00885623656267038</v>
      </c>
      <c r="AO46" s="201">
        <v>0</v>
      </c>
      <c r="AP46" s="201">
        <v>0.000569411871522204</v>
      </c>
      <c r="AQ46" s="201">
        <v>0</v>
      </c>
      <c r="AR46" s="201">
        <v>0</v>
      </c>
      <c r="AS46" s="201">
        <v>0</v>
      </c>
      <c r="AT46" s="201">
        <v>0</v>
      </c>
      <c r="AU46" s="201">
        <v>0</v>
      </c>
      <c r="AV46" s="201">
        <v>0</v>
      </c>
      <c r="AW46" s="201">
        <v>6.30384162462218e-7</v>
      </c>
      <c r="AX46" s="201">
        <v>8.42239093612826e-6</v>
      </c>
      <c r="AY46" s="201">
        <v>0</v>
      </c>
      <c r="AZ46" s="201">
        <v>0</v>
      </c>
      <c r="BA46" s="201">
        <v>0</v>
      </c>
      <c r="BB46" s="204">
        <v>0</v>
      </c>
    </row>
    <row r="47" spans="1:54">
      <c r="A47" s="86" t="s">
        <v>225</v>
      </c>
      <c r="B47" s="200" t="s">
        <v>226</v>
      </c>
      <c r="C47" s="201">
        <v>0</v>
      </c>
      <c r="D47" s="201">
        <v>0</v>
      </c>
      <c r="E47" s="201">
        <v>0</v>
      </c>
      <c r="F47" s="201">
        <v>0</v>
      </c>
      <c r="G47" s="201">
        <v>0</v>
      </c>
      <c r="H47" s="201">
        <v>0</v>
      </c>
      <c r="I47" s="201">
        <v>0</v>
      </c>
      <c r="J47" s="201">
        <v>0</v>
      </c>
      <c r="K47" s="201">
        <v>0</v>
      </c>
      <c r="L47" s="201">
        <v>0</v>
      </c>
      <c r="M47" s="201">
        <v>0</v>
      </c>
      <c r="N47" s="201">
        <v>0</v>
      </c>
      <c r="O47" s="201">
        <v>0</v>
      </c>
      <c r="P47" s="201">
        <v>0</v>
      </c>
      <c r="Q47" s="201">
        <v>0</v>
      </c>
      <c r="R47" s="201">
        <v>0</v>
      </c>
      <c r="S47" s="201">
        <v>0</v>
      </c>
      <c r="T47" s="201">
        <v>0</v>
      </c>
      <c r="U47" s="201">
        <v>0</v>
      </c>
      <c r="V47" s="201">
        <v>0</v>
      </c>
      <c r="W47" s="201">
        <v>0</v>
      </c>
      <c r="X47" s="201">
        <v>0</v>
      </c>
      <c r="Y47" s="201">
        <v>0</v>
      </c>
      <c r="Z47" s="201">
        <v>0</v>
      </c>
      <c r="AA47" s="201">
        <v>0</v>
      </c>
      <c r="AB47" s="201">
        <v>0</v>
      </c>
      <c r="AC47" s="201">
        <v>0</v>
      </c>
      <c r="AD47" s="201">
        <v>0</v>
      </c>
      <c r="AE47" s="201">
        <v>0</v>
      </c>
      <c r="AF47" s="201">
        <v>0</v>
      </c>
      <c r="AG47" s="201">
        <v>0</v>
      </c>
      <c r="AH47" s="201">
        <v>0</v>
      </c>
      <c r="AI47" s="201">
        <v>0</v>
      </c>
      <c r="AJ47" s="201">
        <v>0</v>
      </c>
      <c r="AK47" s="201">
        <v>0</v>
      </c>
      <c r="AL47" s="201">
        <v>0</v>
      </c>
      <c r="AM47" s="201">
        <v>0</v>
      </c>
      <c r="AN47" s="201">
        <v>0</v>
      </c>
      <c r="AO47" s="201">
        <v>0</v>
      </c>
      <c r="AP47" s="201">
        <v>0</v>
      </c>
      <c r="AQ47" s="201">
        <v>0</v>
      </c>
      <c r="AR47" s="201">
        <v>0</v>
      </c>
      <c r="AS47" s="201">
        <v>0</v>
      </c>
      <c r="AT47" s="201">
        <v>0</v>
      </c>
      <c r="AU47" s="201">
        <v>0</v>
      </c>
      <c r="AV47" s="201">
        <v>0</v>
      </c>
      <c r="AW47" s="201">
        <v>0</v>
      </c>
      <c r="AX47" s="201">
        <v>0</v>
      </c>
      <c r="AY47" s="201">
        <v>0</v>
      </c>
      <c r="AZ47" s="201">
        <v>0</v>
      </c>
      <c r="BA47" s="201">
        <v>0</v>
      </c>
      <c r="BB47" s="204">
        <v>0</v>
      </c>
    </row>
    <row r="48" spans="1:54">
      <c r="A48" s="86" t="s">
        <v>227</v>
      </c>
      <c r="B48" s="200" t="s">
        <v>228</v>
      </c>
      <c r="C48" s="201">
        <v>0.00227357229191193</v>
      </c>
      <c r="D48" s="201">
        <v>0.00243259542274845</v>
      </c>
      <c r="E48" s="201">
        <v>0.00117405757271348</v>
      </c>
      <c r="F48" s="201">
        <v>0</v>
      </c>
      <c r="G48" s="201">
        <v>0.000396324343187907</v>
      </c>
      <c r="H48" s="201">
        <v>8.88867040080418e-5</v>
      </c>
      <c r="I48" s="201">
        <v>0.00064967614768592</v>
      </c>
      <c r="J48" s="201">
        <v>0.000282639339517131</v>
      </c>
      <c r="K48" s="201">
        <v>0.000203195564607129</v>
      </c>
      <c r="L48" s="201">
        <v>0.00122165443620467</v>
      </c>
      <c r="M48" s="201">
        <v>0</v>
      </c>
      <c r="N48" s="201">
        <v>0.000451295526802394</v>
      </c>
      <c r="O48" s="201">
        <v>0</v>
      </c>
      <c r="P48" s="201">
        <v>0.00498344568810898</v>
      </c>
      <c r="Q48" s="201">
        <v>0</v>
      </c>
      <c r="R48" s="201">
        <v>0.229918504912412</v>
      </c>
      <c r="S48" s="201">
        <v>0</v>
      </c>
      <c r="T48" s="201">
        <v>0.00254479126198422</v>
      </c>
      <c r="U48" s="201">
        <v>0.000407630573526699</v>
      </c>
      <c r="V48" s="201">
        <v>1.83386436555494e-5</v>
      </c>
      <c r="W48" s="201">
        <v>0.00161068579722969</v>
      </c>
      <c r="X48" s="201">
        <v>0.00862173192159426</v>
      </c>
      <c r="Y48" s="201">
        <v>0.00569422745250552</v>
      </c>
      <c r="Z48" s="201">
        <v>0.000568818420100202</v>
      </c>
      <c r="AA48" s="201">
        <v>1.77325719208408e-6</v>
      </c>
      <c r="AB48" s="201">
        <v>0.00074136169835932</v>
      </c>
      <c r="AC48" s="201">
        <v>0.00031683035900044</v>
      </c>
      <c r="AD48" s="201">
        <v>7.33402372553068e-5</v>
      </c>
      <c r="AE48" s="201">
        <v>0.000791327124348764</v>
      </c>
      <c r="AF48" s="201">
        <v>3.98861321138989e-5</v>
      </c>
      <c r="AG48" s="201">
        <v>0.000154969308888835</v>
      </c>
      <c r="AH48" s="201">
        <v>0.0010998439032764</v>
      </c>
      <c r="AI48" s="201">
        <v>0.00020356996300023</v>
      </c>
      <c r="AJ48" s="201">
        <v>0.000988991989897101</v>
      </c>
      <c r="AK48" s="201">
        <v>0.00131472060770525</v>
      </c>
      <c r="AL48" s="201">
        <v>0.00212872971011396</v>
      </c>
      <c r="AM48" s="201">
        <v>0.00546458558182229</v>
      </c>
      <c r="AN48" s="201">
        <v>0.00165948107052323</v>
      </c>
      <c r="AO48" s="201">
        <v>0</v>
      </c>
      <c r="AP48" s="201">
        <v>0.000438954227235277</v>
      </c>
      <c r="AQ48" s="201">
        <v>0.000483070241055544</v>
      </c>
      <c r="AR48" s="201">
        <v>0.00214766796735436</v>
      </c>
      <c r="AS48" s="201">
        <v>0</v>
      </c>
      <c r="AT48" s="201">
        <v>9.25405221109339e-6</v>
      </c>
      <c r="AU48" s="201">
        <v>0</v>
      </c>
      <c r="AV48" s="201">
        <v>7.3571010094105e-7</v>
      </c>
      <c r="AW48" s="201">
        <v>0.00020598407346624</v>
      </c>
      <c r="AX48" s="201">
        <v>0.00014456138800813</v>
      </c>
      <c r="AY48" s="201">
        <v>0.000250950908504869</v>
      </c>
      <c r="AZ48" s="201">
        <v>5.12664358522285e-5</v>
      </c>
      <c r="BA48" s="201">
        <v>0.000182309023520712</v>
      </c>
      <c r="BB48" s="204">
        <v>0</v>
      </c>
    </row>
    <row r="49" spans="1:54">
      <c r="A49" s="86" t="s">
        <v>229</v>
      </c>
      <c r="B49" s="200" t="s">
        <v>230</v>
      </c>
      <c r="C49" s="201">
        <v>0.000227173131522793</v>
      </c>
      <c r="D49" s="201">
        <v>0.00052379200715858</v>
      </c>
      <c r="E49" s="201">
        <v>0.000100657066138239</v>
      </c>
      <c r="F49" s="201">
        <v>0</v>
      </c>
      <c r="G49" s="201">
        <v>0.000165291614080608</v>
      </c>
      <c r="H49" s="201">
        <v>0.000410998552884203</v>
      </c>
      <c r="I49" s="201">
        <v>9.65164727037031e-5</v>
      </c>
      <c r="J49" s="201">
        <v>0.000580817865661088</v>
      </c>
      <c r="K49" s="201">
        <v>0</v>
      </c>
      <c r="L49" s="201">
        <v>0</v>
      </c>
      <c r="M49" s="201">
        <v>0</v>
      </c>
      <c r="N49" s="201">
        <v>0</v>
      </c>
      <c r="O49" s="201">
        <v>0.00374489141883373</v>
      </c>
      <c r="P49" s="201">
        <v>5.79459645640244e-5</v>
      </c>
      <c r="Q49" s="201">
        <v>0</v>
      </c>
      <c r="R49" s="201">
        <v>0.0701938178144171</v>
      </c>
      <c r="S49" s="201">
        <v>0.00203183188361323</v>
      </c>
      <c r="T49" s="201">
        <v>0.000183354411919616</v>
      </c>
      <c r="U49" s="201">
        <v>0.000386493556964142</v>
      </c>
      <c r="V49" s="201">
        <v>0.00411605043436571</v>
      </c>
      <c r="W49" s="201">
        <v>0</v>
      </c>
      <c r="X49" s="201">
        <v>1.20193945010114e-5</v>
      </c>
      <c r="Y49" s="201">
        <v>3.40819592105228e-6</v>
      </c>
      <c r="Z49" s="201">
        <v>0.000380829596855261</v>
      </c>
      <c r="AA49" s="201">
        <v>0</v>
      </c>
      <c r="AB49" s="201">
        <v>8.2657803187415e-6</v>
      </c>
      <c r="AC49" s="201">
        <v>5.49973238809363e-6</v>
      </c>
      <c r="AD49" s="201">
        <v>2.4404098906161e-5</v>
      </c>
      <c r="AE49" s="201">
        <v>1.91914251839992e-5</v>
      </c>
      <c r="AF49" s="201">
        <v>4.75261385619009e-6</v>
      </c>
      <c r="AG49" s="201">
        <v>2.70345740063667e-5</v>
      </c>
      <c r="AH49" s="201">
        <v>4.67894646484723e-5</v>
      </c>
      <c r="AI49" s="201">
        <v>2.32255181900055e-5</v>
      </c>
      <c r="AJ49" s="201">
        <v>0.000787130974004672</v>
      </c>
      <c r="AK49" s="201">
        <v>0.00104156869002068</v>
      </c>
      <c r="AL49" s="201">
        <v>0.00111763991426934</v>
      </c>
      <c r="AM49" s="201">
        <v>0.00502406471030233</v>
      </c>
      <c r="AN49" s="201">
        <v>0.000714856001842418</v>
      </c>
      <c r="AO49" s="201">
        <v>0.00101882504831134</v>
      </c>
      <c r="AP49" s="201">
        <v>0.000858372477594124</v>
      </c>
      <c r="AQ49" s="201">
        <v>0.00131493818110662</v>
      </c>
      <c r="AR49" s="201">
        <v>0.000198659236930126</v>
      </c>
      <c r="AS49" s="201">
        <v>0.000903060934687559</v>
      </c>
      <c r="AT49" s="201">
        <v>0.000565496819371232</v>
      </c>
      <c r="AU49" s="201">
        <v>0.000309564687301515</v>
      </c>
      <c r="AV49" s="201">
        <v>4.31677901426749e-5</v>
      </c>
      <c r="AW49" s="201">
        <v>0.00110508784949883</v>
      </c>
      <c r="AX49" s="201">
        <v>0.00177741878798893</v>
      </c>
      <c r="AY49" s="201">
        <v>0.000732618969434255</v>
      </c>
      <c r="AZ49" s="201">
        <v>0.000466733680695051</v>
      </c>
      <c r="BA49" s="201">
        <v>0.000560768999044187</v>
      </c>
      <c r="BB49" s="204">
        <v>0</v>
      </c>
    </row>
    <row r="50" spans="1:54">
      <c r="A50" s="86" t="s">
        <v>231</v>
      </c>
      <c r="B50" s="200" t="s">
        <v>232</v>
      </c>
      <c r="C50" s="201">
        <v>0.00273529437854338</v>
      </c>
      <c r="D50" s="201">
        <v>0.00371203200441699</v>
      </c>
      <c r="E50" s="201">
        <v>0.000773857250545788</v>
      </c>
      <c r="F50" s="201">
        <v>0</v>
      </c>
      <c r="G50" s="201">
        <v>0.00147459219920319</v>
      </c>
      <c r="H50" s="201">
        <v>2.52027143660256e-6</v>
      </c>
      <c r="I50" s="201">
        <v>0.00147542944725948</v>
      </c>
      <c r="J50" s="201">
        <v>0.00122969696806156</v>
      </c>
      <c r="K50" s="201">
        <v>0</v>
      </c>
      <c r="L50" s="201">
        <v>0.00161776261384955</v>
      </c>
      <c r="M50" s="201">
        <v>0</v>
      </c>
      <c r="N50" s="201">
        <v>0.00244490002700633</v>
      </c>
      <c r="O50" s="201">
        <v>0</v>
      </c>
      <c r="P50" s="201">
        <v>0.0134952635286944</v>
      </c>
      <c r="Q50" s="201">
        <v>0.000278408701392217</v>
      </c>
      <c r="R50" s="201">
        <v>0</v>
      </c>
      <c r="S50" s="201">
        <v>0.000123055042082902</v>
      </c>
      <c r="T50" s="201">
        <v>0.0717699281153963</v>
      </c>
      <c r="U50" s="201">
        <v>0.0273288372338833</v>
      </c>
      <c r="V50" s="201">
        <v>0.00328323337562094</v>
      </c>
      <c r="W50" s="201">
        <v>0.00352243109946196</v>
      </c>
      <c r="X50" s="201">
        <v>0.0111732113014737</v>
      </c>
      <c r="Y50" s="201">
        <v>0.00429775569186415</v>
      </c>
      <c r="Z50" s="201">
        <v>0.0019101233051404</v>
      </c>
      <c r="AA50" s="201">
        <v>0</v>
      </c>
      <c r="AB50" s="201">
        <v>0.00138595357920408</v>
      </c>
      <c r="AC50" s="201">
        <v>6.1654607199014e-5</v>
      </c>
      <c r="AD50" s="201">
        <v>2.86478044632177e-5</v>
      </c>
      <c r="AE50" s="201">
        <v>8.32405762260535e-5</v>
      </c>
      <c r="AF50" s="201">
        <v>0.00234254703247311</v>
      </c>
      <c r="AG50" s="201">
        <v>0.00164933442803602</v>
      </c>
      <c r="AH50" s="201">
        <v>0.00127791336963187</v>
      </c>
      <c r="AI50" s="201">
        <v>0.000197420694008786</v>
      </c>
      <c r="AJ50" s="201">
        <v>0.00712808627856263</v>
      </c>
      <c r="AK50" s="201">
        <v>0</v>
      </c>
      <c r="AL50" s="201">
        <v>0.000221379776438642</v>
      </c>
      <c r="AM50" s="201">
        <v>0</v>
      </c>
      <c r="AN50" s="201">
        <v>0</v>
      </c>
      <c r="AO50" s="201">
        <v>0</v>
      </c>
      <c r="AP50" s="201">
        <v>0</v>
      </c>
      <c r="AQ50" s="201">
        <v>0</v>
      </c>
      <c r="AR50" s="201">
        <v>0</v>
      </c>
      <c r="AS50" s="201">
        <v>0</v>
      </c>
      <c r="AT50" s="201">
        <v>0</v>
      </c>
      <c r="AU50" s="201">
        <v>0</v>
      </c>
      <c r="AV50" s="201">
        <v>0</v>
      </c>
      <c r="AW50" s="201">
        <v>9.46085608351965e-6</v>
      </c>
      <c r="AX50" s="201">
        <v>0</v>
      </c>
      <c r="AY50" s="201">
        <v>0.000131487665969828</v>
      </c>
      <c r="AZ50" s="201">
        <v>0.00143577280372418</v>
      </c>
      <c r="BA50" s="201">
        <v>0.000957755056193533</v>
      </c>
      <c r="BB50" s="204">
        <v>0</v>
      </c>
    </row>
    <row r="51" spans="1:54">
      <c r="A51" s="86" t="s">
        <v>233</v>
      </c>
      <c r="B51" s="200" t="s">
        <v>234</v>
      </c>
      <c r="C51" s="201">
        <v>0.00412946324906296</v>
      </c>
      <c r="D51" s="201">
        <v>0.00215429138617558</v>
      </c>
      <c r="E51" s="201">
        <v>0.000647684459682649</v>
      </c>
      <c r="F51" s="201">
        <v>0</v>
      </c>
      <c r="G51" s="201">
        <v>0</v>
      </c>
      <c r="H51" s="201">
        <v>0</v>
      </c>
      <c r="I51" s="201">
        <v>4.40350549935584e-7</v>
      </c>
      <c r="J51" s="201">
        <v>0</v>
      </c>
      <c r="K51" s="201">
        <v>0</v>
      </c>
      <c r="L51" s="201">
        <v>0</v>
      </c>
      <c r="M51" s="201">
        <v>0</v>
      </c>
      <c r="N51" s="201">
        <v>0</v>
      </c>
      <c r="O51" s="201">
        <v>0</v>
      </c>
      <c r="P51" s="201">
        <v>0</v>
      </c>
      <c r="Q51" s="201">
        <v>0</v>
      </c>
      <c r="R51" s="201">
        <v>0</v>
      </c>
      <c r="S51" s="201">
        <v>0</v>
      </c>
      <c r="T51" s="201">
        <v>0.00100267954660598</v>
      </c>
      <c r="U51" s="201">
        <v>2.47793783955415e-5</v>
      </c>
      <c r="V51" s="201">
        <v>0</v>
      </c>
      <c r="W51" s="201">
        <v>0</v>
      </c>
      <c r="X51" s="201">
        <v>0</v>
      </c>
      <c r="Y51" s="201">
        <v>0</v>
      </c>
      <c r="Z51" s="201">
        <v>0</v>
      </c>
      <c r="AA51" s="201">
        <v>0</v>
      </c>
      <c r="AB51" s="201">
        <v>0</v>
      </c>
      <c r="AC51" s="201">
        <v>0</v>
      </c>
      <c r="AD51" s="201">
        <v>0</v>
      </c>
      <c r="AE51" s="201">
        <v>0</v>
      </c>
      <c r="AF51" s="201">
        <v>0</v>
      </c>
      <c r="AG51" s="201">
        <v>0</v>
      </c>
      <c r="AH51" s="201">
        <v>0</v>
      </c>
      <c r="AI51" s="201">
        <v>0</v>
      </c>
      <c r="AJ51" s="201">
        <v>0</v>
      </c>
      <c r="AK51" s="201">
        <v>0</v>
      </c>
      <c r="AL51" s="201">
        <v>0</v>
      </c>
      <c r="AM51" s="201">
        <v>0</v>
      </c>
      <c r="AN51" s="201">
        <v>0</v>
      </c>
      <c r="AO51" s="201">
        <v>0</v>
      </c>
      <c r="AP51" s="201">
        <v>0</v>
      </c>
      <c r="AQ51" s="201">
        <v>0</v>
      </c>
      <c r="AR51" s="201">
        <v>0</v>
      </c>
      <c r="AS51" s="201">
        <v>0</v>
      </c>
      <c r="AT51" s="201">
        <v>0</v>
      </c>
      <c r="AU51" s="201">
        <v>0</v>
      </c>
      <c r="AV51" s="201">
        <v>0</v>
      </c>
      <c r="AW51" s="201">
        <v>0</v>
      </c>
      <c r="AX51" s="201">
        <v>0</v>
      </c>
      <c r="AY51" s="201">
        <v>1.65471574345491e-7</v>
      </c>
      <c r="AZ51" s="201">
        <v>0</v>
      </c>
      <c r="BA51" s="201">
        <v>0</v>
      </c>
      <c r="BB51" s="204">
        <v>0</v>
      </c>
    </row>
    <row r="52" spans="1:54">
      <c r="A52" s="86" t="s">
        <v>235</v>
      </c>
      <c r="B52" s="200" t="s">
        <v>236</v>
      </c>
      <c r="C52" s="201">
        <v>0</v>
      </c>
      <c r="D52" s="201">
        <v>0</v>
      </c>
      <c r="E52" s="201">
        <v>0</v>
      </c>
      <c r="F52" s="201">
        <v>0</v>
      </c>
      <c r="G52" s="201">
        <v>0</v>
      </c>
      <c r="H52" s="201">
        <v>0.000446199647239246</v>
      </c>
      <c r="I52" s="201">
        <v>0.000273731146545926</v>
      </c>
      <c r="J52" s="201">
        <v>0.000105437432039083</v>
      </c>
      <c r="K52" s="201">
        <v>0</v>
      </c>
      <c r="L52" s="201">
        <v>0.0047536376342809</v>
      </c>
      <c r="M52" s="201">
        <v>0.000493410703902874</v>
      </c>
      <c r="N52" s="201">
        <v>0.0037607088819809</v>
      </c>
      <c r="O52" s="201">
        <v>0</v>
      </c>
      <c r="P52" s="201">
        <v>0.00311559491290966</v>
      </c>
      <c r="Q52" s="201">
        <v>0</v>
      </c>
      <c r="R52" s="201">
        <v>0</v>
      </c>
      <c r="S52" s="201">
        <v>0.00660016517581179</v>
      </c>
      <c r="T52" s="201">
        <v>0.0615133759234187</v>
      </c>
      <c r="U52" s="201">
        <v>0.0421916831419191</v>
      </c>
      <c r="V52" s="201">
        <v>0.0155442936355102</v>
      </c>
      <c r="W52" s="201">
        <v>0.00939406445779478</v>
      </c>
      <c r="X52" s="201">
        <v>0</v>
      </c>
      <c r="Y52" s="201">
        <v>0.00141430748633216</v>
      </c>
      <c r="Z52" s="201">
        <v>0.00116693406136179</v>
      </c>
      <c r="AA52" s="201">
        <v>0</v>
      </c>
      <c r="AB52" s="201">
        <v>0.000353292306279852</v>
      </c>
      <c r="AC52" s="201">
        <v>9.96813398045048e-6</v>
      </c>
      <c r="AD52" s="201">
        <v>3.7063314257198e-5</v>
      </c>
      <c r="AE52" s="201">
        <v>0</v>
      </c>
      <c r="AF52" s="201">
        <v>5.0293076783326e-6</v>
      </c>
      <c r="AG52" s="201">
        <v>0.000769781653163309</v>
      </c>
      <c r="AH52" s="201">
        <v>0</v>
      </c>
      <c r="AI52" s="201">
        <v>6.5677521830959e-7</v>
      </c>
      <c r="AJ52" s="201">
        <v>0.000528238759326969</v>
      </c>
      <c r="AK52" s="201">
        <v>0</v>
      </c>
      <c r="AL52" s="201">
        <v>1.07610517003048e-5</v>
      </c>
      <c r="AM52" s="201">
        <v>0</v>
      </c>
      <c r="AN52" s="201">
        <v>0</v>
      </c>
      <c r="AO52" s="201">
        <v>0</v>
      </c>
      <c r="AP52" s="201">
        <v>0</v>
      </c>
      <c r="AQ52" s="201">
        <v>0</v>
      </c>
      <c r="AR52" s="201">
        <v>0</v>
      </c>
      <c r="AS52" s="201">
        <v>0</v>
      </c>
      <c r="AT52" s="201">
        <v>0</v>
      </c>
      <c r="AU52" s="201">
        <v>0</v>
      </c>
      <c r="AV52" s="201">
        <v>0</v>
      </c>
      <c r="AW52" s="201">
        <v>1.73970172685743e-5</v>
      </c>
      <c r="AX52" s="201">
        <v>0</v>
      </c>
      <c r="AY52" s="201">
        <v>2.21528524489441e-5</v>
      </c>
      <c r="AZ52" s="201">
        <v>4.99391428533836e-5</v>
      </c>
      <c r="BA52" s="201">
        <v>0</v>
      </c>
      <c r="BB52" s="204">
        <v>0</v>
      </c>
    </row>
    <row r="53" spans="1:54">
      <c r="A53" s="86" t="s">
        <v>237</v>
      </c>
      <c r="B53" s="200" t="s">
        <v>238</v>
      </c>
      <c r="C53" s="201">
        <v>0</v>
      </c>
      <c r="D53" s="201">
        <v>0</v>
      </c>
      <c r="E53" s="201">
        <v>0</v>
      </c>
      <c r="F53" s="201">
        <v>0</v>
      </c>
      <c r="G53" s="201">
        <v>0</v>
      </c>
      <c r="H53" s="201">
        <v>1.48646805626806e-6</v>
      </c>
      <c r="I53" s="201">
        <v>4.62680383493324e-6</v>
      </c>
      <c r="J53" s="201">
        <v>0</v>
      </c>
      <c r="K53" s="201">
        <v>0.000426498478945466</v>
      </c>
      <c r="L53" s="201">
        <v>0.0195308050845152</v>
      </c>
      <c r="M53" s="201">
        <v>0</v>
      </c>
      <c r="N53" s="201">
        <v>0.00871067672036572</v>
      </c>
      <c r="O53" s="201">
        <v>0.00852159623552335</v>
      </c>
      <c r="P53" s="201">
        <v>0.00327867240515932</v>
      </c>
      <c r="Q53" s="201">
        <v>0.000516383173845912</v>
      </c>
      <c r="R53" s="201">
        <v>0</v>
      </c>
      <c r="S53" s="201">
        <v>0</v>
      </c>
      <c r="T53" s="201">
        <v>0.0072297881872063</v>
      </c>
      <c r="U53" s="201">
        <v>0.0116834797730207</v>
      </c>
      <c r="V53" s="201">
        <v>0.000691463528057346</v>
      </c>
      <c r="W53" s="201">
        <v>0.0536126030456931</v>
      </c>
      <c r="X53" s="201">
        <v>0.0066234567096198</v>
      </c>
      <c r="Y53" s="201">
        <v>0.000347914191390135</v>
      </c>
      <c r="Z53" s="201">
        <v>0.00256266114791635</v>
      </c>
      <c r="AA53" s="201">
        <v>0.00154212749450422</v>
      </c>
      <c r="AB53" s="201">
        <v>0.00842092393692289</v>
      </c>
      <c r="AC53" s="201">
        <v>0.000346789034443112</v>
      </c>
      <c r="AD53" s="201">
        <v>0.000113939751305352</v>
      </c>
      <c r="AE53" s="201">
        <v>0.00457426581192768</v>
      </c>
      <c r="AF53" s="201">
        <v>0.00174781346187611</v>
      </c>
      <c r="AG53" s="201">
        <v>0.00624021880016634</v>
      </c>
      <c r="AH53" s="201">
        <v>0</v>
      </c>
      <c r="AI53" s="201">
        <v>0</v>
      </c>
      <c r="AJ53" s="201">
        <v>0</v>
      </c>
      <c r="AK53" s="201">
        <v>4.06786949458151e-7</v>
      </c>
      <c r="AL53" s="201">
        <v>0</v>
      </c>
      <c r="AM53" s="201">
        <v>0</v>
      </c>
      <c r="AN53" s="201">
        <v>0</v>
      </c>
      <c r="AO53" s="201">
        <v>0</v>
      </c>
      <c r="AP53" s="201">
        <v>0</v>
      </c>
      <c r="AQ53" s="201">
        <v>0</v>
      </c>
      <c r="AR53" s="201">
        <v>0</v>
      </c>
      <c r="AS53" s="201">
        <v>0</v>
      </c>
      <c r="AT53" s="201">
        <v>0</v>
      </c>
      <c r="AU53" s="201">
        <v>0</v>
      </c>
      <c r="AV53" s="201">
        <v>0</v>
      </c>
      <c r="AW53" s="201">
        <v>5.56956447726447e-6</v>
      </c>
      <c r="AX53" s="201">
        <v>0</v>
      </c>
      <c r="AY53" s="201">
        <v>0</v>
      </c>
      <c r="AZ53" s="201">
        <v>0</v>
      </c>
      <c r="BA53" s="201">
        <v>0</v>
      </c>
      <c r="BB53" s="204">
        <v>0</v>
      </c>
    </row>
    <row r="54" spans="1:54">
      <c r="A54" s="86" t="s">
        <v>239</v>
      </c>
      <c r="B54" s="200" t="s">
        <v>240</v>
      </c>
      <c r="C54" s="201">
        <v>0.0757861231387583</v>
      </c>
      <c r="D54" s="201">
        <v>0.0185643892412032</v>
      </c>
      <c r="E54" s="201">
        <v>0.00387802870987913</v>
      </c>
      <c r="F54" s="201">
        <v>0</v>
      </c>
      <c r="G54" s="201">
        <v>0</v>
      </c>
      <c r="H54" s="201">
        <v>0</v>
      </c>
      <c r="I54" s="201">
        <v>6.0625081713089e-6</v>
      </c>
      <c r="J54" s="201">
        <v>0</v>
      </c>
      <c r="K54" s="201">
        <v>0</v>
      </c>
      <c r="L54" s="201">
        <v>0</v>
      </c>
      <c r="M54" s="201">
        <v>0</v>
      </c>
      <c r="N54" s="201">
        <v>0</v>
      </c>
      <c r="O54" s="201">
        <v>0</v>
      </c>
      <c r="P54" s="201">
        <v>0</v>
      </c>
      <c r="Q54" s="201">
        <v>0</v>
      </c>
      <c r="R54" s="201">
        <v>0</v>
      </c>
      <c r="S54" s="201">
        <v>0</v>
      </c>
      <c r="T54" s="201">
        <v>0</v>
      </c>
      <c r="U54" s="201">
        <v>0.0759552633570642</v>
      </c>
      <c r="V54" s="201">
        <v>0</v>
      </c>
      <c r="W54" s="201">
        <v>0</v>
      </c>
      <c r="X54" s="201">
        <v>0</v>
      </c>
      <c r="Y54" s="201">
        <v>0</v>
      </c>
      <c r="Z54" s="201">
        <v>0.00100260327339432</v>
      </c>
      <c r="AA54" s="201">
        <v>0</v>
      </c>
      <c r="AB54" s="201">
        <v>0</v>
      </c>
      <c r="AC54" s="201">
        <v>0</v>
      </c>
      <c r="AD54" s="201">
        <v>0</v>
      </c>
      <c r="AE54" s="201">
        <v>0</v>
      </c>
      <c r="AF54" s="201">
        <v>0</v>
      </c>
      <c r="AG54" s="201">
        <v>0</v>
      </c>
      <c r="AH54" s="201">
        <v>0</v>
      </c>
      <c r="AI54" s="201">
        <v>0</v>
      </c>
      <c r="AJ54" s="201">
        <v>0</v>
      </c>
      <c r="AK54" s="201">
        <v>0</v>
      </c>
      <c r="AL54" s="201">
        <v>0</v>
      </c>
      <c r="AM54" s="201">
        <v>0</v>
      </c>
      <c r="AN54" s="201">
        <v>0</v>
      </c>
      <c r="AO54" s="201">
        <v>0</v>
      </c>
      <c r="AP54" s="201">
        <v>0</v>
      </c>
      <c r="AQ54" s="201">
        <v>0.000485359109748996</v>
      </c>
      <c r="AR54" s="201">
        <v>0</v>
      </c>
      <c r="AS54" s="201">
        <v>0</v>
      </c>
      <c r="AT54" s="201">
        <v>0</v>
      </c>
      <c r="AU54" s="201">
        <v>0</v>
      </c>
      <c r="AV54" s="201">
        <v>0</v>
      </c>
      <c r="AW54" s="201">
        <v>8.17699663483892e-5</v>
      </c>
      <c r="AX54" s="201">
        <v>0.00221069796243609</v>
      </c>
      <c r="AY54" s="201">
        <v>0</v>
      </c>
      <c r="AZ54" s="201">
        <v>0</v>
      </c>
      <c r="BA54" s="201">
        <v>0</v>
      </c>
      <c r="BB54" s="204">
        <v>0</v>
      </c>
    </row>
    <row r="55" spans="1:54">
      <c r="A55" s="86" t="s">
        <v>241</v>
      </c>
      <c r="B55" s="200" t="s">
        <v>242</v>
      </c>
      <c r="C55" s="201">
        <v>2.5437803432935e-5</v>
      </c>
      <c r="D55" s="201">
        <v>0.000161040620709384</v>
      </c>
      <c r="E55" s="201">
        <v>6.14808088421499e-5</v>
      </c>
      <c r="F55" s="201">
        <v>0</v>
      </c>
      <c r="G55" s="201">
        <v>0</v>
      </c>
      <c r="H55" s="201">
        <v>3.12893851337465e-5</v>
      </c>
      <c r="I55" s="201">
        <v>6.05267342405347e-5</v>
      </c>
      <c r="J55" s="201">
        <v>0</v>
      </c>
      <c r="K55" s="201">
        <v>0</v>
      </c>
      <c r="L55" s="201">
        <v>0.000592442919230443</v>
      </c>
      <c r="M55" s="201">
        <v>0.000307244677228531</v>
      </c>
      <c r="N55" s="201">
        <v>0.00118158387226259</v>
      </c>
      <c r="O55" s="201">
        <v>0.00801829511423548</v>
      </c>
      <c r="P55" s="201">
        <v>0.00581737274042692</v>
      </c>
      <c r="Q55" s="201">
        <v>0.0258967486244676</v>
      </c>
      <c r="R55" s="201">
        <v>0</v>
      </c>
      <c r="S55" s="201">
        <v>0</v>
      </c>
      <c r="T55" s="201">
        <v>0</v>
      </c>
      <c r="U55" s="201">
        <v>0.00170162683309355</v>
      </c>
      <c r="V55" s="201">
        <v>2.19524226225691e-5</v>
      </c>
      <c r="W55" s="201">
        <v>0.00806204825172714</v>
      </c>
      <c r="X55" s="201">
        <v>0.00654426744188022</v>
      </c>
      <c r="Y55" s="201">
        <v>0</v>
      </c>
      <c r="Z55" s="201">
        <v>0.00261490841443644</v>
      </c>
      <c r="AA55" s="201">
        <v>0.000538792288346484</v>
      </c>
      <c r="AB55" s="201">
        <v>0.000122711575124105</v>
      </c>
      <c r="AC55" s="201">
        <v>0.000192993379101842</v>
      </c>
      <c r="AD55" s="201">
        <v>0.00225406481764085</v>
      </c>
      <c r="AE55" s="201">
        <v>0.00145225260701199</v>
      </c>
      <c r="AF55" s="201">
        <v>0.00147053679365041</v>
      </c>
      <c r="AG55" s="201">
        <v>0.00325354041790605</v>
      </c>
      <c r="AH55" s="201">
        <v>0.00307223245919794</v>
      </c>
      <c r="AI55" s="201">
        <v>0.000219274058011677</v>
      </c>
      <c r="AJ55" s="201">
        <v>0.00153592637140322</v>
      </c>
      <c r="AK55" s="201">
        <v>0.0172702287877026</v>
      </c>
      <c r="AL55" s="201">
        <v>0.000821519849453665</v>
      </c>
      <c r="AM55" s="201">
        <v>0.000544829061822618</v>
      </c>
      <c r="AN55" s="201">
        <v>0</v>
      </c>
      <c r="AO55" s="201">
        <v>0</v>
      </c>
      <c r="AP55" s="201">
        <v>0</v>
      </c>
      <c r="AQ55" s="201">
        <v>0.000232734001830888</v>
      </c>
      <c r="AR55" s="201">
        <v>0</v>
      </c>
      <c r="AS55" s="201">
        <v>0</v>
      </c>
      <c r="AT55" s="201">
        <v>0.000397734868122481</v>
      </c>
      <c r="AU55" s="201">
        <v>0</v>
      </c>
      <c r="AV55" s="201">
        <v>0.000919424200837559</v>
      </c>
      <c r="AW55" s="201">
        <v>3.64883164076627e-6</v>
      </c>
      <c r="AX55" s="201">
        <v>0.000357609556401168</v>
      </c>
      <c r="AY55" s="201">
        <v>0.000154557590481856</v>
      </c>
      <c r="AZ55" s="201">
        <v>0</v>
      </c>
      <c r="BA55" s="201">
        <v>0.000286138941448329</v>
      </c>
      <c r="BB55" s="204">
        <v>0</v>
      </c>
    </row>
    <row r="56" spans="1:54">
      <c r="A56" s="86" t="s">
        <v>243</v>
      </c>
      <c r="B56" s="200" t="s">
        <v>244</v>
      </c>
      <c r="C56" s="201">
        <v>2.07636375570262e-6</v>
      </c>
      <c r="D56" s="201">
        <v>5.31385943679187e-5</v>
      </c>
      <c r="E56" s="201">
        <v>0</v>
      </c>
      <c r="F56" s="201">
        <v>0</v>
      </c>
      <c r="G56" s="201">
        <v>0.0485084667120041</v>
      </c>
      <c r="H56" s="201">
        <v>0.00207325405928274</v>
      </c>
      <c r="I56" s="201">
        <v>0.00658976334363633</v>
      </c>
      <c r="J56" s="201">
        <v>0.00130056944960996</v>
      </c>
      <c r="K56" s="201">
        <v>0.000144963844642082</v>
      </c>
      <c r="L56" s="201">
        <v>0.00140959758106381</v>
      </c>
      <c r="M56" s="201">
        <v>0</v>
      </c>
      <c r="N56" s="201">
        <v>0.00136406524500411</v>
      </c>
      <c r="O56" s="201">
        <v>0.0105799281932468</v>
      </c>
      <c r="P56" s="201">
        <v>0.00221624731075787</v>
      </c>
      <c r="Q56" s="201">
        <v>0.00690058306325559</v>
      </c>
      <c r="R56" s="201">
        <v>0.000496458675943563</v>
      </c>
      <c r="S56" s="201">
        <v>0.00209713428388829</v>
      </c>
      <c r="T56" s="201">
        <v>0.00433787838334779</v>
      </c>
      <c r="U56" s="201">
        <v>0.0274348446665726</v>
      </c>
      <c r="V56" s="201">
        <v>0.0165942200454995</v>
      </c>
      <c r="W56" s="201">
        <v>0.0071403797308692</v>
      </c>
      <c r="X56" s="201">
        <v>0.00330133626544002</v>
      </c>
      <c r="Y56" s="201">
        <v>0.00221034907916097</v>
      </c>
      <c r="Z56" s="201">
        <v>0.000940534184589219</v>
      </c>
      <c r="AA56" s="201">
        <v>2.4544238741199e-5</v>
      </c>
      <c r="AB56" s="201">
        <v>0.000861498198222879</v>
      </c>
      <c r="AC56" s="201">
        <v>0.000380280105787065</v>
      </c>
      <c r="AD56" s="201">
        <v>0.000195490365854767</v>
      </c>
      <c r="AE56" s="201">
        <v>9.06538481373298e-5</v>
      </c>
      <c r="AF56" s="201">
        <v>2.62382002130534e-5</v>
      </c>
      <c r="AG56" s="201">
        <v>0.00287201967994603</v>
      </c>
      <c r="AH56" s="201">
        <v>0.0012207413262587</v>
      </c>
      <c r="AI56" s="201">
        <v>1.54032782692314e-5</v>
      </c>
      <c r="AJ56" s="201">
        <v>0.00153108447714764</v>
      </c>
      <c r="AK56" s="201">
        <v>0.000300055210870542</v>
      </c>
      <c r="AL56" s="201">
        <v>0.000697519135950254</v>
      </c>
      <c r="AM56" s="201">
        <v>5.51560773306234e-7</v>
      </c>
      <c r="AN56" s="201">
        <v>0</v>
      </c>
      <c r="AO56" s="201">
        <v>0</v>
      </c>
      <c r="AP56" s="201">
        <v>0.000310940806569571</v>
      </c>
      <c r="AQ56" s="201">
        <v>0</v>
      </c>
      <c r="AR56" s="201">
        <v>0</v>
      </c>
      <c r="AS56" s="201">
        <v>1.61537871868787e-6</v>
      </c>
      <c r="AT56" s="201">
        <v>1.84560574120877e-6</v>
      </c>
      <c r="AU56" s="201">
        <v>3.81561606968486e-5</v>
      </c>
      <c r="AV56" s="201">
        <v>1.1407043463349e-5</v>
      </c>
      <c r="AW56" s="201">
        <v>2.0726011370295e-5</v>
      </c>
      <c r="AX56" s="201">
        <v>0.000127227871273889</v>
      </c>
      <c r="AY56" s="201">
        <v>0.000494901121814764</v>
      </c>
      <c r="AZ56" s="201">
        <v>0</v>
      </c>
      <c r="BA56" s="201">
        <v>4.0784032920523e-5</v>
      </c>
      <c r="BB56" s="204">
        <v>0</v>
      </c>
    </row>
    <row r="57" spans="1:54">
      <c r="A57" s="86" t="s">
        <v>245</v>
      </c>
      <c r="B57" s="200" t="s">
        <v>246</v>
      </c>
      <c r="C57" s="201">
        <v>0</v>
      </c>
      <c r="D57" s="201">
        <v>0</v>
      </c>
      <c r="E57" s="201">
        <v>0</v>
      </c>
      <c r="F57" s="201">
        <v>0.000168827993358513</v>
      </c>
      <c r="G57" s="201">
        <v>0</v>
      </c>
      <c r="H57" s="201">
        <v>0.00015523973787143</v>
      </c>
      <c r="I57" s="201">
        <v>0.000264655354181565</v>
      </c>
      <c r="J57" s="201">
        <v>0.000272719435910336</v>
      </c>
      <c r="K57" s="201">
        <v>0</v>
      </c>
      <c r="L57" s="201">
        <v>0.000451872242038969</v>
      </c>
      <c r="M57" s="201">
        <v>0.000262245870122464</v>
      </c>
      <c r="N57" s="201">
        <v>1.5525183307174e-5</v>
      </c>
      <c r="O57" s="201">
        <v>0.000556559550017034</v>
      </c>
      <c r="P57" s="201">
        <v>0.000233810058615575</v>
      </c>
      <c r="Q57" s="201">
        <v>3.33762656844449e-5</v>
      </c>
      <c r="R57" s="201">
        <v>5.37530258941747e-5</v>
      </c>
      <c r="S57" s="201">
        <v>3.11801265542829e-5</v>
      </c>
      <c r="T57" s="201">
        <v>0.000436126492383624</v>
      </c>
      <c r="U57" s="201">
        <v>0.00745449641482827</v>
      </c>
      <c r="V57" s="201">
        <v>0.000282380507192444</v>
      </c>
      <c r="W57" s="201">
        <v>0.000292161531378797</v>
      </c>
      <c r="X57" s="201">
        <v>0.000518446974876748</v>
      </c>
      <c r="Y57" s="201">
        <v>0.000211005777853383</v>
      </c>
      <c r="Z57" s="201">
        <v>0.00310862683305089</v>
      </c>
      <c r="AA57" s="201">
        <v>0.000334710491836666</v>
      </c>
      <c r="AB57" s="201">
        <v>3.55893382553686e-5</v>
      </c>
      <c r="AC57" s="201">
        <v>8.67403262447302e-5</v>
      </c>
      <c r="AD57" s="201">
        <v>8.36374393466196e-5</v>
      </c>
      <c r="AE57" s="201">
        <v>0.000232937395133851</v>
      </c>
      <c r="AF57" s="201">
        <v>4.47683035861888e-5</v>
      </c>
      <c r="AG57" s="201">
        <v>4.8069465424613e-5</v>
      </c>
      <c r="AH57" s="201">
        <v>0</v>
      </c>
      <c r="AI57" s="201">
        <v>2.32100411521976e-5</v>
      </c>
      <c r="AJ57" s="201">
        <v>0.000397465628625301</v>
      </c>
      <c r="AK57" s="201">
        <v>7.05047957396689e-5</v>
      </c>
      <c r="AL57" s="201">
        <v>0.000834119677493953</v>
      </c>
      <c r="AM57" s="201">
        <v>0.000760521324584538</v>
      </c>
      <c r="AN57" s="201">
        <v>0.000194242293611007</v>
      </c>
      <c r="AO57" s="201">
        <v>2.79776441342377e-5</v>
      </c>
      <c r="AP57" s="201">
        <v>0.00114435577386524</v>
      </c>
      <c r="AQ57" s="201">
        <v>0.00139402927643534</v>
      </c>
      <c r="AR57" s="201">
        <v>0.00022204194913533</v>
      </c>
      <c r="AS57" s="201">
        <v>0.000284903372603467</v>
      </c>
      <c r="AT57" s="201">
        <v>8.98824871566812e-5</v>
      </c>
      <c r="AU57" s="201">
        <v>2.449118739691e-5</v>
      </c>
      <c r="AV57" s="201">
        <v>0</v>
      </c>
      <c r="AW57" s="201">
        <v>0.000600564023224877</v>
      </c>
      <c r="AX57" s="201">
        <v>0.004487240880835</v>
      </c>
      <c r="AY57" s="201">
        <v>0.000340970301091891</v>
      </c>
      <c r="AZ57" s="201">
        <v>0.00179357112816136</v>
      </c>
      <c r="BA57" s="201">
        <v>0.00502017588235476</v>
      </c>
      <c r="BB57" s="204">
        <v>0</v>
      </c>
    </row>
    <row r="58" spans="1:54">
      <c r="A58" s="86" t="s">
        <v>247</v>
      </c>
      <c r="B58" s="200" t="s">
        <v>248</v>
      </c>
      <c r="C58" s="201">
        <v>0.000449291521053515</v>
      </c>
      <c r="D58" s="201">
        <v>0.00460608024901852</v>
      </c>
      <c r="E58" s="201">
        <v>0.000275117322778024</v>
      </c>
      <c r="F58" s="201">
        <v>0</v>
      </c>
      <c r="G58" s="201">
        <v>0</v>
      </c>
      <c r="H58" s="201">
        <v>0</v>
      </c>
      <c r="I58" s="201">
        <v>0.000340733313336216</v>
      </c>
      <c r="J58" s="201">
        <v>0</v>
      </c>
      <c r="K58" s="201">
        <v>0</v>
      </c>
      <c r="L58" s="201">
        <v>0</v>
      </c>
      <c r="M58" s="201">
        <v>0</v>
      </c>
      <c r="N58" s="201">
        <v>0</v>
      </c>
      <c r="O58" s="201">
        <v>0</v>
      </c>
      <c r="P58" s="201">
        <v>0</v>
      </c>
      <c r="Q58" s="201">
        <v>0</v>
      </c>
      <c r="R58" s="201">
        <v>0</v>
      </c>
      <c r="S58" s="201">
        <v>0</v>
      </c>
      <c r="T58" s="201">
        <v>0</v>
      </c>
      <c r="U58" s="201">
        <v>0.000267706366880025</v>
      </c>
      <c r="V58" s="201">
        <v>0.0385420917595442</v>
      </c>
      <c r="W58" s="201">
        <v>0</v>
      </c>
      <c r="X58" s="201">
        <v>0</v>
      </c>
      <c r="Y58" s="201">
        <v>0</v>
      </c>
      <c r="Z58" s="201">
        <v>0</v>
      </c>
      <c r="AA58" s="201">
        <v>0</v>
      </c>
      <c r="AB58" s="201">
        <v>0</v>
      </c>
      <c r="AC58" s="201">
        <v>0</v>
      </c>
      <c r="AD58" s="201">
        <v>0</v>
      </c>
      <c r="AE58" s="201">
        <v>0</v>
      </c>
      <c r="AF58" s="201">
        <v>0</v>
      </c>
      <c r="AG58" s="201">
        <v>0</v>
      </c>
      <c r="AH58" s="201">
        <v>0</v>
      </c>
      <c r="AI58" s="201">
        <v>0</v>
      </c>
      <c r="AJ58" s="201">
        <v>0</v>
      </c>
      <c r="AK58" s="201">
        <v>0</v>
      </c>
      <c r="AL58" s="201">
        <v>3.74567867268027e-5</v>
      </c>
      <c r="AM58" s="201">
        <v>0</v>
      </c>
      <c r="AN58" s="201">
        <v>0</v>
      </c>
      <c r="AO58" s="201">
        <v>0</v>
      </c>
      <c r="AP58" s="201">
        <v>0</v>
      </c>
      <c r="AQ58" s="201">
        <v>0</v>
      </c>
      <c r="AR58" s="201">
        <v>0</v>
      </c>
      <c r="AS58" s="201">
        <v>0</v>
      </c>
      <c r="AT58" s="201">
        <v>0</v>
      </c>
      <c r="AU58" s="201">
        <v>0</v>
      </c>
      <c r="AV58" s="201">
        <v>0</v>
      </c>
      <c r="AW58" s="201">
        <v>3.22059475623805e-5</v>
      </c>
      <c r="AX58" s="201">
        <v>0</v>
      </c>
      <c r="AY58" s="201">
        <v>0.00139522811519509</v>
      </c>
      <c r="AZ58" s="201">
        <v>0.0127440793238792</v>
      </c>
      <c r="BA58" s="201">
        <v>0.001386202385203</v>
      </c>
      <c r="BB58" s="204">
        <v>0</v>
      </c>
    </row>
    <row r="59" spans="1:54">
      <c r="A59" s="86" t="s">
        <v>249</v>
      </c>
      <c r="B59" s="200" t="s">
        <v>250</v>
      </c>
      <c r="C59" s="201">
        <v>0</v>
      </c>
      <c r="D59" s="201">
        <v>0</v>
      </c>
      <c r="E59" s="201">
        <v>0</v>
      </c>
      <c r="F59" s="201">
        <v>0</v>
      </c>
      <c r="G59" s="201">
        <v>0.00105618745805721</v>
      </c>
      <c r="H59" s="201">
        <v>0</v>
      </c>
      <c r="I59" s="201">
        <v>1.99439904041106e-6</v>
      </c>
      <c r="J59" s="201">
        <v>0</v>
      </c>
      <c r="K59" s="201">
        <v>0</v>
      </c>
      <c r="L59" s="201">
        <v>0.000261756372736566</v>
      </c>
      <c r="M59" s="201">
        <v>0</v>
      </c>
      <c r="N59" s="201">
        <v>0.00574371997920443</v>
      </c>
      <c r="O59" s="201">
        <v>0</v>
      </c>
      <c r="P59" s="201">
        <v>0</v>
      </c>
      <c r="Q59" s="201">
        <v>0</v>
      </c>
      <c r="R59" s="201">
        <v>0</v>
      </c>
      <c r="S59" s="201">
        <v>0</v>
      </c>
      <c r="T59" s="201">
        <v>0</v>
      </c>
      <c r="U59" s="201">
        <v>3.22698344004112e-5</v>
      </c>
      <c r="V59" s="201">
        <v>1.57527544474781e-5</v>
      </c>
      <c r="W59" s="201">
        <v>0.0148698405010083</v>
      </c>
      <c r="X59" s="201">
        <v>0.000522096235470017</v>
      </c>
      <c r="Y59" s="201">
        <v>0.00128730351616461</v>
      </c>
      <c r="Z59" s="201">
        <v>3.70409178085389e-5</v>
      </c>
      <c r="AA59" s="201">
        <v>0</v>
      </c>
      <c r="AB59" s="201">
        <v>0.000457083941417649</v>
      </c>
      <c r="AC59" s="201">
        <v>0.00571380678991606</v>
      </c>
      <c r="AD59" s="201">
        <v>0.0292493819559772</v>
      </c>
      <c r="AE59" s="201">
        <v>0.00888683970713363</v>
      </c>
      <c r="AF59" s="201">
        <v>0.00490112676648443</v>
      </c>
      <c r="AG59" s="201">
        <v>0.000301225900016773</v>
      </c>
      <c r="AH59" s="201">
        <v>0.00305142875009771</v>
      </c>
      <c r="AI59" s="201">
        <v>0</v>
      </c>
      <c r="AJ59" s="201">
        <v>0.000100930982219117</v>
      </c>
      <c r="AK59" s="201">
        <v>1.78220904773028e-5</v>
      </c>
      <c r="AL59" s="201">
        <v>0.000409002339355039</v>
      </c>
      <c r="AM59" s="201">
        <v>0.0143621412480577</v>
      </c>
      <c r="AN59" s="201">
        <v>0</v>
      </c>
      <c r="AO59" s="201">
        <v>0.0240633927675851</v>
      </c>
      <c r="AP59" s="201">
        <v>0</v>
      </c>
      <c r="AQ59" s="201">
        <v>0</v>
      </c>
      <c r="AR59" s="201">
        <v>0</v>
      </c>
      <c r="AS59" s="201">
        <v>0</v>
      </c>
      <c r="AT59" s="201">
        <v>0</v>
      </c>
      <c r="AU59" s="201">
        <v>0</v>
      </c>
      <c r="AV59" s="201">
        <v>0</v>
      </c>
      <c r="AW59" s="201">
        <v>3.92745812579822e-6</v>
      </c>
      <c r="AX59" s="201">
        <v>0.000668235051930865</v>
      </c>
      <c r="AY59" s="201">
        <v>7.68129535962273e-6</v>
      </c>
      <c r="AZ59" s="201">
        <v>9.631981772136e-6</v>
      </c>
      <c r="BA59" s="201">
        <v>5.78501674741678e-5</v>
      </c>
      <c r="BB59" s="204">
        <v>0</v>
      </c>
    </row>
    <row r="60" spans="1:54">
      <c r="A60" s="86" t="s">
        <v>251</v>
      </c>
      <c r="B60" s="200" t="s">
        <v>252</v>
      </c>
      <c r="C60" s="201">
        <v>0.000256055649628168</v>
      </c>
      <c r="D60" s="201">
        <v>0.0003396170346947</v>
      </c>
      <c r="E60" s="201">
        <v>0.000511083606981015</v>
      </c>
      <c r="F60" s="201">
        <v>0</v>
      </c>
      <c r="G60" s="201">
        <v>0.00178712281241471</v>
      </c>
      <c r="H60" s="201">
        <v>0.00474129585008137</v>
      </c>
      <c r="I60" s="201">
        <v>0.0138812734111842</v>
      </c>
      <c r="J60" s="201">
        <v>0.0232898868715129</v>
      </c>
      <c r="K60" s="201">
        <v>0</v>
      </c>
      <c r="L60" s="201">
        <v>0.000483815577678037</v>
      </c>
      <c r="M60" s="201">
        <v>0.000356037541556015</v>
      </c>
      <c r="N60" s="201">
        <v>0.00261967683461985</v>
      </c>
      <c r="O60" s="201">
        <v>0.00353357386084128</v>
      </c>
      <c r="P60" s="201">
        <v>0.00199407249773215</v>
      </c>
      <c r="Q60" s="201">
        <v>0.0172777102871575</v>
      </c>
      <c r="R60" s="201">
        <v>9.92436046128513e-5</v>
      </c>
      <c r="S60" s="201">
        <v>0.000363469587518063</v>
      </c>
      <c r="T60" s="201">
        <v>0.00471817954241049</v>
      </c>
      <c r="U60" s="201">
        <v>0.00733296705754157</v>
      </c>
      <c r="V60" s="201">
        <v>0.0061847209941995</v>
      </c>
      <c r="W60" s="201">
        <v>0.0368046803781833</v>
      </c>
      <c r="X60" s="201">
        <v>0.00995614553330718</v>
      </c>
      <c r="Y60" s="201">
        <v>0.000814260775637462</v>
      </c>
      <c r="Z60" s="201">
        <v>0.00259755061777513</v>
      </c>
      <c r="AA60" s="201">
        <v>0.00308624721852129</v>
      </c>
      <c r="AB60" s="201">
        <v>0.00667865793409383</v>
      </c>
      <c r="AC60" s="201">
        <v>0.00261452403060343</v>
      </c>
      <c r="AD60" s="201">
        <v>0.00450773189619013</v>
      </c>
      <c r="AE60" s="201">
        <v>0.00910910601512789</v>
      </c>
      <c r="AF60" s="201">
        <v>0.0012259879455982</v>
      </c>
      <c r="AG60" s="201">
        <v>0.0122741863876534</v>
      </c>
      <c r="AH60" s="201">
        <v>0.00219278925132629</v>
      </c>
      <c r="AI60" s="201">
        <v>0.000187974345541423</v>
      </c>
      <c r="AJ60" s="201">
        <v>0.00242970692468015</v>
      </c>
      <c r="AK60" s="201">
        <v>0.0064661788894127</v>
      </c>
      <c r="AL60" s="201">
        <v>0.0028799082707279</v>
      </c>
      <c r="AM60" s="201">
        <v>7.31343475884901e-5</v>
      </c>
      <c r="AN60" s="201">
        <v>0</v>
      </c>
      <c r="AO60" s="201">
        <v>0.000110476138701044</v>
      </c>
      <c r="AP60" s="201">
        <v>0.000627960642971778</v>
      </c>
      <c r="AQ60" s="201">
        <v>9.69707409336857e-5</v>
      </c>
      <c r="AR60" s="201">
        <v>0.000833684570272234</v>
      </c>
      <c r="AS60" s="201">
        <v>0</v>
      </c>
      <c r="AT60" s="201">
        <v>1.9745861277476e-6</v>
      </c>
      <c r="AU60" s="201">
        <v>1.63925691284854e-5</v>
      </c>
      <c r="AV60" s="201">
        <v>3.79290735789208e-5</v>
      </c>
      <c r="AW60" s="201">
        <v>0.000187602167240941</v>
      </c>
      <c r="AX60" s="201">
        <v>0.000321884118626891</v>
      </c>
      <c r="AY60" s="201">
        <v>0.000248478126269004</v>
      </c>
      <c r="AZ60" s="201">
        <v>0.000370651930096652</v>
      </c>
      <c r="BA60" s="201">
        <v>0.000157286805561691</v>
      </c>
      <c r="BB60" s="204">
        <v>0</v>
      </c>
    </row>
    <row r="61" spans="1:54">
      <c r="A61" s="86" t="s">
        <v>253</v>
      </c>
      <c r="B61" s="200" t="s">
        <v>254</v>
      </c>
      <c r="C61" s="201">
        <v>4.38547482840889e-5</v>
      </c>
      <c r="D61" s="201">
        <v>0.000290839753467192</v>
      </c>
      <c r="E61" s="201">
        <v>0.000162771291508335</v>
      </c>
      <c r="F61" s="201">
        <v>0</v>
      </c>
      <c r="G61" s="201">
        <v>0</v>
      </c>
      <c r="H61" s="201">
        <v>0</v>
      </c>
      <c r="I61" s="201">
        <v>0</v>
      </c>
      <c r="J61" s="201">
        <v>0</v>
      </c>
      <c r="K61" s="201">
        <v>0</v>
      </c>
      <c r="L61" s="201">
        <v>0</v>
      </c>
      <c r="M61" s="201">
        <v>0</v>
      </c>
      <c r="N61" s="201">
        <v>0</v>
      </c>
      <c r="O61" s="201">
        <v>0</v>
      </c>
      <c r="P61" s="201">
        <v>0</v>
      </c>
      <c r="Q61" s="201">
        <v>0</v>
      </c>
      <c r="R61" s="201">
        <v>0</v>
      </c>
      <c r="S61" s="201">
        <v>0</v>
      </c>
      <c r="T61" s="201">
        <v>0</v>
      </c>
      <c r="U61" s="201">
        <v>0</v>
      </c>
      <c r="V61" s="201">
        <v>0</v>
      </c>
      <c r="W61" s="201">
        <v>0</v>
      </c>
      <c r="X61" s="201">
        <v>0.0335313127552726</v>
      </c>
      <c r="Y61" s="201">
        <v>0</v>
      </c>
      <c r="Z61" s="201">
        <v>0</v>
      </c>
      <c r="AA61" s="201">
        <v>0</v>
      </c>
      <c r="AB61" s="201">
        <v>0</v>
      </c>
      <c r="AC61" s="201">
        <v>0</v>
      </c>
      <c r="AD61" s="201">
        <v>0</v>
      </c>
      <c r="AE61" s="201">
        <v>0</v>
      </c>
      <c r="AF61" s="201">
        <v>0</v>
      </c>
      <c r="AG61" s="201">
        <v>0</v>
      </c>
      <c r="AH61" s="201">
        <v>0</v>
      </c>
      <c r="AI61" s="201">
        <v>0.000523548057321969</v>
      </c>
      <c r="AJ61" s="201">
        <v>0.000898071079032153</v>
      </c>
      <c r="AK61" s="201">
        <v>0.00684918219185962</v>
      </c>
      <c r="AL61" s="201">
        <v>0</v>
      </c>
      <c r="AM61" s="201">
        <v>0</v>
      </c>
      <c r="AN61" s="201">
        <v>0</v>
      </c>
      <c r="AO61" s="201">
        <v>0</v>
      </c>
      <c r="AP61" s="201">
        <v>0</v>
      </c>
      <c r="AQ61" s="201">
        <v>0</v>
      </c>
      <c r="AR61" s="201">
        <v>0</v>
      </c>
      <c r="AS61" s="201">
        <v>0</v>
      </c>
      <c r="AT61" s="201">
        <v>0</v>
      </c>
      <c r="AU61" s="201">
        <v>0</v>
      </c>
      <c r="AV61" s="201">
        <v>0.000273998621686054</v>
      </c>
      <c r="AW61" s="201">
        <v>0</v>
      </c>
      <c r="AX61" s="201">
        <v>0</v>
      </c>
      <c r="AY61" s="201">
        <v>3.54667815377439e-5</v>
      </c>
      <c r="AZ61" s="201">
        <v>0</v>
      </c>
      <c r="BA61" s="201">
        <v>0</v>
      </c>
      <c r="BB61" s="204">
        <v>0</v>
      </c>
    </row>
    <row r="62" spans="1:54">
      <c r="A62" s="86" t="s">
        <v>255</v>
      </c>
      <c r="B62" s="200" t="s">
        <v>256</v>
      </c>
      <c r="C62" s="201">
        <v>9.44802718030062e-5</v>
      </c>
      <c r="D62" s="201">
        <v>0.000288980175843961</v>
      </c>
      <c r="E62" s="201">
        <v>0.000184907696285594</v>
      </c>
      <c r="F62" s="201">
        <v>0</v>
      </c>
      <c r="G62" s="201">
        <v>0</v>
      </c>
      <c r="H62" s="201">
        <v>0</v>
      </c>
      <c r="I62" s="201">
        <v>0</v>
      </c>
      <c r="J62" s="201">
        <v>0</v>
      </c>
      <c r="K62" s="201">
        <v>0</v>
      </c>
      <c r="L62" s="201">
        <v>0</v>
      </c>
      <c r="M62" s="201">
        <v>0</v>
      </c>
      <c r="N62" s="201">
        <v>0</v>
      </c>
      <c r="O62" s="201">
        <v>0</v>
      </c>
      <c r="P62" s="201">
        <v>0</v>
      </c>
      <c r="Q62" s="201">
        <v>0</v>
      </c>
      <c r="R62" s="201">
        <v>0</v>
      </c>
      <c r="S62" s="201">
        <v>0</v>
      </c>
      <c r="T62" s="201">
        <v>0</v>
      </c>
      <c r="U62" s="201">
        <v>0</v>
      </c>
      <c r="V62" s="201">
        <v>0</v>
      </c>
      <c r="W62" s="201">
        <v>0</v>
      </c>
      <c r="X62" s="201">
        <v>7.95004806151409e-5</v>
      </c>
      <c r="Y62" s="201">
        <v>0</v>
      </c>
      <c r="Z62" s="201">
        <v>0</v>
      </c>
      <c r="AA62" s="201">
        <v>0</v>
      </c>
      <c r="AB62" s="201">
        <v>0</v>
      </c>
      <c r="AC62" s="201">
        <v>0</v>
      </c>
      <c r="AD62" s="201">
        <v>0</v>
      </c>
      <c r="AE62" s="201">
        <v>0</v>
      </c>
      <c r="AF62" s="201">
        <v>0</v>
      </c>
      <c r="AG62" s="201">
        <v>0</v>
      </c>
      <c r="AH62" s="201">
        <v>0</v>
      </c>
      <c r="AI62" s="201">
        <v>0.000696645797971222</v>
      </c>
      <c r="AJ62" s="201">
        <v>0.00284423869617046</v>
      </c>
      <c r="AK62" s="201">
        <v>0.00747512897161253</v>
      </c>
      <c r="AL62" s="201">
        <v>0</v>
      </c>
      <c r="AM62" s="201">
        <v>0</v>
      </c>
      <c r="AN62" s="201">
        <v>0</v>
      </c>
      <c r="AO62" s="201">
        <v>0</v>
      </c>
      <c r="AP62" s="201">
        <v>5.05546691774001e-5</v>
      </c>
      <c r="AQ62" s="201">
        <v>0</v>
      </c>
      <c r="AR62" s="201">
        <v>0</v>
      </c>
      <c r="AS62" s="201">
        <v>0</v>
      </c>
      <c r="AT62" s="201">
        <v>0</v>
      </c>
      <c r="AU62" s="201">
        <v>0</v>
      </c>
      <c r="AV62" s="201">
        <v>0.000210856606344218</v>
      </c>
      <c r="AW62" s="201">
        <v>0</v>
      </c>
      <c r="AX62" s="201">
        <v>0</v>
      </c>
      <c r="AY62" s="201">
        <v>1.35835907883788e-5</v>
      </c>
      <c r="AZ62" s="201">
        <v>0</v>
      </c>
      <c r="BA62" s="201">
        <v>0.000336628270028486</v>
      </c>
      <c r="BB62" s="204">
        <v>0</v>
      </c>
    </row>
    <row r="63" spans="1:54">
      <c r="A63" s="86" t="s">
        <v>257</v>
      </c>
      <c r="B63" s="200" t="s">
        <v>258</v>
      </c>
      <c r="C63" s="201">
        <v>0.00199256136356117</v>
      </c>
      <c r="D63" s="201">
        <v>0.0107674071201759</v>
      </c>
      <c r="E63" s="201">
        <v>0.000594891785402864</v>
      </c>
      <c r="F63" s="201">
        <v>0</v>
      </c>
      <c r="G63" s="201">
        <v>0.000877849670091683</v>
      </c>
      <c r="H63" s="201">
        <v>1.55582977359861e-6</v>
      </c>
      <c r="I63" s="201">
        <v>0.0018982862448962</v>
      </c>
      <c r="J63" s="201">
        <v>0.0206190539836557</v>
      </c>
      <c r="K63" s="201">
        <v>0</v>
      </c>
      <c r="L63" s="201">
        <v>0</v>
      </c>
      <c r="M63" s="201">
        <v>0</v>
      </c>
      <c r="N63" s="201">
        <v>0</v>
      </c>
      <c r="O63" s="201">
        <v>0</v>
      </c>
      <c r="P63" s="201">
        <v>0.000845086194943735</v>
      </c>
      <c r="Q63" s="201">
        <v>0</v>
      </c>
      <c r="R63" s="201">
        <v>0</v>
      </c>
      <c r="S63" s="201">
        <v>0</v>
      </c>
      <c r="T63" s="201">
        <v>0.00204432513562221</v>
      </c>
      <c r="U63" s="201">
        <v>0.00316612954240962</v>
      </c>
      <c r="V63" s="201">
        <v>0.000895554767061811</v>
      </c>
      <c r="W63" s="201">
        <v>0.00343679570199199</v>
      </c>
      <c r="X63" s="201">
        <v>0.0252272610192382</v>
      </c>
      <c r="Y63" s="201">
        <v>0.00141533937452451</v>
      </c>
      <c r="Z63" s="201">
        <v>0.000725194831728847</v>
      </c>
      <c r="AA63" s="201">
        <v>1.19814994536406e-5</v>
      </c>
      <c r="AB63" s="201">
        <v>0.00201471523319149</v>
      </c>
      <c r="AC63" s="201">
        <v>0.000811080450614373</v>
      </c>
      <c r="AD63" s="201">
        <v>0.00769799125858875</v>
      </c>
      <c r="AE63" s="201">
        <v>0.000641025809608605</v>
      </c>
      <c r="AF63" s="201">
        <v>0.000874173030760757</v>
      </c>
      <c r="AG63" s="201">
        <v>0.00464261944851805</v>
      </c>
      <c r="AH63" s="201">
        <v>0.000862055942584344</v>
      </c>
      <c r="AI63" s="201">
        <v>0.000184904913467839</v>
      </c>
      <c r="AJ63" s="201">
        <v>0.000599918216114298</v>
      </c>
      <c r="AK63" s="201">
        <v>0.0219411119959854</v>
      </c>
      <c r="AL63" s="201">
        <v>6.43375800002627e-5</v>
      </c>
      <c r="AM63" s="201">
        <v>0</v>
      </c>
      <c r="AN63" s="201">
        <v>0</v>
      </c>
      <c r="AO63" s="201">
        <v>0</v>
      </c>
      <c r="AP63" s="201">
        <v>0</v>
      </c>
      <c r="AQ63" s="201">
        <v>0.003050279370637</v>
      </c>
      <c r="AR63" s="201">
        <v>0.00192298026675596</v>
      </c>
      <c r="AS63" s="201">
        <v>0</v>
      </c>
      <c r="AT63" s="201">
        <v>0</v>
      </c>
      <c r="AU63" s="201">
        <v>0</v>
      </c>
      <c r="AV63" s="201">
        <v>0.000426892228153772</v>
      </c>
      <c r="AW63" s="201">
        <v>2.40280630659153e-6</v>
      </c>
      <c r="AX63" s="201">
        <v>3.75305852450706e-5</v>
      </c>
      <c r="AY63" s="201">
        <v>0.000242458210486721</v>
      </c>
      <c r="AZ63" s="201">
        <v>0.000142052649752204</v>
      </c>
      <c r="BA63" s="201">
        <v>0.000157616556553174</v>
      </c>
      <c r="BB63" s="204">
        <v>0</v>
      </c>
    </row>
    <row r="64" spans="1:54">
      <c r="A64" s="86" t="s">
        <v>259</v>
      </c>
      <c r="B64" s="200" t="s">
        <v>260</v>
      </c>
      <c r="C64" s="201">
        <v>0.00045690988711876</v>
      </c>
      <c r="D64" s="201">
        <v>0.0012879968319967</v>
      </c>
      <c r="E64" s="201">
        <v>0.000539623101241071</v>
      </c>
      <c r="F64" s="201">
        <v>0.000602199089298404</v>
      </c>
      <c r="G64" s="201">
        <v>0.00235830783118373</v>
      </c>
      <c r="H64" s="201">
        <v>0.000693161050140611</v>
      </c>
      <c r="I64" s="201">
        <v>5.91722189982051e-5</v>
      </c>
      <c r="J64" s="201">
        <v>0</v>
      </c>
      <c r="K64" s="201">
        <v>0</v>
      </c>
      <c r="L64" s="201">
        <v>0</v>
      </c>
      <c r="M64" s="201">
        <v>0</v>
      </c>
      <c r="N64" s="201">
        <v>0</v>
      </c>
      <c r="O64" s="201">
        <v>0</v>
      </c>
      <c r="P64" s="201">
        <v>0.00101862677561288</v>
      </c>
      <c r="Q64" s="201">
        <v>0</v>
      </c>
      <c r="R64" s="201">
        <v>0</v>
      </c>
      <c r="S64" s="201">
        <v>0</v>
      </c>
      <c r="T64" s="201">
        <v>0</v>
      </c>
      <c r="U64" s="201">
        <v>0</v>
      </c>
      <c r="V64" s="201">
        <v>1.83143440223294e-5</v>
      </c>
      <c r="W64" s="201">
        <v>0.010660477841274</v>
      </c>
      <c r="X64" s="201">
        <v>0.00835876185087979</v>
      </c>
      <c r="Y64" s="201">
        <v>0.0506795524063824</v>
      </c>
      <c r="Z64" s="201">
        <v>0.11868410128085</v>
      </c>
      <c r="AA64" s="201">
        <v>0.00103244696323671</v>
      </c>
      <c r="AB64" s="201">
        <v>0.0238216150029506</v>
      </c>
      <c r="AC64" s="201">
        <v>0.0516902189988299</v>
      </c>
      <c r="AD64" s="201">
        <v>0.025020563151541</v>
      </c>
      <c r="AE64" s="201">
        <v>0.0633547495238363</v>
      </c>
      <c r="AF64" s="201">
        <v>0.014189751587499</v>
      </c>
      <c r="AG64" s="201">
        <v>0.0136704870087991</v>
      </c>
      <c r="AH64" s="201">
        <v>0.00644673246822245</v>
      </c>
      <c r="AI64" s="201">
        <v>0.000256027340300796</v>
      </c>
      <c r="AJ64" s="201">
        <v>0.00101995044980357</v>
      </c>
      <c r="AK64" s="201">
        <v>0.0135580349455476</v>
      </c>
      <c r="AL64" s="201">
        <v>0.00125983766484819</v>
      </c>
      <c r="AM64" s="201">
        <v>2.8755321707399e-6</v>
      </c>
      <c r="AN64" s="201">
        <v>0</v>
      </c>
      <c r="AO64" s="201">
        <v>0</v>
      </c>
      <c r="AP64" s="201">
        <v>5.81120131263639e-5</v>
      </c>
      <c r="AQ64" s="201">
        <v>0</v>
      </c>
      <c r="AR64" s="201">
        <v>0</v>
      </c>
      <c r="AS64" s="201">
        <v>0</v>
      </c>
      <c r="AT64" s="201">
        <v>1.49071343104943e-5</v>
      </c>
      <c r="AU64" s="201">
        <v>0</v>
      </c>
      <c r="AV64" s="201">
        <v>0</v>
      </c>
      <c r="AW64" s="201">
        <v>3.53394719939551e-5</v>
      </c>
      <c r="AX64" s="201">
        <v>0.000529763853942823</v>
      </c>
      <c r="AY64" s="201">
        <v>0.000101296005957724</v>
      </c>
      <c r="AZ64" s="201">
        <v>0</v>
      </c>
      <c r="BA64" s="201">
        <v>0</v>
      </c>
      <c r="BB64" s="204">
        <v>0</v>
      </c>
    </row>
    <row r="65" spans="1:54">
      <c r="A65" s="86" t="s">
        <v>261</v>
      </c>
      <c r="B65" s="200" t="s">
        <v>262</v>
      </c>
      <c r="C65" s="201">
        <v>0</v>
      </c>
      <c r="D65" s="201">
        <v>0</v>
      </c>
      <c r="E65" s="201">
        <v>0</v>
      </c>
      <c r="F65" s="201">
        <v>0</v>
      </c>
      <c r="G65" s="201">
        <v>0</v>
      </c>
      <c r="H65" s="201">
        <v>0</v>
      </c>
      <c r="I65" s="201">
        <v>0</v>
      </c>
      <c r="J65" s="201">
        <v>0</v>
      </c>
      <c r="K65" s="201">
        <v>0</v>
      </c>
      <c r="L65" s="201">
        <v>0</v>
      </c>
      <c r="M65" s="201">
        <v>0</v>
      </c>
      <c r="N65" s="201">
        <v>0</v>
      </c>
      <c r="O65" s="201">
        <v>0</v>
      </c>
      <c r="P65" s="201">
        <v>0</v>
      </c>
      <c r="Q65" s="201">
        <v>0</v>
      </c>
      <c r="R65" s="201">
        <v>0</v>
      </c>
      <c r="S65" s="201">
        <v>0</v>
      </c>
      <c r="T65" s="201">
        <v>0</v>
      </c>
      <c r="U65" s="201">
        <v>0</v>
      </c>
      <c r="V65" s="201">
        <v>0</v>
      </c>
      <c r="W65" s="201">
        <v>0</v>
      </c>
      <c r="X65" s="201">
        <v>0.000608950147132786</v>
      </c>
      <c r="Y65" s="201">
        <v>0.0267540594845447</v>
      </c>
      <c r="Z65" s="201">
        <v>0</v>
      </c>
      <c r="AA65" s="201">
        <v>0</v>
      </c>
      <c r="AB65" s="201">
        <v>0</v>
      </c>
      <c r="AC65" s="201">
        <v>4.48264867580078e-5</v>
      </c>
      <c r="AD65" s="201">
        <v>0.000125746481992302</v>
      </c>
      <c r="AE65" s="201">
        <v>0</v>
      </c>
      <c r="AF65" s="201">
        <v>0</v>
      </c>
      <c r="AG65" s="201">
        <v>0</v>
      </c>
      <c r="AH65" s="201">
        <v>0</v>
      </c>
      <c r="AI65" s="201">
        <v>0</v>
      </c>
      <c r="AJ65" s="201">
        <v>0</v>
      </c>
      <c r="AK65" s="201">
        <v>0</v>
      </c>
      <c r="AL65" s="201">
        <v>0</v>
      </c>
      <c r="AM65" s="201">
        <v>0</v>
      </c>
      <c r="AN65" s="201">
        <v>0</v>
      </c>
      <c r="AO65" s="201">
        <v>0</v>
      </c>
      <c r="AP65" s="201">
        <v>0</v>
      </c>
      <c r="AQ65" s="201">
        <v>0</v>
      </c>
      <c r="AR65" s="201">
        <v>0</v>
      </c>
      <c r="AS65" s="201">
        <v>0</v>
      </c>
      <c r="AT65" s="201">
        <v>0</v>
      </c>
      <c r="AU65" s="201">
        <v>0</v>
      </c>
      <c r="AV65" s="201">
        <v>0</v>
      </c>
      <c r="AW65" s="201">
        <v>5.06632684599575e-6</v>
      </c>
      <c r="AX65" s="201">
        <v>0</v>
      </c>
      <c r="AY65" s="201">
        <v>0</v>
      </c>
      <c r="AZ65" s="201">
        <v>0</v>
      </c>
      <c r="BA65" s="201">
        <v>0</v>
      </c>
      <c r="BB65" s="204">
        <v>0</v>
      </c>
    </row>
    <row r="66" spans="1:54">
      <c r="A66" s="86" t="s">
        <v>263</v>
      </c>
      <c r="B66" s="200" t="s">
        <v>264</v>
      </c>
      <c r="C66" s="201">
        <v>0</v>
      </c>
      <c r="D66" s="201">
        <v>0</v>
      </c>
      <c r="E66" s="201">
        <v>0</v>
      </c>
      <c r="F66" s="201">
        <v>0</v>
      </c>
      <c r="G66" s="201">
        <v>0</v>
      </c>
      <c r="H66" s="201">
        <v>0.00111542658744031</v>
      </c>
      <c r="I66" s="201">
        <v>0.000759666298063866</v>
      </c>
      <c r="J66" s="201">
        <v>0</v>
      </c>
      <c r="K66" s="201">
        <v>0</v>
      </c>
      <c r="L66" s="201">
        <v>0</v>
      </c>
      <c r="M66" s="201">
        <v>0</v>
      </c>
      <c r="N66" s="201">
        <v>0</v>
      </c>
      <c r="O66" s="201">
        <v>0</v>
      </c>
      <c r="P66" s="201">
        <v>0.00126063584589733</v>
      </c>
      <c r="Q66" s="201">
        <v>0.0099725376089402</v>
      </c>
      <c r="R66" s="201">
        <v>0</v>
      </c>
      <c r="S66" s="201">
        <v>0</v>
      </c>
      <c r="T66" s="201">
        <v>0.00012210495943724</v>
      </c>
      <c r="U66" s="201">
        <v>0.0021251098773229</v>
      </c>
      <c r="V66" s="201">
        <v>0.000271374643705162</v>
      </c>
      <c r="W66" s="201">
        <v>0.000449985023945143</v>
      </c>
      <c r="X66" s="201">
        <v>0.000760513223295056</v>
      </c>
      <c r="Y66" s="201">
        <v>0.0549897945957017</v>
      </c>
      <c r="Z66" s="201">
        <v>0.0159403308379057</v>
      </c>
      <c r="AA66" s="201">
        <v>0.00101686503627833</v>
      </c>
      <c r="AB66" s="201">
        <v>0.0588962343886428</v>
      </c>
      <c r="AC66" s="201">
        <v>0.0035455835805645</v>
      </c>
      <c r="AD66" s="201">
        <v>0.00305484751078456</v>
      </c>
      <c r="AE66" s="201">
        <v>0.0231602528160033</v>
      </c>
      <c r="AF66" s="201">
        <v>0.00752013720903333</v>
      </c>
      <c r="AG66" s="201">
        <v>0.0233598614053193</v>
      </c>
      <c r="AH66" s="201">
        <v>0.00203591355934151</v>
      </c>
      <c r="AI66" s="201">
        <v>2.50782944160586e-6</v>
      </c>
      <c r="AJ66" s="201">
        <v>0.00130953202333918</v>
      </c>
      <c r="AK66" s="201">
        <v>0.00218902705775508</v>
      </c>
      <c r="AL66" s="201">
        <v>2.11986552978982e-5</v>
      </c>
      <c r="AM66" s="201">
        <v>1.4588077018036e-6</v>
      </c>
      <c r="AN66" s="201">
        <v>0</v>
      </c>
      <c r="AO66" s="201">
        <v>0</v>
      </c>
      <c r="AP66" s="201">
        <v>0</v>
      </c>
      <c r="AQ66" s="201">
        <v>0</v>
      </c>
      <c r="AR66" s="201">
        <v>0</v>
      </c>
      <c r="AS66" s="201">
        <v>0</v>
      </c>
      <c r="AT66" s="201">
        <v>0</v>
      </c>
      <c r="AU66" s="201">
        <v>0</v>
      </c>
      <c r="AV66" s="201">
        <v>2.21698880301109e-5</v>
      </c>
      <c r="AW66" s="201">
        <v>1.21420874677999e-6</v>
      </c>
      <c r="AX66" s="201">
        <v>0</v>
      </c>
      <c r="AY66" s="201">
        <v>8.07990526710227e-6</v>
      </c>
      <c r="AZ66" s="201">
        <v>0</v>
      </c>
      <c r="BA66" s="201">
        <v>0</v>
      </c>
      <c r="BB66" s="204">
        <v>0</v>
      </c>
    </row>
    <row r="67" spans="1:54">
      <c r="A67" s="86" t="s">
        <v>265</v>
      </c>
      <c r="B67" s="200" t="s">
        <v>266</v>
      </c>
      <c r="C67" s="201">
        <v>0</v>
      </c>
      <c r="D67" s="201">
        <v>0</v>
      </c>
      <c r="E67" s="201">
        <v>0</v>
      </c>
      <c r="F67" s="201">
        <v>0</v>
      </c>
      <c r="G67" s="201">
        <v>0</v>
      </c>
      <c r="H67" s="201">
        <v>0</v>
      </c>
      <c r="I67" s="201">
        <v>0</v>
      </c>
      <c r="J67" s="201">
        <v>0</v>
      </c>
      <c r="K67" s="201">
        <v>0</v>
      </c>
      <c r="L67" s="201">
        <v>9.65661118116545e-7</v>
      </c>
      <c r="M67" s="201">
        <v>0</v>
      </c>
      <c r="N67" s="201">
        <v>0</v>
      </c>
      <c r="O67" s="201">
        <v>0</v>
      </c>
      <c r="P67" s="201">
        <v>0</v>
      </c>
      <c r="Q67" s="201">
        <v>0</v>
      </c>
      <c r="R67" s="201">
        <v>0</v>
      </c>
      <c r="S67" s="201">
        <v>0</v>
      </c>
      <c r="T67" s="201">
        <v>0</v>
      </c>
      <c r="U67" s="201">
        <v>0</v>
      </c>
      <c r="V67" s="201">
        <v>0</v>
      </c>
      <c r="W67" s="201">
        <v>0</v>
      </c>
      <c r="X67" s="201">
        <v>0</v>
      </c>
      <c r="Y67" s="201">
        <v>0.000185848392104132</v>
      </c>
      <c r="Z67" s="201">
        <v>0</v>
      </c>
      <c r="AA67" s="201">
        <v>0</v>
      </c>
      <c r="AB67" s="201">
        <v>0.000821722319333083</v>
      </c>
      <c r="AC67" s="201">
        <v>0.000752106429985021</v>
      </c>
      <c r="AD67" s="201">
        <v>0</v>
      </c>
      <c r="AE67" s="201">
        <v>0.00110874034912394</v>
      </c>
      <c r="AF67" s="201">
        <v>2.58887109014257e-6</v>
      </c>
      <c r="AG67" s="201">
        <v>0</v>
      </c>
      <c r="AH67" s="201">
        <v>0.000542798617879078</v>
      </c>
      <c r="AI67" s="201">
        <v>0</v>
      </c>
      <c r="AJ67" s="201">
        <v>0</v>
      </c>
      <c r="AK67" s="201">
        <v>1.52006727737389e-5</v>
      </c>
      <c r="AL67" s="201">
        <v>3.54325503800167e-5</v>
      </c>
      <c r="AM67" s="201">
        <v>0</v>
      </c>
      <c r="AN67" s="201">
        <v>0</v>
      </c>
      <c r="AO67" s="201">
        <v>0</v>
      </c>
      <c r="AP67" s="201">
        <v>0</v>
      </c>
      <c r="AQ67" s="201">
        <v>0</v>
      </c>
      <c r="AR67" s="201">
        <v>0</v>
      </c>
      <c r="AS67" s="201">
        <v>0</v>
      </c>
      <c r="AT67" s="201">
        <v>0</v>
      </c>
      <c r="AU67" s="201">
        <v>0</v>
      </c>
      <c r="AV67" s="201">
        <v>0</v>
      </c>
      <c r="AW67" s="201">
        <v>0</v>
      </c>
      <c r="AX67" s="201">
        <v>0</v>
      </c>
      <c r="AY67" s="201">
        <v>0</v>
      </c>
      <c r="AZ67" s="201">
        <v>0</v>
      </c>
      <c r="BA67" s="201">
        <v>0</v>
      </c>
      <c r="BB67" s="204">
        <v>0</v>
      </c>
    </row>
    <row r="68" spans="1:54">
      <c r="A68" s="86" t="s">
        <v>267</v>
      </c>
      <c r="B68" s="200" t="s">
        <v>268</v>
      </c>
      <c r="C68" s="201">
        <v>0.00045374715484227</v>
      </c>
      <c r="D68" s="201">
        <v>0.00118594849256395</v>
      </c>
      <c r="E68" s="201">
        <v>0.000713747331185075</v>
      </c>
      <c r="F68" s="201">
        <v>9.49226279817451e-5</v>
      </c>
      <c r="G68" s="201">
        <v>0.0011462591757895</v>
      </c>
      <c r="H68" s="201">
        <v>0.00423998581154584</v>
      </c>
      <c r="I68" s="201">
        <v>0.00314387640429446</v>
      </c>
      <c r="J68" s="201">
        <v>0.0302474308471761</v>
      </c>
      <c r="K68" s="201">
        <v>0.000335468996315931</v>
      </c>
      <c r="L68" s="201">
        <v>0.000431780904661727</v>
      </c>
      <c r="M68" s="201">
        <v>0.000309645171339623</v>
      </c>
      <c r="N68" s="201">
        <v>0.000458839289178089</v>
      </c>
      <c r="O68" s="201">
        <v>0.00467562214087032</v>
      </c>
      <c r="P68" s="201">
        <v>0.000349951801780934</v>
      </c>
      <c r="Q68" s="201">
        <v>0.000348288923115011</v>
      </c>
      <c r="R68" s="201">
        <v>0.000342643142310318</v>
      </c>
      <c r="S68" s="201">
        <v>0.000524325305924084</v>
      </c>
      <c r="T68" s="201">
        <v>0.00177404944184518</v>
      </c>
      <c r="U68" s="201">
        <v>0.00807726693053464</v>
      </c>
      <c r="V68" s="201">
        <v>0.00191186218176082</v>
      </c>
      <c r="W68" s="201">
        <v>0.000571948654940296</v>
      </c>
      <c r="X68" s="201">
        <v>0.00085395692117538</v>
      </c>
      <c r="Y68" s="201">
        <v>0.00813545041261738</v>
      </c>
      <c r="Z68" s="201">
        <v>0.024814265658527</v>
      </c>
      <c r="AA68" s="201">
        <v>0.00472343266295753</v>
      </c>
      <c r="AB68" s="201">
        <v>0.0110014667825175</v>
      </c>
      <c r="AC68" s="201">
        <v>0.0137078093542732</v>
      </c>
      <c r="AD68" s="201">
        <v>0.0087493800154165</v>
      </c>
      <c r="AE68" s="201">
        <v>0.00862845096135179</v>
      </c>
      <c r="AF68" s="201">
        <v>0.0113751583572289</v>
      </c>
      <c r="AG68" s="201">
        <v>0.00659037394610842</v>
      </c>
      <c r="AH68" s="201">
        <v>0.00893271770021534</v>
      </c>
      <c r="AI68" s="201">
        <v>0.00173266131189483</v>
      </c>
      <c r="AJ68" s="201">
        <v>0.00375751763965018</v>
      </c>
      <c r="AK68" s="201">
        <v>0.0101644981674526</v>
      </c>
      <c r="AL68" s="201">
        <v>0.000295163632333634</v>
      </c>
      <c r="AM68" s="201">
        <v>3.75823590090588e-5</v>
      </c>
      <c r="AN68" s="201">
        <v>8.59267434285366e-6</v>
      </c>
      <c r="AO68" s="201">
        <v>0</v>
      </c>
      <c r="AP68" s="201">
        <v>2.78550587854894e-5</v>
      </c>
      <c r="AQ68" s="201">
        <v>0.000519336334027302</v>
      </c>
      <c r="AR68" s="201">
        <v>0.00137679749128687</v>
      </c>
      <c r="AS68" s="201">
        <v>2.33433656312193e-5</v>
      </c>
      <c r="AT68" s="201">
        <v>6.74184183962637e-6</v>
      </c>
      <c r="AU68" s="201">
        <v>0</v>
      </c>
      <c r="AV68" s="201">
        <v>0.000100662321544348</v>
      </c>
      <c r="AW68" s="201">
        <v>1.88762705902787e-5</v>
      </c>
      <c r="AX68" s="201">
        <v>0.000207879974668447</v>
      </c>
      <c r="AY68" s="201">
        <v>0.0002797096720248</v>
      </c>
      <c r="AZ68" s="201">
        <v>0</v>
      </c>
      <c r="BA68" s="201">
        <v>0.000145151607576566</v>
      </c>
      <c r="BB68" s="204">
        <v>0</v>
      </c>
    </row>
    <row r="69" spans="1:54">
      <c r="A69" s="86" t="s">
        <v>269</v>
      </c>
      <c r="B69" s="200" t="s">
        <v>270</v>
      </c>
      <c r="C69" s="201">
        <v>0</v>
      </c>
      <c r="D69" s="201">
        <v>0</v>
      </c>
      <c r="E69" s="201">
        <v>0</v>
      </c>
      <c r="F69" s="201">
        <v>0</v>
      </c>
      <c r="G69" s="201">
        <v>0</v>
      </c>
      <c r="H69" s="201">
        <v>0</v>
      </c>
      <c r="I69" s="201">
        <v>0</v>
      </c>
      <c r="J69" s="201">
        <v>0</v>
      </c>
      <c r="K69" s="201">
        <v>0</v>
      </c>
      <c r="L69" s="201">
        <v>0</v>
      </c>
      <c r="M69" s="201">
        <v>0</v>
      </c>
      <c r="N69" s="201">
        <v>0</v>
      </c>
      <c r="O69" s="201">
        <v>0</v>
      </c>
      <c r="P69" s="201">
        <v>0</v>
      </c>
      <c r="Q69" s="201">
        <v>0</v>
      </c>
      <c r="R69" s="201">
        <v>0</v>
      </c>
      <c r="S69" s="201">
        <v>0</v>
      </c>
      <c r="T69" s="201">
        <v>0</v>
      </c>
      <c r="U69" s="201">
        <v>0</v>
      </c>
      <c r="V69" s="201">
        <v>0</v>
      </c>
      <c r="W69" s="201">
        <v>0</v>
      </c>
      <c r="X69" s="201">
        <v>0</v>
      </c>
      <c r="Y69" s="201">
        <v>0</v>
      </c>
      <c r="Z69" s="201">
        <v>0</v>
      </c>
      <c r="AA69" s="201">
        <v>0.00815466340641408</v>
      </c>
      <c r="AB69" s="201">
        <v>0</v>
      </c>
      <c r="AC69" s="201">
        <v>6.26150360181143e-5</v>
      </c>
      <c r="AD69" s="201">
        <v>0</v>
      </c>
      <c r="AE69" s="201">
        <v>1.31576981019861e-5</v>
      </c>
      <c r="AF69" s="201">
        <v>5.47456089417702e-7</v>
      </c>
      <c r="AG69" s="201">
        <v>0</v>
      </c>
      <c r="AH69" s="201">
        <v>0.000817915949042643</v>
      </c>
      <c r="AI69" s="201">
        <v>3.76495625104415e-5</v>
      </c>
      <c r="AJ69" s="201">
        <v>0.000139752098762544</v>
      </c>
      <c r="AK69" s="201">
        <v>0</v>
      </c>
      <c r="AL69" s="201">
        <v>0.000125268344322084</v>
      </c>
      <c r="AM69" s="201">
        <v>0</v>
      </c>
      <c r="AN69" s="201">
        <v>0</v>
      </c>
      <c r="AO69" s="201">
        <v>0</v>
      </c>
      <c r="AP69" s="201">
        <v>0.000209901870102789</v>
      </c>
      <c r="AQ69" s="201">
        <v>1.54081525727652e-5</v>
      </c>
      <c r="AR69" s="201">
        <v>0</v>
      </c>
      <c r="AS69" s="201">
        <v>1.68723816539058e-5</v>
      </c>
      <c r="AT69" s="201">
        <v>0.00609995701028283</v>
      </c>
      <c r="AU69" s="201">
        <v>0.000348170765646827</v>
      </c>
      <c r="AV69" s="201">
        <v>9.08711664087682e-7</v>
      </c>
      <c r="AW69" s="201">
        <v>0.000916853552730483</v>
      </c>
      <c r="AX69" s="201">
        <v>0.000699576124641692</v>
      </c>
      <c r="AY69" s="201">
        <v>0.00112762955139291</v>
      </c>
      <c r="AZ69" s="201">
        <v>0.000462809755148954</v>
      </c>
      <c r="BA69" s="201">
        <v>0.00123477069830312</v>
      </c>
      <c r="BB69" s="204">
        <v>0</v>
      </c>
    </row>
    <row r="70" spans="1:54">
      <c r="A70" s="86" t="s">
        <v>271</v>
      </c>
      <c r="B70" s="200" t="s">
        <v>272</v>
      </c>
      <c r="C70" s="201">
        <v>0</v>
      </c>
      <c r="D70" s="201">
        <v>0</v>
      </c>
      <c r="E70" s="201">
        <v>0</v>
      </c>
      <c r="F70" s="201">
        <v>0</v>
      </c>
      <c r="G70" s="201">
        <v>0</v>
      </c>
      <c r="H70" s="201">
        <v>0</v>
      </c>
      <c r="I70" s="201">
        <v>0</v>
      </c>
      <c r="J70" s="201">
        <v>0</v>
      </c>
      <c r="K70" s="201">
        <v>0</v>
      </c>
      <c r="L70" s="201">
        <v>0</v>
      </c>
      <c r="M70" s="201">
        <v>0</v>
      </c>
      <c r="N70" s="201">
        <v>0</v>
      </c>
      <c r="O70" s="201">
        <v>0</v>
      </c>
      <c r="P70" s="201">
        <v>0</v>
      </c>
      <c r="Q70" s="201">
        <v>0.00436287918964932</v>
      </c>
      <c r="R70" s="201">
        <v>0</v>
      </c>
      <c r="S70" s="201">
        <v>0</v>
      </c>
      <c r="T70" s="201">
        <v>0</v>
      </c>
      <c r="U70" s="201">
        <v>0</v>
      </c>
      <c r="V70" s="201">
        <v>0</v>
      </c>
      <c r="W70" s="201">
        <v>0</v>
      </c>
      <c r="X70" s="201">
        <v>0</v>
      </c>
      <c r="Y70" s="201">
        <v>0</v>
      </c>
      <c r="Z70" s="201">
        <v>0</v>
      </c>
      <c r="AA70" s="201">
        <v>0.0314466229665254</v>
      </c>
      <c r="AB70" s="201">
        <v>0.00126732397633488</v>
      </c>
      <c r="AC70" s="201">
        <v>0.000356218681914059</v>
      </c>
      <c r="AD70" s="201">
        <v>5.8017487097132e-5</v>
      </c>
      <c r="AE70" s="201">
        <v>0.00113222564812499</v>
      </c>
      <c r="AF70" s="201">
        <v>7.9597803537606e-8</v>
      </c>
      <c r="AG70" s="201">
        <v>0.000185484532368684</v>
      </c>
      <c r="AH70" s="201">
        <v>0.00140450136880307</v>
      </c>
      <c r="AI70" s="201">
        <v>0.000123515826731055</v>
      </c>
      <c r="AJ70" s="201">
        <v>0</v>
      </c>
      <c r="AK70" s="201">
        <v>0</v>
      </c>
      <c r="AL70" s="201">
        <v>2.23960605313579e-5</v>
      </c>
      <c r="AM70" s="201">
        <v>0</v>
      </c>
      <c r="AN70" s="201">
        <v>0</v>
      </c>
      <c r="AO70" s="201">
        <v>0</v>
      </c>
      <c r="AP70" s="201">
        <v>0.00116007737772334</v>
      </c>
      <c r="AQ70" s="201">
        <v>0</v>
      </c>
      <c r="AR70" s="201">
        <v>0</v>
      </c>
      <c r="AS70" s="201">
        <v>0</v>
      </c>
      <c r="AT70" s="201">
        <v>0.000852149731083478</v>
      </c>
      <c r="AU70" s="201">
        <v>0</v>
      </c>
      <c r="AV70" s="201">
        <v>0</v>
      </c>
      <c r="AW70" s="201">
        <v>2.20520213135812e-6</v>
      </c>
      <c r="AX70" s="201">
        <v>0</v>
      </c>
      <c r="AY70" s="201">
        <v>2.66816015325082e-5</v>
      </c>
      <c r="AZ70" s="201">
        <v>0</v>
      </c>
      <c r="BA70" s="201">
        <v>0.000410295920317601</v>
      </c>
      <c r="BB70" s="204">
        <v>0</v>
      </c>
    </row>
    <row r="71" spans="1:54">
      <c r="A71" s="86" t="s">
        <v>273</v>
      </c>
      <c r="B71" s="200" t="s">
        <v>274</v>
      </c>
      <c r="C71" s="201">
        <v>0</v>
      </c>
      <c r="D71" s="201">
        <v>0</v>
      </c>
      <c r="E71" s="201">
        <v>0</v>
      </c>
      <c r="F71" s="201">
        <v>0</v>
      </c>
      <c r="G71" s="201">
        <v>0</v>
      </c>
      <c r="H71" s="201">
        <v>0</v>
      </c>
      <c r="I71" s="201">
        <v>0</v>
      </c>
      <c r="J71" s="201">
        <v>0</v>
      </c>
      <c r="K71" s="201">
        <v>0</v>
      </c>
      <c r="L71" s="201">
        <v>0</v>
      </c>
      <c r="M71" s="201">
        <v>0</v>
      </c>
      <c r="N71" s="201">
        <v>0</v>
      </c>
      <c r="O71" s="201">
        <v>0</v>
      </c>
      <c r="P71" s="201">
        <v>0</v>
      </c>
      <c r="Q71" s="201">
        <v>0</v>
      </c>
      <c r="R71" s="201">
        <v>0</v>
      </c>
      <c r="S71" s="201">
        <v>0</v>
      </c>
      <c r="T71" s="201">
        <v>0</v>
      </c>
      <c r="U71" s="201">
        <v>0</v>
      </c>
      <c r="V71" s="201">
        <v>0</v>
      </c>
      <c r="W71" s="201">
        <v>0</v>
      </c>
      <c r="X71" s="201">
        <v>0</v>
      </c>
      <c r="Y71" s="201">
        <v>0</v>
      </c>
      <c r="Z71" s="201">
        <v>0</v>
      </c>
      <c r="AA71" s="201">
        <v>0.0235562578499283</v>
      </c>
      <c r="AB71" s="201">
        <v>4.63823856965752e-5</v>
      </c>
      <c r="AC71" s="201">
        <v>0</v>
      </c>
      <c r="AD71" s="201">
        <v>0.000143433506001307</v>
      </c>
      <c r="AE71" s="201">
        <v>0</v>
      </c>
      <c r="AF71" s="201">
        <v>4.19449052286092e-6</v>
      </c>
      <c r="AG71" s="201">
        <v>4.8055678624429e-5</v>
      </c>
      <c r="AH71" s="201">
        <v>0</v>
      </c>
      <c r="AI71" s="201">
        <v>0</v>
      </c>
      <c r="AJ71" s="201">
        <v>0</v>
      </c>
      <c r="AK71" s="201">
        <v>1.07764333340774e-5</v>
      </c>
      <c r="AL71" s="201">
        <v>3.03487848728381e-5</v>
      </c>
      <c r="AM71" s="201">
        <v>0</v>
      </c>
      <c r="AN71" s="201">
        <v>0</v>
      </c>
      <c r="AO71" s="201">
        <v>0</v>
      </c>
      <c r="AP71" s="201">
        <v>0</v>
      </c>
      <c r="AQ71" s="201">
        <v>0</v>
      </c>
      <c r="AR71" s="201">
        <v>0</v>
      </c>
      <c r="AS71" s="201">
        <v>5.22046092002656e-5</v>
      </c>
      <c r="AT71" s="201">
        <v>3.78925945520996e-6</v>
      </c>
      <c r="AU71" s="201">
        <v>0.000305201848235705</v>
      </c>
      <c r="AV71" s="201">
        <v>0</v>
      </c>
      <c r="AW71" s="201">
        <v>0.000120680007104534</v>
      </c>
      <c r="AX71" s="201">
        <v>0.00526339437205067</v>
      </c>
      <c r="AY71" s="201">
        <v>3.45448640684213e-5</v>
      </c>
      <c r="AZ71" s="201">
        <v>0</v>
      </c>
      <c r="BA71" s="201">
        <v>0.00357759455479482</v>
      </c>
      <c r="BB71" s="204">
        <v>0</v>
      </c>
    </row>
    <row r="72" spans="1:54">
      <c r="A72" s="86" t="s">
        <v>275</v>
      </c>
      <c r="B72" s="200" t="s">
        <v>276</v>
      </c>
      <c r="C72" s="201">
        <v>0</v>
      </c>
      <c r="D72" s="201">
        <v>0</v>
      </c>
      <c r="E72" s="201">
        <v>0</v>
      </c>
      <c r="F72" s="201">
        <v>0</v>
      </c>
      <c r="G72" s="201">
        <v>0</v>
      </c>
      <c r="H72" s="201">
        <v>7.8779257056921e-5</v>
      </c>
      <c r="I72" s="201">
        <v>0</v>
      </c>
      <c r="J72" s="201">
        <v>0</v>
      </c>
      <c r="K72" s="201">
        <v>0</v>
      </c>
      <c r="L72" s="201">
        <v>0</v>
      </c>
      <c r="M72" s="201">
        <v>0</v>
      </c>
      <c r="N72" s="201">
        <v>0</v>
      </c>
      <c r="O72" s="201">
        <v>0</v>
      </c>
      <c r="P72" s="201">
        <v>0</v>
      </c>
      <c r="Q72" s="201">
        <v>0.0103133258374829</v>
      </c>
      <c r="R72" s="201">
        <v>0</v>
      </c>
      <c r="S72" s="201">
        <v>0</v>
      </c>
      <c r="T72" s="201">
        <v>0</v>
      </c>
      <c r="U72" s="201">
        <v>0</v>
      </c>
      <c r="V72" s="201">
        <v>0</v>
      </c>
      <c r="W72" s="201">
        <v>0</v>
      </c>
      <c r="X72" s="201">
        <v>0</v>
      </c>
      <c r="Y72" s="201">
        <v>0</v>
      </c>
      <c r="Z72" s="201">
        <v>0</v>
      </c>
      <c r="AA72" s="201">
        <v>0.0315914651332127</v>
      </c>
      <c r="AB72" s="201">
        <v>0.000320535300690679</v>
      </c>
      <c r="AC72" s="201">
        <v>0.00215281020544239</v>
      </c>
      <c r="AD72" s="201">
        <v>0.00067418914259378</v>
      </c>
      <c r="AE72" s="201">
        <v>0</v>
      </c>
      <c r="AF72" s="201">
        <v>0.000148425736733679</v>
      </c>
      <c r="AG72" s="201">
        <v>0.000209476468409211</v>
      </c>
      <c r="AH72" s="201">
        <v>0.00193962838415473</v>
      </c>
      <c r="AI72" s="201">
        <v>8.88398544805439e-6</v>
      </c>
      <c r="AJ72" s="201">
        <v>2.5387554011835e-5</v>
      </c>
      <c r="AK72" s="201">
        <v>0.000474333278818457</v>
      </c>
      <c r="AL72" s="201">
        <v>4.76702897118413e-5</v>
      </c>
      <c r="AM72" s="201">
        <v>0</v>
      </c>
      <c r="AN72" s="201">
        <v>0</v>
      </c>
      <c r="AO72" s="201">
        <v>0</v>
      </c>
      <c r="AP72" s="201">
        <v>6.62931348475012e-5</v>
      </c>
      <c r="AQ72" s="201">
        <v>0</v>
      </c>
      <c r="AR72" s="201">
        <v>0</v>
      </c>
      <c r="AS72" s="201">
        <v>0</v>
      </c>
      <c r="AT72" s="201">
        <v>6.37366961167074e-5</v>
      </c>
      <c r="AU72" s="201">
        <v>0</v>
      </c>
      <c r="AV72" s="201">
        <v>0</v>
      </c>
      <c r="AW72" s="201">
        <v>0.00124392434957819</v>
      </c>
      <c r="AX72" s="201">
        <v>0</v>
      </c>
      <c r="AY72" s="201">
        <v>0.000180697581882258</v>
      </c>
      <c r="AZ72" s="201">
        <v>5.67100845161105e-5</v>
      </c>
      <c r="BA72" s="201">
        <v>0.000134762491118848</v>
      </c>
      <c r="BB72" s="204">
        <v>0</v>
      </c>
    </row>
    <row r="73" spans="1:54">
      <c r="A73" s="86" t="s">
        <v>277</v>
      </c>
      <c r="B73" s="200" t="s">
        <v>278</v>
      </c>
      <c r="C73" s="201">
        <v>6.98229183101474e-5</v>
      </c>
      <c r="D73" s="201">
        <v>0.000493095041806475</v>
      </c>
      <c r="E73" s="201">
        <v>0.000204772301314397</v>
      </c>
      <c r="F73" s="201">
        <v>0</v>
      </c>
      <c r="G73" s="201">
        <v>0.00148721790520986</v>
      </c>
      <c r="H73" s="201">
        <v>0.000196512326357213</v>
      </c>
      <c r="I73" s="201">
        <v>0.000389983680427169</v>
      </c>
      <c r="J73" s="201">
        <v>0.000321237875310608</v>
      </c>
      <c r="K73" s="201">
        <v>6.5854072537373e-5</v>
      </c>
      <c r="L73" s="201">
        <v>0.000617679202682868</v>
      </c>
      <c r="M73" s="201">
        <v>3.8504055787936e-5</v>
      </c>
      <c r="N73" s="201">
        <v>0.00019989211157676</v>
      </c>
      <c r="O73" s="201">
        <v>0.000932264199028929</v>
      </c>
      <c r="P73" s="201">
        <v>0.000430050028687379</v>
      </c>
      <c r="Q73" s="201">
        <v>0.000188541253723424</v>
      </c>
      <c r="R73" s="201">
        <v>1.33874040553645e-5</v>
      </c>
      <c r="S73" s="201">
        <v>0.000207129811670101</v>
      </c>
      <c r="T73" s="201">
        <v>0.000975745899005806</v>
      </c>
      <c r="U73" s="201">
        <v>0.00031244502482039</v>
      </c>
      <c r="V73" s="201">
        <v>0.000301173119002423</v>
      </c>
      <c r="W73" s="201">
        <v>0.000679262140533555</v>
      </c>
      <c r="X73" s="201">
        <v>0.00164438876820282</v>
      </c>
      <c r="Y73" s="201">
        <v>0.000428315737504867</v>
      </c>
      <c r="Z73" s="201">
        <v>0.000303283403565267</v>
      </c>
      <c r="AA73" s="201">
        <v>0.0280541053504553</v>
      </c>
      <c r="AB73" s="201">
        <v>0.0859696504461321</v>
      </c>
      <c r="AC73" s="201">
        <v>0.016998253501732</v>
      </c>
      <c r="AD73" s="201">
        <v>0.0048758631330933</v>
      </c>
      <c r="AE73" s="201">
        <v>0.0102578251700413</v>
      </c>
      <c r="AF73" s="201">
        <v>0.00297211469125824</v>
      </c>
      <c r="AG73" s="201">
        <v>0.00352922025988715</v>
      </c>
      <c r="AH73" s="201">
        <v>0.0179683161222245</v>
      </c>
      <c r="AI73" s="201">
        <v>0.0112461069652885</v>
      </c>
      <c r="AJ73" s="201">
        <v>0.00258030028327157</v>
      </c>
      <c r="AK73" s="201">
        <v>0.0117475756365841</v>
      </c>
      <c r="AL73" s="201">
        <v>0.000574140906243492</v>
      </c>
      <c r="AM73" s="201">
        <v>0.00329308794272143</v>
      </c>
      <c r="AN73" s="201">
        <v>0.000468276240592792</v>
      </c>
      <c r="AO73" s="201">
        <v>3.15885053064133e-5</v>
      </c>
      <c r="AP73" s="201">
        <v>0.000991950222065398</v>
      </c>
      <c r="AQ73" s="201">
        <v>0.000666192463731152</v>
      </c>
      <c r="AR73" s="201">
        <v>8.53100332439984e-5</v>
      </c>
      <c r="AS73" s="201">
        <v>0.00247575568303393</v>
      </c>
      <c r="AT73" s="201">
        <v>0.000117111459943077</v>
      </c>
      <c r="AU73" s="201">
        <v>8.51918266002997e-5</v>
      </c>
      <c r="AV73" s="201">
        <v>0.000355724021949789</v>
      </c>
      <c r="AW73" s="201">
        <v>0.000681735739980051</v>
      </c>
      <c r="AX73" s="201">
        <v>0.000550254080861131</v>
      </c>
      <c r="AY73" s="201">
        <v>0.000150970586317435</v>
      </c>
      <c r="AZ73" s="201">
        <v>7.92177845796731e-6</v>
      </c>
      <c r="BA73" s="201">
        <v>0.00223480426459259</v>
      </c>
      <c r="BB73" s="204">
        <v>0</v>
      </c>
    </row>
    <row r="74" spans="1:54">
      <c r="A74" s="86" t="s">
        <v>279</v>
      </c>
      <c r="B74" s="200" t="s">
        <v>280</v>
      </c>
      <c r="C74" s="201">
        <v>0</v>
      </c>
      <c r="D74" s="201">
        <v>0</v>
      </c>
      <c r="E74" s="201">
        <v>0</v>
      </c>
      <c r="F74" s="201">
        <v>0</v>
      </c>
      <c r="G74" s="201">
        <v>0</v>
      </c>
      <c r="H74" s="201">
        <v>0</v>
      </c>
      <c r="I74" s="201">
        <v>0</v>
      </c>
      <c r="J74" s="201">
        <v>0</v>
      </c>
      <c r="K74" s="201">
        <v>0</v>
      </c>
      <c r="L74" s="201">
        <v>0</v>
      </c>
      <c r="M74" s="201">
        <v>0</v>
      </c>
      <c r="N74" s="201">
        <v>0</v>
      </c>
      <c r="O74" s="201">
        <v>0</v>
      </c>
      <c r="P74" s="201">
        <v>0</v>
      </c>
      <c r="Q74" s="201">
        <v>0</v>
      </c>
      <c r="R74" s="201">
        <v>0</v>
      </c>
      <c r="S74" s="201">
        <v>0</v>
      </c>
      <c r="T74" s="201">
        <v>0</v>
      </c>
      <c r="U74" s="201">
        <v>2.29598133896551e-5</v>
      </c>
      <c r="V74" s="201">
        <v>0</v>
      </c>
      <c r="W74" s="201">
        <v>0</v>
      </c>
      <c r="X74" s="201">
        <v>0</v>
      </c>
      <c r="Y74" s="201">
        <v>0</v>
      </c>
      <c r="Z74" s="201">
        <v>3.79166611677055e-6</v>
      </c>
      <c r="AA74" s="201">
        <v>0</v>
      </c>
      <c r="AB74" s="201">
        <v>0.00103913186198064</v>
      </c>
      <c r="AC74" s="201">
        <v>4.15292474594163e-5</v>
      </c>
      <c r="AD74" s="201">
        <v>3.77679424343722e-5</v>
      </c>
      <c r="AE74" s="201">
        <v>0</v>
      </c>
      <c r="AF74" s="201">
        <v>6.70800070558388e-6</v>
      </c>
      <c r="AG74" s="201">
        <v>0</v>
      </c>
      <c r="AH74" s="201">
        <v>0</v>
      </c>
      <c r="AI74" s="201">
        <v>0</v>
      </c>
      <c r="AJ74" s="201">
        <v>0</v>
      </c>
      <c r="AK74" s="201">
        <v>0</v>
      </c>
      <c r="AL74" s="201">
        <v>0</v>
      </c>
      <c r="AM74" s="201">
        <v>0</v>
      </c>
      <c r="AN74" s="201">
        <v>0</v>
      </c>
      <c r="AO74" s="201">
        <v>0</v>
      </c>
      <c r="AP74" s="201">
        <v>0</v>
      </c>
      <c r="AQ74" s="201">
        <v>0</v>
      </c>
      <c r="AR74" s="201">
        <v>0</v>
      </c>
      <c r="AS74" s="201">
        <v>0</v>
      </c>
      <c r="AT74" s="201">
        <v>0</v>
      </c>
      <c r="AU74" s="201">
        <v>0</v>
      </c>
      <c r="AV74" s="201">
        <v>0</v>
      </c>
      <c r="AW74" s="201">
        <v>7.09028348838078e-7</v>
      </c>
      <c r="AX74" s="201">
        <v>0</v>
      </c>
      <c r="AY74" s="201">
        <v>0</v>
      </c>
      <c r="AZ74" s="201">
        <v>0</v>
      </c>
      <c r="BA74" s="201">
        <v>0.00167460834413465</v>
      </c>
      <c r="BB74" s="204">
        <v>0</v>
      </c>
    </row>
    <row r="75" spans="1:54">
      <c r="A75" s="86" t="s">
        <v>281</v>
      </c>
      <c r="B75" s="200" t="s">
        <v>282</v>
      </c>
      <c r="C75" s="201">
        <v>0</v>
      </c>
      <c r="D75" s="201">
        <v>0</v>
      </c>
      <c r="E75" s="201">
        <v>0</v>
      </c>
      <c r="F75" s="201">
        <v>0</v>
      </c>
      <c r="G75" s="201">
        <v>0</v>
      </c>
      <c r="H75" s="201">
        <v>0</v>
      </c>
      <c r="I75" s="201">
        <v>0</v>
      </c>
      <c r="J75" s="201">
        <v>0</v>
      </c>
      <c r="K75" s="201">
        <v>0</v>
      </c>
      <c r="L75" s="201">
        <v>0</v>
      </c>
      <c r="M75" s="201">
        <v>0</v>
      </c>
      <c r="N75" s="201">
        <v>0</v>
      </c>
      <c r="O75" s="201">
        <v>0</v>
      </c>
      <c r="P75" s="201">
        <v>0</v>
      </c>
      <c r="Q75" s="201">
        <v>0</v>
      </c>
      <c r="R75" s="201">
        <v>0</v>
      </c>
      <c r="S75" s="201">
        <v>0</v>
      </c>
      <c r="T75" s="201">
        <v>0</v>
      </c>
      <c r="U75" s="201">
        <v>0</v>
      </c>
      <c r="V75" s="201">
        <v>0</v>
      </c>
      <c r="W75" s="201">
        <v>0</v>
      </c>
      <c r="X75" s="201">
        <v>0</v>
      </c>
      <c r="Y75" s="201">
        <v>0</v>
      </c>
      <c r="Z75" s="201">
        <v>0</v>
      </c>
      <c r="AA75" s="201">
        <v>0</v>
      </c>
      <c r="AB75" s="201">
        <v>0</v>
      </c>
      <c r="AC75" s="201">
        <v>0.0080955819737418</v>
      </c>
      <c r="AD75" s="201">
        <v>0</v>
      </c>
      <c r="AE75" s="201">
        <v>0</v>
      </c>
      <c r="AF75" s="201">
        <v>0</v>
      </c>
      <c r="AG75" s="201">
        <v>0</v>
      </c>
      <c r="AH75" s="201">
        <v>0.0014164749310436</v>
      </c>
      <c r="AI75" s="201">
        <v>0</v>
      </c>
      <c r="AJ75" s="201">
        <v>0</v>
      </c>
      <c r="AK75" s="201">
        <v>0</v>
      </c>
      <c r="AL75" s="201">
        <v>0</v>
      </c>
      <c r="AM75" s="201">
        <v>0</v>
      </c>
      <c r="AN75" s="201">
        <v>0</v>
      </c>
      <c r="AO75" s="201">
        <v>0</v>
      </c>
      <c r="AP75" s="201">
        <v>0</v>
      </c>
      <c r="AQ75" s="201">
        <v>0</v>
      </c>
      <c r="AR75" s="201">
        <v>0</v>
      </c>
      <c r="AS75" s="201">
        <v>0</v>
      </c>
      <c r="AT75" s="201">
        <v>0</v>
      </c>
      <c r="AU75" s="201">
        <v>0</v>
      </c>
      <c r="AV75" s="201">
        <v>0</v>
      </c>
      <c r="AW75" s="201">
        <v>0</v>
      </c>
      <c r="AX75" s="201">
        <v>0</v>
      </c>
      <c r="AY75" s="201">
        <v>0</v>
      </c>
      <c r="AZ75" s="201">
        <v>0</v>
      </c>
      <c r="BA75" s="201">
        <v>0</v>
      </c>
      <c r="BB75" s="204">
        <v>0</v>
      </c>
    </row>
    <row r="76" spans="1:54">
      <c r="A76" s="86" t="s">
        <v>283</v>
      </c>
      <c r="B76" s="200" t="s">
        <v>284</v>
      </c>
      <c r="C76" s="201">
        <v>0</v>
      </c>
      <c r="D76" s="201">
        <v>0</v>
      </c>
      <c r="E76" s="201">
        <v>0</v>
      </c>
      <c r="F76" s="201">
        <v>0.00209420149452108</v>
      </c>
      <c r="G76" s="201">
        <v>0.00877192708232445</v>
      </c>
      <c r="H76" s="201">
        <v>0</v>
      </c>
      <c r="I76" s="201">
        <v>0</v>
      </c>
      <c r="J76" s="201">
        <v>0</v>
      </c>
      <c r="K76" s="201">
        <v>0</v>
      </c>
      <c r="L76" s="201">
        <v>0</v>
      </c>
      <c r="M76" s="201">
        <v>0</v>
      </c>
      <c r="N76" s="201">
        <v>0</v>
      </c>
      <c r="O76" s="201">
        <v>0</v>
      </c>
      <c r="P76" s="201">
        <v>0</v>
      </c>
      <c r="Q76" s="201">
        <v>0</v>
      </c>
      <c r="R76" s="201">
        <v>0</v>
      </c>
      <c r="S76" s="201">
        <v>0</v>
      </c>
      <c r="T76" s="201">
        <v>0</v>
      </c>
      <c r="U76" s="201">
        <v>0</v>
      </c>
      <c r="V76" s="201">
        <v>0</v>
      </c>
      <c r="W76" s="201">
        <v>0</v>
      </c>
      <c r="X76" s="201">
        <v>0</v>
      </c>
      <c r="Y76" s="201">
        <v>2.73376150717162e-5</v>
      </c>
      <c r="Z76" s="201">
        <v>0</v>
      </c>
      <c r="AA76" s="201">
        <v>0</v>
      </c>
      <c r="AB76" s="201">
        <v>0</v>
      </c>
      <c r="AC76" s="201">
        <v>0.00528452198187589</v>
      </c>
      <c r="AD76" s="201">
        <v>0</v>
      </c>
      <c r="AE76" s="201">
        <v>0</v>
      </c>
      <c r="AF76" s="201">
        <v>0</v>
      </c>
      <c r="AG76" s="201">
        <v>0</v>
      </c>
      <c r="AH76" s="201">
        <v>0.00633871966158574</v>
      </c>
      <c r="AI76" s="201">
        <v>0</v>
      </c>
      <c r="AJ76" s="201">
        <v>0</v>
      </c>
      <c r="AK76" s="201">
        <v>0</v>
      </c>
      <c r="AL76" s="201">
        <v>0</v>
      </c>
      <c r="AM76" s="201">
        <v>0</v>
      </c>
      <c r="AN76" s="201">
        <v>0</v>
      </c>
      <c r="AO76" s="201">
        <v>0</v>
      </c>
      <c r="AP76" s="201">
        <v>0</v>
      </c>
      <c r="AQ76" s="201">
        <v>0</v>
      </c>
      <c r="AR76" s="201">
        <v>0</v>
      </c>
      <c r="AS76" s="201">
        <v>0</v>
      </c>
      <c r="AT76" s="201">
        <v>0</v>
      </c>
      <c r="AU76" s="201">
        <v>0</v>
      </c>
      <c r="AV76" s="201">
        <v>0</v>
      </c>
      <c r="AW76" s="201">
        <v>8.5973814751548e-6</v>
      </c>
      <c r="AX76" s="201">
        <v>0</v>
      </c>
      <c r="AY76" s="201">
        <v>0</v>
      </c>
      <c r="AZ76" s="201">
        <v>0</v>
      </c>
      <c r="BA76" s="201">
        <v>0</v>
      </c>
      <c r="BB76" s="204">
        <v>0</v>
      </c>
    </row>
    <row r="77" spans="1:54">
      <c r="A77" s="86" t="s">
        <v>285</v>
      </c>
      <c r="B77" s="200" t="s">
        <v>286</v>
      </c>
      <c r="C77" s="201">
        <v>9.40743327225768e-6</v>
      </c>
      <c r="D77" s="201">
        <v>6.63878222781885e-5</v>
      </c>
      <c r="E77" s="201">
        <v>0</v>
      </c>
      <c r="F77" s="201">
        <v>0.00170055333475894</v>
      </c>
      <c r="G77" s="201">
        <v>0.0020700682467879</v>
      </c>
      <c r="H77" s="201">
        <v>0</v>
      </c>
      <c r="I77" s="201">
        <v>0</v>
      </c>
      <c r="J77" s="201">
        <v>0</v>
      </c>
      <c r="K77" s="201">
        <v>0</v>
      </c>
      <c r="L77" s="201">
        <v>0</v>
      </c>
      <c r="M77" s="201">
        <v>0</v>
      </c>
      <c r="N77" s="201">
        <v>0</v>
      </c>
      <c r="O77" s="201">
        <v>0.00114871121574196</v>
      </c>
      <c r="P77" s="201">
        <v>0</v>
      </c>
      <c r="Q77" s="201">
        <v>0</v>
      </c>
      <c r="R77" s="201">
        <v>0</v>
      </c>
      <c r="S77" s="201">
        <v>0</v>
      </c>
      <c r="T77" s="201">
        <v>0</v>
      </c>
      <c r="U77" s="201">
        <v>0</v>
      </c>
      <c r="V77" s="201">
        <v>0</v>
      </c>
      <c r="W77" s="201">
        <v>0.000519678694382492</v>
      </c>
      <c r="X77" s="201">
        <v>8.24780595562154e-6</v>
      </c>
      <c r="Y77" s="201">
        <v>3.61558124777836e-5</v>
      </c>
      <c r="Z77" s="201">
        <v>0.0001515559696143</v>
      </c>
      <c r="AA77" s="201">
        <v>0.000460345467413428</v>
      </c>
      <c r="AB77" s="201">
        <v>0.00118354192955619</v>
      </c>
      <c r="AC77" s="201">
        <v>0.0457686049901474</v>
      </c>
      <c r="AD77" s="201">
        <v>0.00338955996292457</v>
      </c>
      <c r="AE77" s="201">
        <v>2.98348021239651e-5</v>
      </c>
      <c r="AF77" s="201">
        <v>0.00331809460959878</v>
      </c>
      <c r="AG77" s="201">
        <v>0</v>
      </c>
      <c r="AH77" s="201">
        <v>0.0246096995240154</v>
      </c>
      <c r="AI77" s="201">
        <v>2.60672023639823e-6</v>
      </c>
      <c r="AJ77" s="201">
        <v>0.00038738547195913</v>
      </c>
      <c r="AK77" s="201">
        <v>0.00263359400805585</v>
      </c>
      <c r="AL77" s="201">
        <v>0.000172178742746457</v>
      </c>
      <c r="AM77" s="201">
        <v>2.09627459437895e-6</v>
      </c>
      <c r="AN77" s="201">
        <v>0.00160525439483542</v>
      </c>
      <c r="AO77" s="201">
        <v>0</v>
      </c>
      <c r="AP77" s="201">
        <v>0.0007542823471528</v>
      </c>
      <c r="AQ77" s="201">
        <v>5.96001353353691e-5</v>
      </c>
      <c r="AR77" s="201">
        <v>0</v>
      </c>
      <c r="AS77" s="201">
        <v>6.53865391993438e-5</v>
      </c>
      <c r="AT77" s="201">
        <v>0</v>
      </c>
      <c r="AU77" s="201">
        <v>1.84757685659331e-6</v>
      </c>
      <c r="AV77" s="201">
        <v>0</v>
      </c>
      <c r="AW77" s="201">
        <v>3.73380324914447e-6</v>
      </c>
      <c r="AX77" s="201">
        <v>0.000962985505351099</v>
      </c>
      <c r="AY77" s="201">
        <v>7.42640899012676e-5</v>
      </c>
      <c r="AZ77" s="201">
        <v>0</v>
      </c>
      <c r="BA77" s="201">
        <v>3.91571235455875e-6</v>
      </c>
      <c r="BB77" s="204">
        <v>0</v>
      </c>
    </row>
    <row r="78" spans="1:54">
      <c r="A78" s="86" t="s">
        <v>287</v>
      </c>
      <c r="B78" s="200" t="s">
        <v>288</v>
      </c>
      <c r="C78" s="201">
        <v>0</v>
      </c>
      <c r="D78" s="201">
        <v>0</v>
      </c>
      <c r="E78" s="201">
        <v>0</v>
      </c>
      <c r="F78" s="201">
        <v>0</v>
      </c>
      <c r="G78" s="201">
        <v>0</v>
      </c>
      <c r="H78" s="201">
        <v>0</v>
      </c>
      <c r="I78" s="201">
        <v>0</v>
      </c>
      <c r="J78" s="201">
        <v>0</v>
      </c>
      <c r="K78" s="201">
        <v>0</v>
      </c>
      <c r="L78" s="201">
        <v>0</v>
      </c>
      <c r="M78" s="201">
        <v>0</v>
      </c>
      <c r="N78" s="201">
        <v>0</v>
      </c>
      <c r="O78" s="201">
        <v>0</v>
      </c>
      <c r="P78" s="201">
        <v>0</v>
      </c>
      <c r="Q78" s="201">
        <v>0</v>
      </c>
      <c r="R78" s="201">
        <v>0</v>
      </c>
      <c r="S78" s="201">
        <v>0</v>
      </c>
      <c r="T78" s="201">
        <v>0</v>
      </c>
      <c r="U78" s="201">
        <v>0</v>
      </c>
      <c r="V78" s="201">
        <v>0</v>
      </c>
      <c r="W78" s="201">
        <v>0</v>
      </c>
      <c r="X78" s="201">
        <v>0</v>
      </c>
      <c r="Y78" s="201">
        <v>0</v>
      </c>
      <c r="Z78" s="201">
        <v>0</v>
      </c>
      <c r="AA78" s="201">
        <v>0</v>
      </c>
      <c r="AB78" s="201">
        <v>0</v>
      </c>
      <c r="AC78" s="201">
        <v>0</v>
      </c>
      <c r="AD78" s="201">
        <v>0.0038478548978587</v>
      </c>
      <c r="AE78" s="201">
        <v>0</v>
      </c>
      <c r="AF78" s="201">
        <v>0</v>
      </c>
      <c r="AG78" s="201">
        <v>0</v>
      </c>
      <c r="AH78" s="201">
        <v>0</v>
      </c>
      <c r="AI78" s="201">
        <v>0</v>
      </c>
      <c r="AJ78" s="201">
        <v>0</v>
      </c>
      <c r="AK78" s="201">
        <v>0</v>
      </c>
      <c r="AL78" s="201">
        <v>3.65827658594022e-5</v>
      </c>
      <c r="AM78" s="201">
        <v>0</v>
      </c>
      <c r="AN78" s="201">
        <v>0</v>
      </c>
      <c r="AO78" s="201">
        <v>0</v>
      </c>
      <c r="AP78" s="201">
        <v>0</v>
      </c>
      <c r="AQ78" s="201">
        <v>0</v>
      </c>
      <c r="AR78" s="201">
        <v>0</v>
      </c>
      <c r="AS78" s="201">
        <v>0</v>
      </c>
      <c r="AT78" s="201">
        <v>0</v>
      </c>
      <c r="AU78" s="201">
        <v>0</v>
      </c>
      <c r="AV78" s="201">
        <v>0</v>
      </c>
      <c r="AW78" s="201">
        <v>1.87208149258748e-5</v>
      </c>
      <c r="AX78" s="201">
        <v>0</v>
      </c>
      <c r="AY78" s="201">
        <v>1.00326210035938e-5</v>
      </c>
      <c r="AZ78" s="201">
        <v>0</v>
      </c>
      <c r="BA78" s="201">
        <v>0</v>
      </c>
      <c r="BB78" s="204">
        <v>0</v>
      </c>
    </row>
    <row r="79" spans="1:54">
      <c r="A79" s="86" t="s">
        <v>289</v>
      </c>
      <c r="B79" s="200" t="s">
        <v>290</v>
      </c>
      <c r="C79" s="201">
        <v>0</v>
      </c>
      <c r="D79" s="201">
        <v>0</v>
      </c>
      <c r="E79" s="201">
        <v>0</v>
      </c>
      <c r="F79" s="201">
        <v>0</v>
      </c>
      <c r="G79" s="201">
        <v>0</v>
      </c>
      <c r="H79" s="201">
        <v>0</v>
      </c>
      <c r="I79" s="201">
        <v>6.51800969299004e-7</v>
      </c>
      <c r="J79" s="201">
        <v>0</v>
      </c>
      <c r="K79" s="201">
        <v>0</v>
      </c>
      <c r="L79" s="201">
        <v>0</v>
      </c>
      <c r="M79" s="201">
        <v>0</v>
      </c>
      <c r="N79" s="201">
        <v>0</v>
      </c>
      <c r="O79" s="201">
        <v>0</v>
      </c>
      <c r="P79" s="201">
        <v>0</v>
      </c>
      <c r="Q79" s="201">
        <v>0</v>
      </c>
      <c r="R79" s="201">
        <v>0</v>
      </c>
      <c r="S79" s="201">
        <v>0</v>
      </c>
      <c r="T79" s="201">
        <v>0</v>
      </c>
      <c r="U79" s="201">
        <v>0.000141227061080138</v>
      </c>
      <c r="V79" s="201">
        <v>0</v>
      </c>
      <c r="W79" s="201">
        <v>0</v>
      </c>
      <c r="X79" s="201">
        <v>0</v>
      </c>
      <c r="Y79" s="201">
        <v>0</v>
      </c>
      <c r="Z79" s="201">
        <v>0</v>
      </c>
      <c r="AA79" s="201">
        <v>0</v>
      </c>
      <c r="AB79" s="201">
        <v>0</v>
      </c>
      <c r="AC79" s="201">
        <v>0</v>
      </c>
      <c r="AD79" s="201">
        <v>0.0111690309062332</v>
      </c>
      <c r="AE79" s="201">
        <v>0.000138627715909842</v>
      </c>
      <c r="AF79" s="201">
        <v>0</v>
      </c>
      <c r="AG79" s="201">
        <v>0</v>
      </c>
      <c r="AH79" s="201">
        <v>0</v>
      </c>
      <c r="AI79" s="201">
        <v>0</v>
      </c>
      <c r="AJ79" s="201">
        <v>0</v>
      </c>
      <c r="AK79" s="201">
        <v>0</v>
      </c>
      <c r="AL79" s="201">
        <v>3.43469811378418e-5</v>
      </c>
      <c r="AM79" s="201">
        <v>0.0004903640204628</v>
      </c>
      <c r="AN79" s="201">
        <v>0</v>
      </c>
      <c r="AO79" s="201">
        <v>0</v>
      </c>
      <c r="AP79" s="201">
        <v>0</v>
      </c>
      <c r="AQ79" s="201">
        <v>0</v>
      </c>
      <c r="AR79" s="201">
        <v>0</v>
      </c>
      <c r="AS79" s="201">
        <v>0</v>
      </c>
      <c r="AT79" s="201">
        <v>0</v>
      </c>
      <c r="AU79" s="201">
        <v>0</v>
      </c>
      <c r="AV79" s="201">
        <v>0</v>
      </c>
      <c r="AW79" s="201">
        <v>0</v>
      </c>
      <c r="AX79" s="201">
        <v>0</v>
      </c>
      <c r="AY79" s="201">
        <v>0</v>
      </c>
      <c r="AZ79" s="201">
        <v>0</v>
      </c>
      <c r="BA79" s="201">
        <v>0</v>
      </c>
      <c r="BB79" s="204">
        <v>0</v>
      </c>
    </row>
    <row r="80" spans="1:54">
      <c r="A80" s="86" t="s">
        <v>291</v>
      </c>
      <c r="B80" s="200" t="s">
        <v>292</v>
      </c>
      <c r="C80" s="201">
        <v>0</v>
      </c>
      <c r="D80" s="201">
        <v>0</v>
      </c>
      <c r="E80" s="201">
        <v>0</v>
      </c>
      <c r="F80" s="201">
        <v>0</v>
      </c>
      <c r="G80" s="201">
        <v>0</v>
      </c>
      <c r="H80" s="201">
        <v>0</v>
      </c>
      <c r="I80" s="201">
        <v>0</v>
      </c>
      <c r="J80" s="201">
        <v>0</v>
      </c>
      <c r="K80" s="201">
        <v>0</v>
      </c>
      <c r="L80" s="201">
        <v>0</v>
      </c>
      <c r="M80" s="201">
        <v>0</v>
      </c>
      <c r="N80" s="201">
        <v>0</v>
      </c>
      <c r="O80" s="201">
        <v>0</v>
      </c>
      <c r="P80" s="201">
        <v>0</v>
      </c>
      <c r="Q80" s="201">
        <v>0</v>
      </c>
      <c r="R80" s="201">
        <v>0</v>
      </c>
      <c r="S80" s="201">
        <v>0</v>
      </c>
      <c r="T80" s="201">
        <v>0</v>
      </c>
      <c r="U80" s="201">
        <v>0</v>
      </c>
      <c r="V80" s="201">
        <v>0</v>
      </c>
      <c r="W80" s="201">
        <v>0</v>
      </c>
      <c r="X80" s="201">
        <v>0</v>
      </c>
      <c r="Y80" s="201">
        <v>0</v>
      </c>
      <c r="Z80" s="201">
        <v>0</v>
      </c>
      <c r="AA80" s="201">
        <v>0</v>
      </c>
      <c r="AB80" s="201">
        <v>0</v>
      </c>
      <c r="AC80" s="201">
        <v>0</v>
      </c>
      <c r="AD80" s="201">
        <v>0.0890705528542806</v>
      </c>
      <c r="AE80" s="201">
        <v>0.043695656021122</v>
      </c>
      <c r="AF80" s="201">
        <v>0.000185291235628323</v>
      </c>
      <c r="AG80" s="201">
        <v>0</v>
      </c>
      <c r="AH80" s="201">
        <v>0</v>
      </c>
      <c r="AI80" s="201">
        <v>0</v>
      </c>
      <c r="AJ80" s="201">
        <v>0</v>
      </c>
      <c r="AK80" s="201">
        <v>0</v>
      </c>
      <c r="AL80" s="201">
        <v>0.00614327887967587</v>
      </c>
      <c r="AM80" s="201">
        <v>0.0134290548060921</v>
      </c>
      <c r="AN80" s="201">
        <v>0</v>
      </c>
      <c r="AO80" s="201">
        <v>0</v>
      </c>
      <c r="AP80" s="201">
        <v>0</v>
      </c>
      <c r="AQ80" s="201">
        <v>0</v>
      </c>
      <c r="AR80" s="201">
        <v>0</v>
      </c>
      <c r="AS80" s="201">
        <v>0</v>
      </c>
      <c r="AT80" s="201">
        <v>0</v>
      </c>
      <c r="AU80" s="201">
        <v>0</v>
      </c>
      <c r="AV80" s="201">
        <v>0</v>
      </c>
      <c r="AW80" s="201">
        <v>2.37836473467168e-5</v>
      </c>
      <c r="AX80" s="201">
        <v>0.000192033444349255</v>
      </c>
      <c r="AY80" s="201">
        <v>0.000450953003827259</v>
      </c>
      <c r="AZ80" s="201">
        <v>0</v>
      </c>
      <c r="BA80" s="201">
        <v>0</v>
      </c>
      <c r="BB80" s="204">
        <v>0</v>
      </c>
    </row>
    <row r="81" spans="1:54">
      <c r="A81" s="86" t="s">
        <v>293</v>
      </c>
      <c r="B81" s="200" t="s">
        <v>294</v>
      </c>
      <c r="C81" s="201">
        <v>0</v>
      </c>
      <c r="D81" s="201">
        <v>0</v>
      </c>
      <c r="E81" s="201">
        <v>0</v>
      </c>
      <c r="F81" s="201">
        <v>0</v>
      </c>
      <c r="G81" s="201">
        <v>0</v>
      </c>
      <c r="H81" s="201">
        <v>0</v>
      </c>
      <c r="I81" s="201">
        <v>0</v>
      </c>
      <c r="J81" s="201">
        <v>0</v>
      </c>
      <c r="K81" s="201">
        <v>0</v>
      </c>
      <c r="L81" s="201">
        <v>0</v>
      </c>
      <c r="M81" s="201">
        <v>0</v>
      </c>
      <c r="N81" s="201">
        <v>0</v>
      </c>
      <c r="O81" s="201">
        <v>0</v>
      </c>
      <c r="P81" s="201">
        <v>0</v>
      </c>
      <c r="Q81" s="201">
        <v>0</v>
      </c>
      <c r="R81" s="201">
        <v>0</v>
      </c>
      <c r="S81" s="201">
        <v>0</v>
      </c>
      <c r="T81" s="201">
        <v>0</v>
      </c>
      <c r="U81" s="201">
        <v>0</v>
      </c>
      <c r="V81" s="201">
        <v>0</v>
      </c>
      <c r="W81" s="201">
        <v>0</v>
      </c>
      <c r="X81" s="201">
        <v>0</v>
      </c>
      <c r="Y81" s="201">
        <v>0</v>
      </c>
      <c r="Z81" s="201">
        <v>0</v>
      </c>
      <c r="AA81" s="201">
        <v>0</v>
      </c>
      <c r="AB81" s="201">
        <v>0</v>
      </c>
      <c r="AC81" s="201">
        <v>0</v>
      </c>
      <c r="AD81" s="201">
        <v>0</v>
      </c>
      <c r="AE81" s="201">
        <v>0</v>
      </c>
      <c r="AF81" s="201">
        <v>0.0908611736582036</v>
      </c>
      <c r="AG81" s="201">
        <v>0</v>
      </c>
      <c r="AH81" s="201">
        <v>0.0140572240017784</v>
      </c>
      <c r="AI81" s="201">
        <v>0</v>
      </c>
      <c r="AJ81" s="201">
        <v>0</v>
      </c>
      <c r="AK81" s="201">
        <v>0</v>
      </c>
      <c r="AL81" s="201">
        <v>3.44362116120024e-5</v>
      </c>
      <c r="AM81" s="201">
        <v>7.02680187109231e-5</v>
      </c>
      <c r="AN81" s="201">
        <v>0</v>
      </c>
      <c r="AO81" s="201">
        <v>0</v>
      </c>
      <c r="AP81" s="201">
        <v>0</v>
      </c>
      <c r="AQ81" s="201">
        <v>0</v>
      </c>
      <c r="AR81" s="201">
        <v>0</v>
      </c>
      <c r="AS81" s="201">
        <v>0</v>
      </c>
      <c r="AT81" s="201">
        <v>0</v>
      </c>
      <c r="AU81" s="201">
        <v>0</v>
      </c>
      <c r="AV81" s="201">
        <v>0</v>
      </c>
      <c r="AW81" s="201">
        <v>0</v>
      </c>
      <c r="AX81" s="201">
        <v>0</v>
      </c>
      <c r="AY81" s="201">
        <v>0.000135184640043883</v>
      </c>
      <c r="AZ81" s="201">
        <v>0</v>
      </c>
      <c r="BA81" s="201">
        <v>0.000179657996322648</v>
      </c>
      <c r="BB81" s="204">
        <v>0</v>
      </c>
    </row>
    <row r="82" spans="1:54">
      <c r="A82" s="86" t="s">
        <v>295</v>
      </c>
      <c r="B82" s="200" t="s">
        <v>296</v>
      </c>
      <c r="C82" s="201">
        <v>0</v>
      </c>
      <c r="D82" s="201">
        <v>0</v>
      </c>
      <c r="E82" s="201">
        <v>0</v>
      </c>
      <c r="F82" s="201">
        <v>0</v>
      </c>
      <c r="G82" s="201">
        <v>0</v>
      </c>
      <c r="H82" s="201">
        <v>0</v>
      </c>
      <c r="I82" s="201">
        <v>0</v>
      </c>
      <c r="J82" s="201">
        <v>0</v>
      </c>
      <c r="K82" s="201">
        <v>0</v>
      </c>
      <c r="L82" s="201">
        <v>0</v>
      </c>
      <c r="M82" s="201">
        <v>0</v>
      </c>
      <c r="N82" s="201">
        <v>0</v>
      </c>
      <c r="O82" s="201">
        <v>0</v>
      </c>
      <c r="P82" s="201">
        <v>0</v>
      </c>
      <c r="Q82" s="201">
        <v>0</v>
      </c>
      <c r="R82" s="201">
        <v>0</v>
      </c>
      <c r="S82" s="201">
        <v>0</v>
      </c>
      <c r="T82" s="201">
        <v>0</v>
      </c>
      <c r="U82" s="201">
        <v>0</v>
      </c>
      <c r="V82" s="201">
        <v>0</v>
      </c>
      <c r="W82" s="201">
        <v>0</v>
      </c>
      <c r="X82" s="201">
        <v>0</v>
      </c>
      <c r="Y82" s="201">
        <v>0</v>
      </c>
      <c r="Z82" s="201">
        <v>0</v>
      </c>
      <c r="AA82" s="201">
        <v>0</v>
      </c>
      <c r="AB82" s="201">
        <v>0</v>
      </c>
      <c r="AC82" s="201">
        <v>0</v>
      </c>
      <c r="AD82" s="201">
        <v>0</v>
      </c>
      <c r="AE82" s="201">
        <v>0.00104266668798816</v>
      </c>
      <c r="AF82" s="201">
        <v>3.68437448604678e-8</v>
      </c>
      <c r="AG82" s="201">
        <v>0.00449383508903576</v>
      </c>
      <c r="AH82" s="201">
        <v>0</v>
      </c>
      <c r="AI82" s="201">
        <v>0</v>
      </c>
      <c r="AJ82" s="201">
        <v>0</v>
      </c>
      <c r="AK82" s="201">
        <v>2.4279147826165e-7</v>
      </c>
      <c r="AL82" s="201">
        <v>2.20655704714921e-5</v>
      </c>
      <c r="AM82" s="201">
        <v>0</v>
      </c>
      <c r="AN82" s="201">
        <v>0</v>
      </c>
      <c r="AO82" s="201">
        <v>0</v>
      </c>
      <c r="AP82" s="201">
        <v>8.41908081614754e-5</v>
      </c>
      <c r="AQ82" s="201">
        <v>0</v>
      </c>
      <c r="AR82" s="201">
        <v>0</v>
      </c>
      <c r="AS82" s="201">
        <v>0</v>
      </c>
      <c r="AT82" s="201">
        <v>0</v>
      </c>
      <c r="AU82" s="201">
        <v>0</v>
      </c>
      <c r="AV82" s="201">
        <v>0</v>
      </c>
      <c r="AW82" s="201">
        <v>0</v>
      </c>
      <c r="AX82" s="201">
        <v>0</v>
      </c>
      <c r="AY82" s="201">
        <v>3.66886373816947e-5</v>
      </c>
      <c r="AZ82" s="201">
        <v>1.07779744682933e-5</v>
      </c>
      <c r="BA82" s="201">
        <v>2.43116688874369e-6</v>
      </c>
      <c r="BB82" s="204">
        <v>0</v>
      </c>
    </row>
    <row r="83" spans="1:54">
      <c r="A83" s="86" t="s">
        <v>297</v>
      </c>
      <c r="B83" s="200" t="s">
        <v>298</v>
      </c>
      <c r="C83" s="201">
        <v>0</v>
      </c>
      <c r="D83" s="201">
        <v>0</v>
      </c>
      <c r="E83" s="201">
        <v>1.25035870486441e-5</v>
      </c>
      <c r="F83" s="201">
        <v>0.00011439604259146</v>
      </c>
      <c r="G83" s="201">
        <v>0</v>
      </c>
      <c r="H83" s="201">
        <v>1.40854420439105e-5</v>
      </c>
      <c r="I83" s="201">
        <v>2.9540415736405e-5</v>
      </c>
      <c r="J83" s="201">
        <v>4.42178570590217e-5</v>
      </c>
      <c r="K83" s="201">
        <v>0</v>
      </c>
      <c r="L83" s="201">
        <v>4.96210602506685e-5</v>
      </c>
      <c r="M83" s="201">
        <v>0.00542850598761063</v>
      </c>
      <c r="N83" s="201">
        <v>0.00204140742180291</v>
      </c>
      <c r="O83" s="201">
        <v>8.62149266922118e-5</v>
      </c>
      <c r="P83" s="201">
        <v>4.08363540128473e-6</v>
      </c>
      <c r="Q83" s="201">
        <v>0</v>
      </c>
      <c r="R83" s="201">
        <v>3.73551510601062e-6</v>
      </c>
      <c r="S83" s="201">
        <v>1.09993900800568e-5</v>
      </c>
      <c r="T83" s="201">
        <v>0.000289584462447995</v>
      </c>
      <c r="U83" s="201">
        <v>6.83951843928733e-5</v>
      </c>
      <c r="V83" s="201">
        <v>0.00057009378072659</v>
      </c>
      <c r="W83" s="201">
        <v>6.90927698334234e-6</v>
      </c>
      <c r="X83" s="201">
        <v>0.000644945854484099</v>
      </c>
      <c r="Y83" s="201">
        <v>2.50083981836574e-5</v>
      </c>
      <c r="Z83" s="201">
        <v>7.05619699918213e-6</v>
      </c>
      <c r="AA83" s="201">
        <v>0.000226724612973927</v>
      </c>
      <c r="AB83" s="201">
        <v>4.41884950161794e-6</v>
      </c>
      <c r="AC83" s="201">
        <v>0.00123337289229561</v>
      </c>
      <c r="AD83" s="201">
        <v>0.000639803589288974</v>
      </c>
      <c r="AE83" s="201">
        <v>0.000103567145659469</v>
      </c>
      <c r="AF83" s="201">
        <v>1.03724646833626e-5</v>
      </c>
      <c r="AG83" s="201">
        <v>0.00214617818239507</v>
      </c>
      <c r="AH83" s="201">
        <v>0.000324176943735386</v>
      </c>
      <c r="AI83" s="201">
        <v>4.41594917906482e-5</v>
      </c>
      <c r="AJ83" s="201">
        <v>0.000169365968559357</v>
      </c>
      <c r="AK83" s="201">
        <v>0.000203995079622389</v>
      </c>
      <c r="AL83" s="201">
        <v>0.000125187279931395</v>
      </c>
      <c r="AM83" s="201">
        <v>0.000139285418843033</v>
      </c>
      <c r="AN83" s="201">
        <v>0.00106594206714637</v>
      </c>
      <c r="AO83" s="201">
        <v>1.88835722036947e-5</v>
      </c>
      <c r="AP83" s="201">
        <v>0.000739686486617406</v>
      </c>
      <c r="AQ83" s="201">
        <v>4.60941628168353e-5</v>
      </c>
      <c r="AR83" s="201">
        <v>9.32703542735811e-6</v>
      </c>
      <c r="AS83" s="201">
        <v>1.93723168890966e-6</v>
      </c>
      <c r="AT83" s="201">
        <v>0.000161695243101912</v>
      </c>
      <c r="AU83" s="201">
        <v>0.000100740537415346</v>
      </c>
      <c r="AV83" s="201">
        <v>5.49137221790409e-5</v>
      </c>
      <c r="AW83" s="201">
        <v>0.000508684436147885</v>
      </c>
      <c r="AX83" s="201">
        <v>0.000664140225914921</v>
      </c>
      <c r="AY83" s="201">
        <v>0.00116677223326737</v>
      </c>
      <c r="AZ83" s="201">
        <v>0.012668997590134</v>
      </c>
      <c r="BA83" s="201">
        <v>0.000541763142862894</v>
      </c>
      <c r="BB83" s="204">
        <v>0</v>
      </c>
    </row>
    <row r="84" spans="1:54">
      <c r="A84" s="86" t="s">
        <v>299</v>
      </c>
      <c r="B84" s="200" t="s">
        <v>122</v>
      </c>
      <c r="C84" s="201">
        <v>0</v>
      </c>
      <c r="D84" s="201">
        <v>0</v>
      </c>
      <c r="E84" s="201">
        <v>0.000152801222448445</v>
      </c>
      <c r="F84" s="201">
        <v>0.267527366982615</v>
      </c>
      <c r="G84" s="201">
        <v>0.112607522314655</v>
      </c>
      <c r="H84" s="201">
        <v>0.0135417774241818</v>
      </c>
      <c r="I84" s="201">
        <v>0.00789525159024453</v>
      </c>
      <c r="J84" s="201">
        <v>0.011315270232853</v>
      </c>
      <c r="K84" s="201">
        <v>0.00118115719272971</v>
      </c>
      <c r="L84" s="201">
        <v>0.0106880342949662</v>
      </c>
      <c r="M84" s="201">
        <v>0.0331112722716271</v>
      </c>
      <c r="N84" s="201">
        <v>0.00659452318850111</v>
      </c>
      <c r="O84" s="201">
        <v>0.014732181570484</v>
      </c>
      <c r="P84" s="201">
        <v>0.040704120583577</v>
      </c>
      <c r="Q84" s="201">
        <v>0.0238297036960577</v>
      </c>
      <c r="R84" s="201">
        <v>0.00138933711912361</v>
      </c>
      <c r="S84" s="201">
        <v>0.0161236427528902</v>
      </c>
      <c r="T84" s="201">
        <v>0.0135930903002654</v>
      </c>
      <c r="U84" s="201">
        <v>0.00952494663357394</v>
      </c>
      <c r="V84" s="201">
        <v>0.0300367474914719</v>
      </c>
      <c r="W84" s="201">
        <v>0.0111271524136868</v>
      </c>
      <c r="X84" s="201">
        <v>0.0230511761951223</v>
      </c>
      <c r="Y84" s="201">
        <v>0.0139188427628905</v>
      </c>
      <c r="Z84" s="201">
        <v>0.0165495010107041</v>
      </c>
      <c r="AA84" s="201">
        <v>0.0107680198393029</v>
      </c>
      <c r="AB84" s="201">
        <v>0.0187306070970756</v>
      </c>
      <c r="AC84" s="201">
        <v>0.0169055268693557</v>
      </c>
      <c r="AD84" s="201">
        <v>0.00767731677610633</v>
      </c>
      <c r="AE84" s="201">
        <v>0.0153072931120501</v>
      </c>
      <c r="AF84" s="201">
        <v>0.0542133942154694</v>
      </c>
      <c r="AG84" s="201">
        <v>0.0117355485435285</v>
      </c>
      <c r="AH84" s="201">
        <v>0.0215877580266499</v>
      </c>
      <c r="AI84" s="201">
        <v>0.00270086151015506</v>
      </c>
      <c r="AJ84" s="201">
        <v>0.0071217343001663</v>
      </c>
      <c r="AK84" s="201">
        <v>0.0100599903447946</v>
      </c>
      <c r="AL84" s="201">
        <v>0.0104614047431116</v>
      </c>
      <c r="AM84" s="201">
        <v>0.0323890267638827</v>
      </c>
      <c r="AN84" s="201">
        <v>0.0135316687539474</v>
      </c>
      <c r="AO84" s="201">
        <v>0.00895618071142762</v>
      </c>
      <c r="AP84" s="201">
        <v>0.0403345632977645</v>
      </c>
      <c r="AQ84" s="201">
        <v>0.00134411834004754</v>
      </c>
      <c r="AR84" s="201">
        <v>0.00338498562226014</v>
      </c>
      <c r="AS84" s="201">
        <v>0.0219728328254996</v>
      </c>
      <c r="AT84" s="201">
        <v>0.00804774350850055</v>
      </c>
      <c r="AU84" s="201">
        <v>0.000503741727661908</v>
      </c>
      <c r="AV84" s="201">
        <v>0.00289889299574145</v>
      </c>
      <c r="AW84" s="201">
        <v>0.00532411971200355</v>
      </c>
      <c r="AX84" s="201">
        <v>0.00663519903495702</v>
      </c>
      <c r="AY84" s="201">
        <v>0.00118071827300432</v>
      </c>
      <c r="AZ84" s="201">
        <v>0.00134734217309437</v>
      </c>
      <c r="BA84" s="201">
        <v>0.00319882766784515</v>
      </c>
      <c r="BB84" s="204">
        <v>0</v>
      </c>
    </row>
    <row r="85" spans="1:54">
      <c r="A85" s="86" t="s">
        <v>300</v>
      </c>
      <c r="B85" s="200" t="s">
        <v>301</v>
      </c>
      <c r="C85" s="201">
        <v>0.00571530617675206</v>
      </c>
      <c r="D85" s="201">
        <v>0.00829437283269201</v>
      </c>
      <c r="E85" s="201">
        <v>0.00304186528563431</v>
      </c>
      <c r="F85" s="201">
        <v>0</v>
      </c>
      <c r="G85" s="201">
        <v>0.0125561681597472</v>
      </c>
      <c r="H85" s="201">
        <v>0.00494069464866429</v>
      </c>
      <c r="I85" s="201">
        <v>0.00430646251605809</v>
      </c>
      <c r="J85" s="201">
        <v>0.0034926841696582</v>
      </c>
      <c r="K85" s="201">
        <v>0.00121138175093977</v>
      </c>
      <c r="L85" s="201">
        <v>0.00650836418220541</v>
      </c>
      <c r="M85" s="201">
        <v>0.0010008213833711</v>
      </c>
      <c r="N85" s="201">
        <v>0.00406122743583771</v>
      </c>
      <c r="O85" s="201">
        <v>0.0116391938728423</v>
      </c>
      <c r="P85" s="201">
        <v>0.00424922065049415</v>
      </c>
      <c r="Q85" s="201">
        <v>0.0034909301162873</v>
      </c>
      <c r="R85" s="201">
        <v>3.61750845883255e-5</v>
      </c>
      <c r="S85" s="201">
        <v>0.00457236476154741</v>
      </c>
      <c r="T85" s="201">
        <v>0.00438628326924218</v>
      </c>
      <c r="U85" s="201">
        <v>0.00200918239397316</v>
      </c>
      <c r="V85" s="201">
        <v>0.00592802567736317</v>
      </c>
      <c r="W85" s="201">
        <v>0.00803690133196014</v>
      </c>
      <c r="X85" s="201">
        <v>0.00886745958508883</v>
      </c>
      <c r="Y85" s="201">
        <v>0.0116764892441359</v>
      </c>
      <c r="Z85" s="201">
        <v>0.00387521406425897</v>
      </c>
      <c r="AA85" s="201">
        <v>0.00126093970719187</v>
      </c>
      <c r="AB85" s="201">
        <v>0.00358335663137395</v>
      </c>
      <c r="AC85" s="201">
        <v>0.00209787014918017</v>
      </c>
      <c r="AD85" s="201">
        <v>0.00158717668165197</v>
      </c>
      <c r="AE85" s="201">
        <v>0.00455168958235962</v>
      </c>
      <c r="AF85" s="201">
        <v>0.0034128627583097</v>
      </c>
      <c r="AG85" s="201">
        <v>0.003145532726141</v>
      </c>
      <c r="AH85" s="201">
        <v>0.00218339131064798</v>
      </c>
      <c r="AI85" s="201">
        <v>0.139571318947257</v>
      </c>
      <c r="AJ85" s="201">
        <v>0.015260932036619</v>
      </c>
      <c r="AK85" s="201">
        <v>0.000204832286376254</v>
      </c>
      <c r="AL85" s="201">
        <v>0.00704644008480771</v>
      </c>
      <c r="AM85" s="201">
        <v>0.000771642476762553</v>
      </c>
      <c r="AN85" s="201">
        <v>0.000704128101091934</v>
      </c>
      <c r="AO85" s="201">
        <v>0.000330539909909193</v>
      </c>
      <c r="AP85" s="201">
        <v>0.00321343316459415</v>
      </c>
      <c r="AQ85" s="201">
        <v>0.0213586151210091</v>
      </c>
      <c r="AR85" s="201">
        <v>0.0093269989247752</v>
      </c>
      <c r="AS85" s="201">
        <v>0.00898851000450181</v>
      </c>
      <c r="AT85" s="201">
        <v>0.00162857522415486</v>
      </c>
      <c r="AU85" s="201">
        <v>0.00106716373092664</v>
      </c>
      <c r="AV85" s="201">
        <v>0.000831327213630627</v>
      </c>
      <c r="AW85" s="201">
        <v>0.00227347996317708</v>
      </c>
      <c r="AX85" s="201">
        <v>0.00461625914342322</v>
      </c>
      <c r="AY85" s="201">
        <v>0.00232525873135968</v>
      </c>
      <c r="AZ85" s="201">
        <v>0.0030968329156161</v>
      </c>
      <c r="BA85" s="201">
        <v>0.00672303824973307</v>
      </c>
      <c r="BB85" s="204">
        <v>0</v>
      </c>
    </row>
    <row r="86" spans="1:54">
      <c r="A86" s="86" t="s">
        <v>302</v>
      </c>
      <c r="B86" s="200" t="s">
        <v>303</v>
      </c>
      <c r="C86" s="201">
        <v>0</v>
      </c>
      <c r="D86" s="201">
        <v>0</v>
      </c>
      <c r="E86" s="201">
        <v>0</v>
      </c>
      <c r="F86" s="201">
        <v>0</v>
      </c>
      <c r="G86" s="201">
        <v>4.55710052274513e-7</v>
      </c>
      <c r="H86" s="201">
        <v>5.96500484784293e-7</v>
      </c>
      <c r="I86" s="201">
        <v>4.74687449620389e-7</v>
      </c>
      <c r="J86" s="201">
        <v>7.10157472001038e-7</v>
      </c>
      <c r="K86" s="201">
        <v>3.42762605283169e-8</v>
      </c>
      <c r="L86" s="201">
        <v>5.05884386365955e-7</v>
      </c>
      <c r="M86" s="201">
        <v>8.16518299527047e-7</v>
      </c>
      <c r="N86" s="201">
        <v>4.0531161033122e-7</v>
      </c>
      <c r="O86" s="201">
        <v>6.55428004674563e-7</v>
      </c>
      <c r="P86" s="201">
        <v>2.90944493781789e-7</v>
      </c>
      <c r="Q86" s="201">
        <v>6.3927310868483e-7</v>
      </c>
      <c r="R86" s="201">
        <v>6.86194031135188e-7</v>
      </c>
      <c r="S86" s="201">
        <v>3.16622032132688e-7</v>
      </c>
      <c r="T86" s="201">
        <v>2.75601104808563e-7</v>
      </c>
      <c r="U86" s="201">
        <v>4.39790592436809e-7</v>
      </c>
      <c r="V86" s="201">
        <v>1.88169318515085e-6</v>
      </c>
      <c r="W86" s="201">
        <v>4.1571916965013e-7</v>
      </c>
      <c r="X86" s="201">
        <v>3.31523630057187e-7</v>
      </c>
      <c r="Y86" s="201">
        <v>2.46814026934163e-7</v>
      </c>
      <c r="Z86" s="201">
        <v>5.62099288973576e-7</v>
      </c>
      <c r="AA86" s="201">
        <v>3.7455461290903e-7</v>
      </c>
      <c r="AB86" s="201">
        <v>3.1259437744075e-7</v>
      </c>
      <c r="AC86" s="201">
        <v>3.29158052733947e-7</v>
      </c>
      <c r="AD86" s="201">
        <v>4.27033012849983e-7</v>
      </c>
      <c r="AE86" s="201">
        <v>4.85945751064008e-7</v>
      </c>
      <c r="AF86" s="201">
        <v>4.43193399228657e-7</v>
      </c>
      <c r="AG86" s="201">
        <v>4.50356711076805e-7</v>
      </c>
      <c r="AH86" s="201">
        <v>1.26054619104875e-6</v>
      </c>
      <c r="AI86" s="201">
        <v>9.19556501959204e-8</v>
      </c>
      <c r="AJ86" s="201">
        <v>8.05187352940424e-6</v>
      </c>
      <c r="AK86" s="201">
        <v>2.77346944630101e-7</v>
      </c>
      <c r="AL86" s="201">
        <v>1.47574352390859e-6</v>
      </c>
      <c r="AM86" s="201">
        <v>7.95604734488376e-7</v>
      </c>
      <c r="AN86" s="201">
        <v>2.79208893918853e-7</v>
      </c>
      <c r="AO86" s="201">
        <v>3.13263059535179e-7</v>
      </c>
      <c r="AP86" s="201">
        <v>8.12611808764802e-6</v>
      </c>
      <c r="AQ86" s="201">
        <v>9.44790419208815e-6</v>
      </c>
      <c r="AR86" s="201">
        <v>4.16785316488069e-6</v>
      </c>
      <c r="AS86" s="201">
        <v>1.39881378087739e-7</v>
      </c>
      <c r="AT86" s="201">
        <v>5.02674238008933e-7</v>
      </c>
      <c r="AU86" s="201">
        <v>6.83808103434181e-7</v>
      </c>
      <c r="AV86" s="201">
        <v>2.88861359197751e-7</v>
      </c>
      <c r="AW86" s="201">
        <v>9.80756842613944e-7</v>
      </c>
      <c r="AX86" s="201">
        <v>1.36949794973212e-5</v>
      </c>
      <c r="AY86" s="201">
        <v>7.92064425806556e-6</v>
      </c>
      <c r="AZ86" s="201">
        <v>4.95989896130828e-6</v>
      </c>
      <c r="BA86" s="201">
        <v>1.03734922185651e-5</v>
      </c>
      <c r="BB86" s="204">
        <v>0</v>
      </c>
    </row>
    <row r="87" spans="1:54">
      <c r="A87" s="86" t="s">
        <v>304</v>
      </c>
      <c r="B87" s="200" t="s">
        <v>305</v>
      </c>
      <c r="C87" s="201">
        <v>0</v>
      </c>
      <c r="D87" s="201">
        <v>0</v>
      </c>
      <c r="E87" s="201">
        <v>0</v>
      </c>
      <c r="F87" s="201">
        <v>0</v>
      </c>
      <c r="G87" s="201">
        <v>0</v>
      </c>
      <c r="H87" s="201">
        <v>0</v>
      </c>
      <c r="I87" s="201">
        <v>0</v>
      </c>
      <c r="J87" s="201">
        <v>0</v>
      </c>
      <c r="K87" s="201">
        <v>0</v>
      </c>
      <c r="L87" s="201">
        <v>0</v>
      </c>
      <c r="M87" s="201">
        <v>0</v>
      </c>
      <c r="N87" s="201">
        <v>0</v>
      </c>
      <c r="O87" s="201">
        <v>0</v>
      </c>
      <c r="P87" s="201">
        <v>0</v>
      </c>
      <c r="Q87" s="201">
        <v>0</v>
      </c>
      <c r="R87" s="201">
        <v>0</v>
      </c>
      <c r="S87" s="201">
        <v>0</v>
      </c>
      <c r="T87" s="201">
        <v>0</v>
      </c>
      <c r="U87" s="201">
        <v>0</v>
      </c>
      <c r="V87" s="201">
        <v>0</v>
      </c>
      <c r="W87" s="201">
        <v>0</v>
      </c>
      <c r="X87" s="201">
        <v>0</v>
      </c>
      <c r="Y87" s="201">
        <v>0</v>
      </c>
      <c r="Z87" s="201">
        <v>0</v>
      </c>
      <c r="AA87" s="201">
        <v>0</v>
      </c>
      <c r="AB87" s="201">
        <v>0</v>
      </c>
      <c r="AC87" s="201">
        <v>0</v>
      </c>
      <c r="AD87" s="201">
        <v>0</v>
      </c>
      <c r="AE87" s="201">
        <v>0</v>
      </c>
      <c r="AF87" s="201">
        <v>0</v>
      </c>
      <c r="AG87" s="201">
        <v>0</v>
      </c>
      <c r="AH87" s="201">
        <v>0</v>
      </c>
      <c r="AI87" s="201">
        <v>0</v>
      </c>
      <c r="AJ87" s="201">
        <v>0</v>
      </c>
      <c r="AK87" s="201">
        <v>0</v>
      </c>
      <c r="AL87" s="201">
        <v>0</v>
      </c>
      <c r="AM87" s="201">
        <v>0</v>
      </c>
      <c r="AN87" s="201">
        <v>0</v>
      </c>
      <c r="AO87" s="201">
        <v>0</v>
      </c>
      <c r="AP87" s="201">
        <v>0</v>
      </c>
      <c r="AQ87" s="201">
        <v>0</v>
      </c>
      <c r="AR87" s="201">
        <v>0</v>
      </c>
      <c r="AS87" s="201">
        <v>0</v>
      </c>
      <c r="AT87" s="201">
        <v>0</v>
      </c>
      <c r="AU87" s="201">
        <v>0</v>
      </c>
      <c r="AV87" s="201">
        <v>0</v>
      </c>
      <c r="AW87" s="201">
        <v>0</v>
      </c>
      <c r="AX87" s="201">
        <v>0</v>
      </c>
      <c r="AY87" s="201">
        <v>0</v>
      </c>
      <c r="AZ87" s="201">
        <v>0</v>
      </c>
      <c r="BA87" s="201">
        <v>0</v>
      </c>
      <c r="BB87" s="204">
        <v>0</v>
      </c>
    </row>
    <row r="88" spans="1:54">
      <c r="A88" s="86" t="s">
        <v>306</v>
      </c>
      <c r="B88" s="200" t="s">
        <v>307</v>
      </c>
      <c r="C88" s="201">
        <v>0</v>
      </c>
      <c r="D88" s="201">
        <v>0</v>
      </c>
      <c r="E88" s="201">
        <v>0</v>
      </c>
      <c r="F88" s="201">
        <v>0</v>
      </c>
      <c r="G88" s="201">
        <v>0</v>
      </c>
      <c r="H88" s="201">
        <v>0</v>
      </c>
      <c r="I88" s="201">
        <v>0</v>
      </c>
      <c r="J88" s="201">
        <v>0</v>
      </c>
      <c r="K88" s="201">
        <v>0</v>
      </c>
      <c r="L88" s="201">
        <v>0</v>
      </c>
      <c r="M88" s="201">
        <v>0</v>
      </c>
      <c r="N88" s="201">
        <v>0</v>
      </c>
      <c r="O88" s="201">
        <v>0</v>
      </c>
      <c r="P88" s="201">
        <v>0</v>
      </c>
      <c r="Q88" s="201">
        <v>0</v>
      </c>
      <c r="R88" s="201">
        <v>0</v>
      </c>
      <c r="S88" s="201">
        <v>0</v>
      </c>
      <c r="T88" s="201">
        <v>0</v>
      </c>
      <c r="U88" s="201">
        <v>0</v>
      </c>
      <c r="V88" s="201">
        <v>0</v>
      </c>
      <c r="W88" s="201">
        <v>0</v>
      </c>
      <c r="X88" s="201">
        <v>0</v>
      </c>
      <c r="Y88" s="201">
        <v>0</v>
      </c>
      <c r="Z88" s="201">
        <v>0</v>
      </c>
      <c r="AA88" s="201">
        <v>0</v>
      </c>
      <c r="AB88" s="201">
        <v>0</v>
      </c>
      <c r="AC88" s="201">
        <v>0</v>
      </c>
      <c r="AD88" s="201">
        <v>0</v>
      </c>
      <c r="AE88" s="201">
        <v>0</v>
      </c>
      <c r="AF88" s="201">
        <v>0</v>
      </c>
      <c r="AG88" s="201">
        <v>0</v>
      </c>
      <c r="AH88" s="201">
        <v>0</v>
      </c>
      <c r="AI88" s="201">
        <v>0</v>
      </c>
      <c r="AJ88" s="201">
        <v>0</v>
      </c>
      <c r="AK88" s="201">
        <v>0</v>
      </c>
      <c r="AL88" s="201">
        <v>0</v>
      </c>
      <c r="AM88" s="201">
        <v>0</v>
      </c>
      <c r="AN88" s="201">
        <v>0</v>
      </c>
      <c r="AO88" s="201">
        <v>0</v>
      </c>
      <c r="AP88" s="201">
        <v>0</v>
      </c>
      <c r="AQ88" s="201">
        <v>0</v>
      </c>
      <c r="AR88" s="201">
        <v>0</v>
      </c>
      <c r="AS88" s="201">
        <v>0</v>
      </c>
      <c r="AT88" s="201">
        <v>0</v>
      </c>
      <c r="AU88" s="201">
        <v>0</v>
      </c>
      <c r="AV88" s="201">
        <v>0</v>
      </c>
      <c r="AW88" s="201">
        <v>0</v>
      </c>
      <c r="AX88" s="201">
        <v>0</v>
      </c>
      <c r="AY88" s="201">
        <v>0</v>
      </c>
      <c r="AZ88" s="201">
        <v>0</v>
      </c>
      <c r="BA88" s="201">
        <v>0</v>
      </c>
      <c r="BB88" s="204">
        <v>0</v>
      </c>
    </row>
    <row r="89" spans="1:54">
      <c r="A89" s="86" t="s">
        <v>308</v>
      </c>
      <c r="B89" s="200" t="s">
        <v>309</v>
      </c>
      <c r="C89" s="201">
        <v>0</v>
      </c>
      <c r="D89" s="201">
        <v>0</v>
      </c>
      <c r="E89" s="201">
        <v>0</v>
      </c>
      <c r="F89" s="201">
        <v>0</v>
      </c>
      <c r="G89" s="201">
        <v>0</v>
      </c>
      <c r="H89" s="201">
        <v>0</v>
      </c>
      <c r="I89" s="201">
        <v>0</v>
      </c>
      <c r="J89" s="201">
        <v>0</v>
      </c>
      <c r="K89" s="201">
        <v>0</v>
      </c>
      <c r="L89" s="201">
        <v>0</v>
      </c>
      <c r="M89" s="201">
        <v>0</v>
      </c>
      <c r="N89" s="201">
        <v>0</v>
      </c>
      <c r="O89" s="201">
        <v>0</v>
      </c>
      <c r="P89" s="201">
        <v>0</v>
      </c>
      <c r="Q89" s="201">
        <v>0</v>
      </c>
      <c r="R89" s="201">
        <v>0</v>
      </c>
      <c r="S89" s="201">
        <v>0</v>
      </c>
      <c r="T89" s="201">
        <v>0</v>
      </c>
      <c r="U89" s="201">
        <v>0</v>
      </c>
      <c r="V89" s="201">
        <v>0</v>
      </c>
      <c r="W89" s="201">
        <v>0</v>
      </c>
      <c r="X89" s="201">
        <v>0</v>
      </c>
      <c r="Y89" s="201">
        <v>0</v>
      </c>
      <c r="Z89" s="201">
        <v>0</v>
      </c>
      <c r="AA89" s="201">
        <v>0</v>
      </c>
      <c r="AB89" s="201">
        <v>0</v>
      </c>
      <c r="AC89" s="201">
        <v>0</v>
      </c>
      <c r="AD89" s="201">
        <v>0</v>
      </c>
      <c r="AE89" s="201">
        <v>0</v>
      </c>
      <c r="AF89" s="201">
        <v>0</v>
      </c>
      <c r="AG89" s="201">
        <v>0</v>
      </c>
      <c r="AH89" s="201">
        <v>0</v>
      </c>
      <c r="AI89" s="201">
        <v>0</v>
      </c>
      <c r="AJ89" s="201">
        <v>0</v>
      </c>
      <c r="AK89" s="201">
        <v>0</v>
      </c>
      <c r="AL89" s="201">
        <v>0</v>
      </c>
      <c r="AM89" s="201">
        <v>0</v>
      </c>
      <c r="AN89" s="201">
        <v>0</v>
      </c>
      <c r="AO89" s="201">
        <v>0</v>
      </c>
      <c r="AP89" s="201">
        <v>0</v>
      </c>
      <c r="AQ89" s="201">
        <v>0</v>
      </c>
      <c r="AR89" s="201">
        <v>0</v>
      </c>
      <c r="AS89" s="201">
        <v>0</v>
      </c>
      <c r="AT89" s="201">
        <v>0</v>
      </c>
      <c r="AU89" s="201">
        <v>0</v>
      </c>
      <c r="AV89" s="201">
        <v>0</v>
      </c>
      <c r="AW89" s="201">
        <v>0</v>
      </c>
      <c r="AX89" s="201">
        <v>0</v>
      </c>
      <c r="AY89" s="201">
        <v>0</v>
      </c>
      <c r="AZ89" s="201">
        <v>0</v>
      </c>
      <c r="BA89" s="201">
        <v>0</v>
      </c>
      <c r="BB89" s="204">
        <v>0</v>
      </c>
    </row>
    <row r="90" spans="1:54">
      <c r="A90" s="86" t="s">
        <v>310</v>
      </c>
      <c r="B90" s="200" t="s">
        <v>311</v>
      </c>
      <c r="C90" s="201">
        <v>0</v>
      </c>
      <c r="D90" s="201">
        <v>0</v>
      </c>
      <c r="E90" s="201">
        <v>0</v>
      </c>
      <c r="F90" s="201">
        <v>0</v>
      </c>
      <c r="G90" s="201">
        <v>0</v>
      </c>
      <c r="H90" s="201">
        <v>0</v>
      </c>
      <c r="I90" s="201">
        <v>0</v>
      </c>
      <c r="J90" s="201">
        <v>0</v>
      </c>
      <c r="K90" s="201">
        <v>0</v>
      </c>
      <c r="L90" s="201">
        <v>0</v>
      </c>
      <c r="M90" s="201">
        <v>0</v>
      </c>
      <c r="N90" s="201">
        <v>0</v>
      </c>
      <c r="O90" s="201">
        <v>0</v>
      </c>
      <c r="P90" s="201">
        <v>0</v>
      </c>
      <c r="Q90" s="201">
        <v>0</v>
      </c>
      <c r="R90" s="201">
        <v>0</v>
      </c>
      <c r="S90" s="201">
        <v>0</v>
      </c>
      <c r="T90" s="201">
        <v>0</v>
      </c>
      <c r="U90" s="201">
        <v>0</v>
      </c>
      <c r="V90" s="201">
        <v>0</v>
      </c>
      <c r="W90" s="201">
        <v>0</v>
      </c>
      <c r="X90" s="201">
        <v>0</v>
      </c>
      <c r="Y90" s="201">
        <v>0</v>
      </c>
      <c r="Z90" s="201">
        <v>0</v>
      </c>
      <c r="AA90" s="201">
        <v>0</v>
      </c>
      <c r="AB90" s="201">
        <v>0</v>
      </c>
      <c r="AC90" s="201">
        <v>0</v>
      </c>
      <c r="AD90" s="201">
        <v>0</v>
      </c>
      <c r="AE90" s="201">
        <v>0</v>
      </c>
      <c r="AF90" s="201">
        <v>0</v>
      </c>
      <c r="AG90" s="201">
        <v>0</v>
      </c>
      <c r="AH90" s="201">
        <v>0</v>
      </c>
      <c r="AI90" s="201">
        <v>0</v>
      </c>
      <c r="AJ90" s="201">
        <v>0</v>
      </c>
      <c r="AK90" s="201">
        <v>0</v>
      </c>
      <c r="AL90" s="201">
        <v>0</v>
      </c>
      <c r="AM90" s="201">
        <v>0</v>
      </c>
      <c r="AN90" s="201">
        <v>0</v>
      </c>
      <c r="AO90" s="201">
        <v>0</v>
      </c>
      <c r="AP90" s="201">
        <v>0</v>
      </c>
      <c r="AQ90" s="201">
        <v>0</v>
      </c>
      <c r="AR90" s="201">
        <v>0</v>
      </c>
      <c r="AS90" s="201">
        <v>0</v>
      </c>
      <c r="AT90" s="201">
        <v>0</v>
      </c>
      <c r="AU90" s="201">
        <v>0</v>
      </c>
      <c r="AV90" s="201">
        <v>0</v>
      </c>
      <c r="AW90" s="201">
        <v>0</v>
      </c>
      <c r="AX90" s="201">
        <v>0</v>
      </c>
      <c r="AY90" s="201">
        <v>0</v>
      </c>
      <c r="AZ90" s="201">
        <v>0</v>
      </c>
      <c r="BA90" s="201">
        <v>0</v>
      </c>
      <c r="BB90" s="204">
        <v>0</v>
      </c>
    </row>
    <row r="91" spans="1:54">
      <c r="A91" s="86" t="s">
        <v>312</v>
      </c>
      <c r="B91" s="200" t="s">
        <v>313</v>
      </c>
      <c r="C91" s="201">
        <v>8.49208571546126e-5</v>
      </c>
      <c r="D91" s="201">
        <v>5.60078651989186e-5</v>
      </c>
      <c r="E91" s="201">
        <v>0.000213074526116735</v>
      </c>
      <c r="F91" s="201">
        <v>1.57319739322245e-5</v>
      </c>
      <c r="G91" s="201">
        <v>0.000361102294567778</v>
      </c>
      <c r="H91" s="201">
        <v>0.00046372800768346</v>
      </c>
      <c r="I91" s="201">
        <v>0.000776538867925881</v>
      </c>
      <c r="J91" s="201">
        <v>0.000454857414580121</v>
      </c>
      <c r="K91" s="201">
        <v>0.000106210197730579</v>
      </c>
      <c r="L91" s="201">
        <v>0.000120639268136961</v>
      </c>
      <c r="M91" s="201">
        <v>9.31126224846833e-5</v>
      </c>
      <c r="N91" s="201">
        <v>0.000267453972135049</v>
      </c>
      <c r="O91" s="201">
        <v>0.00054304238511443</v>
      </c>
      <c r="P91" s="201">
        <v>0.000415313197514672</v>
      </c>
      <c r="Q91" s="201">
        <v>0.000140797092446262</v>
      </c>
      <c r="R91" s="201">
        <v>9.20229536766346e-5</v>
      </c>
      <c r="S91" s="201">
        <v>0.000325901418767869</v>
      </c>
      <c r="T91" s="201">
        <v>0.000597277160007462</v>
      </c>
      <c r="U91" s="201">
        <v>0.000396337174190914</v>
      </c>
      <c r="V91" s="201">
        <v>0.000356687175779636</v>
      </c>
      <c r="W91" s="201">
        <v>0.000371465674492369</v>
      </c>
      <c r="X91" s="201">
        <v>0.000384551550300337</v>
      </c>
      <c r="Y91" s="201">
        <v>0.000429266752683223</v>
      </c>
      <c r="Z91" s="201">
        <v>0.000258826478811157</v>
      </c>
      <c r="AA91" s="201">
        <v>0.000169217160002983</v>
      </c>
      <c r="AB91" s="201">
        <v>0.000262615975756347</v>
      </c>
      <c r="AC91" s="201">
        <v>0.000166330080953625</v>
      </c>
      <c r="AD91" s="201">
        <v>0.000312329211620601</v>
      </c>
      <c r="AE91" s="201">
        <v>0.000197773700592657</v>
      </c>
      <c r="AF91" s="201">
        <v>0.000181821442785783</v>
      </c>
      <c r="AG91" s="201">
        <v>0.00028821153455112</v>
      </c>
      <c r="AH91" s="201">
        <v>6.97529239180211e-5</v>
      </c>
      <c r="AI91" s="201">
        <v>1.36913796246811e-5</v>
      </c>
      <c r="AJ91" s="201">
        <v>1.46301985089031e-5</v>
      </c>
      <c r="AK91" s="201">
        <v>1.86198749117483e-5</v>
      </c>
      <c r="AL91" s="201">
        <v>0.000389907602166909</v>
      </c>
      <c r="AM91" s="201">
        <v>0.000722686769468908</v>
      </c>
      <c r="AN91" s="201">
        <v>0.00114949311919522</v>
      </c>
      <c r="AO91" s="201">
        <v>3.04993690839244e-5</v>
      </c>
      <c r="AP91" s="201">
        <v>0.000447544842252587</v>
      </c>
      <c r="AQ91" s="201">
        <v>7.74228913823409e-6</v>
      </c>
      <c r="AR91" s="201">
        <v>1.02956887989191e-5</v>
      </c>
      <c r="AS91" s="201">
        <v>2.80388672874491e-5</v>
      </c>
      <c r="AT91" s="201">
        <v>3.40333300366807e-5</v>
      </c>
      <c r="AU91" s="201">
        <v>6.18889925813472e-6</v>
      </c>
      <c r="AV91" s="201">
        <v>4.24883363719633e-7</v>
      </c>
      <c r="AW91" s="201">
        <v>7.20058222388239e-5</v>
      </c>
      <c r="AX91" s="201">
        <v>2.48915105490554e-5</v>
      </c>
      <c r="AY91" s="201">
        <v>9.63100040151786e-6</v>
      </c>
      <c r="AZ91" s="201">
        <v>4.28026244902038e-8</v>
      </c>
      <c r="BA91" s="201">
        <v>1.00592408257821e-5</v>
      </c>
      <c r="BB91" s="204">
        <v>0</v>
      </c>
    </row>
    <row r="92" spans="1:54">
      <c r="A92" s="86" t="s">
        <v>314</v>
      </c>
      <c r="B92" s="200" t="s">
        <v>315</v>
      </c>
      <c r="C92" s="201">
        <v>0</v>
      </c>
      <c r="D92" s="201">
        <v>0</v>
      </c>
      <c r="E92" s="201">
        <v>0</v>
      </c>
      <c r="F92" s="201">
        <v>0.000230079038729177</v>
      </c>
      <c r="G92" s="201">
        <v>4.25192809695976e-5</v>
      </c>
      <c r="H92" s="201">
        <v>2.23939346406482e-5</v>
      </c>
      <c r="I92" s="201">
        <v>4.70587495488978e-5</v>
      </c>
      <c r="J92" s="201">
        <v>1.71994882665825e-5</v>
      </c>
      <c r="K92" s="201">
        <v>0</v>
      </c>
      <c r="L92" s="201">
        <v>2.13343018062615e-6</v>
      </c>
      <c r="M92" s="201">
        <v>0.000105957016993355</v>
      </c>
      <c r="N92" s="201">
        <v>9.7395080469786e-6</v>
      </c>
      <c r="O92" s="201">
        <v>0.00193397191149584</v>
      </c>
      <c r="P92" s="201">
        <v>4.27827259540878e-7</v>
      </c>
      <c r="Q92" s="201">
        <v>0</v>
      </c>
      <c r="R92" s="201">
        <v>0</v>
      </c>
      <c r="S92" s="201">
        <v>0.000111797980082971</v>
      </c>
      <c r="T92" s="201">
        <v>0.000122982674426567</v>
      </c>
      <c r="U92" s="201">
        <v>0.000165105620973191</v>
      </c>
      <c r="V92" s="201">
        <v>0.000313305487189082</v>
      </c>
      <c r="W92" s="201">
        <v>0.000123430402721119</v>
      </c>
      <c r="X92" s="201">
        <v>0.000294770608601915</v>
      </c>
      <c r="Y92" s="201">
        <v>5.63218159212249e-6</v>
      </c>
      <c r="Z92" s="201">
        <v>0.000180193438469151</v>
      </c>
      <c r="AA92" s="201">
        <v>3.41373536715926e-6</v>
      </c>
      <c r="AB92" s="201">
        <v>5.78997170094365e-5</v>
      </c>
      <c r="AC92" s="201">
        <v>0.000141917684291038</v>
      </c>
      <c r="AD92" s="201">
        <v>0</v>
      </c>
      <c r="AE92" s="201">
        <v>0.000248632497644455</v>
      </c>
      <c r="AF92" s="201">
        <v>6.45434764540298e-9</v>
      </c>
      <c r="AG92" s="201">
        <v>9.94379529019344e-6</v>
      </c>
      <c r="AH92" s="201">
        <v>4.3025831942115e-5</v>
      </c>
      <c r="AI92" s="201">
        <v>0</v>
      </c>
      <c r="AJ92" s="201">
        <v>5.48692657151985e-6</v>
      </c>
      <c r="AK92" s="201">
        <v>4.71420063233447e-6</v>
      </c>
      <c r="AL92" s="201">
        <v>2.20684308353489e-6</v>
      </c>
      <c r="AM92" s="201">
        <v>4.38635602100545e-5</v>
      </c>
      <c r="AN92" s="201">
        <v>0</v>
      </c>
      <c r="AO92" s="201">
        <v>0</v>
      </c>
      <c r="AP92" s="201">
        <v>1.19345002683701e-5</v>
      </c>
      <c r="AQ92" s="201">
        <v>3.452378002783e-5</v>
      </c>
      <c r="AR92" s="201">
        <v>2.07280839807674e-5</v>
      </c>
      <c r="AS92" s="201">
        <v>3.50418242498226e-6</v>
      </c>
      <c r="AT92" s="201">
        <v>7.40174855446834e-5</v>
      </c>
      <c r="AU92" s="201">
        <v>4.84043181094407e-5</v>
      </c>
      <c r="AV92" s="201">
        <v>2.28514989886137e-6</v>
      </c>
      <c r="AW92" s="201">
        <v>9.70083842612091e-5</v>
      </c>
      <c r="AX92" s="201">
        <v>3.73870737044686e-5</v>
      </c>
      <c r="AY92" s="201">
        <v>0.00029705513703312</v>
      </c>
      <c r="AZ92" s="201">
        <v>0.000186235214335195</v>
      </c>
      <c r="BA92" s="201">
        <v>0.000778070801297908</v>
      </c>
      <c r="BB92" s="204">
        <v>0</v>
      </c>
    </row>
    <row r="93" spans="1:54">
      <c r="A93" s="86" t="s">
        <v>316</v>
      </c>
      <c r="B93" s="200" t="s">
        <v>129</v>
      </c>
      <c r="C93" s="201">
        <v>0</v>
      </c>
      <c r="D93" s="201">
        <v>0</v>
      </c>
      <c r="E93" s="201">
        <v>0</v>
      </c>
      <c r="F93" s="201">
        <v>0.000841770204187308</v>
      </c>
      <c r="G93" s="201">
        <v>2.73911738695574e-5</v>
      </c>
      <c r="H93" s="201">
        <v>0.000144414042211486</v>
      </c>
      <c r="I93" s="201">
        <v>0.000139255437245919</v>
      </c>
      <c r="J93" s="201">
        <v>0.000103868922101656</v>
      </c>
      <c r="K93" s="201">
        <v>0.00037749796665049</v>
      </c>
      <c r="L93" s="201">
        <v>6.88160841655101e-5</v>
      </c>
      <c r="M93" s="201">
        <v>5.3806869562114e-5</v>
      </c>
      <c r="N93" s="201">
        <v>0.000176780774687987</v>
      </c>
      <c r="O93" s="201">
        <v>0.000228451299984575</v>
      </c>
      <c r="P93" s="201">
        <v>9.80715868111204e-5</v>
      </c>
      <c r="Q93" s="201">
        <v>0.000146607647126312</v>
      </c>
      <c r="R93" s="201">
        <v>1.51542392203238e-5</v>
      </c>
      <c r="S93" s="201">
        <v>1.4049424646648e-5</v>
      </c>
      <c r="T93" s="201">
        <v>0.000326518915925684</v>
      </c>
      <c r="U93" s="201">
        <v>0.000206994116965463</v>
      </c>
      <c r="V93" s="201">
        <v>0.000548032804733218</v>
      </c>
      <c r="W93" s="201">
        <v>7.06530422558659e-5</v>
      </c>
      <c r="X93" s="201">
        <v>0.000203630410657653</v>
      </c>
      <c r="Y93" s="201">
        <v>0.000108432892693744</v>
      </c>
      <c r="Z93" s="201">
        <v>5.86734686949117e-5</v>
      </c>
      <c r="AA93" s="201">
        <v>0.000363671395402555</v>
      </c>
      <c r="AB93" s="201">
        <v>0.000285393992604354</v>
      </c>
      <c r="AC93" s="201">
        <v>0.000217627261967369</v>
      </c>
      <c r="AD93" s="201">
        <v>0.000181938427620059</v>
      </c>
      <c r="AE93" s="201">
        <v>0.000179318636356745</v>
      </c>
      <c r="AF93" s="201">
        <v>1.15623913665814e-5</v>
      </c>
      <c r="AG93" s="201">
        <v>8.67045316371942e-5</v>
      </c>
      <c r="AH93" s="201">
        <v>7.92082086881211e-5</v>
      </c>
      <c r="AI93" s="201">
        <v>0.000110480280325862</v>
      </c>
      <c r="AJ93" s="201">
        <v>6.56188063441796e-5</v>
      </c>
      <c r="AK93" s="201">
        <v>0.000175172037167993</v>
      </c>
      <c r="AL93" s="201">
        <v>0.000489471475560951</v>
      </c>
      <c r="AM93" s="201">
        <v>6.45406698114483e-5</v>
      </c>
      <c r="AN93" s="201">
        <v>0.000381578349794322</v>
      </c>
      <c r="AO93" s="201">
        <v>9.68622678674024e-5</v>
      </c>
      <c r="AP93" s="201">
        <v>0.000831696923210138</v>
      </c>
      <c r="AQ93" s="201">
        <v>0.000203453702112524</v>
      </c>
      <c r="AR93" s="201">
        <v>2.88095522324243e-5</v>
      </c>
      <c r="AS93" s="201">
        <v>7.33598910636809e-5</v>
      </c>
      <c r="AT93" s="201">
        <v>0.000373726643082119</v>
      </c>
      <c r="AU93" s="201">
        <v>0.00047734830388723</v>
      </c>
      <c r="AV93" s="201">
        <v>9.60472167111938e-6</v>
      </c>
      <c r="AW93" s="201">
        <v>0.000304163665852464</v>
      </c>
      <c r="AX93" s="201">
        <v>0.000126284240198945</v>
      </c>
      <c r="AY93" s="201">
        <v>0.000165085651131416</v>
      </c>
      <c r="AZ93" s="201">
        <v>0.000543461343799369</v>
      </c>
      <c r="BA93" s="201">
        <v>0.00498168357332892</v>
      </c>
      <c r="BB93" s="204">
        <v>0</v>
      </c>
    </row>
    <row r="94" spans="1:54">
      <c r="A94" s="86" t="s">
        <v>317</v>
      </c>
      <c r="B94" s="200" t="s">
        <v>318</v>
      </c>
      <c r="C94" s="201">
        <v>0.000149936799153159</v>
      </c>
      <c r="D94" s="201">
        <v>2.04707495547876e-5</v>
      </c>
      <c r="E94" s="201">
        <v>0.000117534551387773</v>
      </c>
      <c r="F94" s="201">
        <v>0.000696221545928196</v>
      </c>
      <c r="G94" s="201">
        <v>5.30570059482079e-5</v>
      </c>
      <c r="H94" s="201">
        <v>0.000653586246278412</v>
      </c>
      <c r="I94" s="201">
        <v>0.000719521973294447</v>
      </c>
      <c r="J94" s="201">
        <v>0.00217769264528491</v>
      </c>
      <c r="K94" s="201">
        <v>0.000196646971829315</v>
      </c>
      <c r="L94" s="201">
        <v>0.000102609104463457</v>
      </c>
      <c r="M94" s="201">
        <v>2.59399187451309e-6</v>
      </c>
      <c r="N94" s="201">
        <v>9.67270732755539e-5</v>
      </c>
      <c r="O94" s="201">
        <v>0.000481155253330529</v>
      </c>
      <c r="P94" s="201">
        <v>0.000563148669520263</v>
      </c>
      <c r="Q94" s="201">
        <v>0.000407887790214403</v>
      </c>
      <c r="R94" s="201">
        <v>0.000107016128051893</v>
      </c>
      <c r="S94" s="201">
        <v>0.00112632881241333</v>
      </c>
      <c r="T94" s="201">
        <v>0.000566404653065345</v>
      </c>
      <c r="U94" s="201">
        <v>0.000332380385831539</v>
      </c>
      <c r="V94" s="201">
        <v>0.000989993780005246</v>
      </c>
      <c r="W94" s="201">
        <v>0.000106162157425133</v>
      </c>
      <c r="X94" s="201">
        <v>0.000184281992129823</v>
      </c>
      <c r="Y94" s="201">
        <v>0.00117359135135243</v>
      </c>
      <c r="Z94" s="201">
        <v>0.00042241349309681</v>
      </c>
      <c r="AA94" s="201">
        <v>0.000310969727957624</v>
      </c>
      <c r="AB94" s="201">
        <v>0.000558457095489777</v>
      </c>
      <c r="AC94" s="201">
        <v>0.000112648901290666</v>
      </c>
      <c r="AD94" s="201">
        <v>0.00118898832951175</v>
      </c>
      <c r="AE94" s="201">
        <v>0.000339604296578673</v>
      </c>
      <c r="AF94" s="201">
        <v>0.000207106053406324</v>
      </c>
      <c r="AG94" s="201">
        <v>6.43332803308182e-5</v>
      </c>
      <c r="AH94" s="201">
        <v>8.23104033184227e-5</v>
      </c>
      <c r="AI94" s="201">
        <v>9.00739695183185e-6</v>
      </c>
      <c r="AJ94" s="201">
        <v>1.07183259887471e-5</v>
      </c>
      <c r="AK94" s="201">
        <v>3.07961445493962e-5</v>
      </c>
      <c r="AL94" s="201">
        <v>0.000391137079023664</v>
      </c>
      <c r="AM94" s="201">
        <v>0.000986562032400087</v>
      </c>
      <c r="AN94" s="201">
        <v>0.015200712673977</v>
      </c>
      <c r="AO94" s="201">
        <v>9.89090123694269e-5</v>
      </c>
      <c r="AP94" s="201">
        <v>0.000562438641209962</v>
      </c>
      <c r="AQ94" s="201">
        <v>1.67589741818116e-6</v>
      </c>
      <c r="AR94" s="201">
        <v>3.48618115090513e-6</v>
      </c>
      <c r="AS94" s="201">
        <v>0.00010620461237896</v>
      </c>
      <c r="AT94" s="201">
        <v>6.77766645189866e-6</v>
      </c>
      <c r="AU94" s="201">
        <v>1.25997926706479e-5</v>
      </c>
      <c r="AV94" s="201">
        <v>1.24626949633596e-6</v>
      </c>
      <c r="AW94" s="201">
        <v>5.27957500678524e-5</v>
      </c>
      <c r="AX94" s="201">
        <v>4.95751958031618e-5</v>
      </c>
      <c r="AY94" s="201">
        <v>7.45233260541004e-5</v>
      </c>
      <c r="AZ94" s="201">
        <v>0</v>
      </c>
      <c r="BA94" s="201">
        <v>0.000300801445874753</v>
      </c>
      <c r="BB94" s="204">
        <v>0</v>
      </c>
    </row>
    <row r="95" spans="1:54">
      <c r="A95" s="86" t="s">
        <v>319</v>
      </c>
      <c r="B95" s="200" t="s">
        <v>320</v>
      </c>
      <c r="C95" s="201">
        <v>0</v>
      </c>
      <c r="D95" s="201">
        <v>0</v>
      </c>
      <c r="E95" s="201">
        <v>0</v>
      </c>
      <c r="F95" s="201">
        <v>0</v>
      </c>
      <c r="G95" s="201">
        <v>0</v>
      </c>
      <c r="H95" s="201">
        <v>0</v>
      </c>
      <c r="I95" s="201">
        <v>0</v>
      </c>
      <c r="J95" s="201">
        <v>0</v>
      </c>
      <c r="K95" s="201">
        <v>0</v>
      </c>
      <c r="L95" s="201">
        <v>0</v>
      </c>
      <c r="M95" s="201">
        <v>0</v>
      </c>
      <c r="N95" s="201">
        <v>0</v>
      </c>
      <c r="O95" s="201">
        <v>0</v>
      </c>
      <c r="P95" s="201">
        <v>0</v>
      </c>
      <c r="Q95" s="201">
        <v>0</v>
      </c>
      <c r="R95" s="201">
        <v>0</v>
      </c>
      <c r="S95" s="201">
        <v>0</v>
      </c>
      <c r="T95" s="201">
        <v>0</v>
      </c>
      <c r="U95" s="201">
        <v>0</v>
      </c>
      <c r="V95" s="201">
        <v>0</v>
      </c>
      <c r="W95" s="201">
        <v>0</v>
      </c>
      <c r="X95" s="201">
        <v>0</v>
      </c>
      <c r="Y95" s="201">
        <v>0</v>
      </c>
      <c r="Z95" s="201">
        <v>0</v>
      </c>
      <c r="AA95" s="201">
        <v>0</v>
      </c>
      <c r="AB95" s="201">
        <v>0</v>
      </c>
      <c r="AC95" s="201">
        <v>0</v>
      </c>
      <c r="AD95" s="201">
        <v>0</v>
      </c>
      <c r="AE95" s="201">
        <v>0</v>
      </c>
      <c r="AF95" s="201">
        <v>0</v>
      </c>
      <c r="AG95" s="201">
        <v>0</v>
      </c>
      <c r="AH95" s="201">
        <v>0</v>
      </c>
      <c r="AI95" s="201">
        <v>0</v>
      </c>
      <c r="AJ95" s="201">
        <v>0</v>
      </c>
      <c r="AK95" s="201">
        <v>0</v>
      </c>
      <c r="AL95" s="201">
        <v>0</v>
      </c>
      <c r="AM95" s="201">
        <v>0</v>
      </c>
      <c r="AN95" s="201">
        <v>0</v>
      </c>
      <c r="AO95" s="201">
        <v>0</v>
      </c>
      <c r="AP95" s="201">
        <v>0</v>
      </c>
      <c r="AQ95" s="201">
        <v>0</v>
      </c>
      <c r="AR95" s="201">
        <v>0</v>
      </c>
      <c r="AS95" s="201">
        <v>0</v>
      </c>
      <c r="AT95" s="201">
        <v>0</v>
      </c>
      <c r="AU95" s="201">
        <v>0</v>
      </c>
      <c r="AV95" s="201">
        <v>0</v>
      </c>
      <c r="AW95" s="201">
        <v>0</v>
      </c>
      <c r="AX95" s="201">
        <v>0</v>
      </c>
      <c r="AY95" s="201">
        <v>0</v>
      </c>
      <c r="AZ95" s="201">
        <v>0</v>
      </c>
      <c r="BA95" s="201">
        <v>0</v>
      </c>
      <c r="BB95" s="204">
        <v>0</v>
      </c>
    </row>
    <row r="96" spans="1:54">
      <c r="A96" s="86" t="s">
        <v>321</v>
      </c>
      <c r="B96" s="200" t="s">
        <v>322</v>
      </c>
      <c r="C96" s="201">
        <v>0</v>
      </c>
      <c r="D96" s="201">
        <v>0</v>
      </c>
      <c r="E96" s="201">
        <v>0</v>
      </c>
      <c r="F96" s="201">
        <v>0.000296651406710086</v>
      </c>
      <c r="G96" s="201">
        <v>8.40024529197243e-5</v>
      </c>
      <c r="H96" s="201">
        <v>0.000261047078194009</v>
      </c>
      <c r="I96" s="201">
        <v>0.000315674695816626</v>
      </c>
      <c r="J96" s="201">
        <v>0.000226048240629941</v>
      </c>
      <c r="K96" s="201">
        <v>0.000820910230427925</v>
      </c>
      <c r="L96" s="201">
        <v>0.000104868510425047</v>
      </c>
      <c r="M96" s="201">
        <v>6.0358605292158e-5</v>
      </c>
      <c r="N96" s="201">
        <v>0.000153076306937188</v>
      </c>
      <c r="O96" s="201">
        <v>6.73675203305354e-5</v>
      </c>
      <c r="P96" s="201">
        <v>0.000144623460038069</v>
      </c>
      <c r="Q96" s="201">
        <v>0.000116431480362875</v>
      </c>
      <c r="R96" s="201">
        <v>1.81338229990496e-5</v>
      </c>
      <c r="S96" s="201">
        <v>8.29359956003201e-5</v>
      </c>
      <c r="T96" s="201">
        <v>0.000244567145892841</v>
      </c>
      <c r="U96" s="201">
        <v>0.000351411548983988</v>
      </c>
      <c r="V96" s="201">
        <v>0.00146394623797796</v>
      </c>
      <c r="W96" s="201">
        <v>0.000257966614631109</v>
      </c>
      <c r="X96" s="201">
        <v>0.000238640988007887</v>
      </c>
      <c r="Y96" s="201">
        <v>0.000396283166819515</v>
      </c>
      <c r="Z96" s="201">
        <v>0.000320953862629217</v>
      </c>
      <c r="AA96" s="201">
        <v>0.000376301105235119</v>
      </c>
      <c r="AB96" s="201">
        <v>0.0003400801889292</v>
      </c>
      <c r="AC96" s="201">
        <v>0.000621794634609589</v>
      </c>
      <c r="AD96" s="201">
        <v>0.000200270435123547</v>
      </c>
      <c r="AE96" s="201">
        <v>0.000220380019506724</v>
      </c>
      <c r="AF96" s="201">
        <v>0.000147098995039705</v>
      </c>
      <c r="AG96" s="201">
        <v>0.000277781143910924</v>
      </c>
      <c r="AH96" s="201">
        <v>0.000111511956047015</v>
      </c>
      <c r="AI96" s="201">
        <v>8.23466912655311e-5</v>
      </c>
      <c r="AJ96" s="201">
        <v>3.45665790529305e-5</v>
      </c>
      <c r="AK96" s="201">
        <v>0.000323356282871993</v>
      </c>
      <c r="AL96" s="201">
        <v>0.000683805211536609</v>
      </c>
      <c r="AM96" s="201">
        <v>0.000135522598045232</v>
      </c>
      <c r="AN96" s="201">
        <v>2.59110129880966e-5</v>
      </c>
      <c r="AO96" s="201">
        <v>0.000708372410135955</v>
      </c>
      <c r="AP96" s="201">
        <v>0.000544585820182098</v>
      </c>
      <c r="AQ96" s="201">
        <v>0</v>
      </c>
      <c r="AR96" s="201">
        <v>3.16577497899953e-5</v>
      </c>
      <c r="AS96" s="201">
        <v>7.26476959742824e-5</v>
      </c>
      <c r="AT96" s="201">
        <v>0.000529301894248592</v>
      </c>
      <c r="AU96" s="201">
        <v>0.000393545261371977</v>
      </c>
      <c r="AV96" s="201">
        <v>1.58683830199915e-5</v>
      </c>
      <c r="AW96" s="201">
        <v>0.000290511908300703</v>
      </c>
      <c r="AX96" s="201">
        <v>0.000222428145400391</v>
      </c>
      <c r="AY96" s="201">
        <v>0.00047710874501004</v>
      </c>
      <c r="AZ96" s="201">
        <v>0.000166743871595969</v>
      </c>
      <c r="BA96" s="201">
        <v>0.00742286227192208</v>
      </c>
      <c r="BB96" s="204">
        <v>0</v>
      </c>
    </row>
    <row r="97" spans="1:54">
      <c r="A97" s="86" t="s">
        <v>323</v>
      </c>
      <c r="B97" s="200" t="s">
        <v>324</v>
      </c>
      <c r="C97" s="201">
        <v>0</v>
      </c>
      <c r="D97" s="201">
        <v>0</v>
      </c>
      <c r="E97" s="201">
        <v>0</v>
      </c>
      <c r="F97" s="201">
        <v>0.000118383721702291</v>
      </c>
      <c r="G97" s="201">
        <v>2.71082534254311e-6</v>
      </c>
      <c r="H97" s="201">
        <v>5.90502519590922e-7</v>
      </c>
      <c r="I97" s="201">
        <v>5.9695162108448e-5</v>
      </c>
      <c r="J97" s="201">
        <v>1.36172792496913e-6</v>
      </c>
      <c r="K97" s="201">
        <v>0</v>
      </c>
      <c r="L97" s="201">
        <v>1.43572802673951e-5</v>
      </c>
      <c r="M97" s="201">
        <v>1.7354056440296e-6</v>
      </c>
      <c r="N97" s="201">
        <v>0</v>
      </c>
      <c r="O97" s="201">
        <v>0</v>
      </c>
      <c r="P97" s="201">
        <v>1.628854254564e-6</v>
      </c>
      <c r="Q97" s="201">
        <v>7.04533707278988e-5</v>
      </c>
      <c r="R97" s="201">
        <v>0</v>
      </c>
      <c r="S97" s="201">
        <v>4.38783862409045e-6</v>
      </c>
      <c r="T97" s="201">
        <v>6.93721722631132e-5</v>
      </c>
      <c r="U97" s="201">
        <v>0.000115028945567164</v>
      </c>
      <c r="V97" s="201">
        <v>0.000789618791340682</v>
      </c>
      <c r="W97" s="201">
        <v>7.0552879946507e-6</v>
      </c>
      <c r="X97" s="201">
        <v>0</v>
      </c>
      <c r="Y97" s="201">
        <v>4.5343763992588e-5</v>
      </c>
      <c r="Z97" s="201">
        <v>1.87189074773048e-5</v>
      </c>
      <c r="AA97" s="201">
        <v>1.53155407881341e-6</v>
      </c>
      <c r="AB97" s="201">
        <v>0</v>
      </c>
      <c r="AC97" s="201">
        <v>2.94483371638237e-5</v>
      </c>
      <c r="AD97" s="201">
        <v>0.000183415758682495</v>
      </c>
      <c r="AE97" s="201">
        <v>1.15408706820557e-5</v>
      </c>
      <c r="AF97" s="201">
        <v>0</v>
      </c>
      <c r="AG97" s="201">
        <v>0</v>
      </c>
      <c r="AH97" s="201">
        <v>5.91413483076322e-5</v>
      </c>
      <c r="AI97" s="201">
        <v>4.71805213939792e-5</v>
      </c>
      <c r="AJ97" s="201">
        <v>8.93879385124939e-7</v>
      </c>
      <c r="AK97" s="201">
        <v>0</v>
      </c>
      <c r="AL97" s="201">
        <v>5.90747103885761e-5</v>
      </c>
      <c r="AM97" s="201">
        <v>6.81928497455153e-8</v>
      </c>
      <c r="AN97" s="201">
        <v>0</v>
      </c>
      <c r="AO97" s="201">
        <v>0.00342961015483739</v>
      </c>
      <c r="AP97" s="201">
        <v>4.19393071714028e-5</v>
      </c>
      <c r="AQ97" s="201">
        <v>0.000540171088045033</v>
      </c>
      <c r="AR97" s="201">
        <v>0</v>
      </c>
      <c r="AS97" s="201">
        <v>1.3764522012102e-5</v>
      </c>
      <c r="AT97" s="201">
        <v>7.10836079919381e-5</v>
      </c>
      <c r="AU97" s="201">
        <v>0.000351969734135453</v>
      </c>
      <c r="AV97" s="201">
        <v>7.75885565660101e-6</v>
      </c>
      <c r="AW97" s="201">
        <v>0.000169159608561735</v>
      </c>
      <c r="AX97" s="201">
        <v>0.000158681867141499</v>
      </c>
      <c r="AY97" s="201">
        <v>0.000982668065688481</v>
      </c>
      <c r="AZ97" s="201">
        <v>0.00101937141917676</v>
      </c>
      <c r="BA97" s="201">
        <v>0.00412657064975533</v>
      </c>
      <c r="BB97" s="204">
        <v>0</v>
      </c>
    </row>
    <row r="98" spans="1:54">
      <c r="A98" s="86" t="s">
        <v>325</v>
      </c>
      <c r="B98" s="200" t="s">
        <v>326</v>
      </c>
      <c r="C98" s="201">
        <v>0</v>
      </c>
      <c r="D98" s="201">
        <v>0</v>
      </c>
      <c r="E98" s="201">
        <v>0</v>
      </c>
      <c r="F98" s="201">
        <v>0.000558485487795188</v>
      </c>
      <c r="G98" s="201">
        <v>5.10494914956195e-5</v>
      </c>
      <c r="H98" s="201">
        <v>5.64627488845559e-5</v>
      </c>
      <c r="I98" s="201">
        <v>7.81284654705739e-5</v>
      </c>
      <c r="J98" s="201">
        <v>7.30586322347375e-5</v>
      </c>
      <c r="K98" s="201">
        <v>2.78941533682866e-5</v>
      </c>
      <c r="L98" s="201">
        <v>0.000223336211238088</v>
      </c>
      <c r="M98" s="201">
        <v>0.000269631897386215</v>
      </c>
      <c r="N98" s="201">
        <v>0.000112597228439453</v>
      </c>
      <c r="O98" s="201">
        <v>0.000153945498736165</v>
      </c>
      <c r="P98" s="201">
        <v>0.000182126868331161</v>
      </c>
      <c r="Q98" s="201">
        <v>0.000938530909305999</v>
      </c>
      <c r="R98" s="201">
        <v>4.1573178556913e-5</v>
      </c>
      <c r="S98" s="201">
        <v>6.52726833988363e-5</v>
      </c>
      <c r="T98" s="201">
        <v>4.70935212562976e-5</v>
      </c>
      <c r="U98" s="201">
        <v>5.89025788714063e-5</v>
      </c>
      <c r="V98" s="201">
        <v>9.51048429073081e-5</v>
      </c>
      <c r="W98" s="201">
        <v>0.000113372544927675</v>
      </c>
      <c r="X98" s="201">
        <v>0.000158538194413097</v>
      </c>
      <c r="Y98" s="201">
        <v>8.12319921723551e-5</v>
      </c>
      <c r="Z98" s="201">
        <v>0.000113542571622087</v>
      </c>
      <c r="AA98" s="201">
        <v>0.00029799075274586</v>
      </c>
      <c r="AB98" s="201">
        <v>0.00024886774583094</v>
      </c>
      <c r="AC98" s="201">
        <v>8.7544241688892e-5</v>
      </c>
      <c r="AD98" s="201">
        <v>7.04935634783437e-5</v>
      </c>
      <c r="AE98" s="201">
        <v>0.000311971078689066</v>
      </c>
      <c r="AF98" s="201">
        <v>0.000474665505240168</v>
      </c>
      <c r="AG98" s="201">
        <v>0.000335565017922458</v>
      </c>
      <c r="AH98" s="201">
        <v>0.000219733086528925</v>
      </c>
      <c r="AI98" s="201">
        <v>6.29676375338515e-5</v>
      </c>
      <c r="AJ98" s="201">
        <v>0.000191305931914769</v>
      </c>
      <c r="AK98" s="201">
        <v>8.95126567423255e-5</v>
      </c>
      <c r="AL98" s="201">
        <v>0.000730730883463559</v>
      </c>
      <c r="AM98" s="201">
        <v>0.000313569067939934</v>
      </c>
      <c r="AN98" s="201">
        <v>0.000295454233002765</v>
      </c>
      <c r="AO98" s="201">
        <v>0.000202624671183545</v>
      </c>
      <c r="AP98" s="201">
        <v>0.000414063423269834</v>
      </c>
      <c r="AQ98" s="201">
        <v>0.001136071311425</v>
      </c>
      <c r="AR98" s="201">
        <v>0.000466628638810536</v>
      </c>
      <c r="AS98" s="201">
        <v>0.00481190082066481</v>
      </c>
      <c r="AT98" s="201">
        <v>0.000786473764439575</v>
      </c>
      <c r="AU98" s="201">
        <v>0.000851125255834171</v>
      </c>
      <c r="AV98" s="201">
        <v>9.20809660239244e-5</v>
      </c>
      <c r="AW98" s="201">
        <v>0.00127242460740324</v>
      </c>
      <c r="AX98" s="201">
        <v>0.000658568789200816</v>
      </c>
      <c r="AY98" s="201">
        <v>0.000404613197644915</v>
      </c>
      <c r="AZ98" s="201">
        <v>0.00041170819884424</v>
      </c>
      <c r="BA98" s="201">
        <v>0.000692032963832189</v>
      </c>
      <c r="BB98" s="204">
        <v>0</v>
      </c>
    </row>
    <row r="99" spans="1:54">
      <c r="A99" s="86" t="s">
        <v>327</v>
      </c>
      <c r="B99" s="200" t="s">
        <v>328</v>
      </c>
      <c r="C99" s="201">
        <v>0</v>
      </c>
      <c r="D99" s="201">
        <v>0</v>
      </c>
      <c r="E99" s="201">
        <v>0</v>
      </c>
      <c r="F99" s="201">
        <v>0</v>
      </c>
      <c r="G99" s="201">
        <v>0</v>
      </c>
      <c r="H99" s="201">
        <v>0</v>
      </c>
      <c r="I99" s="201">
        <v>0</v>
      </c>
      <c r="J99" s="201">
        <v>0</v>
      </c>
      <c r="K99" s="201">
        <v>0</v>
      </c>
      <c r="L99" s="201">
        <v>0</v>
      </c>
      <c r="M99" s="201">
        <v>0</v>
      </c>
      <c r="N99" s="201">
        <v>0</v>
      </c>
      <c r="O99" s="201">
        <v>0</v>
      </c>
      <c r="P99" s="201">
        <v>0</v>
      </c>
      <c r="Q99" s="201">
        <v>0</v>
      </c>
      <c r="R99" s="201">
        <v>0</v>
      </c>
      <c r="S99" s="201">
        <v>0</v>
      </c>
      <c r="T99" s="201">
        <v>0.00100841679077586</v>
      </c>
      <c r="U99" s="201">
        <v>0</v>
      </c>
      <c r="V99" s="201">
        <v>0</v>
      </c>
      <c r="W99" s="201">
        <v>0</v>
      </c>
      <c r="X99" s="201">
        <v>0</v>
      </c>
      <c r="Y99" s="201">
        <v>0</v>
      </c>
      <c r="Z99" s="201">
        <v>0</v>
      </c>
      <c r="AA99" s="201">
        <v>0</v>
      </c>
      <c r="AB99" s="201">
        <v>0</v>
      </c>
      <c r="AC99" s="201">
        <v>0</v>
      </c>
      <c r="AD99" s="201">
        <v>0</v>
      </c>
      <c r="AE99" s="201">
        <v>1.52734207902513e-5</v>
      </c>
      <c r="AF99" s="201">
        <v>0</v>
      </c>
      <c r="AG99" s="201">
        <v>0</v>
      </c>
      <c r="AH99" s="201">
        <v>6.02106512585201e-5</v>
      </c>
      <c r="AI99" s="201">
        <v>0.000100998511302752</v>
      </c>
      <c r="AJ99" s="201">
        <v>3.54307492039856e-5</v>
      </c>
      <c r="AK99" s="201">
        <v>0</v>
      </c>
      <c r="AL99" s="201">
        <v>6.3248567131937e-5</v>
      </c>
      <c r="AM99" s="201">
        <v>0</v>
      </c>
      <c r="AN99" s="201">
        <v>0</v>
      </c>
      <c r="AO99" s="201">
        <v>0</v>
      </c>
      <c r="AP99" s="201">
        <v>0</v>
      </c>
      <c r="AQ99" s="201">
        <v>0.00072423294276479</v>
      </c>
      <c r="AR99" s="201">
        <v>0</v>
      </c>
      <c r="AS99" s="201">
        <v>0.000205726261908233</v>
      </c>
      <c r="AT99" s="201">
        <v>2.99547308833303e-5</v>
      </c>
      <c r="AU99" s="201">
        <v>0.00107687548154719</v>
      </c>
      <c r="AV99" s="201">
        <v>3.04440724709428e-5</v>
      </c>
      <c r="AW99" s="201">
        <v>0.00407878786792063</v>
      </c>
      <c r="AX99" s="201">
        <v>4.02414334627337e-5</v>
      </c>
      <c r="AY99" s="201">
        <v>0.0016459426428381</v>
      </c>
      <c r="AZ99" s="201">
        <v>0.00186823672027814</v>
      </c>
      <c r="BA99" s="201">
        <v>0.000382887392087979</v>
      </c>
      <c r="BB99" s="204">
        <v>0</v>
      </c>
    </row>
    <row r="100" spans="1:54">
      <c r="A100" s="86" t="s">
        <v>329</v>
      </c>
      <c r="B100" s="200" t="s">
        <v>330</v>
      </c>
      <c r="C100" s="201">
        <v>0</v>
      </c>
      <c r="D100" s="201">
        <v>0</v>
      </c>
      <c r="E100" s="201">
        <v>0</v>
      </c>
      <c r="F100" s="201">
        <v>0</v>
      </c>
      <c r="G100" s="201">
        <v>0</v>
      </c>
      <c r="H100" s="201">
        <v>0</v>
      </c>
      <c r="I100" s="201">
        <v>0</v>
      </c>
      <c r="J100" s="201">
        <v>0</v>
      </c>
      <c r="K100" s="201">
        <v>0</v>
      </c>
      <c r="L100" s="201">
        <v>0</v>
      </c>
      <c r="M100" s="201">
        <v>0</v>
      </c>
      <c r="N100" s="201">
        <v>0</v>
      </c>
      <c r="O100" s="201">
        <v>0</v>
      </c>
      <c r="P100" s="201">
        <v>0</v>
      </c>
      <c r="Q100" s="201">
        <v>0</v>
      </c>
      <c r="R100" s="201">
        <v>0</v>
      </c>
      <c r="S100" s="201">
        <v>0</v>
      </c>
      <c r="T100" s="201">
        <v>0</v>
      </c>
      <c r="U100" s="201">
        <v>0</v>
      </c>
      <c r="V100" s="201">
        <v>0</v>
      </c>
      <c r="W100" s="201">
        <v>0</v>
      </c>
      <c r="X100" s="201">
        <v>0</v>
      </c>
      <c r="Y100" s="201">
        <v>0</v>
      </c>
      <c r="Z100" s="201">
        <v>0</v>
      </c>
      <c r="AA100" s="201">
        <v>0</v>
      </c>
      <c r="AB100" s="201">
        <v>0</v>
      </c>
      <c r="AC100" s="201">
        <v>0</v>
      </c>
      <c r="AD100" s="201">
        <v>0</v>
      </c>
      <c r="AE100" s="201">
        <v>0</v>
      </c>
      <c r="AF100" s="201">
        <v>0</v>
      </c>
      <c r="AG100" s="201">
        <v>0</v>
      </c>
      <c r="AH100" s="201">
        <v>0</v>
      </c>
      <c r="AI100" s="201">
        <v>0</v>
      </c>
      <c r="AJ100" s="201">
        <v>0</v>
      </c>
      <c r="AK100" s="201">
        <v>0</v>
      </c>
      <c r="AL100" s="201">
        <v>0</v>
      </c>
      <c r="AM100" s="201">
        <v>5.46824509936252e-6</v>
      </c>
      <c r="AN100" s="201">
        <v>0</v>
      </c>
      <c r="AO100" s="201">
        <v>0</v>
      </c>
      <c r="AP100" s="201">
        <v>0</v>
      </c>
      <c r="AQ100" s="201">
        <v>2.48952707823679e-5</v>
      </c>
      <c r="AR100" s="201">
        <v>0</v>
      </c>
      <c r="AS100" s="201">
        <v>0.0169829374655285</v>
      </c>
      <c r="AT100" s="201">
        <v>0.00172704166785693</v>
      </c>
      <c r="AU100" s="201">
        <v>4.30570780142145e-7</v>
      </c>
      <c r="AV100" s="201">
        <v>0</v>
      </c>
      <c r="AW100" s="201">
        <v>0.0133814263985909</v>
      </c>
      <c r="AX100" s="201">
        <v>2.10748729383877e-6</v>
      </c>
      <c r="AY100" s="201">
        <v>0</v>
      </c>
      <c r="AZ100" s="201">
        <v>0</v>
      </c>
      <c r="BA100" s="201">
        <v>0.000128046501769801</v>
      </c>
      <c r="BB100" s="204">
        <v>0</v>
      </c>
    </row>
    <row r="101" spans="1:54">
      <c r="A101" s="86" t="s">
        <v>331</v>
      </c>
      <c r="B101" s="200" t="s">
        <v>332</v>
      </c>
      <c r="C101" s="201">
        <v>0</v>
      </c>
      <c r="D101" s="201">
        <v>0</v>
      </c>
      <c r="E101" s="201">
        <v>0</v>
      </c>
      <c r="F101" s="201">
        <v>0</v>
      </c>
      <c r="G101" s="201">
        <v>0</v>
      </c>
      <c r="H101" s="201">
        <v>0</v>
      </c>
      <c r="I101" s="201">
        <v>0</v>
      </c>
      <c r="J101" s="201">
        <v>0</v>
      </c>
      <c r="K101" s="201">
        <v>0</v>
      </c>
      <c r="L101" s="201">
        <v>0</v>
      </c>
      <c r="M101" s="201">
        <v>0</v>
      </c>
      <c r="N101" s="201">
        <v>0</v>
      </c>
      <c r="O101" s="201">
        <v>0</v>
      </c>
      <c r="P101" s="201">
        <v>0</v>
      </c>
      <c r="Q101" s="201">
        <v>0</v>
      </c>
      <c r="R101" s="201">
        <v>0</v>
      </c>
      <c r="S101" s="201">
        <v>0</v>
      </c>
      <c r="T101" s="201">
        <v>0</v>
      </c>
      <c r="U101" s="201">
        <v>0</v>
      </c>
      <c r="V101" s="201">
        <v>0</v>
      </c>
      <c r="W101" s="201">
        <v>0</v>
      </c>
      <c r="X101" s="201">
        <v>0</v>
      </c>
      <c r="Y101" s="201">
        <v>0</v>
      </c>
      <c r="Z101" s="201">
        <v>0</v>
      </c>
      <c r="AA101" s="201">
        <v>0</v>
      </c>
      <c r="AB101" s="201">
        <v>0</v>
      </c>
      <c r="AC101" s="201">
        <v>0</v>
      </c>
      <c r="AD101" s="201">
        <v>0</v>
      </c>
      <c r="AE101" s="201">
        <v>0</v>
      </c>
      <c r="AF101" s="201">
        <v>0</v>
      </c>
      <c r="AG101" s="201">
        <v>0</v>
      </c>
      <c r="AH101" s="201">
        <v>0</v>
      </c>
      <c r="AI101" s="201">
        <v>0</v>
      </c>
      <c r="AJ101" s="201">
        <v>0</v>
      </c>
      <c r="AK101" s="201">
        <v>0</v>
      </c>
      <c r="AL101" s="201">
        <v>0</v>
      </c>
      <c r="AM101" s="201">
        <v>0</v>
      </c>
      <c r="AN101" s="201">
        <v>0</v>
      </c>
      <c r="AO101" s="201">
        <v>0</v>
      </c>
      <c r="AP101" s="201">
        <v>0</v>
      </c>
      <c r="AQ101" s="201">
        <v>0</v>
      </c>
      <c r="AR101" s="201">
        <v>0</v>
      </c>
      <c r="AS101" s="201">
        <v>0</v>
      </c>
      <c r="AT101" s="201">
        <v>0</v>
      </c>
      <c r="AU101" s="201">
        <v>0</v>
      </c>
      <c r="AV101" s="201">
        <v>0</v>
      </c>
      <c r="AW101" s="201">
        <v>0</v>
      </c>
      <c r="AX101" s="201">
        <v>0</v>
      </c>
      <c r="AY101" s="201">
        <v>0</v>
      </c>
      <c r="AZ101" s="201">
        <v>0</v>
      </c>
      <c r="BA101" s="201">
        <v>0</v>
      </c>
      <c r="BB101" s="204">
        <v>0</v>
      </c>
    </row>
    <row r="102" spans="1:54">
      <c r="A102" s="86" t="s">
        <v>333</v>
      </c>
      <c r="B102" s="200" t="s">
        <v>135</v>
      </c>
      <c r="C102" s="201">
        <v>0.000102601560468363</v>
      </c>
      <c r="D102" s="201">
        <v>0.000105398159532458</v>
      </c>
      <c r="E102" s="201">
        <v>0.000122048955180091</v>
      </c>
      <c r="F102" s="201">
        <v>0.000180524105117762</v>
      </c>
      <c r="G102" s="201">
        <v>0.000125301427259251</v>
      </c>
      <c r="H102" s="201">
        <v>0.000283170496727373</v>
      </c>
      <c r="I102" s="201">
        <v>7.98192446077094e-6</v>
      </c>
      <c r="J102" s="201">
        <v>0.000135424293176183</v>
      </c>
      <c r="K102" s="201">
        <v>0.000214442615310685</v>
      </c>
      <c r="L102" s="201">
        <v>0.000118181199361868</v>
      </c>
      <c r="M102" s="201">
        <v>7.28478106379454e-5</v>
      </c>
      <c r="N102" s="201">
        <v>0.00016217171773936</v>
      </c>
      <c r="O102" s="201">
        <v>0.000108360292868652</v>
      </c>
      <c r="P102" s="201">
        <v>0.000174780625743649</v>
      </c>
      <c r="Q102" s="201">
        <v>0.000153009128037068</v>
      </c>
      <c r="R102" s="201">
        <v>5.76972952437854e-5</v>
      </c>
      <c r="S102" s="201">
        <v>0.000150698635546817</v>
      </c>
      <c r="T102" s="201">
        <v>0.000125738835520635</v>
      </c>
      <c r="U102" s="201">
        <v>0.000120740720681096</v>
      </c>
      <c r="V102" s="201">
        <v>0.000159227859521653</v>
      </c>
      <c r="W102" s="201">
        <v>0.000130082675291681</v>
      </c>
      <c r="X102" s="201">
        <v>0.000140684059968574</v>
      </c>
      <c r="Y102" s="201">
        <v>0.000137029525481182</v>
      </c>
      <c r="Z102" s="201">
        <v>0.000106548808919454</v>
      </c>
      <c r="AA102" s="201">
        <v>0.000115892062416149</v>
      </c>
      <c r="AB102" s="201">
        <v>0.000117441919748246</v>
      </c>
      <c r="AC102" s="201">
        <v>0.000139776829202134</v>
      </c>
      <c r="AD102" s="201">
        <v>8.22122700947947e-5</v>
      </c>
      <c r="AE102" s="201">
        <v>0.000101891746396884</v>
      </c>
      <c r="AF102" s="201">
        <v>0.000114872003183044</v>
      </c>
      <c r="AG102" s="201">
        <v>0.000110206005205867</v>
      </c>
      <c r="AH102" s="201">
        <v>0.000170669025217548</v>
      </c>
      <c r="AI102" s="201">
        <v>0.000236041582332047</v>
      </c>
      <c r="AJ102" s="201">
        <v>0.000206148122829551</v>
      </c>
      <c r="AK102" s="201">
        <v>0.000129932046191765</v>
      </c>
      <c r="AL102" s="201">
        <v>0.000153268866809802</v>
      </c>
      <c r="AM102" s="201">
        <v>0.00015567922103557</v>
      </c>
      <c r="AN102" s="201">
        <v>0.00033384329983565</v>
      </c>
      <c r="AO102" s="201">
        <v>0.00060411114209574</v>
      </c>
      <c r="AP102" s="201">
        <v>0.000168856187285711</v>
      </c>
      <c r="AQ102" s="201">
        <v>0.000218498294126983</v>
      </c>
      <c r="AR102" s="201">
        <v>0.000104978997514914</v>
      </c>
      <c r="AS102" s="201">
        <v>0.000367266388519092</v>
      </c>
      <c r="AT102" s="201">
        <v>0.000112510392656624</v>
      </c>
      <c r="AU102" s="201">
        <v>0.00101058695251064</v>
      </c>
      <c r="AV102" s="201">
        <v>0.000231256264604965</v>
      </c>
      <c r="AW102" s="201">
        <v>9.38891554880134e-5</v>
      </c>
      <c r="AX102" s="201">
        <v>0.000151547111976631</v>
      </c>
      <c r="AY102" s="201">
        <v>0.000229111202813468</v>
      </c>
      <c r="AZ102" s="201">
        <v>0.000124308904748892</v>
      </c>
      <c r="BA102" s="201">
        <v>9.02220536810956e-5</v>
      </c>
      <c r="BB102" s="204">
        <v>0</v>
      </c>
    </row>
    <row r="103" spans="1:54">
      <c r="A103" s="86" t="s">
        <v>334</v>
      </c>
      <c r="B103" s="200" t="s">
        <v>335</v>
      </c>
      <c r="C103" s="201">
        <v>0</v>
      </c>
      <c r="D103" s="201">
        <v>0</v>
      </c>
      <c r="E103" s="201">
        <v>0</v>
      </c>
      <c r="F103" s="201">
        <v>0</v>
      </c>
      <c r="G103" s="201">
        <v>0</v>
      </c>
      <c r="H103" s="201">
        <v>0</v>
      </c>
      <c r="I103" s="201">
        <v>0</v>
      </c>
      <c r="J103" s="201">
        <v>0</v>
      </c>
      <c r="K103" s="201">
        <v>0</v>
      </c>
      <c r="L103" s="201">
        <v>0</v>
      </c>
      <c r="M103" s="201">
        <v>0</v>
      </c>
      <c r="N103" s="201">
        <v>0</v>
      </c>
      <c r="O103" s="201">
        <v>0</v>
      </c>
      <c r="P103" s="201">
        <v>0</v>
      </c>
      <c r="Q103" s="201">
        <v>0</v>
      </c>
      <c r="R103" s="201">
        <v>0</v>
      </c>
      <c r="S103" s="201">
        <v>0</v>
      </c>
      <c r="T103" s="201">
        <v>0</v>
      </c>
      <c r="U103" s="201">
        <v>0</v>
      </c>
      <c r="V103" s="201">
        <v>0</v>
      </c>
      <c r="W103" s="201">
        <v>0</v>
      </c>
      <c r="X103" s="201">
        <v>0</v>
      </c>
      <c r="Y103" s="201">
        <v>0</v>
      </c>
      <c r="Z103" s="201">
        <v>0</v>
      </c>
      <c r="AA103" s="201">
        <v>0</v>
      </c>
      <c r="AB103" s="201">
        <v>0</v>
      </c>
      <c r="AC103" s="201">
        <v>0</v>
      </c>
      <c r="AD103" s="201">
        <v>0</v>
      </c>
      <c r="AE103" s="201">
        <v>0</v>
      </c>
      <c r="AF103" s="201">
        <v>0</v>
      </c>
      <c r="AG103" s="201">
        <v>0</v>
      </c>
      <c r="AH103" s="201">
        <v>0</v>
      </c>
      <c r="AI103" s="201">
        <v>0</v>
      </c>
      <c r="AJ103" s="201">
        <v>0</v>
      </c>
      <c r="AK103" s="201">
        <v>0</v>
      </c>
      <c r="AL103" s="201">
        <v>0</v>
      </c>
      <c r="AM103" s="201">
        <v>0</v>
      </c>
      <c r="AN103" s="201">
        <v>0</v>
      </c>
      <c r="AO103" s="201">
        <v>0</v>
      </c>
      <c r="AP103" s="201">
        <v>0</v>
      </c>
      <c r="AQ103" s="201">
        <v>0</v>
      </c>
      <c r="AR103" s="201">
        <v>0</v>
      </c>
      <c r="AS103" s="201">
        <v>0</v>
      </c>
      <c r="AT103" s="201">
        <v>0</v>
      </c>
      <c r="AU103" s="201">
        <v>0</v>
      </c>
      <c r="AV103" s="201">
        <v>0</v>
      </c>
      <c r="AW103" s="201">
        <v>0</v>
      </c>
      <c r="AX103" s="201">
        <v>0</v>
      </c>
      <c r="AY103" s="201">
        <v>0</v>
      </c>
      <c r="AZ103" s="201">
        <v>0</v>
      </c>
      <c r="BA103" s="201">
        <v>0</v>
      </c>
      <c r="BB103" s="204">
        <v>0</v>
      </c>
    </row>
    <row r="104" spans="1:54">
      <c r="A104" s="86" t="s">
        <v>336</v>
      </c>
      <c r="B104" s="200" t="s">
        <v>337</v>
      </c>
      <c r="C104" s="201">
        <v>1.03662187424562e-7</v>
      </c>
      <c r="D104" s="201">
        <v>0</v>
      </c>
      <c r="E104" s="201">
        <v>0</v>
      </c>
      <c r="F104" s="201">
        <v>4.88746923154073e-5</v>
      </c>
      <c r="G104" s="201">
        <v>5.78665991610573e-5</v>
      </c>
      <c r="H104" s="201">
        <v>0.000184819593905362</v>
      </c>
      <c r="I104" s="201">
        <v>0.000153215284982031</v>
      </c>
      <c r="J104" s="201">
        <v>8.83970631096392e-5</v>
      </c>
      <c r="K104" s="201">
        <v>0.000147399429375896</v>
      </c>
      <c r="L104" s="201">
        <v>0.00041174740391533</v>
      </c>
      <c r="M104" s="201">
        <v>0.000307408102486502</v>
      </c>
      <c r="N104" s="201">
        <v>0.000165326167513436</v>
      </c>
      <c r="O104" s="201">
        <v>9.98666409119264e-5</v>
      </c>
      <c r="P104" s="201">
        <v>8.98263268155881e-5</v>
      </c>
      <c r="Q104" s="201">
        <v>0.000206633029460716</v>
      </c>
      <c r="R104" s="201">
        <v>3.29688013526339e-5</v>
      </c>
      <c r="S104" s="201">
        <v>0.000333952654739727</v>
      </c>
      <c r="T104" s="201">
        <v>0.000112506366025614</v>
      </c>
      <c r="U104" s="201">
        <v>0.000163668252757146</v>
      </c>
      <c r="V104" s="201">
        <v>0.000618847841129276</v>
      </c>
      <c r="W104" s="201">
        <v>0.000251843041056961</v>
      </c>
      <c r="X104" s="201">
        <v>0.000198458788514616</v>
      </c>
      <c r="Y104" s="201">
        <v>0.000174217392506475</v>
      </c>
      <c r="Z104" s="201">
        <v>0.000174051397212607</v>
      </c>
      <c r="AA104" s="201">
        <v>8.65230958340577e-5</v>
      </c>
      <c r="AB104" s="201">
        <v>0.00011575685338977</v>
      </c>
      <c r="AC104" s="201">
        <v>0.000143303403727456</v>
      </c>
      <c r="AD104" s="201">
        <v>5.34216351878314e-5</v>
      </c>
      <c r="AE104" s="201">
        <v>0.000165869272596968</v>
      </c>
      <c r="AF104" s="201">
        <v>5.93454864420077e-5</v>
      </c>
      <c r="AG104" s="201">
        <v>0.000250420656631583</v>
      </c>
      <c r="AH104" s="201">
        <v>3.19421580798691e-5</v>
      </c>
      <c r="AI104" s="201">
        <v>0.000155955747208335</v>
      </c>
      <c r="AJ104" s="201">
        <v>0.000397391633876475</v>
      </c>
      <c r="AK104" s="201">
        <v>8.58730181452985e-5</v>
      </c>
      <c r="AL104" s="201">
        <v>0.00280563959968397</v>
      </c>
      <c r="AM104" s="201">
        <v>0.000465854914832921</v>
      </c>
      <c r="AN104" s="201">
        <v>0.000661413062333369</v>
      </c>
      <c r="AO104" s="201">
        <v>0.000623671978117941</v>
      </c>
      <c r="AP104" s="201">
        <v>0.00199948304528651</v>
      </c>
      <c r="AQ104" s="201">
        <v>0.00498703469889083</v>
      </c>
      <c r="AR104" s="201">
        <v>0.00272575453063083</v>
      </c>
      <c r="AS104" s="201">
        <v>0.000736852935428889</v>
      </c>
      <c r="AT104" s="201">
        <v>0.000660847094630882</v>
      </c>
      <c r="AU104" s="201">
        <v>0.000645559218082206</v>
      </c>
      <c r="AV104" s="201">
        <v>0.000255687805889037</v>
      </c>
      <c r="AW104" s="201">
        <v>0.00224693223848505</v>
      </c>
      <c r="AX104" s="201">
        <v>0.000822017173734939</v>
      </c>
      <c r="AY104" s="201">
        <v>0.000188934926169561</v>
      </c>
      <c r="AZ104" s="201">
        <v>0.00125768047134564</v>
      </c>
      <c r="BA104" s="201">
        <v>0.00173131128453302</v>
      </c>
      <c r="BB104" s="204">
        <v>0</v>
      </c>
    </row>
    <row r="105" spans="1:54">
      <c r="A105" s="86" t="s">
        <v>338</v>
      </c>
      <c r="B105" s="200" t="s">
        <v>339</v>
      </c>
      <c r="C105" s="201">
        <v>0</v>
      </c>
      <c r="D105" s="201">
        <v>0</v>
      </c>
      <c r="E105" s="201">
        <v>0</v>
      </c>
      <c r="F105" s="201">
        <v>0.00152698566602133</v>
      </c>
      <c r="G105" s="201">
        <v>0.00470343401898553</v>
      </c>
      <c r="H105" s="201">
        <v>0.00166637800287569</v>
      </c>
      <c r="I105" s="201">
        <v>0.0018263343947375</v>
      </c>
      <c r="J105" s="201">
        <v>0.00848224147784389</v>
      </c>
      <c r="K105" s="201">
        <v>0.0113712090105692</v>
      </c>
      <c r="L105" s="201">
        <v>0.001587220048471</v>
      </c>
      <c r="M105" s="201">
        <v>0.000797695372111218</v>
      </c>
      <c r="N105" s="201">
        <v>0.00134169000011039</v>
      </c>
      <c r="O105" s="201">
        <v>0.00211013745636322</v>
      </c>
      <c r="P105" s="201">
        <v>0.00273610870118059</v>
      </c>
      <c r="Q105" s="201">
        <v>0.000665028792196926</v>
      </c>
      <c r="R105" s="201">
        <v>0.00304454768087807</v>
      </c>
      <c r="S105" s="201">
        <v>0.00110908687907218</v>
      </c>
      <c r="T105" s="201">
        <v>0.00392139207933305</v>
      </c>
      <c r="U105" s="201">
        <v>0.00179562922812695</v>
      </c>
      <c r="V105" s="201">
        <v>0.00421364715867663</v>
      </c>
      <c r="W105" s="201">
        <v>0.00239203376769243</v>
      </c>
      <c r="X105" s="201">
        <v>0.00503137555352279</v>
      </c>
      <c r="Y105" s="201">
        <v>0.00216903486771108</v>
      </c>
      <c r="Z105" s="201">
        <v>0.00119063569049513</v>
      </c>
      <c r="AA105" s="201">
        <v>0.00288669914257758</v>
      </c>
      <c r="AB105" s="201">
        <v>0.00423069279403338</v>
      </c>
      <c r="AC105" s="201">
        <v>0.00145701282035023</v>
      </c>
      <c r="AD105" s="201">
        <v>0.00107043544294352</v>
      </c>
      <c r="AE105" s="201">
        <v>0.00122577475231727</v>
      </c>
      <c r="AF105" s="201">
        <v>0.00231040134484526</v>
      </c>
      <c r="AG105" s="201">
        <v>0.000845719980739863</v>
      </c>
      <c r="AH105" s="201">
        <v>0.00298387137044912</v>
      </c>
      <c r="AI105" s="201">
        <v>0.000662011432649016</v>
      </c>
      <c r="AJ105" s="201">
        <v>0.00258674481174968</v>
      </c>
      <c r="AK105" s="201">
        <v>0.00124123688411966</v>
      </c>
      <c r="AL105" s="201">
        <v>0.00760127665459468</v>
      </c>
      <c r="AM105" s="201">
        <v>0.00271973738648791</v>
      </c>
      <c r="AN105" s="201">
        <v>0.00625090887677881</v>
      </c>
      <c r="AO105" s="201">
        <v>0.00914022122100555</v>
      </c>
      <c r="AP105" s="201">
        <v>0.00233069111121403</v>
      </c>
      <c r="AQ105" s="201">
        <v>0.0068982311915907</v>
      </c>
      <c r="AR105" s="201">
        <v>0.00466044962158304</v>
      </c>
      <c r="AS105" s="201">
        <v>0.017571355791451</v>
      </c>
      <c r="AT105" s="201">
        <v>0.0131601677328263</v>
      </c>
      <c r="AU105" s="201">
        <v>0.00522333355833389</v>
      </c>
      <c r="AV105" s="201">
        <v>0.00240205726246852</v>
      </c>
      <c r="AW105" s="201">
        <v>0.00881031661721238</v>
      </c>
      <c r="AX105" s="201">
        <v>0.00532492914739228</v>
      </c>
      <c r="AY105" s="201">
        <v>0.000636867711569205</v>
      </c>
      <c r="AZ105" s="201">
        <v>0.00285676992729572</v>
      </c>
      <c r="BA105" s="201">
        <v>0.00605264876164542</v>
      </c>
      <c r="BB105" s="204">
        <v>0</v>
      </c>
    </row>
    <row r="106" spans="1:54">
      <c r="A106" s="86" t="s">
        <v>340</v>
      </c>
      <c r="B106" s="200" t="s">
        <v>341</v>
      </c>
      <c r="C106" s="201">
        <v>0</v>
      </c>
      <c r="D106" s="201">
        <v>0</v>
      </c>
      <c r="E106" s="201">
        <v>0</v>
      </c>
      <c r="F106" s="201">
        <v>0</v>
      </c>
      <c r="G106" s="201">
        <v>0</v>
      </c>
      <c r="H106" s="201">
        <v>0</v>
      </c>
      <c r="I106" s="201">
        <v>0</v>
      </c>
      <c r="J106" s="201">
        <v>0</v>
      </c>
      <c r="K106" s="201">
        <v>0</v>
      </c>
      <c r="L106" s="201">
        <v>0</v>
      </c>
      <c r="M106" s="201">
        <v>0</v>
      </c>
      <c r="N106" s="201">
        <v>0</v>
      </c>
      <c r="O106" s="201">
        <v>0</v>
      </c>
      <c r="P106" s="201">
        <v>0</v>
      </c>
      <c r="Q106" s="201">
        <v>0</v>
      </c>
      <c r="R106" s="201">
        <v>0</v>
      </c>
      <c r="S106" s="201">
        <v>0</v>
      </c>
      <c r="T106" s="201">
        <v>0</v>
      </c>
      <c r="U106" s="201">
        <v>0</v>
      </c>
      <c r="V106" s="201">
        <v>0</v>
      </c>
      <c r="W106" s="201">
        <v>0</v>
      </c>
      <c r="X106" s="201">
        <v>0</v>
      </c>
      <c r="Y106" s="201">
        <v>0</v>
      </c>
      <c r="Z106" s="201">
        <v>0</v>
      </c>
      <c r="AA106" s="201">
        <v>0</v>
      </c>
      <c r="AB106" s="201">
        <v>0</v>
      </c>
      <c r="AC106" s="201">
        <v>0</v>
      </c>
      <c r="AD106" s="201">
        <v>0</v>
      </c>
      <c r="AE106" s="201">
        <v>0</v>
      </c>
      <c r="AF106" s="201">
        <v>0</v>
      </c>
      <c r="AG106" s="201">
        <v>0</v>
      </c>
      <c r="AH106" s="201">
        <v>0</v>
      </c>
      <c r="AI106" s="201">
        <v>0</v>
      </c>
      <c r="AJ106" s="201">
        <v>0</v>
      </c>
      <c r="AK106" s="201">
        <v>0</v>
      </c>
      <c r="AL106" s="201">
        <v>0</v>
      </c>
      <c r="AM106" s="201">
        <v>0</v>
      </c>
      <c r="AN106" s="201">
        <v>0</v>
      </c>
      <c r="AO106" s="201">
        <v>0</v>
      </c>
      <c r="AP106" s="201">
        <v>0</v>
      </c>
      <c r="AQ106" s="201">
        <v>0</v>
      </c>
      <c r="AR106" s="201">
        <v>0</v>
      </c>
      <c r="AS106" s="201">
        <v>0</v>
      </c>
      <c r="AT106" s="201">
        <v>0</v>
      </c>
      <c r="AU106" s="201">
        <v>0</v>
      </c>
      <c r="AV106" s="201">
        <v>0</v>
      </c>
      <c r="AW106" s="201">
        <v>0</v>
      </c>
      <c r="AX106" s="201">
        <v>0</v>
      </c>
      <c r="AY106" s="201">
        <v>0</v>
      </c>
      <c r="AZ106" s="201">
        <v>0</v>
      </c>
      <c r="BA106" s="201">
        <v>0</v>
      </c>
      <c r="BB106" s="204">
        <v>0</v>
      </c>
    </row>
    <row r="107" spans="1:54">
      <c r="A107" s="86" t="s">
        <v>342</v>
      </c>
      <c r="B107" s="200" t="s">
        <v>343</v>
      </c>
      <c r="C107" s="201">
        <v>0.000138651841561428</v>
      </c>
      <c r="D107" s="201">
        <v>0</v>
      </c>
      <c r="E107" s="201">
        <v>0</v>
      </c>
      <c r="F107" s="201">
        <v>0.000183697499797533</v>
      </c>
      <c r="G107" s="201">
        <v>9.49788367958607e-5</v>
      </c>
      <c r="H107" s="201">
        <v>7.0907897566365e-5</v>
      </c>
      <c r="I107" s="201">
        <v>5.78654161275216e-5</v>
      </c>
      <c r="J107" s="201">
        <v>2.93316952769003e-5</v>
      </c>
      <c r="K107" s="201">
        <v>0.00013525417091777</v>
      </c>
      <c r="L107" s="201">
        <v>5.13895741159438e-5</v>
      </c>
      <c r="M107" s="201">
        <v>5.90483791414758e-5</v>
      </c>
      <c r="N107" s="201">
        <v>5.60895129883336e-5</v>
      </c>
      <c r="O107" s="201">
        <v>6.49242248059354e-5</v>
      </c>
      <c r="P107" s="201">
        <v>0.000184461431636186</v>
      </c>
      <c r="Q107" s="201">
        <v>8.95874989918273e-5</v>
      </c>
      <c r="R107" s="201">
        <v>2.6402930547343e-5</v>
      </c>
      <c r="S107" s="201">
        <v>8.6902330029845e-5</v>
      </c>
      <c r="T107" s="201">
        <v>0.000117748093733211</v>
      </c>
      <c r="U107" s="201">
        <v>0.000148826738580417</v>
      </c>
      <c r="V107" s="201">
        <v>0.00025708363117995</v>
      </c>
      <c r="W107" s="201">
        <v>0.000214402546892292</v>
      </c>
      <c r="X107" s="201">
        <v>0.000137387180232059</v>
      </c>
      <c r="Y107" s="201">
        <v>0.000151955963433132</v>
      </c>
      <c r="Z107" s="201">
        <v>0.000116227922406397</v>
      </c>
      <c r="AA107" s="201">
        <v>0.000116583601230505</v>
      </c>
      <c r="AB107" s="201">
        <v>0.000127530746602091</v>
      </c>
      <c r="AC107" s="201">
        <v>0.000331364760317503</v>
      </c>
      <c r="AD107" s="201">
        <v>6.58850704909714e-5</v>
      </c>
      <c r="AE107" s="201">
        <v>0.000126420770342352</v>
      </c>
      <c r="AF107" s="201">
        <v>0.000391042163892236</v>
      </c>
      <c r="AG107" s="201">
        <v>0.000114962587973249</v>
      </c>
      <c r="AH107" s="201">
        <v>0.00029904304146816</v>
      </c>
      <c r="AI107" s="201">
        <v>0.000313494289449884</v>
      </c>
      <c r="AJ107" s="201">
        <v>0.000358473705589682</v>
      </c>
      <c r="AK107" s="201">
        <v>4.21999630852776e-5</v>
      </c>
      <c r="AL107" s="201">
        <v>0.000111825858444051</v>
      </c>
      <c r="AM107" s="201">
        <v>3.54525390852848e-6</v>
      </c>
      <c r="AN107" s="201">
        <v>0.000165590786172887</v>
      </c>
      <c r="AO107" s="201">
        <v>0</v>
      </c>
      <c r="AP107" s="201">
        <v>0.0012824269013958</v>
      </c>
      <c r="AQ107" s="201">
        <v>3.71048234827672e-5</v>
      </c>
      <c r="AR107" s="201">
        <v>0</v>
      </c>
      <c r="AS107" s="201">
        <v>5.83608796163522e-6</v>
      </c>
      <c r="AT107" s="201">
        <v>0.000363696389305454</v>
      </c>
      <c r="AU107" s="201">
        <v>4.8905814119874e-5</v>
      </c>
      <c r="AV107" s="201">
        <v>1.0695726168437e-6</v>
      </c>
      <c r="AW107" s="201">
        <v>0.000149779893748889</v>
      </c>
      <c r="AX107" s="201">
        <v>1.84163063574532e-5</v>
      </c>
      <c r="AY107" s="201">
        <v>0.000440468948476676</v>
      </c>
      <c r="AZ107" s="201">
        <v>1.30141777786269e-5</v>
      </c>
      <c r="BA107" s="201">
        <v>0</v>
      </c>
      <c r="BB107" s="204">
        <v>0</v>
      </c>
    </row>
    <row r="108" spans="1:54">
      <c r="A108" s="86" t="s">
        <v>344</v>
      </c>
      <c r="B108" s="200" t="s">
        <v>345</v>
      </c>
      <c r="C108" s="201">
        <v>0</v>
      </c>
      <c r="D108" s="201">
        <v>0.000248509991219248</v>
      </c>
      <c r="E108" s="201">
        <v>6.07267803671002e-5</v>
      </c>
      <c r="F108" s="201">
        <v>0</v>
      </c>
      <c r="G108" s="201">
        <v>0.000171400279354947</v>
      </c>
      <c r="H108" s="201">
        <v>0.000535635324602148</v>
      </c>
      <c r="I108" s="201">
        <v>0.000645180605283317</v>
      </c>
      <c r="J108" s="201">
        <v>0.00298632147702148</v>
      </c>
      <c r="K108" s="201">
        <v>0.000990537082024642</v>
      </c>
      <c r="L108" s="201">
        <v>0.000222014771406235</v>
      </c>
      <c r="M108" s="201">
        <v>0.000582049445373927</v>
      </c>
      <c r="N108" s="201">
        <v>0.0019560658006985</v>
      </c>
      <c r="O108" s="201">
        <v>0.000208251286529189</v>
      </c>
      <c r="P108" s="201">
        <v>0.00021106386381954</v>
      </c>
      <c r="Q108" s="201">
        <v>0.000430176862875327</v>
      </c>
      <c r="R108" s="201">
        <v>6.18465215897658e-5</v>
      </c>
      <c r="S108" s="201">
        <v>0.000137570627988257</v>
      </c>
      <c r="T108" s="201">
        <v>6.83810864195687e-5</v>
      </c>
      <c r="U108" s="201">
        <v>0.000650331481899937</v>
      </c>
      <c r="V108" s="201">
        <v>0.00200315380615186</v>
      </c>
      <c r="W108" s="201">
        <v>0.000438558650354665</v>
      </c>
      <c r="X108" s="201">
        <v>0.000416777384018166</v>
      </c>
      <c r="Y108" s="201">
        <v>0.000213731165254998</v>
      </c>
      <c r="Z108" s="201">
        <v>0.000936345133240224</v>
      </c>
      <c r="AA108" s="201">
        <v>0.00075997847828098</v>
      </c>
      <c r="AB108" s="201">
        <v>0.000603748424159489</v>
      </c>
      <c r="AC108" s="201">
        <v>0.000445631792018609</v>
      </c>
      <c r="AD108" s="201">
        <v>0.00133045349729783</v>
      </c>
      <c r="AE108" s="201">
        <v>0.000139173082059226</v>
      </c>
      <c r="AF108" s="201">
        <v>0.000391732464184294</v>
      </c>
      <c r="AG108" s="201">
        <v>0.00113891939542454</v>
      </c>
      <c r="AH108" s="201">
        <v>0.000482067881108834</v>
      </c>
      <c r="AI108" s="201">
        <v>0.000643583616337318</v>
      </c>
      <c r="AJ108" s="201">
        <v>0.000184526231028405</v>
      </c>
      <c r="AK108" s="201">
        <v>0.000263612264495395</v>
      </c>
      <c r="AL108" s="201">
        <v>0.00121540870958166</v>
      </c>
      <c r="AM108" s="201">
        <v>7.45744555500513e-5</v>
      </c>
      <c r="AN108" s="201">
        <v>0.00010534938817092</v>
      </c>
      <c r="AO108" s="201">
        <v>0.00160063255759315</v>
      </c>
      <c r="AP108" s="201">
        <v>9.16244033871868e-5</v>
      </c>
      <c r="AQ108" s="201">
        <v>0.00100709874571193</v>
      </c>
      <c r="AR108" s="201">
        <v>0.000313508094411617</v>
      </c>
      <c r="AS108" s="201">
        <v>0.00211965571773137</v>
      </c>
      <c r="AT108" s="201">
        <v>0.000885565371216212</v>
      </c>
      <c r="AU108" s="201">
        <v>0.0015908340831149</v>
      </c>
      <c r="AV108" s="201">
        <v>9.85704016923645e-5</v>
      </c>
      <c r="AW108" s="201">
        <v>0.000769139200979043</v>
      </c>
      <c r="AX108" s="201">
        <v>0.000653859766031154</v>
      </c>
      <c r="AY108" s="201">
        <v>0.000376368313955777</v>
      </c>
      <c r="AZ108" s="201">
        <v>0.00061490629658148</v>
      </c>
      <c r="BA108" s="201">
        <v>0.000854178944265336</v>
      </c>
      <c r="BB108" s="204">
        <v>0</v>
      </c>
    </row>
    <row r="109" spans="1:54">
      <c r="A109" s="86" t="s">
        <v>346</v>
      </c>
      <c r="B109" s="200" t="s">
        <v>347</v>
      </c>
      <c r="C109" s="201">
        <v>4.27007453055736e-5</v>
      </c>
      <c r="D109" s="201">
        <v>1.09437382982907e-5</v>
      </c>
      <c r="E109" s="201">
        <v>2.59385597666497e-6</v>
      </c>
      <c r="F109" s="201">
        <v>0.000386020663191634</v>
      </c>
      <c r="G109" s="201">
        <v>0.000467686704803086</v>
      </c>
      <c r="H109" s="201">
        <v>0.00013760561026129</v>
      </c>
      <c r="I109" s="201">
        <v>0.000180917689923295</v>
      </c>
      <c r="J109" s="201">
        <v>0.000153705245844969</v>
      </c>
      <c r="K109" s="201">
        <v>0.000249546718726698</v>
      </c>
      <c r="L109" s="201">
        <v>0.00036408628984788</v>
      </c>
      <c r="M109" s="201">
        <v>0.00053277418599735</v>
      </c>
      <c r="N109" s="201">
        <v>0.000478970591602073</v>
      </c>
      <c r="O109" s="201">
        <v>0.000315138628971334</v>
      </c>
      <c r="P109" s="201">
        <v>0.000424256579079801</v>
      </c>
      <c r="Q109" s="201">
        <v>0.000855458114638352</v>
      </c>
      <c r="R109" s="201">
        <v>6.1602891522039e-5</v>
      </c>
      <c r="S109" s="201">
        <v>0.000235181651281073</v>
      </c>
      <c r="T109" s="201">
        <v>0.000254471343201314</v>
      </c>
      <c r="U109" s="201">
        <v>0.000364424425279194</v>
      </c>
      <c r="V109" s="201">
        <v>0.000373666793920196</v>
      </c>
      <c r="W109" s="201">
        <v>0.000556108387532587</v>
      </c>
      <c r="X109" s="201">
        <v>0.000402612933473259</v>
      </c>
      <c r="Y109" s="201">
        <v>0.000474435492545093</v>
      </c>
      <c r="Z109" s="201">
        <v>0.000407455504215257</v>
      </c>
      <c r="AA109" s="201">
        <v>0.000301131423212914</v>
      </c>
      <c r="AB109" s="201">
        <v>0.000412596508786391</v>
      </c>
      <c r="AC109" s="201">
        <v>0.000505960817073068</v>
      </c>
      <c r="AD109" s="201">
        <v>0.00015831618609964</v>
      </c>
      <c r="AE109" s="201">
        <v>0.000370180092595981</v>
      </c>
      <c r="AF109" s="201">
        <v>0.000842600336843954</v>
      </c>
      <c r="AG109" s="201">
        <v>0.00052421555553518</v>
      </c>
      <c r="AH109" s="201">
        <v>0.00153867725519055</v>
      </c>
      <c r="AI109" s="201">
        <v>6.7780610226695e-5</v>
      </c>
      <c r="AJ109" s="201">
        <v>0.000730679831537677</v>
      </c>
      <c r="AK109" s="201">
        <v>0.000378098537813947</v>
      </c>
      <c r="AL109" s="201">
        <v>0.000275946253924963</v>
      </c>
      <c r="AM109" s="201">
        <v>8.4128084179212e-5</v>
      </c>
      <c r="AN109" s="201">
        <v>0.00179003958165337</v>
      </c>
      <c r="AO109" s="201">
        <v>0.00322594643066275</v>
      </c>
      <c r="AP109" s="201">
        <v>0.000310839745306369</v>
      </c>
      <c r="AQ109" s="201">
        <v>0.000200561102996265</v>
      </c>
      <c r="AR109" s="201">
        <v>0.00020651388932663</v>
      </c>
      <c r="AS109" s="201">
        <v>0.00170540850819816</v>
      </c>
      <c r="AT109" s="201">
        <v>0.000392476923773508</v>
      </c>
      <c r="AU109" s="201">
        <v>9.99986384640695e-5</v>
      </c>
      <c r="AV109" s="201">
        <v>8.04720347501126e-6</v>
      </c>
      <c r="AW109" s="201">
        <v>0.00010550862826297</v>
      </c>
      <c r="AX109" s="201">
        <v>0.000193611905467507</v>
      </c>
      <c r="AY109" s="201">
        <v>0.000259126564296686</v>
      </c>
      <c r="AZ109" s="201">
        <v>0.000314169206905013</v>
      </c>
      <c r="BA109" s="201">
        <v>0.000150412785229732</v>
      </c>
      <c r="BB109" s="204">
        <v>0</v>
      </c>
    </row>
    <row r="110" spans="1:54">
      <c r="A110" s="86" t="s">
        <v>348</v>
      </c>
      <c r="B110" s="200" t="s">
        <v>349</v>
      </c>
      <c r="C110" s="201">
        <v>0</v>
      </c>
      <c r="D110" s="201">
        <v>0</v>
      </c>
      <c r="E110" s="201">
        <v>0</v>
      </c>
      <c r="F110" s="201">
        <v>0.00015427918160126</v>
      </c>
      <c r="G110" s="201">
        <v>1.70548404584937e-5</v>
      </c>
      <c r="H110" s="201">
        <v>5.52179578689347e-5</v>
      </c>
      <c r="I110" s="201">
        <v>5.04180803752091e-5</v>
      </c>
      <c r="J110" s="201">
        <v>3.60708957235781e-5</v>
      </c>
      <c r="K110" s="201">
        <v>0.000314442935998962</v>
      </c>
      <c r="L110" s="201">
        <v>5.10043692516272e-5</v>
      </c>
      <c r="M110" s="201">
        <v>2.38421128723936e-5</v>
      </c>
      <c r="N110" s="201">
        <v>4.59131983497237e-5</v>
      </c>
      <c r="O110" s="201">
        <v>0.000139357332289178</v>
      </c>
      <c r="P110" s="201">
        <v>0.000502485575654495</v>
      </c>
      <c r="Q110" s="201">
        <v>7.63109083094432e-5</v>
      </c>
      <c r="R110" s="201">
        <v>3.79492232239198e-5</v>
      </c>
      <c r="S110" s="201">
        <v>1.4779065487859e-6</v>
      </c>
      <c r="T110" s="201">
        <v>0.000104031115875947</v>
      </c>
      <c r="U110" s="201">
        <v>0.000126171119610101</v>
      </c>
      <c r="V110" s="201">
        <v>0.000137547260343468</v>
      </c>
      <c r="W110" s="201">
        <v>0.00010707505225225</v>
      </c>
      <c r="X110" s="201">
        <v>0.000238640633534182</v>
      </c>
      <c r="Y110" s="201">
        <v>6.41908261747036e-5</v>
      </c>
      <c r="Z110" s="201">
        <v>8.39485600959532e-5</v>
      </c>
      <c r="AA110" s="201">
        <v>6.27721244593899e-5</v>
      </c>
      <c r="AB110" s="201">
        <v>7.11115291207211e-5</v>
      </c>
      <c r="AC110" s="201">
        <v>7.9731850117892e-5</v>
      </c>
      <c r="AD110" s="201">
        <v>4.18065304863048e-5</v>
      </c>
      <c r="AE110" s="201">
        <v>0.000109022901280808</v>
      </c>
      <c r="AF110" s="201">
        <v>0.000424256407010684</v>
      </c>
      <c r="AG110" s="201">
        <v>6.50360542151606e-5</v>
      </c>
      <c r="AH110" s="201">
        <v>0.000550699525204335</v>
      </c>
      <c r="AI110" s="201">
        <v>6.23965041658849e-5</v>
      </c>
      <c r="AJ110" s="201">
        <v>0.000821806066385244</v>
      </c>
      <c r="AK110" s="201">
        <v>9.55751750347056e-5</v>
      </c>
      <c r="AL110" s="201">
        <v>0.000376098300418158</v>
      </c>
      <c r="AM110" s="201">
        <v>0.000334637094435938</v>
      </c>
      <c r="AN110" s="201">
        <v>0.000158376919925254</v>
      </c>
      <c r="AO110" s="201">
        <v>0.000179345658068329</v>
      </c>
      <c r="AP110" s="201">
        <v>0.000718713264363291</v>
      </c>
      <c r="AQ110" s="201">
        <v>0.000492801688903195</v>
      </c>
      <c r="AR110" s="201">
        <v>0.000161632733362438</v>
      </c>
      <c r="AS110" s="201">
        <v>0.000583163957823663</v>
      </c>
      <c r="AT110" s="201">
        <v>0.000176411825952989</v>
      </c>
      <c r="AU110" s="201">
        <v>0.000839520639098682</v>
      </c>
      <c r="AV110" s="201">
        <v>0.000115239695644562</v>
      </c>
      <c r="AW110" s="201">
        <v>0.000142146521712476</v>
      </c>
      <c r="AX110" s="201">
        <v>0.00026708416625511</v>
      </c>
      <c r="AY110" s="201">
        <v>0.00116965185828159</v>
      </c>
      <c r="AZ110" s="201">
        <v>0.000370805831389513</v>
      </c>
      <c r="BA110" s="201">
        <v>0.000117832292186502</v>
      </c>
      <c r="BB110" s="204">
        <v>0</v>
      </c>
    </row>
    <row r="111" spans="1:54">
      <c r="A111" s="86" t="s">
        <v>350</v>
      </c>
      <c r="B111" s="200" t="s">
        <v>351</v>
      </c>
      <c r="C111" s="201">
        <v>0</v>
      </c>
      <c r="D111" s="201">
        <v>0</v>
      </c>
      <c r="E111" s="201">
        <v>0</v>
      </c>
      <c r="F111" s="201">
        <v>0.000346594494826459</v>
      </c>
      <c r="G111" s="201">
        <v>2.8799907895042e-5</v>
      </c>
      <c r="H111" s="201">
        <v>6.46516772650301e-5</v>
      </c>
      <c r="I111" s="201">
        <v>6.66568486005476e-5</v>
      </c>
      <c r="J111" s="201">
        <v>5.65615021390169e-5</v>
      </c>
      <c r="K111" s="201">
        <v>9.83867654321622e-5</v>
      </c>
      <c r="L111" s="201">
        <v>0.000115214459663573</v>
      </c>
      <c r="M111" s="201">
        <v>3.6581658667346e-5</v>
      </c>
      <c r="N111" s="201">
        <v>6.39979802935995e-5</v>
      </c>
      <c r="O111" s="201">
        <v>8.91492711055928e-5</v>
      </c>
      <c r="P111" s="201">
        <v>0.000273059547577633</v>
      </c>
      <c r="Q111" s="201">
        <v>0.00013006826035234</v>
      </c>
      <c r="R111" s="201">
        <v>6.68878050472857e-5</v>
      </c>
      <c r="S111" s="201">
        <v>0.000302205217249829</v>
      </c>
      <c r="T111" s="201">
        <v>4.96722317336195e-5</v>
      </c>
      <c r="U111" s="201">
        <v>0.000316189415217564</v>
      </c>
      <c r="V111" s="201">
        <v>0.000247368778397979</v>
      </c>
      <c r="W111" s="201">
        <v>0.000307823082453311</v>
      </c>
      <c r="X111" s="201">
        <v>9.70319953259261e-5</v>
      </c>
      <c r="Y111" s="201">
        <v>0.000181257250447437</v>
      </c>
      <c r="Z111" s="201">
        <v>0.000128818649859708</v>
      </c>
      <c r="AA111" s="201">
        <v>8.81881833060582e-5</v>
      </c>
      <c r="AB111" s="201">
        <v>0.000174624866274015</v>
      </c>
      <c r="AC111" s="201">
        <v>0.000163662848944294</v>
      </c>
      <c r="AD111" s="201">
        <v>8.34959562024534e-5</v>
      </c>
      <c r="AE111" s="201">
        <v>7.94425099948474e-5</v>
      </c>
      <c r="AF111" s="201">
        <v>0.000510319673730545</v>
      </c>
      <c r="AG111" s="201">
        <v>0.00016837172449678</v>
      </c>
      <c r="AH111" s="201">
        <v>0.000190546790693919</v>
      </c>
      <c r="AI111" s="201">
        <v>0.000219671045361648</v>
      </c>
      <c r="AJ111" s="201">
        <v>0.000420634185157553</v>
      </c>
      <c r="AK111" s="201">
        <v>0.00017951017489776</v>
      </c>
      <c r="AL111" s="201">
        <v>0.000368085956876218</v>
      </c>
      <c r="AM111" s="201">
        <v>0.000317928802876729</v>
      </c>
      <c r="AN111" s="201">
        <v>1.52942228499113e-5</v>
      </c>
      <c r="AO111" s="201">
        <v>0.00222992497729181</v>
      </c>
      <c r="AP111" s="201">
        <v>0.00273061016908565</v>
      </c>
      <c r="AQ111" s="201">
        <v>0.000727165938529231</v>
      </c>
      <c r="AR111" s="201">
        <v>0.000720429340987146</v>
      </c>
      <c r="AS111" s="201">
        <v>0.000547092257219738</v>
      </c>
      <c r="AT111" s="201">
        <v>0.000883221772063649</v>
      </c>
      <c r="AU111" s="201">
        <v>0.000748665767814027</v>
      </c>
      <c r="AV111" s="201">
        <v>0.000123942864481388</v>
      </c>
      <c r="AW111" s="201">
        <v>0.000534945415350851</v>
      </c>
      <c r="AX111" s="201">
        <v>0.0020722743915379</v>
      </c>
      <c r="AY111" s="201">
        <v>0.00138023446922323</v>
      </c>
      <c r="AZ111" s="201">
        <v>0.00122617945570919</v>
      </c>
      <c r="BA111" s="201">
        <v>0.00180906275816746</v>
      </c>
      <c r="BB111" s="204">
        <v>0</v>
      </c>
    </row>
    <row r="112" spans="1:54">
      <c r="A112" s="86" t="s">
        <v>352</v>
      </c>
      <c r="B112" s="200" t="s">
        <v>353</v>
      </c>
      <c r="C112" s="201">
        <v>0</v>
      </c>
      <c r="D112" s="201">
        <v>0</v>
      </c>
      <c r="E112" s="201">
        <v>0</v>
      </c>
      <c r="F112" s="201">
        <v>0.000171390008529064</v>
      </c>
      <c r="G112" s="201">
        <v>0.000771237371186266</v>
      </c>
      <c r="H112" s="201">
        <v>0.000131723384939168</v>
      </c>
      <c r="I112" s="201">
        <v>0.00022611741117105</v>
      </c>
      <c r="J112" s="201">
        <v>0.000362999425918398</v>
      </c>
      <c r="K112" s="201">
        <v>0.000611034030920574</v>
      </c>
      <c r="L112" s="201">
        <v>0.000388544946617227</v>
      </c>
      <c r="M112" s="201">
        <v>0.000141395474934955</v>
      </c>
      <c r="N112" s="201">
        <v>0.000310421920403845</v>
      </c>
      <c r="O112" s="201">
        <v>0.000160697837469915</v>
      </c>
      <c r="P112" s="201">
        <v>0.000104767576306191</v>
      </c>
      <c r="Q112" s="201">
        <v>0.000207587184384875</v>
      </c>
      <c r="R112" s="201">
        <v>7.8475777922118e-6</v>
      </c>
      <c r="S112" s="201">
        <v>5.5792354421976e-5</v>
      </c>
      <c r="T112" s="201">
        <v>0.000172119260362074</v>
      </c>
      <c r="U112" s="201">
        <v>0.000424101812356832</v>
      </c>
      <c r="V112" s="201">
        <v>0.00127944417877312</v>
      </c>
      <c r="W112" s="201">
        <v>0.000281868231522623</v>
      </c>
      <c r="X112" s="201">
        <v>0.000385099200349142</v>
      </c>
      <c r="Y112" s="201">
        <v>0.000331913954412249</v>
      </c>
      <c r="Z112" s="201">
        <v>0.000379152931654096</v>
      </c>
      <c r="AA112" s="201">
        <v>0.000760304120296417</v>
      </c>
      <c r="AB112" s="201">
        <v>0.000624171834086976</v>
      </c>
      <c r="AC112" s="201">
        <v>0.00083890457438993</v>
      </c>
      <c r="AD112" s="201">
        <v>0.000177086761220068</v>
      </c>
      <c r="AE112" s="201">
        <v>0.000174360225541255</v>
      </c>
      <c r="AF112" s="201">
        <v>0.000708900910103803</v>
      </c>
      <c r="AG112" s="201">
        <v>0.000399092910299243</v>
      </c>
      <c r="AH112" s="201">
        <v>0.00156537539250822</v>
      </c>
      <c r="AI112" s="201">
        <v>0.000307098671682914</v>
      </c>
      <c r="AJ112" s="201">
        <v>0.000410007582926971</v>
      </c>
      <c r="AK112" s="201">
        <v>8.71350616577038e-5</v>
      </c>
      <c r="AL112" s="201">
        <v>0.000925544494625148</v>
      </c>
      <c r="AM112" s="201">
        <v>0.000733653372050898</v>
      </c>
      <c r="AN112" s="201">
        <v>0.0013280822589812</v>
      </c>
      <c r="AO112" s="201">
        <v>0.00148469163288584</v>
      </c>
      <c r="AP112" s="201">
        <v>0.000939003829436525</v>
      </c>
      <c r="AQ112" s="201">
        <v>0.00138540758004923</v>
      </c>
      <c r="AR112" s="201">
        <v>0.00168310078460228</v>
      </c>
      <c r="AS112" s="201">
        <v>0.00221948358097308</v>
      </c>
      <c r="AT112" s="201">
        <v>0.00101430358304833</v>
      </c>
      <c r="AU112" s="201">
        <v>0.00198369677902275</v>
      </c>
      <c r="AV112" s="201">
        <v>0.000333893225287079</v>
      </c>
      <c r="AW112" s="201">
        <v>0.000978913284321703</v>
      </c>
      <c r="AX112" s="201">
        <v>0.00113395933496585</v>
      </c>
      <c r="AY112" s="201">
        <v>0.00163865733782815</v>
      </c>
      <c r="AZ112" s="201">
        <v>0.00067897341821992</v>
      </c>
      <c r="BA112" s="201">
        <v>0.00200714411806615</v>
      </c>
      <c r="BB112" s="204">
        <v>0</v>
      </c>
    </row>
    <row r="113" spans="1:54">
      <c r="A113" s="86" t="s">
        <v>354</v>
      </c>
      <c r="B113" s="200" t="s">
        <v>355</v>
      </c>
      <c r="C113" s="201">
        <v>0</v>
      </c>
      <c r="D113" s="201">
        <v>0</v>
      </c>
      <c r="E113" s="201">
        <v>0</v>
      </c>
      <c r="F113" s="201">
        <v>0</v>
      </c>
      <c r="G113" s="201">
        <v>0</v>
      </c>
      <c r="H113" s="201">
        <v>0</v>
      </c>
      <c r="I113" s="201">
        <v>0</v>
      </c>
      <c r="J113" s="201">
        <v>0</v>
      </c>
      <c r="K113" s="201">
        <v>0</v>
      </c>
      <c r="L113" s="201">
        <v>0</v>
      </c>
      <c r="M113" s="201">
        <v>0</v>
      </c>
      <c r="N113" s="201">
        <v>0</v>
      </c>
      <c r="O113" s="201">
        <v>0</v>
      </c>
      <c r="P113" s="201">
        <v>0</v>
      </c>
      <c r="Q113" s="201">
        <v>0</v>
      </c>
      <c r="R113" s="201">
        <v>0</v>
      </c>
      <c r="S113" s="201">
        <v>0</v>
      </c>
      <c r="T113" s="201">
        <v>0</v>
      </c>
      <c r="U113" s="201">
        <v>0</v>
      </c>
      <c r="V113" s="201">
        <v>0</v>
      </c>
      <c r="W113" s="201">
        <v>0</v>
      </c>
      <c r="X113" s="201">
        <v>0</v>
      </c>
      <c r="Y113" s="201">
        <v>0</v>
      </c>
      <c r="Z113" s="201">
        <v>0</v>
      </c>
      <c r="AA113" s="201">
        <v>0</v>
      </c>
      <c r="AB113" s="201">
        <v>0</v>
      </c>
      <c r="AC113" s="201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1">
        <v>0</v>
      </c>
      <c r="AJ113" s="201">
        <v>0</v>
      </c>
      <c r="AK113" s="201">
        <v>0</v>
      </c>
      <c r="AL113" s="201">
        <v>0</v>
      </c>
      <c r="AM113" s="201">
        <v>0</v>
      </c>
      <c r="AN113" s="201">
        <v>0</v>
      </c>
      <c r="AO113" s="201">
        <v>0</v>
      </c>
      <c r="AP113" s="201">
        <v>0</v>
      </c>
      <c r="AQ113" s="201">
        <v>0</v>
      </c>
      <c r="AR113" s="201">
        <v>0</v>
      </c>
      <c r="AS113" s="201">
        <v>0</v>
      </c>
      <c r="AT113" s="201">
        <v>0</v>
      </c>
      <c r="AU113" s="201">
        <v>0</v>
      </c>
      <c r="AV113" s="201">
        <v>0</v>
      </c>
      <c r="AW113" s="201">
        <v>0</v>
      </c>
      <c r="AX113" s="201">
        <v>0</v>
      </c>
      <c r="AY113" s="201">
        <v>0</v>
      </c>
      <c r="AZ113" s="201">
        <v>0</v>
      </c>
      <c r="BA113" s="201">
        <v>0</v>
      </c>
      <c r="BB113" s="204">
        <v>0</v>
      </c>
    </row>
    <row r="114" spans="1:54">
      <c r="A114" s="86" t="s">
        <v>356</v>
      </c>
      <c r="B114" s="200" t="s">
        <v>357</v>
      </c>
      <c r="C114" s="201">
        <v>0</v>
      </c>
      <c r="D114" s="201">
        <v>0</v>
      </c>
      <c r="E114" s="201">
        <v>0</v>
      </c>
      <c r="F114" s="201">
        <v>0</v>
      </c>
      <c r="G114" s="201">
        <v>0</v>
      </c>
      <c r="H114" s="201">
        <v>0</v>
      </c>
      <c r="I114" s="201">
        <v>0</v>
      </c>
      <c r="J114" s="201">
        <v>0</v>
      </c>
      <c r="K114" s="201">
        <v>0</v>
      </c>
      <c r="L114" s="201">
        <v>0</v>
      </c>
      <c r="M114" s="201">
        <v>0</v>
      </c>
      <c r="N114" s="201">
        <v>0</v>
      </c>
      <c r="O114" s="201">
        <v>0</v>
      </c>
      <c r="P114" s="201">
        <v>0</v>
      </c>
      <c r="Q114" s="201">
        <v>0</v>
      </c>
      <c r="R114" s="201">
        <v>0</v>
      </c>
      <c r="S114" s="201">
        <v>0</v>
      </c>
      <c r="T114" s="201">
        <v>0</v>
      </c>
      <c r="U114" s="201">
        <v>0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1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1">
        <v>0</v>
      </c>
      <c r="AJ114" s="201">
        <v>0</v>
      </c>
      <c r="AK114" s="201">
        <v>0</v>
      </c>
      <c r="AL114" s="201">
        <v>0</v>
      </c>
      <c r="AM114" s="201">
        <v>0</v>
      </c>
      <c r="AN114" s="201">
        <v>0</v>
      </c>
      <c r="AO114" s="201">
        <v>0</v>
      </c>
      <c r="AP114" s="201">
        <v>0</v>
      </c>
      <c r="AQ114" s="201">
        <v>0</v>
      </c>
      <c r="AR114" s="201">
        <v>0</v>
      </c>
      <c r="AS114" s="201">
        <v>0</v>
      </c>
      <c r="AT114" s="201">
        <v>0</v>
      </c>
      <c r="AU114" s="201">
        <v>0</v>
      </c>
      <c r="AV114" s="201">
        <v>0</v>
      </c>
      <c r="AW114" s="201">
        <v>0</v>
      </c>
      <c r="AX114" s="201">
        <v>0</v>
      </c>
      <c r="AY114" s="201">
        <v>0</v>
      </c>
      <c r="AZ114" s="201">
        <v>0</v>
      </c>
      <c r="BA114" s="201">
        <v>0</v>
      </c>
      <c r="BB114" s="204">
        <v>0</v>
      </c>
    </row>
    <row r="115" spans="1:54">
      <c r="A115" s="86" t="s">
        <v>358</v>
      </c>
      <c r="B115" s="200" t="s">
        <v>359</v>
      </c>
      <c r="C115" s="201">
        <v>0</v>
      </c>
      <c r="D115" s="201">
        <v>0</v>
      </c>
      <c r="E115" s="201">
        <v>0</v>
      </c>
      <c r="F115" s="201">
        <v>0</v>
      </c>
      <c r="G115" s="201">
        <v>0</v>
      </c>
      <c r="H115" s="201">
        <v>0</v>
      </c>
      <c r="I115" s="201">
        <v>0</v>
      </c>
      <c r="J115" s="201">
        <v>0</v>
      </c>
      <c r="K115" s="201">
        <v>0</v>
      </c>
      <c r="L115" s="201">
        <v>0</v>
      </c>
      <c r="M115" s="201">
        <v>0</v>
      </c>
      <c r="N115" s="201">
        <v>0</v>
      </c>
      <c r="O115" s="201">
        <v>0</v>
      </c>
      <c r="P115" s="201">
        <v>0</v>
      </c>
      <c r="Q115" s="201">
        <v>0</v>
      </c>
      <c r="R115" s="201">
        <v>0</v>
      </c>
      <c r="S115" s="201">
        <v>0</v>
      </c>
      <c r="T115" s="201">
        <v>0</v>
      </c>
      <c r="U115" s="201">
        <v>0</v>
      </c>
      <c r="V115" s="201">
        <v>0</v>
      </c>
      <c r="W115" s="201">
        <v>0</v>
      </c>
      <c r="X115" s="201">
        <v>0</v>
      </c>
      <c r="Y115" s="201">
        <v>0</v>
      </c>
      <c r="Z115" s="201">
        <v>0</v>
      </c>
      <c r="AA115" s="201">
        <v>0</v>
      </c>
      <c r="AB115" s="201">
        <v>0</v>
      </c>
      <c r="AC115" s="201">
        <v>0</v>
      </c>
      <c r="AD115" s="201">
        <v>0</v>
      </c>
      <c r="AE115" s="201">
        <v>0</v>
      </c>
      <c r="AF115" s="201">
        <v>0</v>
      </c>
      <c r="AG115" s="201">
        <v>0</v>
      </c>
      <c r="AH115" s="201">
        <v>0</v>
      </c>
      <c r="AI115" s="201">
        <v>0</v>
      </c>
      <c r="AJ115" s="201">
        <v>0</v>
      </c>
      <c r="AK115" s="201">
        <v>0</v>
      </c>
      <c r="AL115" s="201">
        <v>0</v>
      </c>
      <c r="AM115" s="201">
        <v>0</v>
      </c>
      <c r="AN115" s="201">
        <v>0</v>
      </c>
      <c r="AO115" s="201">
        <v>0</v>
      </c>
      <c r="AP115" s="201">
        <v>0</v>
      </c>
      <c r="AQ115" s="201">
        <v>0</v>
      </c>
      <c r="AR115" s="201">
        <v>0</v>
      </c>
      <c r="AS115" s="201">
        <v>0</v>
      </c>
      <c r="AT115" s="201">
        <v>0</v>
      </c>
      <c r="AU115" s="201">
        <v>0</v>
      </c>
      <c r="AV115" s="201">
        <v>0</v>
      </c>
      <c r="AW115" s="201">
        <v>0</v>
      </c>
      <c r="AX115" s="201">
        <v>0</v>
      </c>
      <c r="AY115" s="201">
        <v>0</v>
      </c>
      <c r="AZ115" s="201">
        <v>0</v>
      </c>
      <c r="BA115" s="201">
        <v>0</v>
      </c>
      <c r="BB115" s="204">
        <v>0</v>
      </c>
    </row>
    <row r="116" spans="1:54">
      <c r="A116" s="86" t="s">
        <v>360</v>
      </c>
      <c r="B116" s="200" t="s">
        <v>361</v>
      </c>
      <c r="C116" s="201">
        <v>0</v>
      </c>
      <c r="D116" s="201">
        <v>0</v>
      </c>
      <c r="E116" s="201">
        <v>0</v>
      </c>
      <c r="F116" s="201">
        <v>0</v>
      </c>
      <c r="G116" s="201">
        <v>0</v>
      </c>
      <c r="H116" s="201">
        <v>0</v>
      </c>
      <c r="I116" s="201">
        <v>0</v>
      </c>
      <c r="J116" s="201">
        <v>0</v>
      </c>
      <c r="K116" s="201">
        <v>0</v>
      </c>
      <c r="L116" s="201">
        <v>0</v>
      </c>
      <c r="M116" s="201">
        <v>0</v>
      </c>
      <c r="N116" s="201">
        <v>0</v>
      </c>
      <c r="O116" s="201">
        <v>0</v>
      </c>
      <c r="P116" s="201">
        <v>0</v>
      </c>
      <c r="Q116" s="201">
        <v>0</v>
      </c>
      <c r="R116" s="201">
        <v>0</v>
      </c>
      <c r="S116" s="201">
        <v>0</v>
      </c>
      <c r="T116" s="201">
        <v>0</v>
      </c>
      <c r="U116" s="201">
        <v>0</v>
      </c>
      <c r="V116" s="201">
        <v>0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1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1">
        <v>0</v>
      </c>
      <c r="AJ116" s="201">
        <v>0</v>
      </c>
      <c r="AK116" s="201">
        <v>0</v>
      </c>
      <c r="AL116" s="201">
        <v>0</v>
      </c>
      <c r="AM116" s="201">
        <v>0</v>
      </c>
      <c r="AN116" s="201">
        <v>0</v>
      </c>
      <c r="AO116" s="201">
        <v>0</v>
      </c>
      <c r="AP116" s="201">
        <v>0</v>
      </c>
      <c r="AQ116" s="201">
        <v>0</v>
      </c>
      <c r="AR116" s="201">
        <v>0</v>
      </c>
      <c r="AS116" s="201">
        <v>0</v>
      </c>
      <c r="AT116" s="201">
        <v>0</v>
      </c>
      <c r="AU116" s="201">
        <v>0</v>
      </c>
      <c r="AV116" s="201">
        <v>0</v>
      </c>
      <c r="AW116" s="201">
        <v>0</v>
      </c>
      <c r="AX116" s="201">
        <v>0</v>
      </c>
      <c r="AY116" s="201">
        <v>0</v>
      </c>
      <c r="AZ116" s="201">
        <v>0</v>
      </c>
      <c r="BA116" s="201">
        <v>0</v>
      </c>
      <c r="BB116" s="204">
        <v>0</v>
      </c>
    </row>
    <row r="117" spans="1:54">
      <c r="A117" s="86" t="s">
        <v>362</v>
      </c>
      <c r="B117" s="200" t="s">
        <v>363</v>
      </c>
      <c r="C117" s="201">
        <v>0</v>
      </c>
      <c r="D117" s="201">
        <v>0</v>
      </c>
      <c r="E117" s="201">
        <v>0</v>
      </c>
      <c r="F117" s="201">
        <v>0</v>
      </c>
      <c r="G117" s="201">
        <v>0</v>
      </c>
      <c r="H117" s="201">
        <v>0</v>
      </c>
      <c r="I117" s="201">
        <v>0</v>
      </c>
      <c r="J117" s="201">
        <v>0</v>
      </c>
      <c r="K117" s="201">
        <v>0</v>
      </c>
      <c r="L117" s="201">
        <v>0</v>
      </c>
      <c r="M117" s="201">
        <v>0</v>
      </c>
      <c r="N117" s="201">
        <v>0</v>
      </c>
      <c r="O117" s="201">
        <v>0</v>
      </c>
      <c r="P117" s="201">
        <v>0</v>
      </c>
      <c r="Q117" s="201">
        <v>0</v>
      </c>
      <c r="R117" s="201">
        <v>0</v>
      </c>
      <c r="S117" s="201">
        <v>0</v>
      </c>
      <c r="T117" s="201">
        <v>0</v>
      </c>
      <c r="U117" s="201">
        <v>0</v>
      </c>
      <c r="V117" s="201">
        <v>0</v>
      </c>
      <c r="W117" s="201">
        <v>0</v>
      </c>
      <c r="X117" s="201">
        <v>0</v>
      </c>
      <c r="Y117" s="201">
        <v>0</v>
      </c>
      <c r="Z117" s="201">
        <v>0</v>
      </c>
      <c r="AA117" s="201">
        <v>0</v>
      </c>
      <c r="AB117" s="201">
        <v>0</v>
      </c>
      <c r="AC117" s="201">
        <v>0</v>
      </c>
      <c r="AD117" s="201">
        <v>0</v>
      </c>
      <c r="AE117" s="201">
        <v>0</v>
      </c>
      <c r="AF117" s="201">
        <v>0</v>
      </c>
      <c r="AG117" s="201">
        <v>0</v>
      </c>
      <c r="AH117" s="201">
        <v>0</v>
      </c>
      <c r="AI117" s="201">
        <v>0</v>
      </c>
      <c r="AJ117" s="201">
        <v>0</v>
      </c>
      <c r="AK117" s="201">
        <v>0</v>
      </c>
      <c r="AL117" s="201">
        <v>0</v>
      </c>
      <c r="AM117" s="201">
        <v>0</v>
      </c>
      <c r="AN117" s="201">
        <v>0</v>
      </c>
      <c r="AO117" s="201">
        <v>0</v>
      </c>
      <c r="AP117" s="201">
        <v>0</v>
      </c>
      <c r="AQ117" s="201">
        <v>0</v>
      </c>
      <c r="AR117" s="201">
        <v>0</v>
      </c>
      <c r="AS117" s="201">
        <v>0</v>
      </c>
      <c r="AT117" s="201">
        <v>0</v>
      </c>
      <c r="AU117" s="201">
        <v>0</v>
      </c>
      <c r="AV117" s="201">
        <v>0</v>
      </c>
      <c r="AW117" s="201">
        <v>0</v>
      </c>
      <c r="AX117" s="201">
        <v>0</v>
      </c>
      <c r="AY117" s="201">
        <v>0</v>
      </c>
      <c r="AZ117" s="201">
        <v>0</v>
      </c>
      <c r="BA117" s="201">
        <v>0</v>
      </c>
      <c r="BB117" s="204">
        <v>0</v>
      </c>
    </row>
    <row r="118" spans="1:54">
      <c r="A118" s="86" t="s">
        <v>364</v>
      </c>
      <c r="B118" s="200" t="s">
        <v>365</v>
      </c>
      <c r="C118" s="201">
        <v>0</v>
      </c>
      <c r="D118" s="201">
        <v>0</v>
      </c>
      <c r="E118" s="201">
        <v>0</v>
      </c>
      <c r="F118" s="201">
        <v>0</v>
      </c>
      <c r="G118" s="201">
        <v>0</v>
      </c>
      <c r="H118" s="201">
        <v>0</v>
      </c>
      <c r="I118" s="201">
        <v>0</v>
      </c>
      <c r="J118" s="201">
        <v>0</v>
      </c>
      <c r="K118" s="201">
        <v>0</v>
      </c>
      <c r="L118" s="201">
        <v>0</v>
      </c>
      <c r="M118" s="201">
        <v>0</v>
      </c>
      <c r="N118" s="201">
        <v>0</v>
      </c>
      <c r="O118" s="201">
        <v>0</v>
      </c>
      <c r="P118" s="201">
        <v>0</v>
      </c>
      <c r="Q118" s="201">
        <v>0</v>
      </c>
      <c r="R118" s="201">
        <v>0</v>
      </c>
      <c r="S118" s="201">
        <v>0</v>
      </c>
      <c r="T118" s="201">
        <v>0</v>
      </c>
      <c r="U118" s="201">
        <v>0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</v>
      </c>
      <c r="AC118" s="201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1">
        <v>0</v>
      </c>
      <c r="AJ118" s="201">
        <v>0</v>
      </c>
      <c r="AK118" s="201">
        <v>0</v>
      </c>
      <c r="AL118" s="201">
        <v>2.54242386457402e-8</v>
      </c>
      <c r="AM118" s="201">
        <v>0</v>
      </c>
      <c r="AN118" s="201">
        <v>0</v>
      </c>
      <c r="AO118" s="201">
        <v>0</v>
      </c>
      <c r="AP118" s="201">
        <v>0</v>
      </c>
      <c r="AQ118" s="201">
        <v>2.4482747221524e-5</v>
      </c>
      <c r="AR118" s="201">
        <v>0</v>
      </c>
      <c r="AS118" s="201">
        <v>7.88017017830265e-5</v>
      </c>
      <c r="AT118" s="201">
        <v>0.000155110581673996</v>
      </c>
      <c r="AU118" s="201">
        <v>0</v>
      </c>
      <c r="AV118" s="201">
        <v>0</v>
      </c>
      <c r="AW118" s="201">
        <v>5.8326906811033e-6</v>
      </c>
      <c r="AX118" s="201">
        <v>2.02723889861176e-6</v>
      </c>
      <c r="AY118" s="201">
        <v>3.79182926881316e-5</v>
      </c>
      <c r="AZ118" s="201">
        <v>0</v>
      </c>
      <c r="BA118" s="201">
        <v>0.000659195077517751</v>
      </c>
      <c r="BB118" s="204">
        <v>0</v>
      </c>
    </row>
    <row r="119" spans="1:54">
      <c r="A119" s="86" t="s">
        <v>366</v>
      </c>
      <c r="B119" s="200" t="s">
        <v>367</v>
      </c>
      <c r="C119" s="201">
        <v>0</v>
      </c>
      <c r="D119" s="201">
        <v>0</v>
      </c>
      <c r="E119" s="201">
        <v>0</v>
      </c>
      <c r="F119" s="201">
        <v>0</v>
      </c>
      <c r="G119" s="201">
        <v>0</v>
      </c>
      <c r="H119" s="201">
        <v>0</v>
      </c>
      <c r="I119" s="201">
        <v>0</v>
      </c>
      <c r="J119" s="201">
        <v>0</v>
      </c>
      <c r="K119" s="201">
        <v>0</v>
      </c>
      <c r="L119" s="201">
        <v>0</v>
      </c>
      <c r="M119" s="201">
        <v>0</v>
      </c>
      <c r="N119" s="201">
        <v>0</v>
      </c>
      <c r="O119" s="201">
        <v>0</v>
      </c>
      <c r="P119" s="201">
        <v>0</v>
      </c>
      <c r="Q119" s="201">
        <v>0</v>
      </c>
      <c r="R119" s="201">
        <v>0</v>
      </c>
      <c r="S119" s="201">
        <v>0</v>
      </c>
      <c r="T119" s="201">
        <v>0</v>
      </c>
      <c r="U119" s="201">
        <v>0</v>
      </c>
      <c r="V119" s="201">
        <v>0</v>
      </c>
      <c r="W119" s="201">
        <v>0</v>
      </c>
      <c r="X119" s="201">
        <v>0</v>
      </c>
      <c r="Y119" s="201">
        <v>0</v>
      </c>
      <c r="Z119" s="201">
        <v>0</v>
      </c>
      <c r="AA119" s="201">
        <v>0</v>
      </c>
      <c r="AB119" s="201">
        <v>0</v>
      </c>
      <c r="AC119" s="201">
        <v>0</v>
      </c>
      <c r="AD119" s="201">
        <v>0</v>
      </c>
      <c r="AE119" s="201">
        <v>0</v>
      </c>
      <c r="AF119" s="201">
        <v>0</v>
      </c>
      <c r="AG119" s="201">
        <v>0</v>
      </c>
      <c r="AH119" s="201">
        <v>0</v>
      </c>
      <c r="AI119" s="201">
        <v>0</v>
      </c>
      <c r="AJ119" s="201">
        <v>0</v>
      </c>
      <c r="AK119" s="201">
        <v>0</v>
      </c>
      <c r="AL119" s="201">
        <v>0</v>
      </c>
      <c r="AM119" s="201">
        <v>0</v>
      </c>
      <c r="AN119" s="201">
        <v>0</v>
      </c>
      <c r="AO119" s="201">
        <v>0</v>
      </c>
      <c r="AP119" s="201">
        <v>0</v>
      </c>
      <c r="AQ119" s="201">
        <v>0</v>
      </c>
      <c r="AR119" s="201">
        <v>0</v>
      </c>
      <c r="AS119" s="201">
        <v>0</v>
      </c>
      <c r="AT119" s="201">
        <v>0</v>
      </c>
      <c r="AU119" s="201">
        <v>0</v>
      </c>
      <c r="AV119" s="201">
        <v>0</v>
      </c>
      <c r="AW119" s="201">
        <v>0</v>
      </c>
      <c r="AX119" s="201">
        <v>0</v>
      </c>
      <c r="AY119" s="201">
        <v>0</v>
      </c>
      <c r="AZ119" s="201">
        <v>0</v>
      </c>
      <c r="BA119" s="201">
        <v>0</v>
      </c>
      <c r="BB119" s="204">
        <v>0</v>
      </c>
    </row>
    <row r="120" spans="1:54">
      <c r="A120" s="86" t="s">
        <v>368</v>
      </c>
      <c r="B120" s="200" t="s">
        <v>369</v>
      </c>
      <c r="C120" s="201">
        <v>0</v>
      </c>
      <c r="D120" s="201">
        <v>0</v>
      </c>
      <c r="E120" s="201">
        <v>0</v>
      </c>
      <c r="F120" s="201">
        <v>0</v>
      </c>
      <c r="G120" s="201">
        <v>0</v>
      </c>
      <c r="H120" s="201">
        <v>0</v>
      </c>
      <c r="I120" s="201">
        <v>0</v>
      </c>
      <c r="J120" s="201">
        <v>0</v>
      </c>
      <c r="K120" s="201">
        <v>0</v>
      </c>
      <c r="L120" s="201">
        <v>0</v>
      </c>
      <c r="M120" s="201">
        <v>0</v>
      </c>
      <c r="N120" s="201">
        <v>0</v>
      </c>
      <c r="O120" s="201">
        <v>0</v>
      </c>
      <c r="P120" s="201">
        <v>0</v>
      </c>
      <c r="Q120" s="201">
        <v>0</v>
      </c>
      <c r="R120" s="201">
        <v>0</v>
      </c>
      <c r="S120" s="201">
        <v>0</v>
      </c>
      <c r="T120" s="201">
        <v>0</v>
      </c>
      <c r="U120" s="201">
        <v>0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</v>
      </c>
      <c r="AC120" s="201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1">
        <v>0</v>
      </c>
      <c r="AJ120" s="201">
        <v>0</v>
      </c>
      <c r="AK120" s="201">
        <v>0</v>
      </c>
      <c r="AL120" s="201">
        <v>0</v>
      </c>
      <c r="AM120" s="201">
        <v>0</v>
      </c>
      <c r="AN120" s="201">
        <v>0</v>
      </c>
      <c r="AO120" s="201">
        <v>0</v>
      </c>
      <c r="AP120" s="201">
        <v>0</v>
      </c>
      <c r="AQ120" s="201">
        <v>0</v>
      </c>
      <c r="AR120" s="201">
        <v>0</v>
      </c>
      <c r="AS120" s="201">
        <v>0</v>
      </c>
      <c r="AT120" s="201">
        <v>0</v>
      </c>
      <c r="AU120" s="201">
        <v>0</v>
      </c>
      <c r="AV120" s="201">
        <v>0</v>
      </c>
      <c r="AW120" s="201">
        <v>0</v>
      </c>
      <c r="AX120" s="201">
        <v>0</v>
      </c>
      <c r="AY120" s="201">
        <v>0</v>
      </c>
      <c r="AZ120" s="201">
        <v>0</v>
      </c>
      <c r="BA120" s="201">
        <v>0</v>
      </c>
      <c r="BB120" s="204">
        <v>0</v>
      </c>
    </row>
    <row r="121" spans="1:54">
      <c r="A121" s="86" t="s">
        <v>370</v>
      </c>
      <c r="B121" s="200" t="s">
        <v>371</v>
      </c>
      <c r="C121" s="201">
        <v>0</v>
      </c>
      <c r="D121" s="201">
        <v>0</v>
      </c>
      <c r="E121" s="201">
        <v>0</v>
      </c>
      <c r="F121" s="201">
        <v>0</v>
      </c>
      <c r="G121" s="201">
        <v>0</v>
      </c>
      <c r="H121" s="201">
        <v>0</v>
      </c>
      <c r="I121" s="201">
        <v>3.49518767984299e-7</v>
      </c>
      <c r="J121" s="201">
        <v>0</v>
      </c>
      <c r="K121" s="201">
        <v>0</v>
      </c>
      <c r="L121" s="201">
        <v>2.29292008821432e-5</v>
      </c>
      <c r="M121" s="201">
        <v>0</v>
      </c>
      <c r="N121" s="201">
        <v>0</v>
      </c>
      <c r="O121" s="201">
        <v>0</v>
      </c>
      <c r="P121" s="201">
        <v>0</v>
      </c>
      <c r="Q121" s="201">
        <v>7.50113977093889e-5</v>
      </c>
      <c r="R121" s="201">
        <v>0</v>
      </c>
      <c r="S121" s="201">
        <v>0</v>
      </c>
      <c r="T121" s="201">
        <v>0</v>
      </c>
      <c r="U121" s="201">
        <v>0</v>
      </c>
      <c r="V121" s="201">
        <v>0</v>
      </c>
      <c r="W121" s="201">
        <v>0</v>
      </c>
      <c r="X121" s="201">
        <v>2.02446029301454e-6</v>
      </c>
      <c r="Y121" s="201">
        <v>1.9655193345784e-5</v>
      </c>
      <c r="Z121" s="201">
        <v>2.93252545764553e-5</v>
      </c>
      <c r="AA121" s="201">
        <v>0.000164971191976239</v>
      </c>
      <c r="AB121" s="201">
        <v>1.45230143862334e-5</v>
      </c>
      <c r="AC121" s="201">
        <v>7.30742363341369e-6</v>
      </c>
      <c r="AD121" s="201">
        <v>8.1098060890678e-7</v>
      </c>
      <c r="AE121" s="201">
        <v>0</v>
      </c>
      <c r="AF121" s="201">
        <v>0</v>
      </c>
      <c r="AG121" s="201">
        <v>4.86191991303992e-6</v>
      </c>
      <c r="AH121" s="201">
        <v>2.56394800538124e-6</v>
      </c>
      <c r="AI121" s="201">
        <v>0.000128280579914782</v>
      </c>
      <c r="AJ121" s="201">
        <v>0</v>
      </c>
      <c r="AK121" s="201">
        <v>1.76807322316339e-5</v>
      </c>
      <c r="AL121" s="201">
        <v>0.000378838233279423</v>
      </c>
      <c r="AM121" s="201">
        <v>0.000136926193252808</v>
      </c>
      <c r="AN121" s="201">
        <v>7.50574758443386e-6</v>
      </c>
      <c r="AO121" s="201">
        <v>3.92989252259115e-6</v>
      </c>
      <c r="AP121" s="201">
        <v>0.000151942969558859</v>
      </c>
      <c r="AQ121" s="201">
        <v>0.000110250159385563</v>
      </c>
      <c r="AR121" s="201">
        <v>6.44509304271943e-5</v>
      </c>
      <c r="AS121" s="201">
        <v>0.00129588864637087</v>
      </c>
      <c r="AT121" s="201">
        <v>0.000604686385541163</v>
      </c>
      <c r="AU121" s="201">
        <v>0.000221844664950208</v>
      </c>
      <c r="AV121" s="201">
        <v>1.61132266111917e-5</v>
      </c>
      <c r="AW121" s="201">
        <v>9.09670853111793e-5</v>
      </c>
      <c r="AX121" s="201">
        <v>0.000473589878251297</v>
      </c>
      <c r="AY121" s="201">
        <v>7.8319806563848e-5</v>
      </c>
      <c r="AZ121" s="201">
        <v>0.000359788333358194</v>
      </c>
      <c r="BA121" s="201">
        <v>0.000127254867974179</v>
      </c>
      <c r="BB121" s="204">
        <v>0</v>
      </c>
    </row>
    <row r="122" ht="16" customHeight="1" spans="1:54">
      <c r="A122" s="126" t="s">
        <v>372</v>
      </c>
      <c r="B122" s="205" t="s">
        <v>142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7">
        <v>0</v>
      </c>
    </row>
  </sheetData>
  <mergeCells count="3">
    <mergeCell ref="C3:BB3"/>
    <mergeCell ref="A3:A5"/>
    <mergeCell ref="B3:B5"/>
  </mergeCells>
  <hyperlinks>
    <hyperlink ref="A1" location="'11'!A1" display="Tabela 11 - Matriz dos coeficientes técnicos dos insumos importados de outras unidades da federação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O58"/>
  <sheetViews>
    <sheetView showGridLines="0" workbookViewId="0">
      <selection activeCell="F2" sqref="F2"/>
    </sheetView>
  </sheetViews>
  <sheetFormatPr defaultColWidth="10.9047619047619" defaultRowHeight="15"/>
  <cols>
    <col min="1" max="1" width="10.8190476190476" customWidth="1"/>
    <col min="2" max="2" width="77.3142857142857" customWidth="1"/>
  </cols>
  <sheetData>
    <row r="1" ht="18" customHeight="1" spans="1:1">
      <c r="A1" s="162" t="s">
        <v>16</v>
      </c>
    </row>
    <row r="2" ht="23.25" customHeight="1" spans="1:54">
      <c r="A2" s="163" t="s">
        <v>19</v>
      </c>
      <c r="B2" s="180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</row>
    <row r="3" ht="16" customHeight="1" spans="1:119">
      <c r="A3" s="67" t="s">
        <v>20</v>
      </c>
      <c r="B3" s="67" t="s">
        <v>25</v>
      </c>
      <c r="C3" s="165" t="s">
        <v>388</v>
      </c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66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  <c r="BG3" s="166"/>
      <c r="BH3" s="166"/>
      <c r="BI3" s="166"/>
      <c r="BJ3" s="166"/>
      <c r="BK3" s="166"/>
      <c r="BL3" s="166"/>
      <c r="BM3" s="166"/>
      <c r="BN3" s="166"/>
      <c r="BO3" s="166"/>
      <c r="BP3" s="166"/>
      <c r="BQ3" s="166"/>
      <c r="BR3" s="166"/>
      <c r="BS3" s="166"/>
      <c r="BT3" s="166"/>
      <c r="BU3" s="166"/>
      <c r="BV3" s="166"/>
      <c r="BW3" s="166"/>
      <c r="BX3" s="166"/>
      <c r="BY3" s="166"/>
      <c r="BZ3" s="166"/>
      <c r="CA3" s="166"/>
      <c r="CB3" s="166"/>
      <c r="CC3" s="166"/>
      <c r="CD3" s="166"/>
      <c r="CE3" s="166"/>
      <c r="CF3" s="166"/>
      <c r="CG3" s="166"/>
      <c r="CH3" s="166"/>
      <c r="CI3" s="166"/>
      <c r="CJ3" s="166"/>
      <c r="CK3" s="166"/>
      <c r="CL3" s="166"/>
      <c r="CM3" s="166"/>
      <c r="CN3" s="166"/>
      <c r="CO3" s="166"/>
      <c r="CP3" s="166"/>
      <c r="CQ3" s="166"/>
      <c r="CR3" s="166"/>
      <c r="CS3" s="166"/>
      <c r="CT3" s="166"/>
      <c r="CU3" s="166"/>
      <c r="CV3" s="166"/>
      <c r="CW3" s="166"/>
      <c r="CX3" s="166"/>
      <c r="CY3" s="166"/>
      <c r="CZ3" s="166"/>
      <c r="DA3" s="166"/>
      <c r="DB3" s="166"/>
      <c r="DC3" s="166"/>
      <c r="DD3" s="166"/>
      <c r="DE3" s="166"/>
      <c r="DF3" s="166"/>
      <c r="DG3" s="166"/>
      <c r="DH3" s="166"/>
      <c r="DI3" s="166"/>
      <c r="DJ3" s="166"/>
      <c r="DK3" s="166"/>
      <c r="DL3" s="166"/>
      <c r="DM3" s="166"/>
      <c r="DN3" s="166"/>
      <c r="DO3" s="166"/>
    </row>
    <row r="4" ht="17" customHeight="1" spans="1:119">
      <c r="A4" s="81"/>
      <c r="B4" s="81"/>
      <c r="C4" s="167" t="s">
        <v>143</v>
      </c>
      <c r="D4" s="168" t="s">
        <v>145</v>
      </c>
      <c r="E4" s="168" t="s">
        <v>147</v>
      </c>
      <c r="F4" s="168" t="s">
        <v>149</v>
      </c>
      <c r="G4" s="168" t="s">
        <v>151</v>
      </c>
      <c r="H4" s="168" t="s">
        <v>153</v>
      </c>
      <c r="I4" s="168" t="s">
        <v>155</v>
      </c>
      <c r="J4" s="168" t="s">
        <v>157</v>
      </c>
      <c r="K4" s="168" t="s">
        <v>159</v>
      </c>
      <c r="L4" s="168" t="s">
        <v>161</v>
      </c>
      <c r="M4" s="168" t="s">
        <v>163</v>
      </c>
      <c r="N4" s="168" t="s">
        <v>165</v>
      </c>
      <c r="O4" s="168" t="s">
        <v>167</v>
      </c>
      <c r="P4" s="168" t="s">
        <v>169</v>
      </c>
      <c r="Q4" s="168" t="s">
        <v>171</v>
      </c>
      <c r="R4" s="168" t="s">
        <v>173</v>
      </c>
      <c r="S4" s="168" t="s">
        <v>175</v>
      </c>
      <c r="T4" s="168" t="s">
        <v>177</v>
      </c>
      <c r="U4" s="168" t="s">
        <v>179</v>
      </c>
      <c r="V4" s="168" t="s">
        <v>181</v>
      </c>
      <c r="W4" s="168" t="s">
        <v>183</v>
      </c>
      <c r="X4" s="168" t="s">
        <v>185</v>
      </c>
      <c r="Y4" s="168" t="s">
        <v>187</v>
      </c>
      <c r="Z4" s="168" t="s">
        <v>189</v>
      </c>
      <c r="AA4" s="168" t="s">
        <v>191</v>
      </c>
      <c r="AB4" s="168" t="s">
        <v>193</v>
      </c>
      <c r="AC4" s="168" t="s">
        <v>195</v>
      </c>
      <c r="AD4" s="168" t="s">
        <v>197</v>
      </c>
      <c r="AE4" s="168" t="s">
        <v>199</v>
      </c>
      <c r="AF4" s="168" t="s">
        <v>201</v>
      </c>
      <c r="AG4" s="168" t="s">
        <v>203</v>
      </c>
      <c r="AH4" s="168" t="s">
        <v>205</v>
      </c>
      <c r="AI4" s="168" t="s">
        <v>207</v>
      </c>
      <c r="AJ4" s="168" t="s">
        <v>209</v>
      </c>
      <c r="AK4" s="168" t="s">
        <v>211</v>
      </c>
      <c r="AL4" s="168" t="s">
        <v>213</v>
      </c>
      <c r="AM4" s="168" t="s">
        <v>215</v>
      </c>
      <c r="AN4" s="168" t="s">
        <v>217</v>
      </c>
      <c r="AO4" s="168" t="s">
        <v>219</v>
      </c>
      <c r="AP4" s="168" t="s">
        <v>221</v>
      </c>
      <c r="AQ4" s="168" t="s">
        <v>223</v>
      </c>
      <c r="AR4" s="168" t="s">
        <v>225</v>
      </c>
      <c r="AS4" s="168" t="s">
        <v>227</v>
      </c>
      <c r="AT4" s="168" t="s">
        <v>229</v>
      </c>
      <c r="AU4" s="168" t="s">
        <v>231</v>
      </c>
      <c r="AV4" s="168" t="s">
        <v>233</v>
      </c>
      <c r="AW4" s="168" t="s">
        <v>235</v>
      </c>
      <c r="AX4" s="168" t="s">
        <v>237</v>
      </c>
      <c r="AY4" s="168" t="s">
        <v>239</v>
      </c>
      <c r="AZ4" s="168" t="s">
        <v>241</v>
      </c>
      <c r="BA4" s="168" t="s">
        <v>243</v>
      </c>
      <c r="BB4" s="168" t="s">
        <v>245</v>
      </c>
      <c r="BC4" s="168" t="s">
        <v>247</v>
      </c>
      <c r="BD4" s="168" t="s">
        <v>249</v>
      </c>
      <c r="BE4" s="168" t="s">
        <v>251</v>
      </c>
      <c r="BF4" s="168" t="s">
        <v>253</v>
      </c>
      <c r="BG4" s="168" t="s">
        <v>255</v>
      </c>
      <c r="BH4" s="168" t="s">
        <v>257</v>
      </c>
      <c r="BI4" s="168" t="s">
        <v>259</v>
      </c>
      <c r="BJ4" s="168" t="s">
        <v>261</v>
      </c>
      <c r="BK4" s="168" t="s">
        <v>263</v>
      </c>
      <c r="BL4" s="168" t="s">
        <v>265</v>
      </c>
      <c r="BM4" s="168" t="s">
        <v>267</v>
      </c>
      <c r="BN4" s="168" t="s">
        <v>269</v>
      </c>
      <c r="BO4" s="168" t="s">
        <v>271</v>
      </c>
      <c r="BP4" s="168" t="s">
        <v>273</v>
      </c>
      <c r="BQ4" s="168" t="s">
        <v>275</v>
      </c>
      <c r="BR4" s="168" t="s">
        <v>277</v>
      </c>
      <c r="BS4" s="168" t="s">
        <v>279</v>
      </c>
      <c r="BT4" s="168" t="s">
        <v>281</v>
      </c>
      <c r="BU4" s="168" t="s">
        <v>283</v>
      </c>
      <c r="BV4" s="168" t="s">
        <v>285</v>
      </c>
      <c r="BW4" s="168" t="s">
        <v>287</v>
      </c>
      <c r="BX4" s="168" t="s">
        <v>289</v>
      </c>
      <c r="BY4" s="168" t="s">
        <v>291</v>
      </c>
      <c r="BZ4" s="168" t="s">
        <v>293</v>
      </c>
      <c r="CA4" s="168" t="s">
        <v>295</v>
      </c>
      <c r="CB4" s="168" t="s">
        <v>297</v>
      </c>
      <c r="CC4" s="168" t="s">
        <v>299</v>
      </c>
      <c r="CD4" s="168" t="s">
        <v>300</v>
      </c>
      <c r="CE4" s="168" t="s">
        <v>302</v>
      </c>
      <c r="CF4" s="168" t="s">
        <v>304</v>
      </c>
      <c r="CG4" s="168" t="s">
        <v>306</v>
      </c>
      <c r="CH4" s="168" t="s">
        <v>308</v>
      </c>
      <c r="CI4" s="168" t="s">
        <v>310</v>
      </c>
      <c r="CJ4" s="168" t="s">
        <v>312</v>
      </c>
      <c r="CK4" s="168" t="s">
        <v>314</v>
      </c>
      <c r="CL4" s="168" t="s">
        <v>316</v>
      </c>
      <c r="CM4" s="168" t="s">
        <v>317</v>
      </c>
      <c r="CN4" s="168" t="s">
        <v>319</v>
      </c>
      <c r="CO4" s="168" t="s">
        <v>321</v>
      </c>
      <c r="CP4" s="168" t="s">
        <v>323</v>
      </c>
      <c r="CQ4" s="168" t="s">
        <v>325</v>
      </c>
      <c r="CR4" s="168" t="s">
        <v>327</v>
      </c>
      <c r="CS4" s="168" t="s">
        <v>329</v>
      </c>
      <c r="CT4" s="168" t="s">
        <v>331</v>
      </c>
      <c r="CU4" s="168" t="s">
        <v>333</v>
      </c>
      <c r="CV4" s="168" t="s">
        <v>334</v>
      </c>
      <c r="CW4" s="168" t="s">
        <v>336</v>
      </c>
      <c r="CX4" s="168" t="s">
        <v>338</v>
      </c>
      <c r="CY4" s="168" t="s">
        <v>340</v>
      </c>
      <c r="CZ4" s="168" t="s">
        <v>342</v>
      </c>
      <c r="DA4" s="168" t="s">
        <v>344</v>
      </c>
      <c r="DB4" s="168" t="s">
        <v>346</v>
      </c>
      <c r="DC4" s="168" t="s">
        <v>348</v>
      </c>
      <c r="DD4" s="168" t="s">
        <v>350</v>
      </c>
      <c r="DE4" s="168" t="s">
        <v>352</v>
      </c>
      <c r="DF4" s="168" t="s">
        <v>354</v>
      </c>
      <c r="DG4" s="168" t="s">
        <v>356</v>
      </c>
      <c r="DH4" s="168" t="s">
        <v>358</v>
      </c>
      <c r="DI4" s="168" t="s">
        <v>360</v>
      </c>
      <c r="DJ4" s="168" t="s">
        <v>362</v>
      </c>
      <c r="DK4" s="168" t="s">
        <v>364</v>
      </c>
      <c r="DL4" s="168" t="s">
        <v>366</v>
      </c>
      <c r="DM4" s="168" t="s">
        <v>368</v>
      </c>
      <c r="DN4" s="168" t="s">
        <v>370</v>
      </c>
      <c r="DO4" s="168" t="s">
        <v>372</v>
      </c>
    </row>
    <row r="5" ht="107" customHeight="1" spans="1:119">
      <c r="A5" s="82"/>
      <c r="B5" s="82"/>
      <c r="C5" s="169" t="s">
        <v>144</v>
      </c>
      <c r="D5" s="169" t="s">
        <v>146</v>
      </c>
      <c r="E5" s="169" t="s">
        <v>148</v>
      </c>
      <c r="F5" s="169" t="s">
        <v>150</v>
      </c>
      <c r="G5" s="169" t="s">
        <v>152</v>
      </c>
      <c r="H5" s="169" t="s">
        <v>154</v>
      </c>
      <c r="I5" s="169" t="s">
        <v>156</v>
      </c>
      <c r="J5" s="169" t="s">
        <v>158</v>
      </c>
      <c r="K5" s="169" t="s">
        <v>160</v>
      </c>
      <c r="L5" s="169" t="s">
        <v>162</v>
      </c>
      <c r="M5" s="169" t="s">
        <v>164</v>
      </c>
      <c r="N5" s="169" t="s">
        <v>166</v>
      </c>
      <c r="O5" s="169" t="s">
        <v>168</v>
      </c>
      <c r="P5" s="169" t="s">
        <v>170</v>
      </c>
      <c r="Q5" s="169" t="s">
        <v>172</v>
      </c>
      <c r="R5" s="169" t="s">
        <v>174</v>
      </c>
      <c r="S5" s="169" t="s">
        <v>176</v>
      </c>
      <c r="T5" s="169" t="s">
        <v>178</v>
      </c>
      <c r="U5" s="169" t="s">
        <v>180</v>
      </c>
      <c r="V5" s="169" t="s">
        <v>182</v>
      </c>
      <c r="W5" s="169" t="s">
        <v>184</v>
      </c>
      <c r="X5" s="169" t="s">
        <v>186</v>
      </c>
      <c r="Y5" s="169" t="s">
        <v>188</v>
      </c>
      <c r="Z5" s="169" t="s">
        <v>190</v>
      </c>
      <c r="AA5" s="169" t="s">
        <v>192</v>
      </c>
      <c r="AB5" s="169" t="s">
        <v>194</v>
      </c>
      <c r="AC5" s="169" t="s">
        <v>196</v>
      </c>
      <c r="AD5" s="169" t="s">
        <v>198</v>
      </c>
      <c r="AE5" s="169" t="s">
        <v>200</v>
      </c>
      <c r="AF5" s="169" t="s">
        <v>202</v>
      </c>
      <c r="AG5" s="169" t="s">
        <v>204</v>
      </c>
      <c r="AH5" s="169" t="s">
        <v>206</v>
      </c>
      <c r="AI5" s="169" t="s">
        <v>208</v>
      </c>
      <c r="AJ5" s="169" t="s">
        <v>210</v>
      </c>
      <c r="AK5" s="169" t="s">
        <v>212</v>
      </c>
      <c r="AL5" s="169" t="s">
        <v>214</v>
      </c>
      <c r="AM5" s="169" t="s">
        <v>216</v>
      </c>
      <c r="AN5" s="169" t="s">
        <v>218</v>
      </c>
      <c r="AO5" s="169" t="s">
        <v>220</v>
      </c>
      <c r="AP5" s="169" t="s">
        <v>222</v>
      </c>
      <c r="AQ5" s="169" t="s">
        <v>224</v>
      </c>
      <c r="AR5" s="169" t="s">
        <v>226</v>
      </c>
      <c r="AS5" s="169" t="s">
        <v>228</v>
      </c>
      <c r="AT5" s="169" t="s">
        <v>230</v>
      </c>
      <c r="AU5" s="169" t="s">
        <v>232</v>
      </c>
      <c r="AV5" s="169" t="s">
        <v>234</v>
      </c>
      <c r="AW5" s="169" t="s">
        <v>236</v>
      </c>
      <c r="AX5" s="169" t="s">
        <v>238</v>
      </c>
      <c r="AY5" s="169" t="s">
        <v>240</v>
      </c>
      <c r="AZ5" s="169" t="s">
        <v>242</v>
      </c>
      <c r="BA5" s="169" t="s">
        <v>244</v>
      </c>
      <c r="BB5" s="169" t="s">
        <v>246</v>
      </c>
      <c r="BC5" s="169" t="s">
        <v>248</v>
      </c>
      <c r="BD5" s="169" t="s">
        <v>250</v>
      </c>
      <c r="BE5" s="169" t="s">
        <v>252</v>
      </c>
      <c r="BF5" s="169" t="s">
        <v>254</v>
      </c>
      <c r="BG5" s="169" t="s">
        <v>256</v>
      </c>
      <c r="BH5" s="169" t="s">
        <v>258</v>
      </c>
      <c r="BI5" s="169" t="s">
        <v>260</v>
      </c>
      <c r="BJ5" s="169" t="s">
        <v>262</v>
      </c>
      <c r="BK5" s="169" t="s">
        <v>264</v>
      </c>
      <c r="BL5" s="169" t="s">
        <v>266</v>
      </c>
      <c r="BM5" s="169" t="s">
        <v>268</v>
      </c>
      <c r="BN5" s="169" t="s">
        <v>270</v>
      </c>
      <c r="BO5" s="169" t="s">
        <v>272</v>
      </c>
      <c r="BP5" s="169" t="s">
        <v>274</v>
      </c>
      <c r="BQ5" s="169" t="s">
        <v>276</v>
      </c>
      <c r="BR5" s="169" t="s">
        <v>278</v>
      </c>
      <c r="BS5" s="169" t="s">
        <v>280</v>
      </c>
      <c r="BT5" s="169" t="s">
        <v>282</v>
      </c>
      <c r="BU5" s="169" t="s">
        <v>284</v>
      </c>
      <c r="BV5" s="169" t="s">
        <v>286</v>
      </c>
      <c r="BW5" s="169" t="s">
        <v>288</v>
      </c>
      <c r="BX5" s="169" t="s">
        <v>290</v>
      </c>
      <c r="BY5" s="169" t="s">
        <v>292</v>
      </c>
      <c r="BZ5" s="169" t="s">
        <v>294</v>
      </c>
      <c r="CA5" s="169" t="s">
        <v>296</v>
      </c>
      <c r="CB5" s="169" t="s">
        <v>298</v>
      </c>
      <c r="CC5" s="169" t="s">
        <v>122</v>
      </c>
      <c r="CD5" s="169" t="s">
        <v>301</v>
      </c>
      <c r="CE5" s="169" t="s">
        <v>303</v>
      </c>
      <c r="CF5" s="169" t="s">
        <v>305</v>
      </c>
      <c r="CG5" s="169" t="s">
        <v>307</v>
      </c>
      <c r="CH5" s="169" t="s">
        <v>309</v>
      </c>
      <c r="CI5" s="169" t="s">
        <v>311</v>
      </c>
      <c r="CJ5" s="169" t="s">
        <v>313</v>
      </c>
      <c r="CK5" s="169" t="s">
        <v>315</v>
      </c>
      <c r="CL5" s="169" t="s">
        <v>129</v>
      </c>
      <c r="CM5" s="169" t="s">
        <v>318</v>
      </c>
      <c r="CN5" s="169" t="s">
        <v>320</v>
      </c>
      <c r="CO5" s="169" t="s">
        <v>322</v>
      </c>
      <c r="CP5" s="169" t="s">
        <v>324</v>
      </c>
      <c r="CQ5" s="169" t="s">
        <v>326</v>
      </c>
      <c r="CR5" s="169" t="s">
        <v>328</v>
      </c>
      <c r="CS5" s="169" t="s">
        <v>330</v>
      </c>
      <c r="CT5" s="169" t="s">
        <v>332</v>
      </c>
      <c r="CU5" s="169" t="s">
        <v>135</v>
      </c>
      <c r="CV5" s="169" t="s">
        <v>335</v>
      </c>
      <c r="CW5" s="169" t="s">
        <v>337</v>
      </c>
      <c r="CX5" s="169" t="s">
        <v>339</v>
      </c>
      <c r="CY5" s="169" t="s">
        <v>341</v>
      </c>
      <c r="CZ5" s="169" t="s">
        <v>343</v>
      </c>
      <c r="DA5" s="169" t="s">
        <v>345</v>
      </c>
      <c r="DB5" s="169" t="s">
        <v>347</v>
      </c>
      <c r="DC5" s="169" t="s">
        <v>349</v>
      </c>
      <c r="DD5" s="169" t="s">
        <v>351</v>
      </c>
      <c r="DE5" s="169" t="s">
        <v>353</v>
      </c>
      <c r="DF5" s="169" t="s">
        <v>355</v>
      </c>
      <c r="DG5" s="169" t="s">
        <v>357</v>
      </c>
      <c r="DH5" s="169" t="s">
        <v>359</v>
      </c>
      <c r="DI5" s="169" t="s">
        <v>361</v>
      </c>
      <c r="DJ5" s="169" t="s">
        <v>363</v>
      </c>
      <c r="DK5" s="169" t="s">
        <v>365</v>
      </c>
      <c r="DL5" s="169" t="s">
        <v>367</v>
      </c>
      <c r="DM5" s="169" t="s">
        <v>369</v>
      </c>
      <c r="DN5" s="169" t="s">
        <v>371</v>
      </c>
      <c r="DO5" s="169" t="s">
        <v>142</v>
      </c>
    </row>
    <row r="6" ht="16" customHeight="1" spans="1:119">
      <c r="A6" s="181" t="s">
        <v>36</v>
      </c>
      <c r="B6" s="182" t="s">
        <v>91</v>
      </c>
      <c r="C6" s="183">
        <v>0.975657964526786</v>
      </c>
      <c r="D6" s="183">
        <v>0.8908518620817</v>
      </c>
      <c r="E6" s="183">
        <v>0.93523852341796</v>
      </c>
      <c r="F6" s="183">
        <v>0.925511095957341</v>
      </c>
      <c r="G6" s="183">
        <v>0.966081091663775</v>
      </c>
      <c r="H6" s="183">
        <v>0.196668414498978</v>
      </c>
      <c r="I6" s="183">
        <v>0.188136748021804</v>
      </c>
      <c r="J6" s="183">
        <v>0.0306019569931382</v>
      </c>
      <c r="K6" s="183">
        <v>0.0368355425208362</v>
      </c>
      <c r="L6" s="183">
        <v>0.0468939741002977</v>
      </c>
      <c r="M6" s="183">
        <v>0.0902533755981506</v>
      </c>
      <c r="N6" s="183">
        <v>0</v>
      </c>
      <c r="O6" s="183">
        <v>0</v>
      </c>
      <c r="P6" s="183">
        <v>0.00976437927028812</v>
      </c>
      <c r="Q6" s="183">
        <v>0</v>
      </c>
      <c r="R6" s="183">
        <v>0</v>
      </c>
      <c r="S6" s="183">
        <v>0.00540244095356153</v>
      </c>
      <c r="T6" s="183">
        <v>0</v>
      </c>
      <c r="U6" s="183">
        <v>0</v>
      </c>
      <c r="V6" s="183">
        <v>0.00922726559312688</v>
      </c>
      <c r="W6" s="183">
        <v>3.29990249908437e-6</v>
      </c>
      <c r="X6" s="183">
        <v>0.00320313096771147</v>
      </c>
      <c r="Y6" s="183">
        <v>0.00117454052832513</v>
      </c>
      <c r="Z6" s="183">
        <v>0</v>
      </c>
      <c r="AA6" s="183">
        <v>0.0130537162232025</v>
      </c>
      <c r="AB6" s="183">
        <v>2.16811771114485e-5</v>
      </c>
      <c r="AC6" s="183">
        <v>0.00161180435840479</v>
      </c>
      <c r="AD6" s="183">
        <v>0.0367771952791105</v>
      </c>
      <c r="AE6" s="183">
        <v>0.00691733707650215</v>
      </c>
      <c r="AF6" s="183">
        <v>0.000598132973132561</v>
      </c>
      <c r="AG6" s="183">
        <v>3.2947482399563e-8</v>
      </c>
      <c r="AH6" s="183">
        <v>0</v>
      </c>
      <c r="AI6" s="183">
        <v>0</v>
      </c>
      <c r="AJ6" s="183">
        <v>7.77255041482782e-5</v>
      </c>
      <c r="AK6" s="183">
        <v>0</v>
      </c>
      <c r="AL6" s="183">
        <v>0</v>
      </c>
      <c r="AM6" s="183">
        <v>0</v>
      </c>
      <c r="AN6" s="183">
        <v>0</v>
      </c>
      <c r="AO6" s="183">
        <v>0</v>
      </c>
      <c r="AP6" s="183">
        <v>0</v>
      </c>
      <c r="AQ6" s="183">
        <v>0</v>
      </c>
      <c r="AR6" s="183">
        <v>0</v>
      </c>
      <c r="AS6" s="183">
        <v>0</v>
      </c>
      <c r="AT6" s="183">
        <v>9.165062565811e-6</v>
      </c>
      <c r="AU6" s="183">
        <v>0</v>
      </c>
      <c r="AV6" s="183">
        <v>0</v>
      </c>
      <c r="AW6" s="183">
        <v>0</v>
      </c>
      <c r="AX6" s="183">
        <v>0</v>
      </c>
      <c r="AY6" s="183">
        <v>0</v>
      </c>
      <c r="AZ6" s="183">
        <v>0</v>
      </c>
      <c r="BA6" s="183">
        <v>0</v>
      </c>
      <c r="BB6" s="183">
        <v>0</v>
      </c>
      <c r="BC6" s="190">
        <v>0</v>
      </c>
      <c r="BD6" s="190">
        <v>0</v>
      </c>
      <c r="BE6" s="190">
        <v>0</v>
      </c>
      <c r="BF6" s="190">
        <v>0</v>
      </c>
      <c r="BG6" s="190">
        <v>0</v>
      </c>
      <c r="BH6" s="190">
        <v>0</v>
      </c>
      <c r="BI6" s="190">
        <v>0</v>
      </c>
      <c r="BJ6" s="190">
        <v>0</v>
      </c>
      <c r="BK6" s="190">
        <v>0</v>
      </c>
      <c r="BL6" s="190">
        <v>0</v>
      </c>
      <c r="BM6" s="190">
        <v>0</v>
      </c>
      <c r="BN6" s="190">
        <v>0</v>
      </c>
      <c r="BO6" s="190">
        <v>0</v>
      </c>
      <c r="BP6" s="190">
        <v>0</v>
      </c>
      <c r="BQ6" s="190">
        <v>0</v>
      </c>
      <c r="BR6" s="190">
        <v>0</v>
      </c>
      <c r="BS6" s="190">
        <v>0</v>
      </c>
      <c r="BT6" s="190">
        <v>0</v>
      </c>
      <c r="BU6" s="190">
        <v>0</v>
      </c>
      <c r="BV6" s="190">
        <v>0</v>
      </c>
      <c r="BW6" s="190">
        <v>0</v>
      </c>
      <c r="BX6" s="190">
        <v>0</v>
      </c>
      <c r="BY6" s="190">
        <v>0</v>
      </c>
      <c r="BZ6" s="190">
        <v>0</v>
      </c>
      <c r="CA6" s="190">
        <v>0</v>
      </c>
      <c r="CB6" s="190">
        <v>0</v>
      </c>
      <c r="CC6" s="190">
        <v>0</v>
      </c>
      <c r="CD6" s="190">
        <v>0</v>
      </c>
      <c r="CE6" s="190">
        <v>0</v>
      </c>
      <c r="CF6" s="190">
        <v>0.00553511829865223</v>
      </c>
      <c r="CG6" s="190">
        <v>9.64990662608947e-5</v>
      </c>
      <c r="CH6" s="190">
        <v>0.0370954966976973</v>
      </c>
      <c r="CI6" s="190">
        <v>0</v>
      </c>
      <c r="CJ6" s="190">
        <v>0</v>
      </c>
      <c r="CK6" s="190">
        <v>0</v>
      </c>
      <c r="CL6" s="190">
        <v>0</v>
      </c>
      <c r="CM6" s="190">
        <v>0</v>
      </c>
      <c r="CN6" s="190">
        <v>0</v>
      </c>
      <c r="CO6" s="190">
        <v>0.00422094372971108</v>
      </c>
      <c r="CP6" s="190">
        <v>0</v>
      </c>
      <c r="CQ6" s="190">
        <v>0</v>
      </c>
      <c r="CR6" s="190">
        <v>0</v>
      </c>
      <c r="CS6" s="190">
        <v>0</v>
      </c>
      <c r="CT6" s="190">
        <v>0</v>
      </c>
      <c r="CU6" s="190">
        <v>0</v>
      </c>
      <c r="CV6" s="190">
        <v>0</v>
      </c>
      <c r="CW6" s="190">
        <v>0</v>
      </c>
      <c r="CX6" s="190">
        <v>0</v>
      </c>
      <c r="CY6" s="190">
        <v>0</v>
      </c>
      <c r="CZ6" s="190">
        <v>0</v>
      </c>
      <c r="DA6" s="190">
        <v>0</v>
      </c>
      <c r="DB6" s="190">
        <v>0</v>
      </c>
      <c r="DC6" s="190">
        <v>0</v>
      </c>
      <c r="DD6" s="190">
        <v>0</v>
      </c>
      <c r="DE6" s="190">
        <v>0</v>
      </c>
      <c r="DF6" s="190">
        <v>0</v>
      </c>
      <c r="DG6" s="190">
        <v>0</v>
      </c>
      <c r="DH6" s="190">
        <v>0</v>
      </c>
      <c r="DI6" s="190">
        <v>0</v>
      </c>
      <c r="DJ6" s="190">
        <v>0</v>
      </c>
      <c r="DK6" s="190">
        <v>0</v>
      </c>
      <c r="DL6" s="190">
        <v>0</v>
      </c>
      <c r="DM6" s="190">
        <v>0</v>
      </c>
      <c r="DN6" s="190">
        <v>0</v>
      </c>
      <c r="DO6" s="193">
        <v>0</v>
      </c>
    </row>
    <row r="7" spans="1:119">
      <c r="A7" s="184" t="s">
        <v>37</v>
      </c>
      <c r="B7" s="185" t="s">
        <v>92</v>
      </c>
      <c r="C7" s="186">
        <v>0.022834534902123</v>
      </c>
      <c r="D7" s="186">
        <v>0.104843095940711</v>
      </c>
      <c r="E7" s="186">
        <v>0.0639365220320501</v>
      </c>
      <c r="F7" s="186">
        <v>0.063334030536808</v>
      </c>
      <c r="G7" s="186">
        <v>0.0271521435823658</v>
      </c>
      <c r="H7" s="186">
        <v>0.797884898006675</v>
      </c>
      <c r="I7" s="186">
        <v>0.80672441712682</v>
      </c>
      <c r="J7" s="186">
        <v>0.969398043006862</v>
      </c>
      <c r="K7" s="186">
        <v>0.960706233348915</v>
      </c>
      <c r="L7" s="186">
        <v>0.0225477942915183</v>
      </c>
      <c r="M7" s="186">
        <v>0.0792128355016925</v>
      </c>
      <c r="N7" s="186">
        <v>0</v>
      </c>
      <c r="O7" s="186">
        <v>0</v>
      </c>
      <c r="P7" s="186">
        <v>0.0293617075581425</v>
      </c>
      <c r="Q7" s="186">
        <v>0</v>
      </c>
      <c r="R7" s="186">
        <v>0</v>
      </c>
      <c r="S7" s="186">
        <v>0.00936405579152743</v>
      </c>
      <c r="T7" s="186">
        <v>0</v>
      </c>
      <c r="U7" s="186">
        <v>0</v>
      </c>
      <c r="V7" s="186">
        <v>0.0196770274672827</v>
      </c>
      <c r="W7" s="186">
        <v>0</v>
      </c>
      <c r="X7" s="186">
        <v>0.000543882812677206</v>
      </c>
      <c r="Y7" s="186">
        <v>0.000328225875412565</v>
      </c>
      <c r="Z7" s="186">
        <v>0</v>
      </c>
      <c r="AA7" s="186">
        <v>0.00466422114747166</v>
      </c>
      <c r="AB7" s="186">
        <v>4.58439581694047e-5</v>
      </c>
      <c r="AC7" s="186">
        <v>0.00186240368532693</v>
      </c>
      <c r="AD7" s="186">
        <v>0.0370161651117706</v>
      </c>
      <c r="AE7" s="186">
        <v>0.00339506013906776</v>
      </c>
      <c r="AF7" s="186">
        <v>0.000307266021305081</v>
      </c>
      <c r="AG7" s="186">
        <v>0</v>
      </c>
      <c r="AH7" s="186">
        <v>0</v>
      </c>
      <c r="AI7" s="186">
        <v>0</v>
      </c>
      <c r="AJ7" s="186">
        <v>0.00189814725371796</v>
      </c>
      <c r="AK7" s="186">
        <v>0</v>
      </c>
      <c r="AL7" s="186">
        <v>0</v>
      </c>
      <c r="AM7" s="186">
        <v>0</v>
      </c>
      <c r="AN7" s="186">
        <v>0</v>
      </c>
      <c r="AO7" s="186">
        <v>0</v>
      </c>
      <c r="AP7" s="186">
        <v>0</v>
      </c>
      <c r="AQ7" s="186">
        <v>0</v>
      </c>
      <c r="AR7" s="186">
        <v>0</v>
      </c>
      <c r="AS7" s="186">
        <v>0</v>
      </c>
      <c r="AT7" s="186">
        <v>0</v>
      </c>
      <c r="AU7" s="186">
        <v>0</v>
      </c>
      <c r="AV7" s="186">
        <v>0</v>
      </c>
      <c r="AW7" s="186">
        <v>0</v>
      </c>
      <c r="AX7" s="186">
        <v>0</v>
      </c>
      <c r="AY7" s="186">
        <v>0</v>
      </c>
      <c r="AZ7" s="186">
        <v>0</v>
      </c>
      <c r="BA7" s="186">
        <v>0</v>
      </c>
      <c r="BB7" s="186">
        <v>0</v>
      </c>
      <c r="BC7" s="191">
        <v>0</v>
      </c>
      <c r="BD7" s="191">
        <v>0</v>
      </c>
      <c r="BE7" s="191">
        <v>0</v>
      </c>
      <c r="BF7" s="191">
        <v>0</v>
      </c>
      <c r="BG7" s="191">
        <v>0</v>
      </c>
      <c r="BH7" s="191">
        <v>0</v>
      </c>
      <c r="BI7" s="191">
        <v>0</v>
      </c>
      <c r="BJ7" s="191">
        <v>0</v>
      </c>
      <c r="BK7" s="191">
        <v>0</v>
      </c>
      <c r="BL7" s="191">
        <v>0</v>
      </c>
      <c r="BM7" s="191">
        <v>0</v>
      </c>
      <c r="BN7" s="191">
        <v>0</v>
      </c>
      <c r="BO7" s="191">
        <v>0</v>
      </c>
      <c r="BP7" s="191">
        <v>0</v>
      </c>
      <c r="BQ7" s="191">
        <v>0</v>
      </c>
      <c r="BR7" s="191">
        <v>0</v>
      </c>
      <c r="BS7" s="191">
        <v>0</v>
      </c>
      <c r="BT7" s="191">
        <v>0</v>
      </c>
      <c r="BU7" s="191">
        <v>0</v>
      </c>
      <c r="BV7" s="191">
        <v>0</v>
      </c>
      <c r="BW7" s="191">
        <v>0</v>
      </c>
      <c r="BX7" s="191">
        <v>0</v>
      </c>
      <c r="BY7" s="191">
        <v>0</v>
      </c>
      <c r="BZ7" s="191">
        <v>0</v>
      </c>
      <c r="CA7" s="191">
        <v>0</v>
      </c>
      <c r="CB7" s="191">
        <v>0</v>
      </c>
      <c r="CC7" s="191">
        <v>0</v>
      </c>
      <c r="CD7" s="191">
        <v>0</v>
      </c>
      <c r="CE7" s="191">
        <v>0</v>
      </c>
      <c r="CF7" s="191">
        <v>0.00655465798436136</v>
      </c>
      <c r="CG7" s="191">
        <v>0.000165064523467065</v>
      </c>
      <c r="CH7" s="191">
        <v>0.0505449693619109</v>
      </c>
      <c r="CI7" s="191">
        <v>0</v>
      </c>
      <c r="CJ7" s="191">
        <v>0</v>
      </c>
      <c r="CK7" s="191">
        <v>0</v>
      </c>
      <c r="CL7" s="191">
        <v>0</v>
      </c>
      <c r="CM7" s="191">
        <v>0</v>
      </c>
      <c r="CN7" s="191">
        <v>0</v>
      </c>
      <c r="CO7" s="191">
        <v>0.00613029571614831</v>
      </c>
      <c r="CP7" s="191">
        <v>0</v>
      </c>
      <c r="CQ7" s="191">
        <v>0</v>
      </c>
      <c r="CR7" s="191">
        <v>0</v>
      </c>
      <c r="CS7" s="191">
        <v>0</v>
      </c>
      <c r="CT7" s="191">
        <v>0</v>
      </c>
      <c r="CU7" s="191">
        <v>0</v>
      </c>
      <c r="CV7" s="191">
        <v>0</v>
      </c>
      <c r="CW7" s="191">
        <v>0</v>
      </c>
      <c r="CX7" s="191">
        <v>0</v>
      </c>
      <c r="CY7" s="191">
        <v>0</v>
      </c>
      <c r="CZ7" s="191">
        <v>0</v>
      </c>
      <c r="DA7" s="191">
        <v>0</v>
      </c>
      <c r="DB7" s="191">
        <v>0</v>
      </c>
      <c r="DC7" s="191">
        <v>0</v>
      </c>
      <c r="DD7" s="191">
        <v>0</v>
      </c>
      <c r="DE7" s="191">
        <v>0</v>
      </c>
      <c r="DF7" s="191">
        <v>0</v>
      </c>
      <c r="DG7" s="191">
        <v>0</v>
      </c>
      <c r="DH7" s="191">
        <v>0</v>
      </c>
      <c r="DI7" s="191">
        <v>0</v>
      </c>
      <c r="DJ7" s="191">
        <v>0</v>
      </c>
      <c r="DK7" s="191">
        <v>0</v>
      </c>
      <c r="DL7" s="191">
        <v>0</v>
      </c>
      <c r="DM7" s="191">
        <v>0</v>
      </c>
      <c r="DN7" s="191">
        <v>0</v>
      </c>
      <c r="DO7" s="194">
        <v>0</v>
      </c>
    </row>
    <row r="8" spans="1:119">
      <c r="A8" s="184" t="s">
        <v>38</v>
      </c>
      <c r="B8" s="185" t="s">
        <v>93</v>
      </c>
      <c r="C8" s="186">
        <v>0.000413500527204375</v>
      </c>
      <c r="D8" s="186">
        <v>0.00269249049761761</v>
      </c>
      <c r="E8" s="186">
        <v>0.000824954549990102</v>
      </c>
      <c r="F8" s="186">
        <v>0.00718576801427819</v>
      </c>
      <c r="G8" s="186">
        <v>0.00275152063105694</v>
      </c>
      <c r="H8" s="186">
        <v>0.00544668749434737</v>
      </c>
      <c r="I8" s="186">
        <v>0.00513883485137616</v>
      </c>
      <c r="J8" s="186">
        <v>0</v>
      </c>
      <c r="K8" s="186">
        <v>0.00245822413024918</v>
      </c>
      <c r="L8" s="186">
        <v>0.930558231608184</v>
      </c>
      <c r="M8" s="186">
        <v>0.830533788900157</v>
      </c>
      <c r="N8" s="186">
        <v>0</v>
      </c>
      <c r="O8" s="186">
        <v>0</v>
      </c>
      <c r="P8" s="186">
        <v>0.00247239969764294</v>
      </c>
      <c r="Q8" s="186">
        <v>0</v>
      </c>
      <c r="R8" s="186">
        <v>0</v>
      </c>
      <c r="S8" s="186">
        <v>0.000214067885366111</v>
      </c>
      <c r="T8" s="186">
        <v>0.000924532289280618</v>
      </c>
      <c r="U8" s="186">
        <v>0</v>
      </c>
      <c r="V8" s="186">
        <v>0.000400267107143198</v>
      </c>
      <c r="W8" s="186">
        <v>4.60977322854475e-8</v>
      </c>
      <c r="X8" s="186">
        <v>0.000116566989756219</v>
      </c>
      <c r="Y8" s="186">
        <v>2.63811640846525e-5</v>
      </c>
      <c r="Z8" s="186">
        <v>0</v>
      </c>
      <c r="AA8" s="186">
        <v>0.000198892154605191</v>
      </c>
      <c r="AB8" s="186">
        <v>0</v>
      </c>
      <c r="AC8" s="186">
        <v>0.000262708406337485</v>
      </c>
      <c r="AD8" s="186">
        <v>0.00218266924904512</v>
      </c>
      <c r="AE8" s="186">
        <v>0.000161862407434659</v>
      </c>
      <c r="AF8" s="186">
        <v>4.30184906934829e-5</v>
      </c>
      <c r="AG8" s="186">
        <v>0</v>
      </c>
      <c r="AH8" s="186">
        <v>0</v>
      </c>
      <c r="AI8" s="186">
        <v>0</v>
      </c>
      <c r="AJ8" s="186">
        <v>1.90845135293079e-5</v>
      </c>
      <c r="AK8" s="186">
        <v>0</v>
      </c>
      <c r="AL8" s="186">
        <v>0</v>
      </c>
      <c r="AM8" s="186">
        <v>0</v>
      </c>
      <c r="AN8" s="186">
        <v>0</v>
      </c>
      <c r="AO8" s="186">
        <v>0</v>
      </c>
      <c r="AP8" s="186">
        <v>0</v>
      </c>
      <c r="AQ8" s="186">
        <v>0</v>
      </c>
      <c r="AR8" s="186">
        <v>0</v>
      </c>
      <c r="AS8" s="186">
        <v>0</v>
      </c>
      <c r="AT8" s="186">
        <v>0</v>
      </c>
      <c r="AU8" s="186">
        <v>0</v>
      </c>
      <c r="AV8" s="186">
        <v>0</v>
      </c>
      <c r="AW8" s="186">
        <v>0</v>
      </c>
      <c r="AX8" s="186">
        <v>0</v>
      </c>
      <c r="AY8" s="186">
        <v>0</v>
      </c>
      <c r="AZ8" s="186">
        <v>0</v>
      </c>
      <c r="BA8" s="186">
        <v>0</v>
      </c>
      <c r="BB8" s="186">
        <v>0</v>
      </c>
      <c r="BC8" s="191">
        <v>0</v>
      </c>
      <c r="BD8" s="191">
        <v>0</v>
      </c>
      <c r="BE8" s="191">
        <v>0</v>
      </c>
      <c r="BF8" s="191">
        <v>0</v>
      </c>
      <c r="BG8" s="191">
        <v>0</v>
      </c>
      <c r="BH8" s="191">
        <v>0</v>
      </c>
      <c r="BI8" s="191">
        <v>0</v>
      </c>
      <c r="BJ8" s="191">
        <v>0</v>
      </c>
      <c r="BK8" s="191">
        <v>0</v>
      </c>
      <c r="BL8" s="191">
        <v>0</v>
      </c>
      <c r="BM8" s="191">
        <v>0</v>
      </c>
      <c r="BN8" s="191">
        <v>0</v>
      </c>
      <c r="BO8" s="191">
        <v>0</v>
      </c>
      <c r="BP8" s="191">
        <v>0</v>
      </c>
      <c r="BQ8" s="191">
        <v>0</v>
      </c>
      <c r="BR8" s="191">
        <v>0</v>
      </c>
      <c r="BS8" s="191">
        <v>0</v>
      </c>
      <c r="BT8" s="191">
        <v>0</v>
      </c>
      <c r="BU8" s="191">
        <v>0</v>
      </c>
      <c r="BV8" s="191">
        <v>0</v>
      </c>
      <c r="BW8" s="191">
        <v>0</v>
      </c>
      <c r="BX8" s="191">
        <v>0</v>
      </c>
      <c r="BY8" s="191">
        <v>0</v>
      </c>
      <c r="BZ8" s="191">
        <v>0</v>
      </c>
      <c r="CA8" s="191">
        <v>0</v>
      </c>
      <c r="CB8" s="191">
        <v>0</v>
      </c>
      <c r="CC8" s="191">
        <v>0</v>
      </c>
      <c r="CD8" s="191">
        <v>0</v>
      </c>
      <c r="CE8" s="191">
        <v>0</v>
      </c>
      <c r="CF8" s="191">
        <v>0.000534456011972718</v>
      </c>
      <c r="CG8" s="191">
        <v>0</v>
      </c>
      <c r="CH8" s="191">
        <v>0.00424503426053193</v>
      </c>
      <c r="CI8" s="191">
        <v>0</v>
      </c>
      <c r="CJ8" s="191">
        <v>0</v>
      </c>
      <c r="CK8" s="191">
        <v>0</v>
      </c>
      <c r="CL8" s="191">
        <v>0</v>
      </c>
      <c r="CM8" s="191">
        <v>0</v>
      </c>
      <c r="CN8" s="191">
        <v>0</v>
      </c>
      <c r="CO8" s="191">
        <v>0.00110408682853265</v>
      </c>
      <c r="CP8" s="191">
        <v>0</v>
      </c>
      <c r="CQ8" s="191">
        <v>0</v>
      </c>
      <c r="CR8" s="191">
        <v>0</v>
      </c>
      <c r="CS8" s="191">
        <v>0</v>
      </c>
      <c r="CT8" s="191">
        <v>0</v>
      </c>
      <c r="CU8" s="191">
        <v>0</v>
      </c>
      <c r="CV8" s="191">
        <v>0</v>
      </c>
      <c r="CW8" s="191">
        <v>0</v>
      </c>
      <c r="CX8" s="191">
        <v>0</v>
      </c>
      <c r="CY8" s="191">
        <v>0</v>
      </c>
      <c r="CZ8" s="191">
        <v>0</v>
      </c>
      <c r="DA8" s="191">
        <v>0</v>
      </c>
      <c r="DB8" s="191">
        <v>0</v>
      </c>
      <c r="DC8" s="191">
        <v>0</v>
      </c>
      <c r="DD8" s="191">
        <v>0</v>
      </c>
      <c r="DE8" s="191">
        <v>0</v>
      </c>
      <c r="DF8" s="191">
        <v>0</v>
      </c>
      <c r="DG8" s="191">
        <v>0</v>
      </c>
      <c r="DH8" s="191">
        <v>0</v>
      </c>
      <c r="DI8" s="191">
        <v>0</v>
      </c>
      <c r="DJ8" s="191">
        <v>0</v>
      </c>
      <c r="DK8" s="191">
        <v>0</v>
      </c>
      <c r="DL8" s="191">
        <v>0</v>
      </c>
      <c r="DM8" s="191">
        <v>0</v>
      </c>
      <c r="DN8" s="191">
        <v>0</v>
      </c>
      <c r="DO8" s="194">
        <v>0</v>
      </c>
    </row>
    <row r="9" spans="1:119">
      <c r="A9" s="184" t="s">
        <v>39</v>
      </c>
      <c r="B9" s="185" t="s">
        <v>94</v>
      </c>
      <c r="C9" s="186">
        <v>0</v>
      </c>
      <c r="D9" s="186">
        <v>0</v>
      </c>
      <c r="E9" s="186">
        <v>0</v>
      </c>
      <c r="F9" s="186">
        <v>0</v>
      </c>
      <c r="G9" s="186">
        <v>0</v>
      </c>
      <c r="H9" s="186">
        <v>0</v>
      </c>
      <c r="I9" s="186">
        <v>0</v>
      </c>
      <c r="J9" s="186">
        <v>0</v>
      </c>
      <c r="K9" s="186">
        <v>0</v>
      </c>
      <c r="L9" s="186">
        <v>0</v>
      </c>
      <c r="M9" s="186">
        <v>0</v>
      </c>
      <c r="N9" s="186">
        <v>1</v>
      </c>
      <c r="O9" s="186">
        <v>0</v>
      </c>
      <c r="P9" s="186">
        <v>0</v>
      </c>
      <c r="Q9" s="186">
        <v>0</v>
      </c>
      <c r="R9" s="186">
        <v>0</v>
      </c>
      <c r="S9" s="186">
        <v>0</v>
      </c>
      <c r="T9" s="186">
        <v>0</v>
      </c>
      <c r="U9" s="186">
        <v>0</v>
      </c>
      <c r="V9" s="186">
        <v>0</v>
      </c>
      <c r="W9" s="186">
        <v>0</v>
      </c>
      <c r="X9" s="186">
        <v>0</v>
      </c>
      <c r="Y9" s="186">
        <v>0</v>
      </c>
      <c r="Z9" s="186">
        <v>0</v>
      </c>
      <c r="AA9" s="186">
        <v>0</v>
      </c>
      <c r="AB9" s="186">
        <v>0</v>
      </c>
      <c r="AC9" s="186">
        <v>0</v>
      </c>
      <c r="AD9" s="186">
        <v>0</v>
      </c>
      <c r="AE9" s="186">
        <v>0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L9" s="186">
        <v>0</v>
      </c>
      <c r="AM9" s="186">
        <v>0</v>
      </c>
      <c r="AN9" s="186">
        <v>0</v>
      </c>
      <c r="AO9" s="186">
        <v>0</v>
      </c>
      <c r="AP9" s="186">
        <v>0</v>
      </c>
      <c r="AQ9" s="186">
        <v>0</v>
      </c>
      <c r="AR9" s="186">
        <v>0</v>
      </c>
      <c r="AS9" s="186">
        <v>0</v>
      </c>
      <c r="AT9" s="186">
        <v>0</v>
      </c>
      <c r="AU9" s="186">
        <v>0</v>
      </c>
      <c r="AV9" s="186">
        <v>0</v>
      </c>
      <c r="AW9" s="186">
        <v>0</v>
      </c>
      <c r="AX9" s="186">
        <v>0</v>
      </c>
      <c r="AY9" s="186">
        <v>0</v>
      </c>
      <c r="AZ9" s="186">
        <v>0</v>
      </c>
      <c r="BA9" s="186">
        <v>0</v>
      </c>
      <c r="BB9" s="186">
        <v>0</v>
      </c>
      <c r="BC9" s="191">
        <v>0</v>
      </c>
      <c r="BD9" s="191">
        <v>0</v>
      </c>
      <c r="BE9" s="191">
        <v>0</v>
      </c>
      <c r="BF9" s="191">
        <v>0</v>
      </c>
      <c r="BG9" s="191">
        <v>0</v>
      </c>
      <c r="BH9" s="191">
        <v>0</v>
      </c>
      <c r="BI9" s="191">
        <v>0</v>
      </c>
      <c r="BJ9" s="191">
        <v>0</v>
      </c>
      <c r="BK9" s="191">
        <v>0</v>
      </c>
      <c r="BL9" s="191">
        <v>0</v>
      </c>
      <c r="BM9" s="191">
        <v>0</v>
      </c>
      <c r="BN9" s="191">
        <v>0</v>
      </c>
      <c r="BO9" s="191">
        <v>0</v>
      </c>
      <c r="BP9" s="191">
        <v>0</v>
      </c>
      <c r="BQ9" s="191">
        <v>0</v>
      </c>
      <c r="BR9" s="191">
        <v>0</v>
      </c>
      <c r="BS9" s="191">
        <v>0</v>
      </c>
      <c r="BT9" s="191">
        <v>0</v>
      </c>
      <c r="BU9" s="191">
        <v>0</v>
      </c>
      <c r="BV9" s="191">
        <v>0</v>
      </c>
      <c r="BW9" s="191">
        <v>0</v>
      </c>
      <c r="BX9" s="191">
        <v>0</v>
      </c>
      <c r="BY9" s="191">
        <v>0</v>
      </c>
      <c r="BZ9" s="191">
        <v>0</v>
      </c>
      <c r="CA9" s="191">
        <v>0</v>
      </c>
      <c r="CB9" s="191">
        <v>0</v>
      </c>
      <c r="CC9" s="191">
        <v>0</v>
      </c>
      <c r="CD9" s="191">
        <v>0</v>
      </c>
      <c r="CE9" s="191">
        <v>0</v>
      </c>
      <c r="CF9" s="191">
        <v>0</v>
      </c>
      <c r="CG9" s="191">
        <v>0</v>
      </c>
      <c r="CH9" s="191">
        <v>0</v>
      </c>
      <c r="CI9" s="191">
        <v>0</v>
      </c>
      <c r="CJ9" s="191">
        <v>0</v>
      </c>
      <c r="CK9" s="191">
        <v>0</v>
      </c>
      <c r="CL9" s="191">
        <v>0</v>
      </c>
      <c r="CM9" s="191">
        <v>0</v>
      </c>
      <c r="CN9" s="191">
        <v>0</v>
      </c>
      <c r="CO9" s="191">
        <v>0</v>
      </c>
      <c r="CP9" s="191">
        <v>0</v>
      </c>
      <c r="CQ9" s="191">
        <v>0</v>
      </c>
      <c r="CR9" s="191">
        <v>0</v>
      </c>
      <c r="CS9" s="191">
        <v>0</v>
      </c>
      <c r="CT9" s="191">
        <v>0</v>
      </c>
      <c r="CU9" s="191">
        <v>0</v>
      </c>
      <c r="CV9" s="191">
        <v>0</v>
      </c>
      <c r="CW9" s="191">
        <v>0</v>
      </c>
      <c r="CX9" s="191">
        <v>0</v>
      </c>
      <c r="CY9" s="191">
        <v>0</v>
      </c>
      <c r="CZ9" s="191">
        <v>0</v>
      </c>
      <c r="DA9" s="191">
        <v>0</v>
      </c>
      <c r="DB9" s="191">
        <v>0</v>
      </c>
      <c r="DC9" s="191">
        <v>0</v>
      </c>
      <c r="DD9" s="191">
        <v>0</v>
      </c>
      <c r="DE9" s="191">
        <v>0</v>
      </c>
      <c r="DF9" s="191">
        <v>0</v>
      </c>
      <c r="DG9" s="191">
        <v>0</v>
      </c>
      <c r="DH9" s="191">
        <v>0</v>
      </c>
      <c r="DI9" s="191">
        <v>0</v>
      </c>
      <c r="DJ9" s="191">
        <v>0</v>
      </c>
      <c r="DK9" s="191">
        <v>0</v>
      </c>
      <c r="DL9" s="191">
        <v>0</v>
      </c>
      <c r="DM9" s="191">
        <v>0</v>
      </c>
      <c r="DN9" s="191">
        <v>0</v>
      </c>
      <c r="DO9" s="194">
        <v>0</v>
      </c>
    </row>
    <row r="10" spans="1:119">
      <c r="A10" s="184" t="s">
        <v>40</v>
      </c>
      <c r="B10" s="185" t="s">
        <v>95</v>
      </c>
      <c r="C10" s="186">
        <v>0</v>
      </c>
      <c r="D10" s="186">
        <v>0</v>
      </c>
      <c r="E10" s="186">
        <v>0</v>
      </c>
      <c r="F10" s="186">
        <v>0</v>
      </c>
      <c r="G10" s="186">
        <v>0</v>
      </c>
      <c r="H10" s="186">
        <v>0</v>
      </c>
      <c r="I10" s="186">
        <v>0</v>
      </c>
      <c r="J10" s="186">
        <v>0</v>
      </c>
      <c r="K10" s="186">
        <v>0</v>
      </c>
      <c r="L10" s="186">
        <v>0</v>
      </c>
      <c r="M10" s="186">
        <v>0</v>
      </c>
      <c r="N10" s="186">
        <v>0</v>
      </c>
      <c r="O10" s="186">
        <v>1</v>
      </c>
      <c r="P10" s="186">
        <v>0.958401513473926</v>
      </c>
      <c r="Q10" s="186">
        <v>0</v>
      </c>
      <c r="R10" s="186">
        <v>0</v>
      </c>
      <c r="S10" s="186">
        <v>0</v>
      </c>
      <c r="T10" s="186">
        <v>0</v>
      </c>
      <c r="U10" s="186">
        <v>0</v>
      </c>
      <c r="V10" s="186">
        <v>0</v>
      </c>
      <c r="W10" s="186">
        <v>0</v>
      </c>
      <c r="X10" s="186">
        <v>0</v>
      </c>
      <c r="Y10" s="186">
        <v>0</v>
      </c>
      <c r="Z10" s="186">
        <v>0</v>
      </c>
      <c r="AA10" s="186">
        <v>0</v>
      </c>
      <c r="AB10" s="186">
        <v>0</v>
      </c>
      <c r="AC10" s="186">
        <v>0</v>
      </c>
      <c r="AD10" s="186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0</v>
      </c>
      <c r="AL10" s="186">
        <v>0</v>
      </c>
      <c r="AM10" s="186">
        <v>0</v>
      </c>
      <c r="AN10" s="186">
        <v>0</v>
      </c>
      <c r="AO10" s="186">
        <v>0</v>
      </c>
      <c r="AP10" s="186">
        <v>0</v>
      </c>
      <c r="AQ10" s="186">
        <v>0</v>
      </c>
      <c r="AR10" s="186">
        <v>0</v>
      </c>
      <c r="AS10" s="186">
        <v>0</v>
      </c>
      <c r="AT10" s="186">
        <v>0</v>
      </c>
      <c r="AU10" s="186">
        <v>0</v>
      </c>
      <c r="AV10" s="186">
        <v>0</v>
      </c>
      <c r="AW10" s="186">
        <v>0</v>
      </c>
      <c r="AX10" s="186">
        <v>0</v>
      </c>
      <c r="AY10" s="186">
        <v>0</v>
      </c>
      <c r="AZ10" s="186">
        <v>0</v>
      </c>
      <c r="BA10" s="186">
        <v>0</v>
      </c>
      <c r="BB10" s="186">
        <v>0</v>
      </c>
      <c r="BC10" s="191">
        <v>0</v>
      </c>
      <c r="BD10" s="191">
        <v>0</v>
      </c>
      <c r="BE10" s="191">
        <v>0</v>
      </c>
      <c r="BF10" s="191">
        <v>0</v>
      </c>
      <c r="BG10" s="191">
        <v>0</v>
      </c>
      <c r="BH10" s="191">
        <v>0</v>
      </c>
      <c r="BI10" s="191">
        <v>0</v>
      </c>
      <c r="BJ10" s="191">
        <v>0</v>
      </c>
      <c r="BK10" s="191">
        <v>0</v>
      </c>
      <c r="BL10" s="191">
        <v>0</v>
      </c>
      <c r="BM10" s="191">
        <v>0</v>
      </c>
      <c r="BN10" s="191">
        <v>0</v>
      </c>
      <c r="BO10" s="191">
        <v>0</v>
      </c>
      <c r="BP10" s="191">
        <v>0</v>
      </c>
      <c r="BQ10" s="191">
        <v>0</v>
      </c>
      <c r="BR10" s="191">
        <v>0</v>
      </c>
      <c r="BS10" s="191">
        <v>0</v>
      </c>
      <c r="BT10" s="191">
        <v>0</v>
      </c>
      <c r="BU10" s="191">
        <v>0</v>
      </c>
      <c r="BV10" s="191">
        <v>0</v>
      </c>
      <c r="BW10" s="191">
        <v>0</v>
      </c>
      <c r="BX10" s="191">
        <v>0</v>
      </c>
      <c r="BY10" s="191">
        <v>0</v>
      </c>
      <c r="BZ10" s="191">
        <v>0</v>
      </c>
      <c r="CA10" s="191">
        <v>0</v>
      </c>
      <c r="CB10" s="191">
        <v>0</v>
      </c>
      <c r="CC10" s="191">
        <v>0</v>
      </c>
      <c r="CD10" s="191">
        <v>0</v>
      </c>
      <c r="CE10" s="191">
        <v>0</v>
      </c>
      <c r="CF10" s="191">
        <v>0</v>
      </c>
      <c r="CG10" s="191">
        <v>0</v>
      </c>
      <c r="CH10" s="191">
        <v>0</v>
      </c>
      <c r="CI10" s="191">
        <v>0</v>
      </c>
      <c r="CJ10" s="191">
        <v>0</v>
      </c>
      <c r="CK10" s="191">
        <v>0</v>
      </c>
      <c r="CL10" s="191">
        <v>0</v>
      </c>
      <c r="CM10" s="191">
        <v>0</v>
      </c>
      <c r="CN10" s="191">
        <v>0</v>
      </c>
      <c r="CO10" s="191">
        <v>0</v>
      </c>
      <c r="CP10" s="191">
        <v>0</v>
      </c>
      <c r="CQ10" s="191">
        <v>0</v>
      </c>
      <c r="CR10" s="191">
        <v>0</v>
      </c>
      <c r="CS10" s="191">
        <v>0</v>
      </c>
      <c r="CT10" s="191">
        <v>0</v>
      </c>
      <c r="CU10" s="191">
        <v>0</v>
      </c>
      <c r="CV10" s="191">
        <v>0</v>
      </c>
      <c r="CW10" s="191">
        <v>0</v>
      </c>
      <c r="CX10" s="191">
        <v>0</v>
      </c>
      <c r="CY10" s="191">
        <v>0</v>
      </c>
      <c r="CZ10" s="191">
        <v>0</v>
      </c>
      <c r="DA10" s="191">
        <v>0</v>
      </c>
      <c r="DB10" s="191">
        <v>0</v>
      </c>
      <c r="DC10" s="191">
        <v>0</v>
      </c>
      <c r="DD10" s="191">
        <v>0</v>
      </c>
      <c r="DE10" s="191">
        <v>0</v>
      </c>
      <c r="DF10" s="191">
        <v>0</v>
      </c>
      <c r="DG10" s="191">
        <v>0</v>
      </c>
      <c r="DH10" s="191">
        <v>0</v>
      </c>
      <c r="DI10" s="191">
        <v>0</v>
      </c>
      <c r="DJ10" s="191">
        <v>0</v>
      </c>
      <c r="DK10" s="191">
        <v>0</v>
      </c>
      <c r="DL10" s="191">
        <v>0</v>
      </c>
      <c r="DM10" s="191">
        <v>0</v>
      </c>
      <c r="DN10" s="191">
        <v>0</v>
      </c>
      <c r="DO10" s="194">
        <v>0</v>
      </c>
    </row>
    <row r="11" spans="1:119">
      <c r="A11" s="184" t="s">
        <v>41</v>
      </c>
      <c r="B11" s="185" t="s">
        <v>96</v>
      </c>
      <c r="C11" s="186">
        <v>0</v>
      </c>
      <c r="D11" s="186">
        <v>0</v>
      </c>
      <c r="E11" s="186">
        <v>0</v>
      </c>
      <c r="F11" s="186">
        <v>0</v>
      </c>
      <c r="G11" s="186">
        <v>0</v>
      </c>
      <c r="H11" s="186">
        <v>0</v>
      </c>
      <c r="I11" s="186">
        <v>0</v>
      </c>
      <c r="J11" s="186">
        <v>0</v>
      </c>
      <c r="K11" s="186">
        <v>0</v>
      </c>
      <c r="L11" s="186">
        <v>0</v>
      </c>
      <c r="M11" s="186">
        <v>0</v>
      </c>
      <c r="N11" s="186">
        <v>0</v>
      </c>
      <c r="O11" s="186">
        <v>0</v>
      </c>
      <c r="P11" s="186">
        <v>0</v>
      </c>
      <c r="Q11" s="186">
        <v>0</v>
      </c>
      <c r="R11" s="186">
        <v>0</v>
      </c>
      <c r="S11" s="186">
        <v>0.983673393660986</v>
      </c>
      <c r="T11" s="186">
        <v>0.999075467710719</v>
      </c>
      <c r="U11" s="186">
        <v>1</v>
      </c>
      <c r="V11" s="186">
        <v>0.970695439832447</v>
      </c>
      <c r="W11" s="186">
        <v>0</v>
      </c>
      <c r="X11" s="186">
        <v>0</v>
      </c>
      <c r="Y11" s="186">
        <v>0</v>
      </c>
      <c r="Z11" s="186">
        <v>0</v>
      </c>
      <c r="AA11" s="186">
        <v>0</v>
      </c>
      <c r="AB11" s="186">
        <v>0</v>
      </c>
      <c r="AC11" s="186">
        <v>0</v>
      </c>
      <c r="AD11" s="186">
        <v>0</v>
      </c>
      <c r="AE11" s="186">
        <v>0</v>
      </c>
      <c r="AF11" s="186">
        <v>0</v>
      </c>
      <c r="AG11" s="186">
        <v>0</v>
      </c>
      <c r="AH11" s="186">
        <v>0</v>
      </c>
      <c r="AI11" s="186">
        <v>0</v>
      </c>
      <c r="AJ11" s="186">
        <v>0</v>
      </c>
      <c r="AK11" s="186">
        <v>0</v>
      </c>
      <c r="AL11" s="186">
        <v>0</v>
      </c>
      <c r="AM11" s="186">
        <v>0</v>
      </c>
      <c r="AN11" s="186">
        <v>0</v>
      </c>
      <c r="AO11" s="186">
        <v>0</v>
      </c>
      <c r="AP11" s="186">
        <v>0</v>
      </c>
      <c r="AQ11" s="186">
        <v>0</v>
      </c>
      <c r="AR11" s="186">
        <v>0</v>
      </c>
      <c r="AS11" s="186">
        <v>0</v>
      </c>
      <c r="AT11" s="186">
        <v>0</v>
      </c>
      <c r="AU11" s="186">
        <v>0</v>
      </c>
      <c r="AV11" s="186">
        <v>0</v>
      </c>
      <c r="AW11" s="186">
        <v>0</v>
      </c>
      <c r="AX11" s="186">
        <v>0</v>
      </c>
      <c r="AY11" s="186">
        <v>0</v>
      </c>
      <c r="AZ11" s="186">
        <v>0</v>
      </c>
      <c r="BA11" s="186">
        <v>0</v>
      </c>
      <c r="BB11" s="186">
        <v>0</v>
      </c>
      <c r="BC11" s="191">
        <v>0</v>
      </c>
      <c r="BD11" s="191">
        <v>0</v>
      </c>
      <c r="BE11" s="191">
        <v>0</v>
      </c>
      <c r="BF11" s="191">
        <v>0</v>
      </c>
      <c r="BG11" s="191">
        <v>0</v>
      </c>
      <c r="BH11" s="191">
        <v>0</v>
      </c>
      <c r="BI11" s="191">
        <v>0</v>
      </c>
      <c r="BJ11" s="191">
        <v>0</v>
      </c>
      <c r="BK11" s="191">
        <v>0</v>
      </c>
      <c r="BL11" s="191">
        <v>0</v>
      </c>
      <c r="BM11" s="191">
        <v>0</v>
      </c>
      <c r="BN11" s="191">
        <v>0</v>
      </c>
      <c r="BO11" s="191">
        <v>0</v>
      </c>
      <c r="BP11" s="191">
        <v>0</v>
      </c>
      <c r="BQ11" s="191">
        <v>0</v>
      </c>
      <c r="BR11" s="191">
        <v>0</v>
      </c>
      <c r="BS11" s="191">
        <v>0</v>
      </c>
      <c r="BT11" s="191">
        <v>0</v>
      </c>
      <c r="BU11" s="191">
        <v>0</v>
      </c>
      <c r="BV11" s="191">
        <v>0</v>
      </c>
      <c r="BW11" s="191">
        <v>0</v>
      </c>
      <c r="BX11" s="191">
        <v>0</v>
      </c>
      <c r="BY11" s="191">
        <v>0</v>
      </c>
      <c r="BZ11" s="191">
        <v>0</v>
      </c>
      <c r="CA11" s="191">
        <v>0</v>
      </c>
      <c r="CB11" s="191">
        <v>0</v>
      </c>
      <c r="CC11" s="191">
        <v>0</v>
      </c>
      <c r="CD11" s="191">
        <v>0</v>
      </c>
      <c r="CE11" s="191">
        <v>0</v>
      </c>
      <c r="CF11" s="191">
        <v>0</v>
      </c>
      <c r="CG11" s="191">
        <v>0</v>
      </c>
      <c r="CH11" s="191">
        <v>0</v>
      </c>
      <c r="CI11" s="191">
        <v>0.00302423779104487</v>
      </c>
      <c r="CJ11" s="191">
        <v>0</v>
      </c>
      <c r="CK11" s="191">
        <v>0</v>
      </c>
      <c r="CL11" s="191">
        <v>0</v>
      </c>
      <c r="CM11" s="191">
        <v>0</v>
      </c>
      <c r="CN11" s="191">
        <v>0</v>
      </c>
      <c r="CO11" s="191">
        <v>0</v>
      </c>
      <c r="CP11" s="191">
        <v>0</v>
      </c>
      <c r="CQ11" s="191">
        <v>0</v>
      </c>
      <c r="CR11" s="191">
        <v>0</v>
      </c>
      <c r="CS11" s="191">
        <v>0</v>
      </c>
      <c r="CT11" s="191">
        <v>0</v>
      </c>
      <c r="CU11" s="191">
        <v>0</v>
      </c>
      <c r="CV11" s="191">
        <v>0</v>
      </c>
      <c r="CW11" s="191">
        <v>0.000483073242652474</v>
      </c>
      <c r="CX11" s="191">
        <v>0</v>
      </c>
      <c r="CY11" s="191">
        <v>0</v>
      </c>
      <c r="CZ11" s="191">
        <v>0</v>
      </c>
      <c r="DA11" s="191">
        <v>0</v>
      </c>
      <c r="DB11" s="191">
        <v>0</v>
      </c>
      <c r="DC11" s="191">
        <v>0</v>
      </c>
      <c r="DD11" s="191">
        <v>0</v>
      </c>
      <c r="DE11" s="191">
        <v>0</v>
      </c>
      <c r="DF11" s="191">
        <v>0</v>
      </c>
      <c r="DG11" s="191">
        <v>0</v>
      </c>
      <c r="DH11" s="191">
        <v>0</v>
      </c>
      <c r="DI11" s="191">
        <v>0</v>
      </c>
      <c r="DJ11" s="191">
        <v>0</v>
      </c>
      <c r="DK11" s="191">
        <v>0</v>
      </c>
      <c r="DL11" s="191">
        <v>0</v>
      </c>
      <c r="DM11" s="191">
        <v>0</v>
      </c>
      <c r="DN11" s="191">
        <v>0</v>
      </c>
      <c r="DO11" s="194">
        <v>0</v>
      </c>
    </row>
    <row r="12" spans="1:119">
      <c r="A12" s="184" t="s">
        <v>42</v>
      </c>
      <c r="B12" s="185" t="s">
        <v>97</v>
      </c>
      <c r="C12" s="186">
        <v>0</v>
      </c>
      <c r="D12" s="186">
        <v>0</v>
      </c>
      <c r="E12" s="186">
        <v>0</v>
      </c>
      <c r="F12" s="186">
        <v>0</v>
      </c>
      <c r="G12" s="186">
        <v>0</v>
      </c>
      <c r="H12" s="186">
        <v>0</v>
      </c>
      <c r="I12" s="186">
        <v>0</v>
      </c>
      <c r="J12" s="186">
        <v>0</v>
      </c>
      <c r="K12" s="186">
        <v>0</v>
      </c>
      <c r="L12" s="186">
        <v>0</v>
      </c>
      <c r="M12" s="186">
        <v>0</v>
      </c>
      <c r="N12" s="186">
        <v>0</v>
      </c>
      <c r="O12" s="186">
        <v>0</v>
      </c>
      <c r="P12" s="186">
        <v>0</v>
      </c>
      <c r="Q12" s="186">
        <v>0</v>
      </c>
      <c r="R12" s="186">
        <v>0</v>
      </c>
      <c r="S12" s="186">
        <v>0</v>
      </c>
      <c r="T12" s="186">
        <v>0</v>
      </c>
      <c r="U12" s="186">
        <v>0</v>
      </c>
      <c r="V12" s="186">
        <v>0</v>
      </c>
      <c r="W12" s="186">
        <v>0.999996653999769</v>
      </c>
      <c r="X12" s="186">
        <v>0.909115677002549</v>
      </c>
      <c r="Y12" s="186">
        <v>0.998470852432178</v>
      </c>
      <c r="Z12" s="186">
        <v>1</v>
      </c>
      <c r="AA12" s="186">
        <v>0.901381405736702</v>
      </c>
      <c r="AB12" s="186">
        <v>0.999932474864719</v>
      </c>
      <c r="AC12" s="186">
        <v>0.783223842945553</v>
      </c>
      <c r="AD12" s="186">
        <v>0.924023970360074</v>
      </c>
      <c r="AE12" s="186">
        <v>0</v>
      </c>
      <c r="AF12" s="186">
        <v>0</v>
      </c>
      <c r="AG12" s="186">
        <v>0</v>
      </c>
      <c r="AH12" s="186">
        <v>0</v>
      </c>
      <c r="AI12" s="186">
        <v>0</v>
      </c>
      <c r="AJ12" s="186">
        <v>0</v>
      </c>
      <c r="AK12" s="186">
        <v>0</v>
      </c>
      <c r="AL12" s="186">
        <v>0</v>
      </c>
      <c r="AM12" s="186">
        <v>0</v>
      </c>
      <c r="AN12" s="186">
        <v>0</v>
      </c>
      <c r="AO12" s="186">
        <v>0</v>
      </c>
      <c r="AP12" s="186">
        <v>0</v>
      </c>
      <c r="AQ12" s="186">
        <v>0</v>
      </c>
      <c r="AR12" s="186">
        <v>0</v>
      </c>
      <c r="AS12" s="186">
        <v>0</v>
      </c>
      <c r="AT12" s="186">
        <v>0</v>
      </c>
      <c r="AU12" s="186">
        <v>0</v>
      </c>
      <c r="AV12" s="186">
        <v>0</v>
      </c>
      <c r="AW12" s="186">
        <v>0</v>
      </c>
      <c r="AX12" s="186">
        <v>0</v>
      </c>
      <c r="AY12" s="186">
        <v>0</v>
      </c>
      <c r="AZ12" s="186">
        <v>0</v>
      </c>
      <c r="BA12" s="186">
        <v>0</v>
      </c>
      <c r="BB12" s="186">
        <v>0</v>
      </c>
      <c r="BC12" s="191">
        <v>0</v>
      </c>
      <c r="BD12" s="191">
        <v>0</v>
      </c>
      <c r="BE12" s="191">
        <v>0</v>
      </c>
      <c r="BF12" s="191">
        <v>0</v>
      </c>
      <c r="BG12" s="191">
        <v>0</v>
      </c>
      <c r="BH12" s="191">
        <v>0</v>
      </c>
      <c r="BI12" s="191">
        <v>0</v>
      </c>
      <c r="BJ12" s="191">
        <v>0</v>
      </c>
      <c r="BK12" s="191">
        <v>0</v>
      </c>
      <c r="BL12" s="191">
        <v>0</v>
      </c>
      <c r="BM12" s="191">
        <v>0</v>
      </c>
      <c r="BN12" s="191">
        <v>0</v>
      </c>
      <c r="BO12" s="191">
        <v>0</v>
      </c>
      <c r="BP12" s="191">
        <v>0</v>
      </c>
      <c r="BQ12" s="191">
        <v>0</v>
      </c>
      <c r="BR12" s="191">
        <v>0</v>
      </c>
      <c r="BS12" s="191">
        <v>0</v>
      </c>
      <c r="BT12" s="191">
        <v>0</v>
      </c>
      <c r="BU12" s="191">
        <v>0</v>
      </c>
      <c r="BV12" s="191">
        <v>0</v>
      </c>
      <c r="BW12" s="191">
        <v>0</v>
      </c>
      <c r="BX12" s="191">
        <v>0</v>
      </c>
      <c r="BY12" s="191">
        <v>0</v>
      </c>
      <c r="BZ12" s="191">
        <v>0</v>
      </c>
      <c r="CA12" s="191">
        <v>0</v>
      </c>
      <c r="CB12" s="191">
        <v>0</v>
      </c>
      <c r="CC12" s="191">
        <v>0</v>
      </c>
      <c r="CD12" s="191">
        <v>0</v>
      </c>
      <c r="CE12" s="191">
        <v>0</v>
      </c>
      <c r="CF12" s="191">
        <v>0</v>
      </c>
      <c r="CG12" s="191">
        <v>0</v>
      </c>
      <c r="CH12" s="191">
        <v>0</v>
      </c>
      <c r="CI12" s="191">
        <v>0.00317275163156177</v>
      </c>
      <c r="CJ12" s="191">
        <v>0</v>
      </c>
      <c r="CK12" s="191">
        <v>0</v>
      </c>
      <c r="CL12" s="191">
        <v>0</v>
      </c>
      <c r="CM12" s="191">
        <v>0</v>
      </c>
      <c r="CN12" s="191">
        <v>0</v>
      </c>
      <c r="CO12" s="191">
        <v>0</v>
      </c>
      <c r="CP12" s="191">
        <v>0</v>
      </c>
      <c r="CQ12" s="191">
        <v>0</v>
      </c>
      <c r="CR12" s="191">
        <v>0</v>
      </c>
      <c r="CS12" s="191">
        <v>0</v>
      </c>
      <c r="CT12" s="191">
        <v>0</v>
      </c>
      <c r="CU12" s="191">
        <v>0</v>
      </c>
      <c r="CV12" s="191">
        <v>0</v>
      </c>
      <c r="CW12" s="191">
        <v>0.000676925659142171</v>
      </c>
      <c r="CX12" s="191">
        <v>0</v>
      </c>
      <c r="CY12" s="191">
        <v>0</v>
      </c>
      <c r="CZ12" s="191">
        <v>0</v>
      </c>
      <c r="DA12" s="191">
        <v>0</v>
      </c>
      <c r="DB12" s="191">
        <v>0</v>
      </c>
      <c r="DC12" s="191">
        <v>0</v>
      </c>
      <c r="DD12" s="191">
        <v>0</v>
      </c>
      <c r="DE12" s="191">
        <v>0</v>
      </c>
      <c r="DF12" s="191">
        <v>0</v>
      </c>
      <c r="DG12" s="191">
        <v>0</v>
      </c>
      <c r="DH12" s="191">
        <v>0</v>
      </c>
      <c r="DI12" s="191">
        <v>0</v>
      </c>
      <c r="DJ12" s="191">
        <v>0</v>
      </c>
      <c r="DK12" s="191">
        <v>0</v>
      </c>
      <c r="DL12" s="191">
        <v>0</v>
      </c>
      <c r="DM12" s="191">
        <v>0</v>
      </c>
      <c r="DN12" s="191">
        <v>0</v>
      </c>
      <c r="DO12" s="194">
        <v>0</v>
      </c>
    </row>
    <row r="13" spans="1:119">
      <c r="A13" s="184" t="s">
        <v>43</v>
      </c>
      <c r="B13" s="185" t="s">
        <v>98</v>
      </c>
      <c r="C13" s="186">
        <v>0</v>
      </c>
      <c r="D13" s="186">
        <v>0</v>
      </c>
      <c r="E13" s="186">
        <v>0</v>
      </c>
      <c r="F13" s="186">
        <v>0</v>
      </c>
      <c r="G13" s="186">
        <v>0</v>
      </c>
      <c r="H13" s="186">
        <v>0</v>
      </c>
      <c r="I13" s="186">
        <v>0</v>
      </c>
      <c r="J13" s="186">
        <v>0</v>
      </c>
      <c r="K13" s="186">
        <v>0</v>
      </c>
      <c r="L13" s="186">
        <v>0</v>
      </c>
      <c r="M13" s="186">
        <v>0</v>
      </c>
      <c r="N13" s="186">
        <v>0</v>
      </c>
      <c r="O13" s="186">
        <v>0</v>
      </c>
      <c r="P13" s="186">
        <v>0</v>
      </c>
      <c r="Q13" s="186">
        <v>0</v>
      </c>
      <c r="R13" s="186">
        <v>0</v>
      </c>
      <c r="S13" s="186">
        <v>0</v>
      </c>
      <c r="T13" s="186">
        <v>0</v>
      </c>
      <c r="U13" s="186">
        <v>0</v>
      </c>
      <c r="V13" s="186">
        <v>0</v>
      </c>
      <c r="W13" s="186">
        <v>0</v>
      </c>
      <c r="X13" s="186">
        <v>0</v>
      </c>
      <c r="Y13" s="186">
        <v>0</v>
      </c>
      <c r="Z13" s="186">
        <v>0</v>
      </c>
      <c r="AA13" s="186">
        <v>0</v>
      </c>
      <c r="AB13" s="186">
        <v>0</v>
      </c>
      <c r="AC13" s="186">
        <v>0</v>
      </c>
      <c r="AD13" s="186">
        <v>0</v>
      </c>
      <c r="AE13" s="186">
        <v>0.989525740376995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L13" s="186">
        <v>0</v>
      </c>
      <c r="AM13" s="186">
        <v>0</v>
      </c>
      <c r="AN13" s="186">
        <v>0</v>
      </c>
      <c r="AO13" s="186">
        <v>0</v>
      </c>
      <c r="AP13" s="186">
        <v>0</v>
      </c>
      <c r="AQ13" s="186">
        <v>0</v>
      </c>
      <c r="AR13" s="186">
        <v>0</v>
      </c>
      <c r="AS13" s="186">
        <v>0</v>
      </c>
      <c r="AT13" s="186">
        <v>0</v>
      </c>
      <c r="AU13" s="186">
        <v>0</v>
      </c>
      <c r="AV13" s="186">
        <v>0</v>
      </c>
      <c r="AW13" s="186">
        <v>0</v>
      </c>
      <c r="AX13" s="186">
        <v>0</v>
      </c>
      <c r="AY13" s="186">
        <v>0</v>
      </c>
      <c r="AZ13" s="186">
        <v>0</v>
      </c>
      <c r="BA13" s="186">
        <v>0</v>
      </c>
      <c r="BB13" s="186">
        <v>0</v>
      </c>
      <c r="BC13" s="191">
        <v>0</v>
      </c>
      <c r="BD13" s="191">
        <v>0</v>
      </c>
      <c r="BE13" s="191">
        <v>0</v>
      </c>
      <c r="BF13" s="191">
        <v>0</v>
      </c>
      <c r="BG13" s="191">
        <v>0</v>
      </c>
      <c r="BH13" s="191">
        <v>0</v>
      </c>
      <c r="BI13" s="191">
        <v>0</v>
      </c>
      <c r="BJ13" s="191">
        <v>0</v>
      </c>
      <c r="BK13" s="191">
        <v>0</v>
      </c>
      <c r="BL13" s="191">
        <v>0</v>
      </c>
      <c r="BM13" s="191">
        <v>0</v>
      </c>
      <c r="BN13" s="191">
        <v>0</v>
      </c>
      <c r="BO13" s="191">
        <v>0</v>
      </c>
      <c r="BP13" s="191">
        <v>0</v>
      </c>
      <c r="BQ13" s="191">
        <v>0</v>
      </c>
      <c r="BR13" s="191">
        <v>0</v>
      </c>
      <c r="BS13" s="191">
        <v>0</v>
      </c>
      <c r="BT13" s="191">
        <v>0</v>
      </c>
      <c r="BU13" s="191">
        <v>0</v>
      </c>
      <c r="BV13" s="191">
        <v>0.000363809184466707</v>
      </c>
      <c r="BW13" s="191">
        <v>0</v>
      </c>
      <c r="BX13" s="191">
        <v>0</v>
      </c>
      <c r="BY13" s="191">
        <v>0</v>
      </c>
      <c r="BZ13" s="191">
        <v>0</v>
      </c>
      <c r="CA13" s="191">
        <v>0</v>
      </c>
      <c r="CB13" s="191">
        <v>0</v>
      </c>
      <c r="CC13" s="191">
        <v>0</v>
      </c>
      <c r="CD13" s="191">
        <v>0</v>
      </c>
      <c r="CE13" s="191">
        <v>0</v>
      </c>
      <c r="CF13" s="191">
        <v>0</v>
      </c>
      <c r="CG13" s="191">
        <v>0</v>
      </c>
      <c r="CH13" s="191">
        <v>0</v>
      </c>
      <c r="CI13" s="191">
        <v>0.000104230260061449</v>
      </c>
      <c r="CJ13" s="191">
        <v>0</v>
      </c>
      <c r="CK13" s="191">
        <v>0</v>
      </c>
      <c r="CL13" s="191">
        <v>0</v>
      </c>
      <c r="CM13" s="191">
        <v>0</v>
      </c>
      <c r="CN13" s="191">
        <v>0</v>
      </c>
      <c r="CO13" s="191">
        <v>0</v>
      </c>
      <c r="CP13" s="191">
        <v>0</v>
      </c>
      <c r="CQ13" s="191">
        <v>0</v>
      </c>
      <c r="CR13" s="191">
        <v>0</v>
      </c>
      <c r="CS13" s="191">
        <v>0</v>
      </c>
      <c r="CT13" s="191">
        <v>0</v>
      </c>
      <c r="CU13" s="191">
        <v>0</v>
      </c>
      <c r="CV13" s="191">
        <v>0</v>
      </c>
      <c r="CW13" s="191">
        <v>0</v>
      </c>
      <c r="CX13" s="191">
        <v>0</v>
      </c>
      <c r="CY13" s="191">
        <v>0</v>
      </c>
      <c r="CZ13" s="191">
        <v>0</v>
      </c>
      <c r="DA13" s="191">
        <v>0</v>
      </c>
      <c r="DB13" s="191">
        <v>0</v>
      </c>
      <c r="DC13" s="191">
        <v>0</v>
      </c>
      <c r="DD13" s="191">
        <v>0</v>
      </c>
      <c r="DE13" s="191">
        <v>0</v>
      </c>
      <c r="DF13" s="191">
        <v>0</v>
      </c>
      <c r="DG13" s="191">
        <v>0</v>
      </c>
      <c r="DH13" s="191">
        <v>0</v>
      </c>
      <c r="DI13" s="191">
        <v>0</v>
      </c>
      <c r="DJ13" s="191">
        <v>0</v>
      </c>
      <c r="DK13" s="191">
        <v>0</v>
      </c>
      <c r="DL13" s="191">
        <v>0</v>
      </c>
      <c r="DM13" s="191">
        <v>0</v>
      </c>
      <c r="DN13" s="191">
        <v>0</v>
      </c>
      <c r="DO13" s="194">
        <v>0</v>
      </c>
    </row>
    <row r="14" spans="1:119">
      <c r="A14" s="184" t="s">
        <v>44</v>
      </c>
      <c r="B14" s="185" t="s">
        <v>99</v>
      </c>
      <c r="C14" s="186">
        <v>0</v>
      </c>
      <c r="D14" s="186">
        <v>0</v>
      </c>
      <c r="E14" s="186">
        <v>0</v>
      </c>
      <c r="F14" s="186">
        <v>0</v>
      </c>
      <c r="G14" s="186">
        <v>0</v>
      </c>
      <c r="H14" s="186">
        <v>0</v>
      </c>
      <c r="I14" s="186">
        <v>0</v>
      </c>
      <c r="J14" s="186">
        <v>0</v>
      </c>
      <c r="K14" s="186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186">
        <v>0</v>
      </c>
      <c r="Y14" s="186">
        <v>0</v>
      </c>
      <c r="Z14" s="186">
        <v>0</v>
      </c>
      <c r="AA14" s="186">
        <v>0</v>
      </c>
      <c r="AB14" s="186">
        <v>0</v>
      </c>
      <c r="AC14" s="186">
        <v>0</v>
      </c>
      <c r="AD14" s="186">
        <v>0</v>
      </c>
      <c r="AE14" s="186">
        <v>0</v>
      </c>
      <c r="AF14" s="186">
        <v>0.999051582514869</v>
      </c>
      <c r="AG14" s="186">
        <v>0</v>
      </c>
      <c r="AH14" s="186">
        <v>0</v>
      </c>
      <c r="AI14" s="186">
        <v>0</v>
      </c>
      <c r="AJ14" s="186">
        <v>0</v>
      </c>
      <c r="AK14" s="186">
        <v>0</v>
      </c>
      <c r="AL14" s="186">
        <v>0</v>
      </c>
      <c r="AM14" s="186">
        <v>0</v>
      </c>
      <c r="AN14" s="186">
        <v>0</v>
      </c>
      <c r="AO14" s="186">
        <v>0</v>
      </c>
      <c r="AP14" s="186">
        <v>0</v>
      </c>
      <c r="AQ14" s="186">
        <v>0</v>
      </c>
      <c r="AR14" s="186">
        <v>0</v>
      </c>
      <c r="AS14" s="186">
        <v>0</v>
      </c>
      <c r="AT14" s="186">
        <v>0</v>
      </c>
      <c r="AU14" s="186">
        <v>0</v>
      </c>
      <c r="AV14" s="186">
        <v>0</v>
      </c>
      <c r="AW14" s="186">
        <v>0</v>
      </c>
      <c r="AX14" s="186">
        <v>0</v>
      </c>
      <c r="AY14" s="186">
        <v>0</v>
      </c>
      <c r="AZ14" s="186">
        <v>0</v>
      </c>
      <c r="BA14" s="186">
        <v>0</v>
      </c>
      <c r="BB14" s="186">
        <v>0</v>
      </c>
      <c r="BC14" s="191">
        <v>0</v>
      </c>
      <c r="BD14" s="191">
        <v>0</v>
      </c>
      <c r="BE14" s="191">
        <v>0</v>
      </c>
      <c r="BF14" s="191">
        <v>0</v>
      </c>
      <c r="BG14" s="191">
        <v>0</v>
      </c>
      <c r="BH14" s="191">
        <v>0</v>
      </c>
      <c r="BI14" s="191">
        <v>0</v>
      </c>
      <c r="BJ14" s="191">
        <v>0</v>
      </c>
      <c r="BK14" s="191">
        <v>0</v>
      </c>
      <c r="BL14" s="191">
        <v>0</v>
      </c>
      <c r="BM14" s="191">
        <v>0</v>
      </c>
      <c r="BN14" s="191">
        <v>0</v>
      </c>
      <c r="BO14" s="191">
        <v>0</v>
      </c>
      <c r="BP14" s="191">
        <v>0</v>
      </c>
      <c r="BQ14" s="191">
        <v>0</v>
      </c>
      <c r="BR14" s="191">
        <v>0</v>
      </c>
      <c r="BS14" s="191">
        <v>0</v>
      </c>
      <c r="BT14" s="191">
        <v>0</v>
      </c>
      <c r="BU14" s="191">
        <v>0</v>
      </c>
      <c r="BV14" s="191">
        <v>0.000188855391587138</v>
      </c>
      <c r="BW14" s="191">
        <v>0</v>
      </c>
      <c r="BX14" s="191">
        <v>0</v>
      </c>
      <c r="BY14" s="191">
        <v>0</v>
      </c>
      <c r="BZ14" s="191">
        <v>0</v>
      </c>
      <c r="CA14" s="191">
        <v>0</v>
      </c>
      <c r="CB14" s="191">
        <v>0</v>
      </c>
      <c r="CC14" s="191">
        <v>0</v>
      </c>
      <c r="CD14" s="191">
        <v>0</v>
      </c>
      <c r="CE14" s="191">
        <v>0</v>
      </c>
      <c r="CF14" s="191">
        <v>0</v>
      </c>
      <c r="CG14" s="191">
        <v>0</v>
      </c>
      <c r="CH14" s="191">
        <v>0</v>
      </c>
      <c r="CI14" s="191">
        <v>0.000547905528252003</v>
      </c>
      <c r="CJ14" s="191">
        <v>0</v>
      </c>
      <c r="CK14" s="191">
        <v>0</v>
      </c>
      <c r="CL14" s="191">
        <v>0</v>
      </c>
      <c r="CM14" s="191">
        <v>0</v>
      </c>
      <c r="CN14" s="191">
        <v>0</v>
      </c>
      <c r="CO14" s="191">
        <v>0</v>
      </c>
      <c r="CP14" s="191">
        <v>0</v>
      </c>
      <c r="CQ14" s="191">
        <v>0</v>
      </c>
      <c r="CR14" s="191">
        <v>0</v>
      </c>
      <c r="CS14" s="191">
        <v>0</v>
      </c>
      <c r="CT14" s="191">
        <v>0</v>
      </c>
      <c r="CU14" s="191">
        <v>0</v>
      </c>
      <c r="CV14" s="191">
        <v>0</v>
      </c>
      <c r="CW14" s="191">
        <v>0.000400153273495115</v>
      </c>
      <c r="CX14" s="191">
        <v>0</v>
      </c>
      <c r="CY14" s="191">
        <v>0</v>
      </c>
      <c r="CZ14" s="191">
        <v>0</v>
      </c>
      <c r="DA14" s="191">
        <v>0</v>
      </c>
      <c r="DB14" s="191">
        <v>0</v>
      </c>
      <c r="DC14" s="191">
        <v>0</v>
      </c>
      <c r="DD14" s="191">
        <v>0</v>
      </c>
      <c r="DE14" s="191">
        <v>0</v>
      </c>
      <c r="DF14" s="191">
        <v>0</v>
      </c>
      <c r="DG14" s="191">
        <v>0</v>
      </c>
      <c r="DH14" s="191">
        <v>0</v>
      </c>
      <c r="DI14" s="191">
        <v>0</v>
      </c>
      <c r="DJ14" s="191">
        <v>0</v>
      </c>
      <c r="DK14" s="191">
        <v>0</v>
      </c>
      <c r="DL14" s="191">
        <v>0</v>
      </c>
      <c r="DM14" s="191">
        <v>0</v>
      </c>
      <c r="DN14" s="191">
        <v>0</v>
      </c>
      <c r="DO14" s="194">
        <v>0</v>
      </c>
    </row>
    <row r="15" spans="1:119">
      <c r="A15" s="184" t="s">
        <v>45</v>
      </c>
      <c r="B15" s="185" t="s">
        <v>100</v>
      </c>
      <c r="C15" s="186">
        <v>0</v>
      </c>
      <c r="D15" s="186">
        <v>0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0</v>
      </c>
      <c r="O15" s="186">
        <v>0</v>
      </c>
      <c r="P15" s="186">
        <v>0</v>
      </c>
      <c r="Q15" s="186">
        <v>0</v>
      </c>
      <c r="R15" s="186">
        <v>0</v>
      </c>
      <c r="S15" s="186">
        <v>0</v>
      </c>
      <c r="T15" s="186">
        <v>0</v>
      </c>
      <c r="U15" s="186">
        <v>0</v>
      </c>
      <c r="V15" s="186">
        <v>0</v>
      </c>
      <c r="W15" s="186">
        <v>0</v>
      </c>
      <c r="X15" s="186">
        <v>0</v>
      </c>
      <c r="Y15" s="186">
        <v>0</v>
      </c>
      <c r="Z15" s="186">
        <v>0</v>
      </c>
      <c r="AA15" s="186">
        <v>0</v>
      </c>
      <c r="AB15" s="186">
        <v>0</v>
      </c>
      <c r="AC15" s="186">
        <v>0</v>
      </c>
      <c r="AD15" s="186">
        <v>0</v>
      </c>
      <c r="AE15" s="186">
        <v>0</v>
      </c>
      <c r="AF15" s="186">
        <v>0</v>
      </c>
      <c r="AG15" s="186">
        <v>0.999999967052518</v>
      </c>
      <c r="AH15" s="186">
        <v>0</v>
      </c>
      <c r="AI15" s="186">
        <v>0</v>
      </c>
      <c r="AJ15" s="186">
        <v>0</v>
      </c>
      <c r="AK15" s="186">
        <v>0</v>
      </c>
      <c r="AL15" s="186">
        <v>0</v>
      </c>
      <c r="AM15" s="186">
        <v>0</v>
      </c>
      <c r="AN15" s="186">
        <v>0</v>
      </c>
      <c r="AO15" s="186">
        <v>0</v>
      </c>
      <c r="AP15" s="186">
        <v>0</v>
      </c>
      <c r="AQ15" s="186">
        <v>0</v>
      </c>
      <c r="AR15" s="186">
        <v>0</v>
      </c>
      <c r="AS15" s="186">
        <v>0</v>
      </c>
      <c r="AT15" s="186">
        <v>0</v>
      </c>
      <c r="AU15" s="186">
        <v>0</v>
      </c>
      <c r="AV15" s="186">
        <v>0</v>
      </c>
      <c r="AW15" s="186">
        <v>0</v>
      </c>
      <c r="AX15" s="186">
        <v>0</v>
      </c>
      <c r="AY15" s="186">
        <v>0</v>
      </c>
      <c r="AZ15" s="186">
        <v>0</v>
      </c>
      <c r="BA15" s="186">
        <v>0</v>
      </c>
      <c r="BB15" s="186">
        <v>0</v>
      </c>
      <c r="BC15" s="191">
        <v>0</v>
      </c>
      <c r="BD15" s="191">
        <v>0</v>
      </c>
      <c r="BE15" s="191">
        <v>0</v>
      </c>
      <c r="BF15" s="191">
        <v>0</v>
      </c>
      <c r="BG15" s="191">
        <v>0</v>
      </c>
      <c r="BH15" s="191">
        <v>0</v>
      </c>
      <c r="BI15" s="191">
        <v>0</v>
      </c>
      <c r="BJ15" s="191">
        <v>0</v>
      </c>
      <c r="BK15" s="191">
        <v>0</v>
      </c>
      <c r="BL15" s="191">
        <v>0</v>
      </c>
      <c r="BM15" s="191">
        <v>0</v>
      </c>
      <c r="BN15" s="191">
        <v>0</v>
      </c>
      <c r="BO15" s="191">
        <v>0</v>
      </c>
      <c r="BP15" s="191">
        <v>0</v>
      </c>
      <c r="BQ15" s="191">
        <v>0</v>
      </c>
      <c r="BR15" s="191">
        <v>0</v>
      </c>
      <c r="BS15" s="191">
        <v>0</v>
      </c>
      <c r="BT15" s="191">
        <v>0</v>
      </c>
      <c r="BU15" s="191">
        <v>0</v>
      </c>
      <c r="BV15" s="191">
        <v>0</v>
      </c>
      <c r="BW15" s="191">
        <v>0</v>
      </c>
      <c r="BX15" s="191">
        <v>0</v>
      </c>
      <c r="BY15" s="191">
        <v>0</v>
      </c>
      <c r="BZ15" s="191">
        <v>0</v>
      </c>
      <c r="CA15" s="191">
        <v>0</v>
      </c>
      <c r="CB15" s="191">
        <v>0</v>
      </c>
      <c r="CC15" s="191">
        <v>0</v>
      </c>
      <c r="CD15" s="191">
        <v>0</v>
      </c>
      <c r="CE15" s="191">
        <v>0</v>
      </c>
      <c r="CF15" s="191">
        <v>0</v>
      </c>
      <c r="CG15" s="191">
        <v>0</v>
      </c>
      <c r="CH15" s="191">
        <v>0</v>
      </c>
      <c r="CI15" s="191">
        <v>0</v>
      </c>
      <c r="CJ15" s="191">
        <v>0</v>
      </c>
      <c r="CK15" s="191">
        <v>0</v>
      </c>
      <c r="CL15" s="191">
        <v>0</v>
      </c>
      <c r="CM15" s="191">
        <v>0</v>
      </c>
      <c r="CN15" s="191">
        <v>0</v>
      </c>
      <c r="CO15" s="191">
        <v>0</v>
      </c>
      <c r="CP15" s="191">
        <v>0</v>
      </c>
      <c r="CQ15" s="191">
        <v>0</v>
      </c>
      <c r="CR15" s="191">
        <v>0</v>
      </c>
      <c r="CS15" s="191">
        <v>0</v>
      </c>
      <c r="CT15" s="191">
        <v>0</v>
      </c>
      <c r="CU15" s="191">
        <v>0</v>
      </c>
      <c r="CV15" s="191">
        <v>0</v>
      </c>
      <c r="CW15" s="191">
        <v>0</v>
      </c>
      <c r="CX15" s="191">
        <v>0</v>
      </c>
      <c r="CY15" s="191">
        <v>0</v>
      </c>
      <c r="CZ15" s="191">
        <v>0</v>
      </c>
      <c r="DA15" s="191">
        <v>0</v>
      </c>
      <c r="DB15" s="191">
        <v>0</v>
      </c>
      <c r="DC15" s="191">
        <v>0</v>
      </c>
      <c r="DD15" s="191">
        <v>0</v>
      </c>
      <c r="DE15" s="191">
        <v>0</v>
      </c>
      <c r="DF15" s="191">
        <v>0</v>
      </c>
      <c r="DG15" s="191">
        <v>0</v>
      </c>
      <c r="DH15" s="191">
        <v>0</v>
      </c>
      <c r="DI15" s="191">
        <v>0</v>
      </c>
      <c r="DJ15" s="191">
        <v>0</v>
      </c>
      <c r="DK15" s="191">
        <v>0</v>
      </c>
      <c r="DL15" s="191">
        <v>0</v>
      </c>
      <c r="DM15" s="191">
        <v>0</v>
      </c>
      <c r="DN15" s="191">
        <v>0</v>
      </c>
      <c r="DO15" s="194">
        <v>0</v>
      </c>
    </row>
    <row r="16" spans="1:119">
      <c r="A16" s="184" t="s">
        <v>46</v>
      </c>
      <c r="B16" s="185" t="s">
        <v>101</v>
      </c>
      <c r="C16" s="186">
        <v>0</v>
      </c>
      <c r="D16" s="186">
        <v>0</v>
      </c>
      <c r="E16" s="186">
        <v>0</v>
      </c>
      <c r="F16" s="186">
        <v>0</v>
      </c>
      <c r="G16" s="186">
        <v>0</v>
      </c>
      <c r="H16" s="186">
        <v>0</v>
      </c>
      <c r="I16" s="186">
        <v>0</v>
      </c>
      <c r="J16" s="186">
        <v>0</v>
      </c>
      <c r="K16" s="186">
        <v>0</v>
      </c>
      <c r="L16" s="186">
        <v>0</v>
      </c>
      <c r="M16" s="186">
        <v>0</v>
      </c>
      <c r="N16" s="186">
        <v>0</v>
      </c>
      <c r="O16" s="186">
        <v>0</v>
      </c>
      <c r="P16" s="186">
        <v>0</v>
      </c>
      <c r="Q16" s="186">
        <v>0</v>
      </c>
      <c r="R16" s="186">
        <v>0</v>
      </c>
      <c r="S16" s="186">
        <v>0</v>
      </c>
      <c r="T16" s="186">
        <v>0</v>
      </c>
      <c r="U16" s="186">
        <v>0</v>
      </c>
      <c r="V16" s="186">
        <v>0</v>
      </c>
      <c r="W16" s="186">
        <v>0</v>
      </c>
      <c r="X16" s="186">
        <v>0</v>
      </c>
      <c r="Y16" s="186">
        <v>0</v>
      </c>
      <c r="Z16" s="186">
        <v>0</v>
      </c>
      <c r="AA16" s="186">
        <v>0</v>
      </c>
      <c r="AB16" s="186">
        <v>0</v>
      </c>
      <c r="AC16" s="186">
        <v>0</v>
      </c>
      <c r="AD16" s="186">
        <v>0</v>
      </c>
      <c r="AE16" s="186">
        <v>0</v>
      </c>
      <c r="AF16" s="186">
        <v>0</v>
      </c>
      <c r="AG16" s="186">
        <v>0</v>
      </c>
      <c r="AH16" s="186">
        <v>0.986789779922581</v>
      </c>
      <c r="AI16" s="186">
        <v>0</v>
      </c>
      <c r="AJ16" s="186">
        <v>0</v>
      </c>
      <c r="AK16" s="186">
        <v>0</v>
      </c>
      <c r="AL16" s="186">
        <v>0</v>
      </c>
      <c r="AM16" s="186">
        <v>0</v>
      </c>
      <c r="AN16" s="186">
        <v>0</v>
      </c>
      <c r="AO16" s="186">
        <v>0</v>
      </c>
      <c r="AP16" s="186">
        <v>0</v>
      </c>
      <c r="AQ16" s="186">
        <v>0</v>
      </c>
      <c r="AR16" s="186">
        <v>0</v>
      </c>
      <c r="AS16" s="186">
        <v>0</v>
      </c>
      <c r="AT16" s="186">
        <v>0</v>
      </c>
      <c r="AU16" s="186">
        <v>0</v>
      </c>
      <c r="AV16" s="186">
        <v>0</v>
      </c>
      <c r="AW16" s="186">
        <v>0</v>
      </c>
      <c r="AX16" s="186">
        <v>0</v>
      </c>
      <c r="AY16" s="186">
        <v>0</v>
      </c>
      <c r="AZ16" s="186">
        <v>0</v>
      </c>
      <c r="BA16" s="186">
        <v>0</v>
      </c>
      <c r="BB16" s="186">
        <v>0</v>
      </c>
      <c r="BC16" s="191">
        <v>0</v>
      </c>
      <c r="BD16" s="191">
        <v>0</v>
      </c>
      <c r="BE16" s="191">
        <v>0</v>
      </c>
      <c r="BF16" s="191">
        <v>0</v>
      </c>
      <c r="BG16" s="191">
        <v>0</v>
      </c>
      <c r="BH16" s="191">
        <v>0</v>
      </c>
      <c r="BI16" s="191">
        <v>0</v>
      </c>
      <c r="BJ16" s="191">
        <v>0</v>
      </c>
      <c r="BK16" s="191">
        <v>0</v>
      </c>
      <c r="BL16" s="191">
        <v>0</v>
      </c>
      <c r="BM16" s="191">
        <v>0</v>
      </c>
      <c r="BN16" s="191">
        <v>0</v>
      </c>
      <c r="BO16" s="191">
        <v>0</v>
      </c>
      <c r="BP16" s="191">
        <v>0</v>
      </c>
      <c r="BQ16" s="191">
        <v>0</v>
      </c>
      <c r="BR16" s="191">
        <v>0</v>
      </c>
      <c r="BS16" s="191">
        <v>0</v>
      </c>
      <c r="BT16" s="191">
        <v>0</v>
      </c>
      <c r="BU16" s="191">
        <v>0</v>
      </c>
      <c r="BV16" s="191">
        <v>0</v>
      </c>
      <c r="BW16" s="191">
        <v>0</v>
      </c>
      <c r="BX16" s="191">
        <v>0</v>
      </c>
      <c r="BY16" s="191">
        <v>0</v>
      </c>
      <c r="BZ16" s="191">
        <v>0</v>
      </c>
      <c r="CA16" s="191">
        <v>0</v>
      </c>
      <c r="CB16" s="191">
        <v>0</v>
      </c>
      <c r="CC16" s="191">
        <v>0</v>
      </c>
      <c r="CD16" s="191">
        <v>0</v>
      </c>
      <c r="CE16" s="191">
        <v>0</v>
      </c>
      <c r="CF16" s="191">
        <v>0</v>
      </c>
      <c r="CG16" s="191">
        <v>0</v>
      </c>
      <c r="CH16" s="191">
        <v>0</v>
      </c>
      <c r="CI16" s="191">
        <v>1.92409944672168e-5</v>
      </c>
      <c r="CJ16" s="191">
        <v>0</v>
      </c>
      <c r="CK16" s="191">
        <v>0</v>
      </c>
      <c r="CL16" s="191">
        <v>0</v>
      </c>
      <c r="CM16" s="191">
        <v>0</v>
      </c>
      <c r="CN16" s="191">
        <v>0</v>
      </c>
      <c r="CO16" s="191">
        <v>0</v>
      </c>
      <c r="CP16" s="191">
        <v>0</v>
      </c>
      <c r="CQ16" s="191">
        <v>0</v>
      </c>
      <c r="CR16" s="191">
        <v>0</v>
      </c>
      <c r="CS16" s="191">
        <v>0</v>
      </c>
      <c r="CT16" s="191">
        <v>0</v>
      </c>
      <c r="CU16" s="191">
        <v>0</v>
      </c>
      <c r="CV16" s="191">
        <v>0</v>
      </c>
      <c r="CW16" s="191">
        <v>0</v>
      </c>
      <c r="CX16" s="191">
        <v>0</v>
      </c>
      <c r="CY16" s="191">
        <v>0</v>
      </c>
      <c r="CZ16" s="191">
        <v>0</v>
      </c>
      <c r="DA16" s="191">
        <v>0</v>
      </c>
      <c r="DB16" s="191">
        <v>0</v>
      </c>
      <c r="DC16" s="191">
        <v>0</v>
      </c>
      <c r="DD16" s="191">
        <v>0</v>
      </c>
      <c r="DE16" s="191">
        <v>0</v>
      </c>
      <c r="DF16" s="191">
        <v>0</v>
      </c>
      <c r="DG16" s="191">
        <v>0</v>
      </c>
      <c r="DH16" s="191">
        <v>0</v>
      </c>
      <c r="DI16" s="191">
        <v>0</v>
      </c>
      <c r="DJ16" s="191">
        <v>0</v>
      </c>
      <c r="DK16" s="191">
        <v>0</v>
      </c>
      <c r="DL16" s="191">
        <v>0</v>
      </c>
      <c r="DM16" s="191">
        <v>0</v>
      </c>
      <c r="DN16" s="191">
        <v>0</v>
      </c>
      <c r="DO16" s="194">
        <v>0</v>
      </c>
    </row>
    <row r="17" spans="1:119">
      <c r="A17" s="184" t="s">
        <v>47</v>
      </c>
      <c r="B17" s="185" t="s">
        <v>102</v>
      </c>
      <c r="C17" s="186">
        <v>0</v>
      </c>
      <c r="D17" s="186">
        <v>0</v>
      </c>
      <c r="E17" s="186">
        <v>0</v>
      </c>
      <c r="F17" s="186">
        <v>0</v>
      </c>
      <c r="G17" s="186">
        <v>0</v>
      </c>
      <c r="H17" s="186">
        <v>0</v>
      </c>
      <c r="I17" s="186">
        <v>0</v>
      </c>
      <c r="J17" s="186">
        <v>0</v>
      </c>
      <c r="K17" s="186">
        <v>0</v>
      </c>
      <c r="L17" s="186">
        <v>0</v>
      </c>
      <c r="M17" s="186">
        <v>0</v>
      </c>
      <c r="N17" s="186">
        <v>0</v>
      </c>
      <c r="O17" s="186">
        <v>0</v>
      </c>
      <c r="P17" s="186">
        <v>0</v>
      </c>
      <c r="Q17" s="186">
        <v>0</v>
      </c>
      <c r="R17" s="186">
        <v>0</v>
      </c>
      <c r="S17" s="186">
        <v>0</v>
      </c>
      <c r="T17" s="186">
        <v>0</v>
      </c>
      <c r="U17" s="186">
        <v>0</v>
      </c>
      <c r="V17" s="186">
        <v>0</v>
      </c>
      <c r="W17" s="186">
        <v>0</v>
      </c>
      <c r="X17" s="186">
        <v>0</v>
      </c>
      <c r="Y17" s="186">
        <v>0</v>
      </c>
      <c r="Z17" s="186">
        <v>0</v>
      </c>
      <c r="AA17" s="186">
        <v>0</v>
      </c>
      <c r="AB17" s="186">
        <v>0</v>
      </c>
      <c r="AC17" s="186">
        <v>0</v>
      </c>
      <c r="AD17" s="186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0.999617568554196</v>
      </c>
      <c r="AJ17" s="186">
        <v>0</v>
      </c>
      <c r="AK17" s="186">
        <v>0</v>
      </c>
      <c r="AL17" s="186">
        <v>0</v>
      </c>
      <c r="AM17" s="186">
        <v>0</v>
      </c>
      <c r="AN17" s="186">
        <v>0</v>
      </c>
      <c r="AO17" s="186">
        <v>0</v>
      </c>
      <c r="AP17" s="186">
        <v>0</v>
      </c>
      <c r="AQ17" s="186">
        <v>0</v>
      </c>
      <c r="AR17" s="186">
        <v>0</v>
      </c>
      <c r="AS17" s="186">
        <v>0</v>
      </c>
      <c r="AT17" s="186">
        <v>0</v>
      </c>
      <c r="AU17" s="186">
        <v>0</v>
      </c>
      <c r="AV17" s="186">
        <v>0</v>
      </c>
      <c r="AW17" s="186">
        <v>0</v>
      </c>
      <c r="AX17" s="186">
        <v>0</v>
      </c>
      <c r="AY17" s="186">
        <v>0</v>
      </c>
      <c r="AZ17" s="186">
        <v>0</v>
      </c>
      <c r="BA17" s="186">
        <v>0</v>
      </c>
      <c r="BB17" s="186">
        <v>0</v>
      </c>
      <c r="BC17" s="191">
        <v>0</v>
      </c>
      <c r="BD17" s="191">
        <v>0</v>
      </c>
      <c r="BE17" s="191">
        <v>0</v>
      </c>
      <c r="BF17" s="191">
        <v>0</v>
      </c>
      <c r="BG17" s="191">
        <v>0</v>
      </c>
      <c r="BH17" s="191">
        <v>0</v>
      </c>
      <c r="BI17" s="191">
        <v>0</v>
      </c>
      <c r="BJ17" s="191">
        <v>0</v>
      </c>
      <c r="BK17" s="191">
        <v>0</v>
      </c>
      <c r="BL17" s="191">
        <v>0</v>
      </c>
      <c r="BM17" s="191">
        <v>0</v>
      </c>
      <c r="BN17" s="191">
        <v>0</v>
      </c>
      <c r="BO17" s="191">
        <v>0</v>
      </c>
      <c r="BP17" s="191">
        <v>0</v>
      </c>
      <c r="BQ17" s="191">
        <v>0</v>
      </c>
      <c r="BR17" s="191">
        <v>0</v>
      </c>
      <c r="BS17" s="191">
        <v>0</v>
      </c>
      <c r="BT17" s="191">
        <v>0</v>
      </c>
      <c r="BU17" s="191">
        <v>0</v>
      </c>
      <c r="BV17" s="191">
        <v>0</v>
      </c>
      <c r="BW17" s="191">
        <v>0</v>
      </c>
      <c r="BX17" s="191">
        <v>0</v>
      </c>
      <c r="BY17" s="191">
        <v>0</v>
      </c>
      <c r="BZ17" s="191">
        <v>0</v>
      </c>
      <c r="CA17" s="191">
        <v>0</v>
      </c>
      <c r="CB17" s="191">
        <v>0</v>
      </c>
      <c r="CC17" s="191">
        <v>0</v>
      </c>
      <c r="CD17" s="191">
        <v>0</v>
      </c>
      <c r="CE17" s="191">
        <v>0</v>
      </c>
      <c r="CF17" s="191">
        <v>0</v>
      </c>
      <c r="CG17" s="191">
        <v>0</v>
      </c>
      <c r="CH17" s="191">
        <v>0</v>
      </c>
      <c r="CI17" s="191">
        <v>0.000115139659114367</v>
      </c>
      <c r="CJ17" s="191">
        <v>0</v>
      </c>
      <c r="CK17" s="191">
        <v>0</v>
      </c>
      <c r="CL17" s="191">
        <v>0</v>
      </c>
      <c r="CM17" s="191">
        <v>0</v>
      </c>
      <c r="CN17" s="191">
        <v>0</v>
      </c>
      <c r="CO17" s="191">
        <v>0</v>
      </c>
      <c r="CP17" s="191">
        <v>0</v>
      </c>
      <c r="CQ17" s="191">
        <v>0</v>
      </c>
      <c r="CR17" s="191">
        <v>0</v>
      </c>
      <c r="CS17" s="191">
        <v>0</v>
      </c>
      <c r="CT17" s="191">
        <v>0</v>
      </c>
      <c r="CU17" s="191">
        <v>0</v>
      </c>
      <c r="CV17" s="191">
        <v>0</v>
      </c>
      <c r="CW17" s="191">
        <v>0.000155419078091367</v>
      </c>
      <c r="CX17" s="191">
        <v>0</v>
      </c>
      <c r="CY17" s="191">
        <v>0</v>
      </c>
      <c r="CZ17" s="191">
        <v>0</v>
      </c>
      <c r="DA17" s="191">
        <v>0</v>
      </c>
      <c r="DB17" s="191">
        <v>0</v>
      </c>
      <c r="DC17" s="191">
        <v>0</v>
      </c>
      <c r="DD17" s="191">
        <v>0</v>
      </c>
      <c r="DE17" s="191">
        <v>0</v>
      </c>
      <c r="DF17" s="191">
        <v>0</v>
      </c>
      <c r="DG17" s="191">
        <v>0</v>
      </c>
      <c r="DH17" s="191">
        <v>0</v>
      </c>
      <c r="DI17" s="191">
        <v>0</v>
      </c>
      <c r="DJ17" s="191">
        <v>0</v>
      </c>
      <c r="DK17" s="191">
        <v>0</v>
      </c>
      <c r="DL17" s="191">
        <v>0</v>
      </c>
      <c r="DM17" s="191">
        <v>0</v>
      </c>
      <c r="DN17" s="191">
        <v>0</v>
      </c>
      <c r="DO17" s="194">
        <v>0</v>
      </c>
    </row>
    <row r="18" spans="1:119">
      <c r="A18" s="184" t="s">
        <v>48</v>
      </c>
      <c r="B18" s="185" t="s">
        <v>103</v>
      </c>
      <c r="C18" s="186">
        <v>0</v>
      </c>
      <c r="D18" s="186">
        <v>0</v>
      </c>
      <c r="E18" s="186">
        <v>0</v>
      </c>
      <c r="F18" s="186">
        <v>0</v>
      </c>
      <c r="G18" s="186">
        <v>0</v>
      </c>
      <c r="H18" s="186">
        <v>0</v>
      </c>
      <c r="I18" s="186">
        <v>0</v>
      </c>
      <c r="J18" s="186">
        <v>0</v>
      </c>
      <c r="K18" s="186">
        <v>0</v>
      </c>
      <c r="L18" s="186">
        <v>0</v>
      </c>
      <c r="M18" s="186">
        <v>0</v>
      </c>
      <c r="N18" s="186">
        <v>0</v>
      </c>
      <c r="O18" s="186">
        <v>0</v>
      </c>
      <c r="P18" s="186">
        <v>0</v>
      </c>
      <c r="Q18" s="186">
        <v>0</v>
      </c>
      <c r="R18" s="186">
        <v>0</v>
      </c>
      <c r="S18" s="186">
        <v>0</v>
      </c>
      <c r="T18" s="186">
        <v>0</v>
      </c>
      <c r="U18" s="186">
        <v>0</v>
      </c>
      <c r="V18" s="186">
        <v>0</v>
      </c>
      <c r="W18" s="186">
        <v>0</v>
      </c>
      <c r="X18" s="186">
        <v>0</v>
      </c>
      <c r="Y18" s="186">
        <v>0</v>
      </c>
      <c r="Z18" s="186">
        <v>0</v>
      </c>
      <c r="AA18" s="186">
        <v>0</v>
      </c>
      <c r="AB18" s="186">
        <v>0</v>
      </c>
      <c r="AC18" s="186">
        <v>0</v>
      </c>
      <c r="AD18" s="186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0.998005042728604</v>
      </c>
      <c r="AK18" s="186">
        <v>0</v>
      </c>
      <c r="AL18" s="186">
        <v>0</v>
      </c>
      <c r="AM18" s="186">
        <v>0</v>
      </c>
      <c r="AN18" s="186">
        <v>0</v>
      </c>
      <c r="AO18" s="186">
        <v>0</v>
      </c>
      <c r="AP18" s="186">
        <v>0</v>
      </c>
      <c r="AQ18" s="186">
        <v>0</v>
      </c>
      <c r="AR18" s="186">
        <v>0</v>
      </c>
      <c r="AS18" s="186">
        <v>0</v>
      </c>
      <c r="AT18" s="186">
        <v>0</v>
      </c>
      <c r="AU18" s="186">
        <v>0</v>
      </c>
      <c r="AV18" s="186">
        <v>0</v>
      </c>
      <c r="AW18" s="186">
        <v>0</v>
      </c>
      <c r="AX18" s="186">
        <v>0</v>
      </c>
      <c r="AY18" s="186">
        <v>0</v>
      </c>
      <c r="AZ18" s="186">
        <v>0</v>
      </c>
      <c r="BA18" s="186">
        <v>0</v>
      </c>
      <c r="BB18" s="186">
        <v>0</v>
      </c>
      <c r="BC18" s="191">
        <v>0</v>
      </c>
      <c r="BD18" s="191">
        <v>0</v>
      </c>
      <c r="BE18" s="191">
        <v>0</v>
      </c>
      <c r="BF18" s="191">
        <v>0</v>
      </c>
      <c r="BG18" s="191">
        <v>0</v>
      </c>
      <c r="BH18" s="191">
        <v>0</v>
      </c>
      <c r="BI18" s="191">
        <v>0</v>
      </c>
      <c r="BJ18" s="191">
        <v>0</v>
      </c>
      <c r="BK18" s="191">
        <v>0</v>
      </c>
      <c r="BL18" s="191">
        <v>0</v>
      </c>
      <c r="BM18" s="191">
        <v>0</v>
      </c>
      <c r="BN18" s="191">
        <v>0</v>
      </c>
      <c r="BO18" s="191">
        <v>0</v>
      </c>
      <c r="BP18" s="191">
        <v>0</v>
      </c>
      <c r="BQ18" s="191">
        <v>0</v>
      </c>
      <c r="BR18" s="191">
        <v>0</v>
      </c>
      <c r="BS18" s="191">
        <v>0</v>
      </c>
      <c r="BT18" s="191">
        <v>0</v>
      </c>
      <c r="BU18" s="191">
        <v>0</v>
      </c>
      <c r="BV18" s="191">
        <v>0</v>
      </c>
      <c r="BW18" s="191">
        <v>0</v>
      </c>
      <c r="BX18" s="191">
        <v>0</v>
      </c>
      <c r="BY18" s="191">
        <v>0</v>
      </c>
      <c r="BZ18" s="191">
        <v>0</v>
      </c>
      <c r="CA18" s="191">
        <v>0</v>
      </c>
      <c r="CB18" s="191">
        <v>0</v>
      </c>
      <c r="CC18" s="191">
        <v>0</v>
      </c>
      <c r="CD18" s="191">
        <v>0</v>
      </c>
      <c r="CE18" s="191">
        <v>0</v>
      </c>
      <c r="CF18" s="191">
        <v>0</v>
      </c>
      <c r="CG18" s="191">
        <v>0</v>
      </c>
      <c r="CH18" s="191">
        <v>0</v>
      </c>
      <c r="CI18" s="191">
        <v>0</v>
      </c>
      <c r="CJ18" s="191">
        <v>0</v>
      </c>
      <c r="CK18" s="191">
        <v>0</v>
      </c>
      <c r="CL18" s="191">
        <v>0</v>
      </c>
      <c r="CM18" s="191">
        <v>0</v>
      </c>
      <c r="CN18" s="191">
        <v>0</v>
      </c>
      <c r="CO18" s="191">
        <v>0</v>
      </c>
      <c r="CP18" s="191">
        <v>0</v>
      </c>
      <c r="CQ18" s="191">
        <v>0</v>
      </c>
      <c r="CR18" s="191">
        <v>0</v>
      </c>
      <c r="CS18" s="191">
        <v>0</v>
      </c>
      <c r="CT18" s="191">
        <v>0</v>
      </c>
      <c r="CU18" s="191">
        <v>0</v>
      </c>
      <c r="CV18" s="191">
        <v>0</v>
      </c>
      <c r="CW18" s="191">
        <v>0</v>
      </c>
      <c r="CX18" s="191">
        <v>0</v>
      </c>
      <c r="CY18" s="191">
        <v>0</v>
      </c>
      <c r="CZ18" s="191">
        <v>0</v>
      </c>
      <c r="DA18" s="191">
        <v>0</v>
      </c>
      <c r="DB18" s="191">
        <v>0</v>
      </c>
      <c r="DC18" s="191">
        <v>0</v>
      </c>
      <c r="DD18" s="191">
        <v>0</v>
      </c>
      <c r="DE18" s="191">
        <v>0</v>
      </c>
      <c r="DF18" s="191">
        <v>0</v>
      </c>
      <c r="DG18" s="191">
        <v>0</v>
      </c>
      <c r="DH18" s="191">
        <v>0</v>
      </c>
      <c r="DI18" s="191">
        <v>0</v>
      </c>
      <c r="DJ18" s="191">
        <v>0</v>
      </c>
      <c r="DK18" s="191">
        <v>0</v>
      </c>
      <c r="DL18" s="191">
        <v>0</v>
      </c>
      <c r="DM18" s="191">
        <v>0</v>
      </c>
      <c r="DN18" s="191">
        <v>0</v>
      </c>
      <c r="DO18" s="194">
        <v>0</v>
      </c>
    </row>
    <row r="19" spans="1:119">
      <c r="A19" s="184" t="s">
        <v>49</v>
      </c>
      <c r="B19" s="185" t="s">
        <v>104</v>
      </c>
      <c r="C19" s="186">
        <v>0</v>
      </c>
      <c r="D19" s="186">
        <v>0</v>
      </c>
      <c r="E19" s="186">
        <v>0</v>
      </c>
      <c r="F19" s="186">
        <v>0</v>
      </c>
      <c r="G19" s="186">
        <v>0</v>
      </c>
      <c r="H19" s="186">
        <v>0</v>
      </c>
      <c r="I19" s="186">
        <v>0</v>
      </c>
      <c r="J19" s="186">
        <v>0</v>
      </c>
      <c r="K19" s="186">
        <v>0</v>
      </c>
      <c r="L19" s="186">
        <v>0</v>
      </c>
      <c r="M19" s="186">
        <v>0</v>
      </c>
      <c r="N19" s="186">
        <v>0</v>
      </c>
      <c r="O19" s="186">
        <v>0</v>
      </c>
      <c r="P19" s="186">
        <v>0</v>
      </c>
      <c r="Q19" s="186">
        <v>0</v>
      </c>
      <c r="R19" s="186">
        <v>0</v>
      </c>
      <c r="S19" s="186">
        <v>0</v>
      </c>
      <c r="T19" s="186">
        <v>0</v>
      </c>
      <c r="U19" s="186">
        <v>0</v>
      </c>
      <c r="V19" s="186">
        <v>0</v>
      </c>
      <c r="W19" s="186">
        <v>0</v>
      </c>
      <c r="X19" s="186">
        <v>0</v>
      </c>
      <c r="Y19" s="186">
        <v>0</v>
      </c>
      <c r="Z19" s="186">
        <v>0</v>
      </c>
      <c r="AA19" s="186">
        <v>0</v>
      </c>
      <c r="AB19" s="186">
        <v>0</v>
      </c>
      <c r="AC19" s="186">
        <v>0</v>
      </c>
      <c r="AD19" s="186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1</v>
      </c>
      <c r="AL19" s="186">
        <v>1</v>
      </c>
      <c r="AM19" s="186">
        <v>0</v>
      </c>
      <c r="AN19" s="186">
        <v>0</v>
      </c>
      <c r="AO19" s="186">
        <v>0</v>
      </c>
      <c r="AP19" s="186">
        <v>0</v>
      </c>
      <c r="AQ19" s="186">
        <v>0</v>
      </c>
      <c r="AR19" s="186">
        <v>0</v>
      </c>
      <c r="AS19" s="186">
        <v>0</v>
      </c>
      <c r="AT19" s="186">
        <v>0</v>
      </c>
      <c r="AU19" s="186">
        <v>0</v>
      </c>
      <c r="AV19" s="186">
        <v>0</v>
      </c>
      <c r="AW19" s="186">
        <v>0</v>
      </c>
      <c r="AX19" s="186">
        <v>0</v>
      </c>
      <c r="AY19" s="186">
        <v>0</v>
      </c>
      <c r="AZ19" s="186">
        <v>0</v>
      </c>
      <c r="BA19" s="186">
        <v>0</v>
      </c>
      <c r="BB19" s="186">
        <v>0</v>
      </c>
      <c r="BC19" s="191">
        <v>0</v>
      </c>
      <c r="BD19" s="191">
        <v>0</v>
      </c>
      <c r="BE19" s="191">
        <v>0</v>
      </c>
      <c r="BF19" s="191">
        <v>0</v>
      </c>
      <c r="BG19" s="191">
        <v>0</v>
      </c>
      <c r="BH19" s="191">
        <v>0</v>
      </c>
      <c r="BI19" s="191">
        <v>0</v>
      </c>
      <c r="BJ19" s="191">
        <v>0</v>
      </c>
      <c r="BK19" s="191">
        <v>0</v>
      </c>
      <c r="BL19" s="191">
        <v>0</v>
      </c>
      <c r="BM19" s="191">
        <v>0</v>
      </c>
      <c r="BN19" s="191">
        <v>0</v>
      </c>
      <c r="BO19" s="191">
        <v>0</v>
      </c>
      <c r="BP19" s="191">
        <v>0</v>
      </c>
      <c r="BQ19" s="191">
        <v>0</v>
      </c>
      <c r="BR19" s="191">
        <v>0</v>
      </c>
      <c r="BS19" s="191">
        <v>0</v>
      </c>
      <c r="BT19" s="191">
        <v>0</v>
      </c>
      <c r="BU19" s="191">
        <v>0</v>
      </c>
      <c r="BV19" s="191">
        <v>0</v>
      </c>
      <c r="BW19" s="191">
        <v>0</v>
      </c>
      <c r="BX19" s="191">
        <v>0</v>
      </c>
      <c r="BY19" s="191">
        <v>0</v>
      </c>
      <c r="BZ19" s="191">
        <v>0</v>
      </c>
      <c r="CA19" s="191">
        <v>0</v>
      </c>
      <c r="CB19" s="191">
        <v>0</v>
      </c>
      <c r="CC19" s="191">
        <v>0</v>
      </c>
      <c r="CD19" s="191">
        <v>0</v>
      </c>
      <c r="CE19" s="191">
        <v>0</v>
      </c>
      <c r="CF19" s="191">
        <v>0</v>
      </c>
      <c r="CG19" s="191">
        <v>0</v>
      </c>
      <c r="CH19" s="191">
        <v>0</v>
      </c>
      <c r="CI19" s="191">
        <v>6.23374753012095e-5</v>
      </c>
      <c r="CJ19" s="191">
        <v>0</v>
      </c>
      <c r="CK19" s="191">
        <v>0</v>
      </c>
      <c r="CL19" s="191">
        <v>0</v>
      </c>
      <c r="CM19" s="191">
        <v>0</v>
      </c>
      <c r="CN19" s="191">
        <v>0</v>
      </c>
      <c r="CO19" s="191">
        <v>0</v>
      </c>
      <c r="CP19" s="191">
        <v>0</v>
      </c>
      <c r="CQ19" s="191">
        <v>0</v>
      </c>
      <c r="CR19" s="191">
        <v>0</v>
      </c>
      <c r="CS19" s="191">
        <v>0</v>
      </c>
      <c r="CT19" s="191">
        <v>0</v>
      </c>
      <c r="CU19" s="191">
        <v>0</v>
      </c>
      <c r="CV19" s="191">
        <v>0</v>
      </c>
      <c r="CW19" s="191">
        <v>0</v>
      </c>
      <c r="CX19" s="191">
        <v>0</v>
      </c>
      <c r="CY19" s="191">
        <v>0</v>
      </c>
      <c r="CZ19" s="191">
        <v>0</v>
      </c>
      <c r="DA19" s="191">
        <v>0</v>
      </c>
      <c r="DB19" s="191">
        <v>0</v>
      </c>
      <c r="DC19" s="191">
        <v>0</v>
      </c>
      <c r="DD19" s="191">
        <v>0</v>
      </c>
      <c r="DE19" s="191">
        <v>0</v>
      </c>
      <c r="DF19" s="191">
        <v>0</v>
      </c>
      <c r="DG19" s="191">
        <v>0</v>
      </c>
      <c r="DH19" s="191">
        <v>0</v>
      </c>
      <c r="DI19" s="191">
        <v>0</v>
      </c>
      <c r="DJ19" s="191">
        <v>0</v>
      </c>
      <c r="DK19" s="191">
        <v>0</v>
      </c>
      <c r="DL19" s="191">
        <v>0</v>
      </c>
      <c r="DM19" s="191">
        <v>0</v>
      </c>
      <c r="DN19" s="191">
        <v>0</v>
      </c>
      <c r="DO19" s="194">
        <v>0</v>
      </c>
    </row>
    <row r="20" spans="1:119">
      <c r="A20" s="184" t="s">
        <v>50</v>
      </c>
      <c r="B20" s="185" t="s">
        <v>105</v>
      </c>
      <c r="C20" s="186">
        <v>0</v>
      </c>
      <c r="D20" s="186">
        <v>0</v>
      </c>
      <c r="E20" s="186">
        <v>0</v>
      </c>
      <c r="F20" s="186">
        <v>0</v>
      </c>
      <c r="G20" s="186">
        <v>0</v>
      </c>
      <c r="H20" s="186">
        <v>0</v>
      </c>
      <c r="I20" s="186">
        <v>0</v>
      </c>
      <c r="J20" s="186">
        <v>0</v>
      </c>
      <c r="K20" s="186">
        <v>0</v>
      </c>
      <c r="L20" s="186">
        <v>0</v>
      </c>
      <c r="M20" s="186">
        <v>0</v>
      </c>
      <c r="N20" s="186">
        <v>0</v>
      </c>
      <c r="O20" s="186">
        <v>0</v>
      </c>
      <c r="P20" s="186">
        <v>0</v>
      </c>
      <c r="Q20" s="186">
        <v>0</v>
      </c>
      <c r="R20" s="186">
        <v>0</v>
      </c>
      <c r="S20" s="186">
        <v>0</v>
      </c>
      <c r="T20" s="186">
        <v>0</v>
      </c>
      <c r="U20" s="186">
        <v>0</v>
      </c>
      <c r="V20" s="186">
        <v>0</v>
      </c>
      <c r="W20" s="186">
        <v>0</v>
      </c>
      <c r="X20" s="186">
        <v>0</v>
      </c>
      <c r="Y20" s="186">
        <v>0</v>
      </c>
      <c r="Z20" s="186">
        <v>0</v>
      </c>
      <c r="AA20" s="186">
        <v>0</v>
      </c>
      <c r="AB20" s="186">
        <v>0</v>
      </c>
      <c r="AC20" s="186">
        <v>0</v>
      </c>
      <c r="AD20" s="186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L20" s="186">
        <v>0</v>
      </c>
      <c r="AM20" s="186">
        <v>0.990644945394334</v>
      </c>
      <c r="AN20" s="186">
        <v>0</v>
      </c>
      <c r="AO20" s="186">
        <v>0</v>
      </c>
      <c r="AP20" s="186">
        <v>0</v>
      </c>
      <c r="AQ20" s="186">
        <v>0</v>
      </c>
      <c r="AR20" s="186">
        <v>0</v>
      </c>
      <c r="AS20" s="186">
        <v>0</v>
      </c>
      <c r="AT20" s="186">
        <v>0</v>
      </c>
      <c r="AU20" s="186">
        <v>0</v>
      </c>
      <c r="AV20" s="186">
        <v>0</v>
      </c>
      <c r="AW20" s="186">
        <v>0</v>
      </c>
      <c r="AX20" s="186">
        <v>0</v>
      </c>
      <c r="AY20" s="186">
        <v>0</v>
      </c>
      <c r="AZ20" s="186">
        <v>0</v>
      </c>
      <c r="BA20" s="186">
        <v>0</v>
      </c>
      <c r="BB20" s="186">
        <v>0</v>
      </c>
      <c r="BC20" s="191">
        <v>0</v>
      </c>
      <c r="BD20" s="191">
        <v>0</v>
      </c>
      <c r="BE20" s="191">
        <v>0</v>
      </c>
      <c r="BF20" s="191">
        <v>0</v>
      </c>
      <c r="BG20" s="191">
        <v>0</v>
      </c>
      <c r="BH20" s="191">
        <v>0</v>
      </c>
      <c r="BI20" s="191">
        <v>0</v>
      </c>
      <c r="BJ20" s="191">
        <v>0</v>
      </c>
      <c r="BK20" s="191">
        <v>0</v>
      </c>
      <c r="BL20" s="191">
        <v>0</v>
      </c>
      <c r="BM20" s="191">
        <v>0</v>
      </c>
      <c r="BN20" s="191">
        <v>0</v>
      </c>
      <c r="BO20" s="191">
        <v>0</v>
      </c>
      <c r="BP20" s="191">
        <v>0</v>
      </c>
      <c r="BQ20" s="191">
        <v>0</v>
      </c>
      <c r="BR20" s="191">
        <v>0</v>
      </c>
      <c r="BS20" s="191">
        <v>0</v>
      </c>
      <c r="BT20" s="191">
        <v>0</v>
      </c>
      <c r="BU20" s="191">
        <v>0</v>
      </c>
      <c r="BV20" s="191">
        <v>0</v>
      </c>
      <c r="BW20" s="191">
        <v>0</v>
      </c>
      <c r="BX20" s="191">
        <v>0</v>
      </c>
      <c r="BY20" s="191">
        <v>0</v>
      </c>
      <c r="BZ20" s="191">
        <v>0</v>
      </c>
      <c r="CA20" s="191">
        <v>0</v>
      </c>
      <c r="CB20" s="191">
        <v>0</v>
      </c>
      <c r="CC20" s="191">
        <v>0</v>
      </c>
      <c r="CD20" s="191">
        <v>0</v>
      </c>
      <c r="CE20" s="191">
        <v>0</v>
      </c>
      <c r="CF20" s="191">
        <v>0</v>
      </c>
      <c r="CG20" s="191">
        <v>0</v>
      </c>
      <c r="CH20" s="191">
        <v>0</v>
      </c>
      <c r="CI20" s="191">
        <v>0</v>
      </c>
      <c r="CJ20" s="191">
        <v>0</v>
      </c>
      <c r="CK20" s="191">
        <v>0</v>
      </c>
      <c r="CL20" s="191">
        <v>0</v>
      </c>
      <c r="CM20" s="191">
        <v>0</v>
      </c>
      <c r="CN20" s="191">
        <v>0</v>
      </c>
      <c r="CO20" s="191">
        <v>0</v>
      </c>
      <c r="CP20" s="191">
        <v>0</v>
      </c>
      <c r="CQ20" s="191">
        <v>0</v>
      </c>
      <c r="CR20" s="191">
        <v>0</v>
      </c>
      <c r="CS20" s="191">
        <v>0</v>
      </c>
      <c r="CT20" s="191">
        <v>0</v>
      </c>
      <c r="CU20" s="191">
        <v>0</v>
      </c>
      <c r="CV20" s="191">
        <v>0</v>
      </c>
      <c r="CW20" s="191">
        <v>0</v>
      </c>
      <c r="CX20" s="191">
        <v>0</v>
      </c>
      <c r="CY20" s="191">
        <v>0</v>
      </c>
      <c r="CZ20" s="191">
        <v>0</v>
      </c>
      <c r="DA20" s="191">
        <v>0</v>
      </c>
      <c r="DB20" s="191">
        <v>0</v>
      </c>
      <c r="DC20" s="191">
        <v>0</v>
      </c>
      <c r="DD20" s="191">
        <v>0</v>
      </c>
      <c r="DE20" s="191">
        <v>0</v>
      </c>
      <c r="DF20" s="191">
        <v>0</v>
      </c>
      <c r="DG20" s="191">
        <v>0</v>
      </c>
      <c r="DH20" s="191">
        <v>0</v>
      </c>
      <c r="DI20" s="191">
        <v>0</v>
      </c>
      <c r="DJ20" s="191">
        <v>0</v>
      </c>
      <c r="DK20" s="191">
        <v>0</v>
      </c>
      <c r="DL20" s="191">
        <v>0</v>
      </c>
      <c r="DM20" s="191">
        <v>0</v>
      </c>
      <c r="DN20" s="191">
        <v>0</v>
      </c>
      <c r="DO20" s="194">
        <v>0</v>
      </c>
    </row>
    <row r="21" spans="1:119">
      <c r="A21" s="184" t="s">
        <v>51</v>
      </c>
      <c r="B21" s="185" t="s">
        <v>106</v>
      </c>
      <c r="C21" s="186">
        <v>0</v>
      </c>
      <c r="D21" s="186">
        <v>0</v>
      </c>
      <c r="E21" s="186">
        <v>0</v>
      </c>
      <c r="F21" s="186">
        <v>0</v>
      </c>
      <c r="G21" s="186">
        <v>0</v>
      </c>
      <c r="H21" s="186">
        <v>0</v>
      </c>
      <c r="I21" s="186">
        <v>0</v>
      </c>
      <c r="J21" s="186">
        <v>0</v>
      </c>
      <c r="K21" s="186">
        <v>0</v>
      </c>
      <c r="L21" s="186">
        <v>0</v>
      </c>
      <c r="M21" s="186">
        <v>0</v>
      </c>
      <c r="N21" s="186">
        <v>0</v>
      </c>
      <c r="O21" s="186">
        <v>0</v>
      </c>
      <c r="P21" s="186">
        <v>0</v>
      </c>
      <c r="Q21" s="186">
        <v>0</v>
      </c>
      <c r="R21" s="186">
        <v>0</v>
      </c>
      <c r="S21" s="186">
        <v>0</v>
      </c>
      <c r="T21" s="186">
        <v>0</v>
      </c>
      <c r="U21" s="186">
        <v>0</v>
      </c>
      <c r="V21" s="186">
        <v>0</v>
      </c>
      <c r="W21" s="186">
        <v>0</v>
      </c>
      <c r="X21" s="186">
        <v>0</v>
      </c>
      <c r="Y21" s="186">
        <v>0</v>
      </c>
      <c r="Z21" s="186">
        <v>0</v>
      </c>
      <c r="AA21" s="186">
        <v>0</v>
      </c>
      <c r="AB21" s="186">
        <v>0</v>
      </c>
      <c r="AC21" s="186">
        <v>0</v>
      </c>
      <c r="AD21" s="186">
        <v>0</v>
      </c>
      <c r="AE21" s="186">
        <v>0</v>
      </c>
      <c r="AF21" s="186">
        <v>0</v>
      </c>
      <c r="AG21" s="186">
        <v>0</v>
      </c>
      <c r="AH21" s="186">
        <v>0</v>
      </c>
      <c r="AI21" s="186">
        <v>0</v>
      </c>
      <c r="AJ21" s="186">
        <v>0</v>
      </c>
      <c r="AK21" s="186">
        <v>0</v>
      </c>
      <c r="AL21" s="186">
        <v>0</v>
      </c>
      <c r="AM21" s="186">
        <v>0</v>
      </c>
      <c r="AN21" s="186">
        <v>1</v>
      </c>
      <c r="AO21" s="186">
        <v>1</v>
      </c>
      <c r="AP21" s="186">
        <v>1</v>
      </c>
      <c r="AQ21" s="186">
        <v>1</v>
      </c>
      <c r="AR21" s="186">
        <v>1</v>
      </c>
      <c r="AS21" s="186">
        <v>1</v>
      </c>
      <c r="AT21" s="186">
        <v>0</v>
      </c>
      <c r="AU21" s="186">
        <v>0</v>
      </c>
      <c r="AV21" s="186">
        <v>0</v>
      </c>
      <c r="AW21" s="186">
        <v>0</v>
      </c>
      <c r="AX21" s="186">
        <v>0</v>
      </c>
      <c r="AY21" s="186">
        <v>0</v>
      </c>
      <c r="AZ21" s="186">
        <v>0</v>
      </c>
      <c r="BA21" s="186">
        <v>0</v>
      </c>
      <c r="BB21" s="186">
        <v>0</v>
      </c>
      <c r="BC21" s="191">
        <v>0</v>
      </c>
      <c r="BD21" s="191">
        <v>0</v>
      </c>
      <c r="BE21" s="191">
        <v>0</v>
      </c>
      <c r="BF21" s="191">
        <v>0</v>
      </c>
      <c r="BG21" s="191">
        <v>0</v>
      </c>
      <c r="BH21" s="191">
        <v>0</v>
      </c>
      <c r="BI21" s="191">
        <v>0</v>
      </c>
      <c r="BJ21" s="191">
        <v>0</v>
      </c>
      <c r="BK21" s="191">
        <v>0</v>
      </c>
      <c r="BL21" s="191">
        <v>0</v>
      </c>
      <c r="BM21" s="191">
        <v>0</v>
      </c>
      <c r="BN21" s="191">
        <v>0</v>
      </c>
      <c r="BO21" s="191">
        <v>0</v>
      </c>
      <c r="BP21" s="191">
        <v>0</v>
      </c>
      <c r="BQ21" s="191">
        <v>0</v>
      </c>
      <c r="BR21" s="191">
        <v>0</v>
      </c>
      <c r="BS21" s="191">
        <v>0</v>
      </c>
      <c r="BT21" s="191">
        <v>0</v>
      </c>
      <c r="BU21" s="191">
        <v>0</v>
      </c>
      <c r="BV21" s="191">
        <v>0</v>
      </c>
      <c r="BW21" s="191">
        <v>0</v>
      </c>
      <c r="BX21" s="191">
        <v>0</v>
      </c>
      <c r="BY21" s="191">
        <v>0</v>
      </c>
      <c r="BZ21" s="191">
        <v>0</v>
      </c>
      <c r="CA21" s="191">
        <v>0</v>
      </c>
      <c r="CB21" s="191">
        <v>0</v>
      </c>
      <c r="CC21" s="191">
        <v>0</v>
      </c>
      <c r="CD21" s="191">
        <v>0</v>
      </c>
      <c r="CE21" s="191">
        <v>0</v>
      </c>
      <c r="CF21" s="191">
        <v>0</v>
      </c>
      <c r="CG21" s="191">
        <v>0</v>
      </c>
      <c r="CH21" s="191">
        <v>0</v>
      </c>
      <c r="CI21" s="191">
        <v>0</v>
      </c>
      <c r="CJ21" s="191">
        <v>0</v>
      </c>
      <c r="CK21" s="191">
        <v>0</v>
      </c>
      <c r="CL21" s="191">
        <v>0</v>
      </c>
      <c r="CM21" s="191">
        <v>0</v>
      </c>
      <c r="CN21" s="191">
        <v>0</v>
      </c>
      <c r="CO21" s="191">
        <v>0</v>
      </c>
      <c r="CP21" s="191">
        <v>0</v>
      </c>
      <c r="CQ21" s="191">
        <v>0</v>
      </c>
      <c r="CR21" s="191">
        <v>0</v>
      </c>
      <c r="CS21" s="191">
        <v>0</v>
      </c>
      <c r="CT21" s="191">
        <v>0</v>
      </c>
      <c r="CU21" s="191">
        <v>0</v>
      </c>
      <c r="CV21" s="191">
        <v>0</v>
      </c>
      <c r="CW21" s="191">
        <v>0.00203165322856289</v>
      </c>
      <c r="CX21" s="191">
        <v>0</v>
      </c>
      <c r="CY21" s="191">
        <v>0</v>
      </c>
      <c r="CZ21" s="191">
        <v>0</v>
      </c>
      <c r="DA21" s="191">
        <v>0</v>
      </c>
      <c r="DB21" s="191">
        <v>0</v>
      </c>
      <c r="DC21" s="191">
        <v>0</v>
      </c>
      <c r="DD21" s="191">
        <v>0</v>
      </c>
      <c r="DE21" s="191">
        <v>0</v>
      </c>
      <c r="DF21" s="191">
        <v>0</v>
      </c>
      <c r="DG21" s="191">
        <v>0</v>
      </c>
      <c r="DH21" s="191">
        <v>0</v>
      </c>
      <c r="DI21" s="191">
        <v>0</v>
      </c>
      <c r="DJ21" s="191">
        <v>0</v>
      </c>
      <c r="DK21" s="191">
        <v>0</v>
      </c>
      <c r="DL21" s="191">
        <v>0</v>
      </c>
      <c r="DM21" s="191">
        <v>0</v>
      </c>
      <c r="DN21" s="191">
        <v>0</v>
      </c>
      <c r="DO21" s="194">
        <v>0</v>
      </c>
    </row>
    <row r="22" spans="1:119">
      <c r="A22" s="184" t="s">
        <v>52</v>
      </c>
      <c r="B22" s="185" t="s">
        <v>107</v>
      </c>
      <c r="C22" s="186">
        <v>0</v>
      </c>
      <c r="D22" s="186">
        <v>0</v>
      </c>
      <c r="E22" s="186">
        <v>0</v>
      </c>
      <c r="F22" s="186">
        <v>0</v>
      </c>
      <c r="G22" s="186">
        <v>0</v>
      </c>
      <c r="H22" s="186">
        <v>0</v>
      </c>
      <c r="I22" s="186">
        <v>0</v>
      </c>
      <c r="J22" s="186">
        <v>0</v>
      </c>
      <c r="K22" s="186">
        <v>0</v>
      </c>
      <c r="L22" s="186">
        <v>0</v>
      </c>
      <c r="M22" s="186">
        <v>0</v>
      </c>
      <c r="N22" s="186">
        <v>0</v>
      </c>
      <c r="O22" s="186">
        <v>0</v>
      </c>
      <c r="P22" s="186">
        <v>0</v>
      </c>
      <c r="Q22" s="186">
        <v>0</v>
      </c>
      <c r="R22" s="186">
        <v>0</v>
      </c>
      <c r="S22" s="186">
        <v>0</v>
      </c>
      <c r="T22" s="186">
        <v>0</v>
      </c>
      <c r="U22" s="186">
        <v>0</v>
      </c>
      <c r="V22" s="186">
        <v>0</v>
      </c>
      <c r="W22" s="186">
        <v>0</v>
      </c>
      <c r="X22" s="186">
        <v>0</v>
      </c>
      <c r="Y22" s="186">
        <v>0</v>
      </c>
      <c r="Z22" s="186">
        <v>0</v>
      </c>
      <c r="AA22" s="186">
        <v>0</v>
      </c>
      <c r="AB22" s="186">
        <v>0</v>
      </c>
      <c r="AC22" s="186">
        <v>0</v>
      </c>
      <c r="AD22" s="186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L22" s="186">
        <v>0</v>
      </c>
      <c r="AM22" s="186">
        <v>0</v>
      </c>
      <c r="AN22" s="186">
        <v>0</v>
      </c>
      <c r="AO22" s="186">
        <v>0</v>
      </c>
      <c r="AP22" s="186">
        <v>0</v>
      </c>
      <c r="AQ22" s="186">
        <v>0</v>
      </c>
      <c r="AR22" s="186">
        <v>0</v>
      </c>
      <c r="AS22" s="186">
        <v>0</v>
      </c>
      <c r="AT22" s="186">
        <v>0.999990834937434</v>
      </c>
      <c r="AU22" s="186">
        <v>0</v>
      </c>
      <c r="AV22" s="186">
        <v>0</v>
      </c>
      <c r="AW22" s="186">
        <v>0</v>
      </c>
      <c r="AX22" s="186">
        <v>0</v>
      </c>
      <c r="AY22" s="186">
        <v>0</v>
      </c>
      <c r="AZ22" s="186">
        <v>0</v>
      </c>
      <c r="BA22" s="186">
        <v>0</v>
      </c>
      <c r="BB22" s="186">
        <v>0</v>
      </c>
      <c r="BC22" s="191">
        <v>0</v>
      </c>
      <c r="BD22" s="191">
        <v>0</v>
      </c>
      <c r="BE22" s="191">
        <v>0</v>
      </c>
      <c r="BF22" s="191">
        <v>0</v>
      </c>
      <c r="BG22" s="191">
        <v>0</v>
      </c>
      <c r="BH22" s="191">
        <v>0</v>
      </c>
      <c r="BI22" s="191">
        <v>0</v>
      </c>
      <c r="BJ22" s="191">
        <v>0</v>
      </c>
      <c r="BK22" s="191">
        <v>0</v>
      </c>
      <c r="BL22" s="191">
        <v>0</v>
      </c>
      <c r="BM22" s="191">
        <v>0</v>
      </c>
      <c r="BN22" s="191">
        <v>0</v>
      </c>
      <c r="BO22" s="191">
        <v>0</v>
      </c>
      <c r="BP22" s="191">
        <v>0</v>
      </c>
      <c r="BQ22" s="191">
        <v>0</v>
      </c>
      <c r="BR22" s="191">
        <v>0</v>
      </c>
      <c r="BS22" s="191">
        <v>0</v>
      </c>
      <c r="BT22" s="191">
        <v>0</v>
      </c>
      <c r="BU22" s="191">
        <v>0</v>
      </c>
      <c r="BV22" s="191">
        <v>0</v>
      </c>
      <c r="BW22" s="191">
        <v>0</v>
      </c>
      <c r="BX22" s="191">
        <v>0</v>
      </c>
      <c r="BY22" s="191">
        <v>0</v>
      </c>
      <c r="BZ22" s="191">
        <v>0</v>
      </c>
      <c r="CA22" s="191">
        <v>0</v>
      </c>
      <c r="CB22" s="191">
        <v>0</v>
      </c>
      <c r="CC22" s="191">
        <v>0</v>
      </c>
      <c r="CD22" s="191">
        <v>0</v>
      </c>
      <c r="CE22" s="191">
        <v>0</v>
      </c>
      <c r="CF22" s="191">
        <v>0</v>
      </c>
      <c r="CG22" s="191">
        <v>0</v>
      </c>
      <c r="CH22" s="191">
        <v>0</v>
      </c>
      <c r="CI22" s="191">
        <v>0</v>
      </c>
      <c r="CJ22" s="191">
        <v>0</v>
      </c>
      <c r="CK22" s="191">
        <v>0</v>
      </c>
      <c r="CL22" s="191">
        <v>0</v>
      </c>
      <c r="CM22" s="191">
        <v>0</v>
      </c>
      <c r="CN22" s="191">
        <v>0</v>
      </c>
      <c r="CO22" s="191">
        <v>0</v>
      </c>
      <c r="CP22" s="191">
        <v>0</v>
      </c>
      <c r="CQ22" s="191">
        <v>0</v>
      </c>
      <c r="CR22" s="191">
        <v>0</v>
      </c>
      <c r="CS22" s="191">
        <v>0</v>
      </c>
      <c r="CT22" s="191">
        <v>0</v>
      </c>
      <c r="CU22" s="191">
        <v>0</v>
      </c>
      <c r="CV22" s="191">
        <v>0</v>
      </c>
      <c r="CW22" s="191">
        <v>0</v>
      </c>
      <c r="CX22" s="191">
        <v>0</v>
      </c>
      <c r="CY22" s="191">
        <v>0</v>
      </c>
      <c r="CZ22" s="191">
        <v>0</v>
      </c>
      <c r="DA22" s="191">
        <v>0</v>
      </c>
      <c r="DB22" s="191">
        <v>0</v>
      </c>
      <c r="DC22" s="191">
        <v>0</v>
      </c>
      <c r="DD22" s="191">
        <v>0</v>
      </c>
      <c r="DE22" s="191">
        <v>0</v>
      </c>
      <c r="DF22" s="191">
        <v>0</v>
      </c>
      <c r="DG22" s="191">
        <v>0</v>
      </c>
      <c r="DH22" s="191">
        <v>0</v>
      </c>
      <c r="DI22" s="191">
        <v>0</v>
      </c>
      <c r="DJ22" s="191">
        <v>0</v>
      </c>
      <c r="DK22" s="191">
        <v>0</v>
      </c>
      <c r="DL22" s="191">
        <v>0</v>
      </c>
      <c r="DM22" s="191">
        <v>0</v>
      </c>
      <c r="DN22" s="191">
        <v>0</v>
      </c>
      <c r="DO22" s="194">
        <v>0</v>
      </c>
    </row>
    <row r="23" spans="1:119">
      <c r="A23" s="184" t="s">
        <v>53</v>
      </c>
      <c r="B23" s="185" t="s">
        <v>108</v>
      </c>
      <c r="C23" s="186">
        <v>0</v>
      </c>
      <c r="D23" s="186">
        <v>0</v>
      </c>
      <c r="E23" s="186">
        <v>0</v>
      </c>
      <c r="F23" s="186">
        <v>0</v>
      </c>
      <c r="G23" s="186">
        <v>0</v>
      </c>
      <c r="H23" s="186">
        <v>0</v>
      </c>
      <c r="I23" s="186">
        <v>0</v>
      </c>
      <c r="J23" s="186">
        <v>0</v>
      </c>
      <c r="K23" s="186">
        <v>0</v>
      </c>
      <c r="L23" s="186">
        <v>0</v>
      </c>
      <c r="M23" s="186">
        <v>0</v>
      </c>
      <c r="N23" s="186">
        <v>0</v>
      </c>
      <c r="O23" s="186">
        <v>0</v>
      </c>
      <c r="P23" s="186">
        <v>0</v>
      </c>
      <c r="Q23" s="186">
        <v>0</v>
      </c>
      <c r="R23" s="186">
        <v>0</v>
      </c>
      <c r="S23" s="186">
        <v>0</v>
      </c>
      <c r="T23" s="186">
        <v>0</v>
      </c>
      <c r="U23" s="186">
        <v>0</v>
      </c>
      <c r="V23" s="186">
        <v>0</v>
      </c>
      <c r="W23" s="186">
        <v>0</v>
      </c>
      <c r="X23" s="186">
        <v>0</v>
      </c>
      <c r="Y23" s="186">
        <v>0</v>
      </c>
      <c r="Z23" s="186">
        <v>0</v>
      </c>
      <c r="AA23" s="186">
        <v>0</v>
      </c>
      <c r="AB23" s="186">
        <v>0</v>
      </c>
      <c r="AC23" s="186">
        <v>0</v>
      </c>
      <c r="AD23" s="186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L23" s="186">
        <v>0</v>
      </c>
      <c r="AM23" s="186">
        <v>0</v>
      </c>
      <c r="AN23" s="186">
        <v>0</v>
      </c>
      <c r="AO23" s="186">
        <v>0</v>
      </c>
      <c r="AP23" s="186">
        <v>0</v>
      </c>
      <c r="AQ23" s="186">
        <v>0</v>
      </c>
      <c r="AR23" s="186">
        <v>0</v>
      </c>
      <c r="AS23" s="186">
        <v>0</v>
      </c>
      <c r="AT23" s="186">
        <v>0</v>
      </c>
      <c r="AU23" s="186">
        <v>1</v>
      </c>
      <c r="AV23" s="186">
        <v>0.965052294085587</v>
      </c>
      <c r="AW23" s="186">
        <v>1</v>
      </c>
      <c r="AX23" s="186">
        <v>1</v>
      </c>
      <c r="AY23" s="186">
        <v>0</v>
      </c>
      <c r="AZ23" s="186">
        <v>0</v>
      </c>
      <c r="BA23" s="186">
        <v>0</v>
      </c>
      <c r="BB23" s="186">
        <v>0</v>
      </c>
      <c r="BC23" s="191">
        <v>0</v>
      </c>
      <c r="BD23" s="191">
        <v>0</v>
      </c>
      <c r="BE23" s="191">
        <v>0</v>
      </c>
      <c r="BF23" s="191">
        <v>0</v>
      </c>
      <c r="BG23" s="191">
        <v>0</v>
      </c>
      <c r="BH23" s="191">
        <v>0</v>
      </c>
      <c r="BI23" s="191">
        <v>0</v>
      </c>
      <c r="BJ23" s="191">
        <v>0</v>
      </c>
      <c r="BK23" s="191">
        <v>0</v>
      </c>
      <c r="BL23" s="191">
        <v>0</v>
      </c>
      <c r="BM23" s="191">
        <v>0</v>
      </c>
      <c r="BN23" s="191">
        <v>0</v>
      </c>
      <c r="BO23" s="191">
        <v>0</v>
      </c>
      <c r="BP23" s="191">
        <v>0</v>
      </c>
      <c r="BQ23" s="191">
        <v>0</v>
      </c>
      <c r="BR23" s="191">
        <v>0</v>
      </c>
      <c r="BS23" s="191">
        <v>0</v>
      </c>
      <c r="BT23" s="191">
        <v>0</v>
      </c>
      <c r="BU23" s="191">
        <v>0</v>
      </c>
      <c r="BV23" s="191">
        <v>0.000604741817273279</v>
      </c>
      <c r="BW23" s="191">
        <v>0</v>
      </c>
      <c r="BX23" s="191">
        <v>0</v>
      </c>
      <c r="BY23" s="191">
        <v>0</v>
      </c>
      <c r="BZ23" s="191">
        <v>0</v>
      </c>
      <c r="CA23" s="191">
        <v>0</v>
      </c>
      <c r="CB23" s="191">
        <v>0</v>
      </c>
      <c r="CC23" s="191">
        <v>0</v>
      </c>
      <c r="CD23" s="191">
        <v>0</v>
      </c>
      <c r="CE23" s="191">
        <v>0</v>
      </c>
      <c r="CF23" s="191">
        <v>0</v>
      </c>
      <c r="CG23" s="191">
        <v>0</v>
      </c>
      <c r="CH23" s="191">
        <v>0</v>
      </c>
      <c r="CI23" s="191">
        <v>0.000736592231308636</v>
      </c>
      <c r="CJ23" s="191">
        <v>0</v>
      </c>
      <c r="CK23" s="191">
        <v>0</v>
      </c>
      <c r="CL23" s="191">
        <v>0</v>
      </c>
      <c r="CM23" s="191">
        <v>0</v>
      </c>
      <c r="CN23" s="191">
        <v>0</v>
      </c>
      <c r="CO23" s="191">
        <v>0</v>
      </c>
      <c r="CP23" s="191">
        <v>0</v>
      </c>
      <c r="CQ23" s="191">
        <v>0</v>
      </c>
      <c r="CR23" s="191">
        <v>0</v>
      </c>
      <c r="CS23" s="191">
        <v>0</v>
      </c>
      <c r="CT23" s="191">
        <v>0</v>
      </c>
      <c r="CU23" s="191">
        <v>0</v>
      </c>
      <c r="CV23" s="191">
        <v>0</v>
      </c>
      <c r="CW23" s="191">
        <v>0.00163676095594918</v>
      </c>
      <c r="CX23" s="191">
        <v>0</v>
      </c>
      <c r="CY23" s="191">
        <v>0</v>
      </c>
      <c r="CZ23" s="191">
        <v>0</v>
      </c>
      <c r="DA23" s="191">
        <v>0</v>
      </c>
      <c r="DB23" s="191">
        <v>0</v>
      </c>
      <c r="DC23" s="191">
        <v>0</v>
      </c>
      <c r="DD23" s="191">
        <v>0</v>
      </c>
      <c r="DE23" s="191">
        <v>0</v>
      </c>
      <c r="DF23" s="191">
        <v>0</v>
      </c>
      <c r="DG23" s="191">
        <v>0</v>
      </c>
      <c r="DH23" s="191">
        <v>0</v>
      </c>
      <c r="DI23" s="191">
        <v>0</v>
      </c>
      <c r="DJ23" s="191">
        <v>0</v>
      </c>
      <c r="DK23" s="191">
        <v>0</v>
      </c>
      <c r="DL23" s="191">
        <v>0</v>
      </c>
      <c r="DM23" s="191">
        <v>0</v>
      </c>
      <c r="DN23" s="191">
        <v>0</v>
      </c>
      <c r="DO23" s="194">
        <v>0</v>
      </c>
    </row>
    <row r="24" spans="1:119">
      <c r="A24" s="184" t="s">
        <v>54</v>
      </c>
      <c r="B24" s="185" t="s">
        <v>109</v>
      </c>
      <c r="C24" s="186">
        <v>0</v>
      </c>
      <c r="D24" s="186">
        <v>0</v>
      </c>
      <c r="E24" s="186">
        <v>0</v>
      </c>
      <c r="F24" s="186">
        <v>0</v>
      </c>
      <c r="G24" s="186">
        <v>0</v>
      </c>
      <c r="H24" s="186">
        <v>0</v>
      </c>
      <c r="I24" s="186">
        <v>0</v>
      </c>
      <c r="J24" s="186">
        <v>0</v>
      </c>
      <c r="K24" s="186">
        <v>0</v>
      </c>
      <c r="L24" s="186">
        <v>0</v>
      </c>
      <c r="M24" s="186">
        <v>0</v>
      </c>
      <c r="N24" s="186">
        <v>0</v>
      </c>
      <c r="O24" s="186">
        <v>0</v>
      </c>
      <c r="P24" s="186">
        <v>0</v>
      </c>
      <c r="Q24" s="186">
        <v>0</v>
      </c>
      <c r="R24" s="186">
        <v>0</v>
      </c>
      <c r="S24" s="186">
        <v>0</v>
      </c>
      <c r="T24" s="186">
        <v>0</v>
      </c>
      <c r="U24" s="186">
        <v>0</v>
      </c>
      <c r="V24" s="186">
        <v>0</v>
      </c>
      <c r="W24" s="186">
        <v>0</v>
      </c>
      <c r="X24" s="186">
        <v>0</v>
      </c>
      <c r="Y24" s="186">
        <v>0</v>
      </c>
      <c r="Z24" s="186">
        <v>0</v>
      </c>
      <c r="AA24" s="186">
        <v>0</v>
      </c>
      <c r="AB24" s="186">
        <v>0</v>
      </c>
      <c r="AC24" s="186">
        <v>0</v>
      </c>
      <c r="AD24" s="186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L24" s="186">
        <v>0</v>
      </c>
      <c r="AM24" s="186">
        <v>0</v>
      </c>
      <c r="AN24" s="186">
        <v>0</v>
      </c>
      <c r="AO24" s="186">
        <v>0</v>
      </c>
      <c r="AP24" s="186">
        <v>0</v>
      </c>
      <c r="AQ24" s="186">
        <v>0</v>
      </c>
      <c r="AR24" s="186">
        <v>0</v>
      </c>
      <c r="AS24" s="186">
        <v>0</v>
      </c>
      <c r="AT24" s="186">
        <v>0</v>
      </c>
      <c r="AU24" s="186">
        <v>0</v>
      </c>
      <c r="AV24" s="186">
        <v>0</v>
      </c>
      <c r="AW24" s="186">
        <v>0</v>
      </c>
      <c r="AX24" s="186">
        <v>0</v>
      </c>
      <c r="AY24" s="186">
        <v>1</v>
      </c>
      <c r="AZ24" s="186">
        <v>1</v>
      </c>
      <c r="BA24" s="186">
        <v>1</v>
      </c>
      <c r="BB24" s="186">
        <v>1</v>
      </c>
      <c r="BC24" s="191">
        <v>0</v>
      </c>
      <c r="BD24" s="191">
        <v>0</v>
      </c>
      <c r="BE24" s="191">
        <v>0</v>
      </c>
      <c r="BF24" s="191">
        <v>0</v>
      </c>
      <c r="BG24" s="191">
        <v>0</v>
      </c>
      <c r="BH24" s="191">
        <v>0</v>
      </c>
      <c r="BI24" s="191">
        <v>0</v>
      </c>
      <c r="BJ24" s="191">
        <v>0</v>
      </c>
      <c r="BK24" s="191">
        <v>0</v>
      </c>
      <c r="BL24" s="191">
        <v>0</v>
      </c>
      <c r="BM24" s="191">
        <v>0</v>
      </c>
      <c r="BN24" s="191">
        <v>0</v>
      </c>
      <c r="BO24" s="191">
        <v>0</v>
      </c>
      <c r="BP24" s="191">
        <v>0</v>
      </c>
      <c r="BQ24" s="191">
        <v>0</v>
      </c>
      <c r="BR24" s="191">
        <v>0</v>
      </c>
      <c r="BS24" s="191">
        <v>0</v>
      </c>
      <c r="BT24" s="191">
        <v>0</v>
      </c>
      <c r="BU24" s="191">
        <v>0</v>
      </c>
      <c r="BV24" s="191">
        <v>0</v>
      </c>
      <c r="BW24" s="191">
        <v>0</v>
      </c>
      <c r="BX24" s="191">
        <v>0</v>
      </c>
      <c r="BY24" s="191">
        <v>0</v>
      </c>
      <c r="BZ24" s="191">
        <v>0</v>
      </c>
      <c r="CA24" s="191">
        <v>0</v>
      </c>
      <c r="CB24" s="191">
        <v>0</v>
      </c>
      <c r="CC24" s="191">
        <v>0</v>
      </c>
      <c r="CD24" s="191">
        <v>0</v>
      </c>
      <c r="CE24" s="191">
        <v>0</v>
      </c>
      <c r="CF24" s="191">
        <v>0</v>
      </c>
      <c r="CG24" s="191">
        <v>0</v>
      </c>
      <c r="CH24" s="191">
        <v>0</v>
      </c>
      <c r="CI24" s="191">
        <v>0.000146619517549288</v>
      </c>
      <c r="CJ24" s="191">
        <v>0</v>
      </c>
      <c r="CK24" s="191">
        <v>0</v>
      </c>
      <c r="CL24" s="191">
        <v>0</v>
      </c>
      <c r="CM24" s="191">
        <v>0</v>
      </c>
      <c r="CN24" s="191">
        <v>0</v>
      </c>
      <c r="CO24" s="191">
        <v>0</v>
      </c>
      <c r="CP24" s="191">
        <v>0</v>
      </c>
      <c r="CQ24" s="191">
        <v>0</v>
      </c>
      <c r="CR24" s="191">
        <v>0</v>
      </c>
      <c r="CS24" s="191">
        <v>0</v>
      </c>
      <c r="CT24" s="191">
        <v>0</v>
      </c>
      <c r="CU24" s="191">
        <v>0</v>
      </c>
      <c r="CV24" s="191">
        <v>0</v>
      </c>
      <c r="CW24" s="191">
        <v>0</v>
      </c>
      <c r="CX24" s="191">
        <v>0</v>
      </c>
      <c r="CY24" s="191">
        <v>0</v>
      </c>
      <c r="CZ24" s="191">
        <v>0</v>
      </c>
      <c r="DA24" s="191">
        <v>0</v>
      </c>
      <c r="DB24" s="191">
        <v>0</v>
      </c>
      <c r="DC24" s="191">
        <v>0</v>
      </c>
      <c r="DD24" s="191">
        <v>0</v>
      </c>
      <c r="DE24" s="191">
        <v>0</v>
      </c>
      <c r="DF24" s="191">
        <v>0</v>
      </c>
      <c r="DG24" s="191">
        <v>0</v>
      </c>
      <c r="DH24" s="191">
        <v>0</v>
      </c>
      <c r="DI24" s="191">
        <v>0</v>
      </c>
      <c r="DJ24" s="191">
        <v>0</v>
      </c>
      <c r="DK24" s="191">
        <v>0</v>
      </c>
      <c r="DL24" s="191">
        <v>0</v>
      </c>
      <c r="DM24" s="191">
        <v>0</v>
      </c>
      <c r="DN24" s="191">
        <v>0</v>
      </c>
      <c r="DO24" s="194">
        <v>0</v>
      </c>
    </row>
    <row r="25" spans="1:119">
      <c r="A25" s="184" t="s">
        <v>55</v>
      </c>
      <c r="B25" s="185" t="s">
        <v>110</v>
      </c>
      <c r="C25" s="186">
        <v>0</v>
      </c>
      <c r="D25" s="186">
        <v>0</v>
      </c>
      <c r="E25" s="186">
        <v>0</v>
      </c>
      <c r="F25" s="186">
        <v>0</v>
      </c>
      <c r="G25" s="186">
        <v>0</v>
      </c>
      <c r="H25" s="186">
        <v>0</v>
      </c>
      <c r="I25" s="186">
        <v>0</v>
      </c>
      <c r="J25" s="186">
        <v>0</v>
      </c>
      <c r="K25" s="186">
        <v>0</v>
      </c>
      <c r="L25" s="186">
        <v>0</v>
      </c>
      <c r="M25" s="186">
        <v>0</v>
      </c>
      <c r="N25" s="186">
        <v>0</v>
      </c>
      <c r="O25" s="186">
        <v>0</v>
      </c>
      <c r="P25" s="186">
        <v>0</v>
      </c>
      <c r="Q25" s="186">
        <v>0</v>
      </c>
      <c r="R25" s="186">
        <v>0</v>
      </c>
      <c r="S25" s="186">
        <v>0</v>
      </c>
      <c r="T25" s="186">
        <v>0</v>
      </c>
      <c r="U25" s="186">
        <v>0</v>
      </c>
      <c r="V25" s="186">
        <v>0</v>
      </c>
      <c r="W25" s="186">
        <v>0</v>
      </c>
      <c r="X25" s="186">
        <v>0</v>
      </c>
      <c r="Y25" s="186">
        <v>0</v>
      </c>
      <c r="Z25" s="186">
        <v>0</v>
      </c>
      <c r="AA25" s="186">
        <v>0</v>
      </c>
      <c r="AB25" s="186">
        <v>0</v>
      </c>
      <c r="AC25" s="186">
        <v>0</v>
      </c>
      <c r="AD25" s="186">
        <v>0</v>
      </c>
      <c r="AE25" s="186">
        <v>0</v>
      </c>
      <c r="AF25" s="186">
        <v>0</v>
      </c>
      <c r="AG25" s="186">
        <v>0</v>
      </c>
      <c r="AH25" s="186">
        <v>0</v>
      </c>
      <c r="AI25" s="186">
        <v>0</v>
      </c>
      <c r="AJ25" s="186">
        <v>0</v>
      </c>
      <c r="AK25" s="186">
        <v>0</v>
      </c>
      <c r="AL25" s="186">
        <v>0</v>
      </c>
      <c r="AM25" s="186">
        <v>0</v>
      </c>
      <c r="AN25" s="186">
        <v>0</v>
      </c>
      <c r="AO25" s="186">
        <v>0</v>
      </c>
      <c r="AP25" s="186">
        <v>0</v>
      </c>
      <c r="AQ25" s="186">
        <v>0</v>
      </c>
      <c r="AR25" s="186">
        <v>0</v>
      </c>
      <c r="AS25" s="186">
        <v>0</v>
      </c>
      <c r="AT25" s="186">
        <v>0</v>
      </c>
      <c r="AU25" s="186">
        <v>0</v>
      </c>
      <c r="AV25" s="186">
        <v>0</v>
      </c>
      <c r="AW25" s="186">
        <v>0</v>
      </c>
      <c r="AX25" s="186">
        <v>0</v>
      </c>
      <c r="AY25" s="186">
        <v>0</v>
      </c>
      <c r="AZ25" s="186">
        <v>0</v>
      </c>
      <c r="BA25" s="186">
        <v>0</v>
      </c>
      <c r="BB25" s="186">
        <v>0</v>
      </c>
      <c r="BC25" s="191">
        <v>0.529294477937586</v>
      </c>
      <c r="BD25" s="191">
        <v>0</v>
      </c>
      <c r="BE25" s="191">
        <v>0</v>
      </c>
      <c r="BF25" s="191">
        <v>0</v>
      </c>
      <c r="BG25" s="191">
        <v>0</v>
      </c>
      <c r="BH25" s="191">
        <v>0</v>
      </c>
      <c r="BI25" s="191">
        <v>0</v>
      </c>
      <c r="BJ25" s="191">
        <v>0</v>
      </c>
      <c r="BK25" s="191">
        <v>0</v>
      </c>
      <c r="BL25" s="191">
        <v>0</v>
      </c>
      <c r="BM25" s="191">
        <v>0</v>
      </c>
      <c r="BN25" s="191">
        <v>0</v>
      </c>
      <c r="BO25" s="191">
        <v>0</v>
      </c>
      <c r="BP25" s="191">
        <v>0</v>
      </c>
      <c r="BQ25" s="191">
        <v>0</v>
      </c>
      <c r="BR25" s="191">
        <v>0</v>
      </c>
      <c r="BS25" s="191">
        <v>0</v>
      </c>
      <c r="BT25" s="191">
        <v>0</v>
      </c>
      <c r="BU25" s="191">
        <v>0</v>
      </c>
      <c r="BV25" s="191">
        <v>0</v>
      </c>
      <c r="BW25" s="191">
        <v>0</v>
      </c>
      <c r="BX25" s="191">
        <v>0</v>
      </c>
      <c r="BY25" s="191">
        <v>0</v>
      </c>
      <c r="BZ25" s="191">
        <v>0</v>
      </c>
      <c r="CA25" s="191">
        <v>0</v>
      </c>
      <c r="CB25" s="191">
        <v>0</v>
      </c>
      <c r="CC25" s="191">
        <v>0</v>
      </c>
      <c r="CD25" s="191">
        <v>0</v>
      </c>
      <c r="CE25" s="191">
        <v>0</v>
      </c>
      <c r="CF25" s="191">
        <v>0</v>
      </c>
      <c r="CG25" s="191">
        <v>0</v>
      </c>
      <c r="CH25" s="191">
        <v>0</v>
      </c>
      <c r="CI25" s="191">
        <v>0</v>
      </c>
      <c r="CJ25" s="191">
        <v>0</v>
      </c>
      <c r="CK25" s="191">
        <v>0</v>
      </c>
      <c r="CL25" s="191">
        <v>0</v>
      </c>
      <c r="CM25" s="191">
        <v>0</v>
      </c>
      <c r="CN25" s="191">
        <v>0</v>
      </c>
      <c r="CO25" s="191">
        <v>0</v>
      </c>
      <c r="CP25" s="191">
        <v>0</v>
      </c>
      <c r="CQ25" s="191">
        <v>0</v>
      </c>
      <c r="CR25" s="191">
        <v>0</v>
      </c>
      <c r="CS25" s="191">
        <v>0</v>
      </c>
      <c r="CT25" s="191">
        <v>0</v>
      </c>
      <c r="CU25" s="191">
        <v>0</v>
      </c>
      <c r="CV25" s="191">
        <v>0</v>
      </c>
      <c r="CW25" s="191">
        <v>0</v>
      </c>
      <c r="CX25" s="191">
        <v>0</v>
      </c>
      <c r="CY25" s="191">
        <v>0</v>
      </c>
      <c r="CZ25" s="191">
        <v>0</v>
      </c>
      <c r="DA25" s="191">
        <v>0</v>
      </c>
      <c r="DB25" s="191">
        <v>0</v>
      </c>
      <c r="DC25" s="191">
        <v>0</v>
      </c>
      <c r="DD25" s="191">
        <v>0</v>
      </c>
      <c r="DE25" s="191">
        <v>0</v>
      </c>
      <c r="DF25" s="191">
        <v>0</v>
      </c>
      <c r="DG25" s="191">
        <v>0</v>
      </c>
      <c r="DH25" s="191">
        <v>0</v>
      </c>
      <c r="DI25" s="191">
        <v>0</v>
      </c>
      <c r="DJ25" s="191">
        <v>0</v>
      </c>
      <c r="DK25" s="191">
        <v>0</v>
      </c>
      <c r="DL25" s="191">
        <v>0</v>
      </c>
      <c r="DM25" s="191">
        <v>0</v>
      </c>
      <c r="DN25" s="191">
        <v>0</v>
      </c>
      <c r="DO25" s="194">
        <v>0</v>
      </c>
    </row>
    <row r="26" spans="1:119">
      <c r="A26" s="184" t="s">
        <v>56</v>
      </c>
      <c r="B26" s="185" t="s">
        <v>111</v>
      </c>
      <c r="C26" s="186">
        <v>0</v>
      </c>
      <c r="D26" s="186">
        <v>0</v>
      </c>
      <c r="E26" s="186">
        <v>0</v>
      </c>
      <c r="F26" s="186">
        <v>0</v>
      </c>
      <c r="G26" s="186">
        <v>0</v>
      </c>
      <c r="H26" s="186">
        <v>0</v>
      </c>
      <c r="I26" s="186">
        <v>0</v>
      </c>
      <c r="J26" s="186">
        <v>0</v>
      </c>
      <c r="K26" s="186">
        <v>0</v>
      </c>
      <c r="L26" s="186">
        <v>0</v>
      </c>
      <c r="M26" s="186">
        <v>0</v>
      </c>
      <c r="N26" s="186">
        <v>0</v>
      </c>
      <c r="O26" s="186">
        <v>0</v>
      </c>
      <c r="P26" s="186">
        <v>0</v>
      </c>
      <c r="Q26" s="186">
        <v>0</v>
      </c>
      <c r="R26" s="186">
        <v>0</v>
      </c>
      <c r="S26" s="186">
        <v>0</v>
      </c>
      <c r="T26" s="186">
        <v>0</v>
      </c>
      <c r="U26" s="186">
        <v>0</v>
      </c>
      <c r="V26" s="186">
        <v>0</v>
      </c>
      <c r="W26" s="186">
        <v>0</v>
      </c>
      <c r="X26" s="186">
        <v>0</v>
      </c>
      <c r="Y26" s="186">
        <v>0</v>
      </c>
      <c r="Z26" s="186">
        <v>0</v>
      </c>
      <c r="AA26" s="186">
        <v>0</v>
      </c>
      <c r="AB26" s="186">
        <v>0</v>
      </c>
      <c r="AC26" s="186">
        <v>0</v>
      </c>
      <c r="AD26" s="186">
        <v>0</v>
      </c>
      <c r="AE26" s="186">
        <v>0</v>
      </c>
      <c r="AF26" s="186">
        <v>0</v>
      </c>
      <c r="AG26" s="186">
        <v>0</v>
      </c>
      <c r="AH26" s="186">
        <v>0</v>
      </c>
      <c r="AI26" s="186">
        <v>0</v>
      </c>
      <c r="AJ26" s="186">
        <v>0</v>
      </c>
      <c r="AK26" s="186">
        <v>0</v>
      </c>
      <c r="AL26" s="186">
        <v>0</v>
      </c>
      <c r="AM26" s="186">
        <v>0</v>
      </c>
      <c r="AN26" s="186">
        <v>0</v>
      </c>
      <c r="AO26" s="186">
        <v>0</v>
      </c>
      <c r="AP26" s="186">
        <v>0</v>
      </c>
      <c r="AQ26" s="186">
        <v>0</v>
      </c>
      <c r="AR26" s="186">
        <v>0</v>
      </c>
      <c r="AS26" s="186">
        <v>0</v>
      </c>
      <c r="AT26" s="186">
        <v>0</v>
      </c>
      <c r="AU26" s="186">
        <v>0</v>
      </c>
      <c r="AV26" s="186">
        <v>0</v>
      </c>
      <c r="AW26" s="186">
        <v>0</v>
      </c>
      <c r="AX26" s="186">
        <v>0</v>
      </c>
      <c r="AY26" s="186">
        <v>0</v>
      </c>
      <c r="AZ26" s="186">
        <v>0</v>
      </c>
      <c r="BA26" s="186">
        <v>0</v>
      </c>
      <c r="BB26" s="186">
        <v>0</v>
      </c>
      <c r="BC26" s="191">
        <v>0</v>
      </c>
      <c r="BD26" s="191">
        <v>1</v>
      </c>
      <c r="BE26" s="191">
        <v>1</v>
      </c>
      <c r="BF26" s="191">
        <v>0</v>
      </c>
      <c r="BG26" s="191">
        <v>0</v>
      </c>
      <c r="BH26" s="191">
        <v>0</v>
      </c>
      <c r="BI26" s="191">
        <v>0</v>
      </c>
      <c r="BJ26" s="191">
        <v>0</v>
      </c>
      <c r="BK26" s="191">
        <v>0</v>
      </c>
      <c r="BL26" s="191">
        <v>0</v>
      </c>
      <c r="BM26" s="191">
        <v>0</v>
      </c>
      <c r="BN26" s="191">
        <v>0</v>
      </c>
      <c r="BO26" s="191">
        <v>0</v>
      </c>
      <c r="BP26" s="191">
        <v>0</v>
      </c>
      <c r="BQ26" s="191">
        <v>0</v>
      </c>
      <c r="BR26" s="191">
        <v>0</v>
      </c>
      <c r="BS26" s="191">
        <v>0</v>
      </c>
      <c r="BT26" s="191">
        <v>0</v>
      </c>
      <c r="BU26" s="191">
        <v>0</v>
      </c>
      <c r="BV26" s="191">
        <v>0.000259884811037462</v>
      </c>
      <c r="BW26" s="191">
        <v>0</v>
      </c>
      <c r="BX26" s="191">
        <v>0</v>
      </c>
      <c r="BY26" s="191">
        <v>0</v>
      </c>
      <c r="BZ26" s="191">
        <v>0</v>
      </c>
      <c r="CA26" s="191">
        <v>0</v>
      </c>
      <c r="CB26" s="191">
        <v>0</v>
      </c>
      <c r="CC26" s="191">
        <v>0</v>
      </c>
      <c r="CD26" s="191">
        <v>0</v>
      </c>
      <c r="CE26" s="191">
        <v>0</v>
      </c>
      <c r="CF26" s="191">
        <v>0</v>
      </c>
      <c r="CG26" s="191">
        <v>0</v>
      </c>
      <c r="CH26" s="191">
        <v>0</v>
      </c>
      <c r="CI26" s="191">
        <v>0.000211592792955867</v>
      </c>
      <c r="CJ26" s="191">
        <v>0</v>
      </c>
      <c r="CK26" s="191">
        <v>0</v>
      </c>
      <c r="CL26" s="191">
        <v>0</v>
      </c>
      <c r="CM26" s="191">
        <v>0</v>
      </c>
      <c r="CN26" s="191">
        <v>0</v>
      </c>
      <c r="CO26" s="191">
        <v>0</v>
      </c>
      <c r="CP26" s="191">
        <v>0</v>
      </c>
      <c r="CQ26" s="191">
        <v>0</v>
      </c>
      <c r="CR26" s="191">
        <v>0</v>
      </c>
      <c r="CS26" s="191">
        <v>0</v>
      </c>
      <c r="CT26" s="191">
        <v>0</v>
      </c>
      <c r="CU26" s="191">
        <v>0</v>
      </c>
      <c r="CV26" s="191">
        <v>0</v>
      </c>
      <c r="CW26" s="191">
        <v>0.000309468518502819</v>
      </c>
      <c r="CX26" s="191">
        <v>0</v>
      </c>
      <c r="CY26" s="191">
        <v>0</v>
      </c>
      <c r="CZ26" s="191">
        <v>0</v>
      </c>
      <c r="DA26" s="191">
        <v>0</v>
      </c>
      <c r="DB26" s="191">
        <v>0</v>
      </c>
      <c r="DC26" s="191">
        <v>0</v>
      </c>
      <c r="DD26" s="191">
        <v>0</v>
      </c>
      <c r="DE26" s="191">
        <v>0</v>
      </c>
      <c r="DF26" s="191">
        <v>0</v>
      </c>
      <c r="DG26" s="191">
        <v>0</v>
      </c>
      <c r="DH26" s="191">
        <v>0</v>
      </c>
      <c r="DI26" s="191">
        <v>0</v>
      </c>
      <c r="DJ26" s="191">
        <v>0</v>
      </c>
      <c r="DK26" s="191">
        <v>0</v>
      </c>
      <c r="DL26" s="191">
        <v>0</v>
      </c>
      <c r="DM26" s="191">
        <v>0</v>
      </c>
      <c r="DN26" s="191">
        <v>0</v>
      </c>
      <c r="DO26" s="194">
        <v>0</v>
      </c>
    </row>
    <row r="27" spans="1:119">
      <c r="A27" s="184" t="s">
        <v>57</v>
      </c>
      <c r="B27" s="185" t="s">
        <v>112</v>
      </c>
      <c r="C27" s="186">
        <v>0</v>
      </c>
      <c r="D27" s="186">
        <v>0</v>
      </c>
      <c r="E27" s="186">
        <v>0</v>
      </c>
      <c r="F27" s="186">
        <v>0</v>
      </c>
      <c r="G27" s="186">
        <v>0</v>
      </c>
      <c r="H27" s="186">
        <v>0</v>
      </c>
      <c r="I27" s="186">
        <v>0</v>
      </c>
      <c r="J27" s="186">
        <v>0</v>
      </c>
      <c r="K27" s="186">
        <v>0</v>
      </c>
      <c r="L27" s="186">
        <v>0</v>
      </c>
      <c r="M27" s="186">
        <v>0</v>
      </c>
      <c r="N27" s="186">
        <v>0</v>
      </c>
      <c r="O27" s="186">
        <v>0</v>
      </c>
      <c r="P27" s="186">
        <v>0</v>
      </c>
      <c r="Q27" s="186">
        <v>0</v>
      </c>
      <c r="R27" s="186">
        <v>0</v>
      </c>
      <c r="S27" s="186">
        <v>0</v>
      </c>
      <c r="T27" s="186">
        <v>0</v>
      </c>
      <c r="U27" s="186">
        <v>0</v>
      </c>
      <c r="V27" s="186">
        <v>0</v>
      </c>
      <c r="W27" s="186">
        <v>0</v>
      </c>
      <c r="X27" s="186">
        <v>0</v>
      </c>
      <c r="Y27" s="186">
        <v>0</v>
      </c>
      <c r="Z27" s="186">
        <v>0</v>
      </c>
      <c r="AA27" s="186">
        <v>0</v>
      </c>
      <c r="AB27" s="186">
        <v>0</v>
      </c>
      <c r="AC27" s="186">
        <v>0</v>
      </c>
      <c r="AD27" s="186">
        <v>0</v>
      </c>
      <c r="AE27" s="186">
        <v>0</v>
      </c>
      <c r="AF27" s="186">
        <v>0</v>
      </c>
      <c r="AG27" s="186">
        <v>0</v>
      </c>
      <c r="AH27" s="186">
        <v>0</v>
      </c>
      <c r="AI27" s="186">
        <v>0</v>
      </c>
      <c r="AJ27" s="186">
        <v>0</v>
      </c>
      <c r="AK27" s="186">
        <v>0</v>
      </c>
      <c r="AL27" s="186">
        <v>0</v>
      </c>
      <c r="AM27" s="186">
        <v>0</v>
      </c>
      <c r="AN27" s="186">
        <v>0</v>
      </c>
      <c r="AO27" s="186">
        <v>0</v>
      </c>
      <c r="AP27" s="186">
        <v>0</v>
      </c>
      <c r="AQ27" s="186">
        <v>0</v>
      </c>
      <c r="AR27" s="186">
        <v>0</v>
      </c>
      <c r="AS27" s="186">
        <v>0</v>
      </c>
      <c r="AT27" s="186">
        <v>0</v>
      </c>
      <c r="AU27" s="186">
        <v>0</v>
      </c>
      <c r="AV27" s="186">
        <v>0</v>
      </c>
      <c r="AW27" s="186">
        <v>0</v>
      </c>
      <c r="AX27" s="186">
        <v>0</v>
      </c>
      <c r="AY27" s="186">
        <v>0</v>
      </c>
      <c r="AZ27" s="186">
        <v>0</v>
      </c>
      <c r="BA27" s="186">
        <v>0</v>
      </c>
      <c r="BB27" s="186">
        <v>0</v>
      </c>
      <c r="BC27" s="191">
        <v>0</v>
      </c>
      <c r="BD27" s="191">
        <v>0</v>
      </c>
      <c r="BE27" s="191">
        <v>0</v>
      </c>
      <c r="BF27" s="191">
        <v>1</v>
      </c>
      <c r="BG27" s="191">
        <v>1</v>
      </c>
      <c r="BH27" s="191">
        <v>1</v>
      </c>
      <c r="BI27" s="191">
        <v>0</v>
      </c>
      <c r="BJ27" s="191">
        <v>0</v>
      </c>
      <c r="BK27" s="191">
        <v>0</v>
      </c>
      <c r="BL27" s="191">
        <v>0</v>
      </c>
      <c r="BM27" s="191">
        <v>0</v>
      </c>
      <c r="BN27" s="191">
        <v>0</v>
      </c>
      <c r="BO27" s="191">
        <v>0</v>
      </c>
      <c r="BP27" s="191">
        <v>0</v>
      </c>
      <c r="BQ27" s="191">
        <v>0</v>
      </c>
      <c r="BR27" s="191">
        <v>0</v>
      </c>
      <c r="BS27" s="191">
        <v>0</v>
      </c>
      <c r="BT27" s="191">
        <v>0</v>
      </c>
      <c r="BU27" s="191">
        <v>0</v>
      </c>
      <c r="BV27" s="191">
        <v>0.000217937851455909</v>
      </c>
      <c r="BW27" s="191">
        <v>0</v>
      </c>
      <c r="BX27" s="191">
        <v>0</v>
      </c>
      <c r="BY27" s="191">
        <v>0</v>
      </c>
      <c r="BZ27" s="191">
        <v>0</v>
      </c>
      <c r="CA27" s="191">
        <v>0</v>
      </c>
      <c r="CB27" s="191">
        <v>0</v>
      </c>
      <c r="CC27" s="191">
        <v>0</v>
      </c>
      <c r="CD27" s="191">
        <v>0</v>
      </c>
      <c r="CE27" s="191">
        <v>0</v>
      </c>
      <c r="CF27" s="191">
        <v>0</v>
      </c>
      <c r="CG27" s="191">
        <v>0</v>
      </c>
      <c r="CH27" s="191">
        <v>0</v>
      </c>
      <c r="CI27" s="191">
        <v>0.000110917167402412</v>
      </c>
      <c r="CJ27" s="191">
        <v>0</v>
      </c>
      <c r="CK27" s="191">
        <v>0</v>
      </c>
      <c r="CL27" s="191">
        <v>0</v>
      </c>
      <c r="CM27" s="191">
        <v>0</v>
      </c>
      <c r="CN27" s="191">
        <v>0</v>
      </c>
      <c r="CO27" s="191">
        <v>0</v>
      </c>
      <c r="CP27" s="191">
        <v>0</v>
      </c>
      <c r="CQ27" s="191">
        <v>0</v>
      </c>
      <c r="CR27" s="191">
        <v>0</v>
      </c>
      <c r="CS27" s="191">
        <v>0</v>
      </c>
      <c r="CT27" s="191">
        <v>0</v>
      </c>
      <c r="CU27" s="191">
        <v>0</v>
      </c>
      <c r="CV27" s="191">
        <v>0</v>
      </c>
      <c r="CW27" s="191">
        <v>0.000304332953747964</v>
      </c>
      <c r="CX27" s="191">
        <v>0</v>
      </c>
      <c r="CY27" s="191">
        <v>0</v>
      </c>
      <c r="CZ27" s="191">
        <v>0</v>
      </c>
      <c r="DA27" s="191">
        <v>0</v>
      </c>
      <c r="DB27" s="191">
        <v>0</v>
      </c>
      <c r="DC27" s="191">
        <v>0</v>
      </c>
      <c r="DD27" s="191">
        <v>0</v>
      </c>
      <c r="DE27" s="191">
        <v>0</v>
      </c>
      <c r="DF27" s="191">
        <v>0</v>
      </c>
      <c r="DG27" s="191">
        <v>0</v>
      </c>
      <c r="DH27" s="191">
        <v>0</v>
      </c>
      <c r="DI27" s="191">
        <v>0</v>
      </c>
      <c r="DJ27" s="191">
        <v>0</v>
      </c>
      <c r="DK27" s="191">
        <v>0</v>
      </c>
      <c r="DL27" s="191">
        <v>0</v>
      </c>
      <c r="DM27" s="191">
        <v>0</v>
      </c>
      <c r="DN27" s="191">
        <v>0</v>
      </c>
      <c r="DO27" s="194">
        <v>0</v>
      </c>
    </row>
    <row r="28" spans="1:119">
      <c r="A28" s="184" t="s">
        <v>58</v>
      </c>
      <c r="B28" s="185" t="s">
        <v>113</v>
      </c>
      <c r="C28" s="186">
        <v>0</v>
      </c>
      <c r="D28" s="186">
        <v>0</v>
      </c>
      <c r="E28" s="186">
        <v>0</v>
      </c>
      <c r="F28" s="186">
        <v>0</v>
      </c>
      <c r="G28" s="186">
        <v>0</v>
      </c>
      <c r="H28" s="186">
        <v>0</v>
      </c>
      <c r="I28" s="186">
        <v>0</v>
      </c>
      <c r="J28" s="186">
        <v>0</v>
      </c>
      <c r="K28" s="186">
        <v>0</v>
      </c>
      <c r="L28" s="186">
        <v>0</v>
      </c>
      <c r="M28" s="186">
        <v>0</v>
      </c>
      <c r="N28" s="186">
        <v>0</v>
      </c>
      <c r="O28" s="186">
        <v>0</v>
      </c>
      <c r="P28" s="186">
        <v>0</v>
      </c>
      <c r="Q28" s="186">
        <v>0</v>
      </c>
      <c r="R28" s="186">
        <v>0</v>
      </c>
      <c r="S28" s="186">
        <v>0</v>
      </c>
      <c r="T28" s="186">
        <v>0</v>
      </c>
      <c r="U28" s="186">
        <v>0</v>
      </c>
      <c r="V28" s="186">
        <v>0</v>
      </c>
      <c r="W28" s="186">
        <v>0</v>
      </c>
      <c r="X28" s="186">
        <v>0</v>
      </c>
      <c r="Y28" s="186">
        <v>0</v>
      </c>
      <c r="Z28" s="186">
        <v>0</v>
      </c>
      <c r="AA28" s="186">
        <v>0</v>
      </c>
      <c r="AB28" s="186">
        <v>0</v>
      </c>
      <c r="AC28" s="186">
        <v>0</v>
      </c>
      <c r="AD28" s="186">
        <v>0</v>
      </c>
      <c r="AE28" s="186">
        <v>0</v>
      </c>
      <c r="AF28" s="186">
        <v>0</v>
      </c>
      <c r="AG28" s="186">
        <v>0</v>
      </c>
      <c r="AH28" s="186">
        <v>0</v>
      </c>
      <c r="AI28" s="186">
        <v>0</v>
      </c>
      <c r="AJ28" s="186">
        <v>0</v>
      </c>
      <c r="AK28" s="186">
        <v>0</v>
      </c>
      <c r="AL28" s="186">
        <v>0</v>
      </c>
      <c r="AM28" s="186">
        <v>0</v>
      </c>
      <c r="AN28" s="186">
        <v>0</v>
      </c>
      <c r="AO28" s="186">
        <v>0</v>
      </c>
      <c r="AP28" s="186">
        <v>0</v>
      </c>
      <c r="AQ28" s="186">
        <v>0</v>
      </c>
      <c r="AR28" s="186">
        <v>0</v>
      </c>
      <c r="AS28" s="186">
        <v>0</v>
      </c>
      <c r="AT28" s="186">
        <v>0</v>
      </c>
      <c r="AU28" s="186">
        <v>0</v>
      </c>
      <c r="AV28" s="186">
        <v>0</v>
      </c>
      <c r="AW28" s="186">
        <v>0</v>
      </c>
      <c r="AX28" s="186">
        <v>0</v>
      </c>
      <c r="AY28" s="186">
        <v>0</v>
      </c>
      <c r="AZ28" s="186">
        <v>0</v>
      </c>
      <c r="BA28" s="186">
        <v>0</v>
      </c>
      <c r="BB28" s="186">
        <v>0</v>
      </c>
      <c r="BC28" s="191">
        <v>0</v>
      </c>
      <c r="BD28" s="191">
        <v>0</v>
      </c>
      <c r="BE28" s="191">
        <v>0</v>
      </c>
      <c r="BF28" s="191">
        <v>0</v>
      </c>
      <c r="BG28" s="191">
        <v>0</v>
      </c>
      <c r="BH28" s="191">
        <v>0</v>
      </c>
      <c r="BI28" s="191">
        <v>1</v>
      </c>
      <c r="BJ28" s="191">
        <v>1</v>
      </c>
      <c r="BK28" s="191">
        <v>1</v>
      </c>
      <c r="BL28" s="191">
        <v>1</v>
      </c>
      <c r="BM28" s="191">
        <v>0</v>
      </c>
      <c r="BN28" s="191">
        <v>0</v>
      </c>
      <c r="BO28" s="191">
        <v>0</v>
      </c>
      <c r="BP28" s="191">
        <v>0</v>
      </c>
      <c r="BQ28" s="191">
        <v>0</v>
      </c>
      <c r="BR28" s="191">
        <v>0</v>
      </c>
      <c r="BS28" s="191">
        <v>0</v>
      </c>
      <c r="BT28" s="191">
        <v>0</v>
      </c>
      <c r="BU28" s="191">
        <v>0</v>
      </c>
      <c r="BV28" s="191">
        <v>0</v>
      </c>
      <c r="BW28" s="191">
        <v>0</v>
      </c>
      <c r="BX28" s="191">
        <v>0</v>
      </c>
      <c r="BY28" s="191">
        <v>0</v>
      </c>
      <c r="BZ28" s="191">
        <v>0</v>
      </c>
      <c r="CA28" s="191">
        <v>0</v>
      </c>
      <c r="CB28" s="191">
        <v>0</v>
      </c>
      <c r="CC28" s="191">
        <v>0</v>
      </c>
      <c r="CD28" s="191">
        <v>0</v>
      </c>
      <c r="CE28" s="191">
        <v>0</v>
      </c>
      <c r="CF28" s="191">
        <v>0</v>
      </c>
      <c r="CG28" s="191">
        <v>0</v>
      </c>
      <c r="CH28" s="191">
        <v>0</v>
      </c>
      <c r="CI28" s="191">
        <v>3.578728866244e-5</v>
      </c>
      <c r="CJ28" s="191">
        <v>0</v>
      </c>
      <c r="CK28" s="191">
        <v>0</v>
      </c>
      <c r="CL28" s="191">
        <v>0</v>
      </c>
      <c r="CM28" s="191">
        <v>0</v>
      </c>
      <c r="CN28" s="191">
        <v>0</v>
      </c>
      <c r="CO28" s="191">
        <v>0</v>
      </c>
      <c r="CP28" s="191">
        <v>0</v>
      </c>
      <c r="CQ28" s="191">
        <v>0</v>
      </c>
      <c r="CR28" s="191">
        <v>0</v>
      </c>
      <c r="CS28" s="191">
        <v>0</v>
      </c>
      <c r="CT28" s="191">
        <v>0</v>
      </c>
      <c r="CU28" s="191">
        <v>0</v>
      </c>
      <c r="CV28" s="191">
        <v>0</v>
      </c>
      <c r="CW28" s="191">
        <v>0</v>
      </c>
      <c r="CX28" s="191">
        <v>0</v>
      </c>
      <c r="CY28" s="191">
        <v>0</v>
      </c>
      <c r="CZ28" s="191">
        <v>0</v>
      </c>
      <c r="DA28" s="191">
        <v>0</v>
      </c>
      <c r="DB28" s="191">
        <v>0</v>
      </c>
      <c r="DC28" s="191">
        <v>0</v>
      </c>
      <c r="DD28" s="191">
        <v>0</v>
      </c>
      <c r="DE28" s="191">
        <v>0</v>
      </c>
      <c r="DF28" s="191">
        <v>0</v>
      </c>
      <c r="DG28" s="191">
        <v>0</v>
      </c>
      <c r="DH28" s="191">
        <v>0</v>
      </c>
      <c r="DI28" s="191">
        <v>0</v>
      </c>
      <c r="DJ28" s="191">
        <v>0</v>
      </c>
      <c r="DK28" s="191">
        <v>0</v>
      </c>
      <c r="DL28" s="191">
        <v>0</v>
      </c>
      <c r="DM28" s="191">
        <v>0</v>
      </c>
      <c r="DN28" s="191">
        <v>0</v>
      </c>
      <c r="DO28" s="194">
        <v>0</v>
      </c>
    </row>
    <row r="29" spans="1:119">
      <c r="A29" s="184" t="s">
        <v>59</v>
      </c>
      <c r="B29" s="185" t="s">
        <v>114</v>
      </c>
      <c r="C29" s="186">
        <v>0</v>
      </c>
      <c r="D29" s="186">
        <v>0</v>
      </c>
      <c r="E29" s="186">
        <v>0</v>
      </c>
      <c r="F29" s="186">
        <v>0</v>
      </c>
      <c r="G29" s="186">
        <v>0</v>
      </c>
      <c r="H29" s="186">
        <v>0</v>
      </c>
      <c r="I29" s="186">
        <v>0</v>
      </c>
      <c r="J29" s="186">
        <v>0</v>
      </c>
      <c r="K29" s="186">
        <v>0</v>
      </c>
      <c r="L29" s="186">
        <v>0</v>
      </c>
      <c r="M29" s="186">
        <v>0</v>
      </c>
      <c r="N29" s="186">
        <v>0</v>
      </c>
      <c r="O29" s="186">
        <v>0</v>
      </c>
      <c r="P29" s="186">
        <v>0</v>
      </c>
      <c r="Q29" s="186">
        <v>0</v>
      </c>
      <c r="R29" s="186">
        <v>0</v>
      </c>
      <c r="S29" s="186">
        <v>0</v>
      </c>
      <c r="T29" s="186">
        <v>0</v>
      </c>
      <c r="U29" s="186">
        <v>0</v>
      </c>
      <c r="V29" s="186">
        <v>0</v>
      </c>
      <c r="W29" s="186">
        <v>0</v>
      </c>
      <c r="X29" s="186">
        <v>0</v>
      </c>
      <c r="Y29" s="186">
        <v>0</v>
      </c>
      <c r="Z29" s="186">
        <v>0</v>
      </c>
      <c r="AA29" s="186">
        <v>0</v>
      </c>
      <c r="AB29" s="186">
        <v>0</v>
      </c>
      <c r="AC29" s="186">
        <v>0</v>
      </c>
      <c r="AD29" s="186">
        <v>0</v>
      </c>
      <c r="AE29" s="186">
        <v>0</v>
      </c>
      <c r="AF29" s="186">
        <v>0</v>
      </c>
      <c r="AG29" s="186">
        <v>0</v>
      </c>
      <c r="AH29" s="186">
        <v>0</v>
      </c>
      <c r="AI29" s="186">
        <v>0</v>
      </c>
      <c r="AJ29" s="186">
        <v>0</v>
      </c>
      <c r="AK29" s="186">
        <v>0</v>
      </c>
      <c r="AL29" s="186">
        <v>0</v>
      </c>
      <c r="AM29" s="186">
        <v>0</v>
      </c>
      <c r="AN29" s="186">
        <v>0</v>
      </c>
      <c r="AO29" s="186">
        <v>0</v>
      </c>
      <c r="AP29" s="186">
        <v>0</v>
      </c>
      <c r="AQ29" s="186">
        <v>0</v>
      </c>
      <c r="AR29" s="186">
        <v>0</v>
      </c>
      <c r="AS29" s="186">
        <v>0</v>
      </c>
      <c r="AT29" s="186">
        <v>0</v>
      </c>
      <c r="AU29" s="186">
        <v>0</v>
      </c>
      <c r="AV29" s="186">
        <v>0</v>
      </c>
      <c r="AW29" s="186">
        <v>0</v>
      </c>
      <c r="AX29" s="186">
        <v>0</v>
      </c>
      <c r="AY29" s="186">
        <v>0</v>
      </c>
      <c r="AZ29" s="186">
        <v>0</v>
      </c>
      <c r="BA29" s="186">
        <v>0</v>
      </c>
      <c r="BB29" s="186">
        <v>0</v>
      </c>
      <c r="BC29" s="191">
        <v>0</v>
      </c>
      <c r="BD29" s="191">
        <v>0</v>
      </c>
      <c r="BE29" s="191">
        <v>0</v>
      </c>
      <c r="BF29" s="191">
        <v>0</v>
      </c>
      <c r="BG29" s="191">
        <v>0</v>
      </c>
      <c r="BH29" s="191">
        <v>0</v>
      </c>
      <c r="BI29" s="191">
        <v>0</v>
      </c>
      <c r="BJ29" s="191">
        <v>0</v>
      </c>
      <c r="BK29" s="191">
        <v>0</v>
      </c>
      <c r="BL29" s="191">
        <v>0</v>
      </c>
      <c r="BM29" s="191">
        <v>0.991983131740825</v>
      </c>
      <c r="BN29" s="191">
        <v>0</v>
      </c>
      <c r="BO29" s="191">
        <v>0</v>
      </c>
      <c r="BP29" s="191">
        <v>0</v>
      </c>
      <c r="BQ29" s="191">
        <v>0</v>
      </c>
      <c r="BR29" s="191">
        <v>0</v>
      </c>
      <c r="BS29" s="191">
        <v>0</v>
      </c>
      <c r="BT29" s="191">
        <v>0</v>
      </c>
      <c r="BU29" s="191">
        <v>0</v>
      </c>
      <c r="BV29" s="191">
        <v>0.000954225236467549</v>
      </c>
      <c r="BW29" s="191">
        <v>0</v>
      </c>
      <c r="BX29" s="191">
        <v>0</v>
      </c>
      <c r="BY29" s="191">
        <v>0</v>
      </c>
      <c r="BZ29" s="191">
        <v>0</v>
      </c>
      <c r="CA29" s="191">
        <v>0</v>
      </c>
      <c r="CB29" s="191">
        <v>0</v>
      </c>
      <c r="CC29" s="191">
        <v>0</v>
      </c>
      <c r="CD29" s="191">
        <v>0</v>
      </c>
      <c r="CE29" s="191">
        <v>0</v>
      </c>
      <c r="CF29" s="191">
        <v>0</v>
      </c>
      <c r="CG29" s="191">
        <v>0</v>
      </c>
      <c r="CH29" s="191">
        <v>0</v>
      </c>
      <c r="CI29" s="191">
        <v>0.000120287731360553</v>
      </c>
      <c r="CJ29" s="191">
        <v>0</v>
      </c>
      <c r="CK29" s="191">
        <v>0</v>
      </c>
      <c r="CL29" s="191">
        <v>0</v>
      </c>
      <c r="CM29" s="191">
        <v>0</v>
      </c>
      <c r="CN29" s="191">
        <v>0</v>
      </c>
      <c r="CO29" s="191">
        <v>0</v>
      </c>
      <c r="CP29" s="191">
        <v>0</v>
      </c>
      <c r="CQ29" s="191">
        <v>0</v>
      </c>
      <c r="CR29" s="191">
        <v>0</v>
      </c>
      <c r="CS29" s="191">
        <v>0</v>
      </c>
      <c r="CT29" s="191">
        <v>0</v>
      </c>
      <c r="CU29" s="191">
        <v>0</v>
      </c>
      <c r="CV29" s="191">
        <v>0</v>
      </c>
      <c r="CW29" s="191">
        <v>0.000223844442790928</v>
      </c>
      <c r="CX29" s="191">
        <v>0</v>
      </c>
      <c r="CY29" s="191">
        <v>0</v>
      </c>
      <c r="CZ29" s="191">
        <v>0</v>
      </c>
      <c r="DA29" s="191">
        <v>0</v>
      </c>
      <c r="DB29" s="191">
        <v>0</v>
      </c>
      <c r="DC29" s="191">
        <v>0</v>
      </c>
      <c r="DD29" s="191">
        <v>0</v>
      </c>
      <c r="DE29" s="191">
        <v>0</v>
      </c>
      <c r="DF29" s="191">
        <v>0</v>
      </c>
      <c r="DG29" s="191">
        <v>0</v>
      </c>
      <c r="DH29" s="191">
        <v>0</v>
      </c>
      <c r="DI29" s="191">
        <v>0</v>
      </c>
      <c r="DJ29" s="191">
        <v>0</v>
      </c>
      <c r="DK29" s="191">
        <v>0</v>
      </c>
      <c r="DL29" s="191">
        <v>0</v>
      </c>
      <c r="DM29" s="191">
        <v>0</v>
      </c>
      <c r="DN29" s="191">
        <v>0</v>
      </c>
      <c r="DO29" s="194">
        <v>0</v>
      </c>
    </row>
    <row r="30" spans="1:119">
      <c r="A30" s="184" t="s">
        <v>60</v>
      </c>
      <c r="B30" s="185" t="s">
        <v>115</v>
      </c>
      <c r="C30" s="186">
        <v>0</v>
      </c>
      <c r="D30" s="186">
        <v>0</v>
      </c>
      <c r="E30" s="186">
        <v>0</v>
      </c>
      <c r="F30" s="186">
        <v>0</v>
      </c>
      <c r="G30" s="186">
        <v>0</v>
      </c>
      <c r="H30" s="186">
        <v>0</v>
      </c>
      <c r="I30" s="186">
        <v>0</v>
      </c>
      <c r="J30" s="186">
        <v>0</v>
      </c>
      <c r="K30" s="186">
        <v>0</v>
      </c>
      <c r="L30" s="186">
        <v>0</v>
      </c>
      <c r="M30" s="186">
        <v>0</v>
      </c>
      <c r="N30" s="186">
        <v>0</v>
      </c>
      <c r="O30" s="186">
        <v>0</v>
      </c>
      <c r="P30" s="186">
        <v>0</v>
      </c>
      <c r="Q30" s="186">
        <v>0</v>
      </c>
      <c r="R30" s="186">
        <v>0</v>
      </c>
      <c r="S30" s="186">
        <v>0</v>
      </c>
      <c r="T30" s="186">
        <v>0</v>
      </c>
      <c r="U30" s="186">
        <v>0</v>
      </c>
      <c r="V30" s="186">
        <v>0</v>
      </c>
      <c r="W30" s="186">
        <v>0</v>
      </c>
      <c r="X30" s="186">
        <v>0</v>
      </c>
      <c r="Y30" s="186">
        <v>0</v>
      </c>
      <c r="Z30" s="186">
        <v>0</v>
      </c>
      <c r="AA30" s="186">
        <v>0</v>
      </c>
      <c r="AB30" s="186">
        <v>0</v>
      </c>
      <c r="AC30" s="186">
        <v>0</v>
      </c>
      <c r="AD30" s="186">
        <v>0</v>
      </c>
      <c r="AE30" s="186">
        <v>0</v>
      </c>
      <c r="AF30" s="186">
        <v>0</v>
      </c>
      <c r="AG30" s="186">
        <v>0</v>
      </c>
      <c r="AH30" s="186">
        <v>0</v>
      </c>
      <c r="AI30" s="186">
        <v>0</v>
      </c>
      <c r="AJ30" s="186">
        <v>0</v>
      </c>
      <c r="AK30" s="186">
        <v>0</v>
      </c>
      <c r="AL30" s="186">
        <v>0</v>
      </c>
      <c r="AM30" s="186">
        <v>0</v>
      </c>
      <c r="AN30" s="186">
        <v>0</v>
      </c>
      <c r="AO30" s="186">
        <v>0</v>
      </c>
      <c r="AP30" s="186">
        <v>0</v>
      </c>
      <c r="AQ30" s="186">
        <v>0</v>
      </c>
      <c r="AR30" s="186">
        <v>0</v>
      </c>
      <c r="AS30" s="186">
        <v>0</v>
      </c>
      <c r="AT30" s="186">
        <v>0</v>
      </c>
      <c r="AU30" s="186">
        <v>0</v>
      </c>
      <c r="AV30" s="186">
        <v>0</v>
      </c>
      <c r="AW30" s="186">
        <v>0</v>
      </c>
      <c r="AX30" s="186">
        <v>0</v>
      </c>
      <c r="AY30" s="186">
        <v>0</v>
      </c>
      <c r="AZ30" s="186">
        <v>0</v>
      </c>
      <c r="BA30" s="186">
        <v>0</v>
      </c>
      <c r="BB30" s="186">
        <v>0</v>
      </c>
      <c r="BC30" s="191">
        <v>0</v>
      </c>
      <c r="BD30" s="191">
        <v>0</v>
      </c>
      <c r="BE30" s="191">
        <v>0</v>
      </c>
      <c r="BF30" s="191">
        <v>0</v>
      </c>
      <c r="BG30" s="191">
        <v>0</v>
      </c>
      <c r="BH30" s="191">
        <v>0</v>
      </c>
      <c r="BI30" s="191">
        <v>0</v>
      </c>
      <c r="BJ30" s="191">
        <v>0</v>
      </c>
      <c r="BK30" s="191">
        <v>0</v>
      </c>
      <c r="BL30" s="191">
        <v>0</v>
      </c>
      <c r="BM30" s="191">
        <v>0</v>
      </c>
      <c r="BN30" s="191">
        <v>0.869400507682512</v>
      </c>
      <c r="BO30" s="191">
        <v>1</v>
      </c>
      <c r="BP30" s="191">
        <v>1</v>
      </c>
      <c r="BQ30" s="191">
        <v>1</v>
      </c>
      <c r="BR30" s="191">
        <v>0</v>
      </c>
      <c r="BS30" s="191">
        <v>0</v>
      </c>
      <c r="BT30" s="191">
        <v>0</v>
      </c>
      <c r="BU30" s="191">
        <v>0</v>
      </c>
      <c r="BV30" s="191">
        <v>0</v>
      </c>
      <c r="BW30" s="191">
        <v>0</v>
      </c>
      <c r="BX30" s="191">
        <v>0</v>
      </c>
      <c r="BY30" s="191">
        <v>0</v>
      </c>
      <c r="BZ30" s="191">
        <v>0</v>
      </c>
      <c r="CA30" s="191">
        <v>0</v>
      </c>
      <c r="CB30" s="191">
        <v>0</v>
      </c>
      <c r="CC30" s="191">
        <v>0</v>
      </c>
      <c r="CD30" s="191">
        <v>0</v>
      </c>
      <c r="CE30" s="191">
        <v>0</v>
      </c>
      <c r="CF30" s="191">
        <v>0</v>
      </c>
      <c r="CG30" s="191">
        <v>0</v>
      </c>
      <c r="CH30" s="191">
        <v>0</v>
      </c>
      <c r="CI30" s="191">
        <v>0</v>
      </c>
      <c r="CJ30" s="191">
        <v>0</v>
      </c>
      <c r="CK30" s="191">
        <v>0</v>
      </c>
      <c r="CL30" s="191">
        <v>0</v>
      </c>
      <c r="CM30" s="191">
        <v>0</v>
      </c>
      <c r="CN30" s="191">
        <v>0</v>
      </c>
      <c r="CO30" s="191">
        <v>0</v>
      </c>
      <c r="CP30" s="191">
        <v>0</v>
      </c>
      <c r="CQ30" s="191">
        <v>0</v>
      </c>
      <c r="CR30" s="191">
        <v>0</v>
      </c>
      <c r="CS30" s="191">
        <v>0</v>
      </c>
      <c r="CT30" s="191">
        <v>0</v>
      </c>
      <c r="CU30" s="191">
        <v>0</v>
      </c>
      <c r="CV30" s="191">
        <v>0</v>
      </c>
      <c r="CW30" s="191">
        <v>0.00102415151014223</v>
      </c>
      <c r="CX30" s="191">
        <v>0</v>
      </c>
      <c r="CY30" s="191">
        <v>0</v>
      </c>
      <c r="CZ30" s="191">
        <v>0</v>
      </c>
      <c r="DA30" s="191">
        <v>0</v>
      </c>
      <c r="DB30" s="191">
        <v>0</v>
      </c>
      <c r="DC30" s="191">
        <v>0</v>
      </c>
      <c r="DD30" s="191">
        <v>0</v>
      </c>
      <c r="DE30" s="191">
        <v>0</v>
      </c>
      <c r="DF30" s="191">
        <v>0</v>
      </c>
      <c r="DG30" s="191">
        <v>0</v>
      </c>
      <c r="DH30" s="191">
        <v>0</v>
      </c>
      <c r="DI30" s="191">
        <v>0</v>
      </c>
      <c r="DJ30" s="191">
        <v>0</v>
      </c>
      <c r="DK30" s="191">
        <v>0</v>
      </c>
      <c r="DL30" s="191">
        <v>0</v>
      </c>
      <c r="DM30" s="191">
        <v>0</v>
      </c>
      <c r="DN30" s="191">
        <v>0</v>
      </c>
      <c r="DO30" s="194">
        <v>0</v>
      </c>
    </row>
    <row r="31" spans="1:119">
      <c r="A31" s="184" t="s">
        <v>61</v>
      </c>
      <c r="B31" s="185" t="s">
        <v>116</v>
      </c>
      <c r="C31" s="186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</v>
      </c>
      <c r="I31" s="186">
        <v>0</v>
      </c>
      <c r="J31" s="186">
        <v>0</v>
      </c>
      <c r="K31" s="186">
        <v>0</v>
      </c>
      <c r="L31" s="186">
        <v>0</v>
      </c>
      <c r="M31" s="186">
        <v>0</v>
      </c>
      <c r="N31" s="186">
        <v>0</v>
      </c>
      <c r="O31" s="186">
        <v>0</v>
      </c>
      <c r="P31" s="186">
        <v>0</v>
      </c>
      <c r="Q31" s="186">
        <v>0</v>
      </c>
      <c r="R31" s="186">
        <v>0</v>
      </c>
      <c r="S31" s="186">
        <v>0</v>
      </c>
      <c r="T31" s="186">
        <v>0</v>
      </c>
      <c r="U31" s="186">
        <v>0</v>
      </c>
      <c r="V31" s="186">
        <v>0</v>
      </c>
      <c r="W31" s="186">
        <v>0</v>
      </c>
      <c r="X31" s="186">
        <v>0</v>
      </c>
      <c r="Y31" s="186">
        <v>0</v>
      </c>
      <c r="Z31" s="186">
        <v>0</v>
      </c>
      <c r="AA31" s="186">
        <v>0</v>
      </c>
      <c r="AB31" s="186">
        <v>0</v>
      </c>
      <c r="AC31" s="186">
        <v>0</v>
      </c>
      <c r="AD31" s="186">
        <v>0</v>
      </c>
      <c r="AE31" s="186">
        <v>0</v>
      </c>
      <c r="AF31" s="186">
        <v>0</v>
      </c>
      <c r="AG31" s="186">
        <v>0</v>
      </c>
      <c r="AH31" s="186">
        <v>0</v>
      </c>
      <c r="AI31" s="186">
        <v>0</v>
      </c>
      <c r="AJ31" s="186">
        <v>0</v>
      </c>
      <c r="AK31" s="186">
        <v>0</v>
      </c>
      <c r="AL31" s="186">
        <v>0</v>
      </c>
      <c r="AM31" s="186">
        <v>0</v>
      </c>
      <c r="AN31" s="186">
        <v>0</v>
      </c>
      <c r="AO31" s="186">
        <v>0</v>
      </c>
      <c r="AP31" s="186">
        <v>0</v>
      </c>
      <c r="AQ31" s="186">
        <v>0</v>
      </c>
      <c r="AR31" s="186">
        <v>0</v>
      </c>
      <c r="AS31" s="186">
        <v>0</v>
      </c>
      <c r="AT31" s="186">
        <v>0</v>
      </c>
      <c r="AU31" s="186">
        <v>0</v>
      </c>
      <c r="AV31" s="186">
        <v>0</v>
      </c>
      <c r="AW31" s="186">
        <v>0</v>
      </c>
      <c r="AX31" s="186">
        <v>0</v>
      </c>
      <c r="AY31" s="186">
        <v>0</v>
      </c>
      <c r="AZ31" s="186">
        <v>0</v>
      </c>
      <c r="BA31" s="186">
        <v>0</v>
      </c>
      <c r="BB31" s="186">
        <v>0</v>
      </c>
      <c r="BC31" s="191">
        <v>0</v>
      </c>
      <c r="BD31" s="191">
        <v>0</v>
      </c>
      <c r="BE31" s="191">
        <v>0</v>
      </c>
      <c r="BF31" s="191">
        <v>0</v>
      </c>
      <c r="BG31" s="191">
        <v>0</v>
      </c>
      <c r="BH31" s="191">
        <v>0</v>
      </c>
      <c r="BI31" s="191">
        <v>0</v>
      </c>
      <c r="BJ31" s="191">
        <v>0</v>
      </c>
      <c r="BK31" s="191">
        <v>0</v>
      </c>
      <c r="BL31" s="191">
        <v>0</v>
      </c>
      <c r="BM31" s="191">
        <v>0</v>
      </c>
      <c r="BN31" s="191">
        <v>0</v>
      </c>
      <c r="BO31" s="191">
        <v>0</v>
      </c>
      <c r="BP31" s="191">
        <v>0</v>
      </c>
      <c r="BQ31" s="191">
        <v>0</v>
      </c>
      <c r="BR31" s="191">
        <v>1</v>
      </c>
      <c r="BS31" s="191">
        <v>1</v>
      </c>
      <c r="BT31" s="191">
        <v>0</v>
      </c>
      <c r="BU31" s="191">
        <v>0</v>
      </c>
      <c r="BV31" s="191">
        <v>0</v>
      </c>
      <c r="BW31" s="191">
        <v>0</v>
      </c>
      <c r="BX31" s="191">
        <v>0</v>
      </c>
      <c r="BY31" s="191">
        <v>0</v>
      </c>
      <c r="BZ31" s="191">
        <v>0</v>
      </c>
      <c r="CA31" s="191">
        <v>0</v>
      </c>
      <c r="CB31" s="191">
        <v>0</v>
      </c>
      <c r="CC31" s="191">
        <v>0</v>
      </c>
      <c r="CD31" s="191">
        <v>0</v>
      </c>
      <c r="CE31" s="191">
        <v>0</v>
      </c>
      <c r="CF31" s="191">
        <v>0</v>
      </c>
      <c r="CG31" s="191">
        <v>0</v>
      </c>
      <c r="CH31" s="191">
        <v>0</v>
      </c>
      <c r="CI31" s="191">
        <v>0.000179072592393674</v>
      </c>
      <c r="CJ31" s="191">
        <v>0</v>
      </c>
      <c r="CK31" s="191">
        <v>0</v>
      </c>
      <c r="CL31" s="191">
        <v>0</v>
      </c>
      <c r="CM31" s="191">
        <v>0</v>
      </c>
      <c r="CN31" s="191">
        <v>0</v>
      </c>
      <c r="CO31" s="191">
        <v>0</v>
      </c>
      <c r="CP31" s="191">
        <v>0</v>
      </c>
      <c r="CQ31" s="191">
        <v>0</v>
      </c>
      <c r="CR31" s="191">
        <v>0</v>
      </c>
      <c r="CS31" s="191">
        <v>0</v>
      </c>
      <c r="CT31" s="191">
        <v>0</v>
      </c>
      <c r="CU31" s="191">
        <v>0</v>
      </c>
      <c r="CV31" s="191">
        <v>0</v>
      </c>
      <c r="CW31" s="191">
        <v>0</v>
      </c>
      <c r="CX31" s="191">
        <v>0</v>
      </c>
      <c r="CY31" s="191">
        <v>0</v>
      </c>
      <c r="CZ31" s="191">
        <v>0</v>
      </c>
      <c r="DA31" s="191">
        <v>0</v>
      </c>
      <c r="DB31" s="191">
        <v>0</v>
      </c>
      <c r="DC31" s="191">
        <v>0</v>
      </c>
      <c r="DD31" s="191">
        <v>0</v>
      </c>
      <c r="DE31" s="191">
        <v>0</v>
      </c>
      <c r="DF31" s="191">
        <v>0</v>
      </c>
      <c r="DG31" s="191">
        <v>0</v>
      </c>
      <c r="DH31" s="191">
        <v>0</v>
      </c>
      <c r="DI31" s="191">
        <v>0</v>
      </c>
      <c r="DJ31" s="191">
        <v>0</v>
      </c>
      <c r="DK31" s="191">
        <v>0</v>
      </c>
      <c r="DL31" s="191">
        <v>0</v>
      </c>
      <c r="DM31" s="191">
        <v>0</v>
      </c>
      <c r="DN31" s="191">
        <v>0</v>
      </c>
      <c r="DO31" s="194">
        <v>0</v>
      </c>
    </row>
    <row r="32" spans="1:119">
      <c r="A32" s="184" t="s">
        <v>62</v>
      </c>
      <c r="B32" s="185" t="s">
        <v>117</v>
      </c>
      <c r="C32" s="186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</v>
      </c>
      <c r="I32" s="186">
        <v>0</v>
      </c>
      <c r="J32" s="186">
        <v>0</v>
      </c>
      <c r="K32" s="186">
        <v>0</v>
      </c>
      <c r="L32" s="186">
        <v>0</v>
      </c>
      <c r="M32" s="186">
        <v>0</v>
      </c>
      <c r="N32" s="186">
        <v>0</v>
      </c>
      <c r="O32" s="186">
        <v>0</v>
      </c>
      <c r="P32" s="186">
        <v>0</v>
      </c>
      <c r="Q32" s="186">
        <v>0</v>
      </c>
      <c r="R32" s="186">
        <v>0</v>
      </c>
      <c r="S32" s="186">
        <v>0</v>
      </c>
      <c r="T32" s="186">
        <v>0</v>
      </c>
      <c r="U32" s="186">
        <v>0</v>
      </c>
      <c r="V32" s="186">
        <v>0</v>
      </c>
      <c r="W32" s="186">
        <v>0</v>
      </c>
      <c r="X32" s="186">
        <v>0</v>
      </c>
      <c r="Y32" s="186">
        <v>0</v>
      </c>
      <c r="Z32" s="186">
        <v>0</v>
      </c>
      <c r="AA32" s="186">
        <v>0</v>
      </c>
      <c r="AB32" s="186">
        <v>0</v>
      </c>
      <c r="AC32" s="186">
        <v>0</v>
      </c>
      <c r="AD32" s="186">
        <v>0</v>
      </c>
      <c r="AE32" s="186">
        <v>0</v>
      </c>
      <c r="AF32" s="186">
        <v>0</v>
      </c>
      <c r="AG32" s="186">
        <v>0</v>
      </c>
      <c r="AH32" s="186">
        <v>0</v>
      </c>
      <c r="AI32" s="186">
        <v>0</v>
      </c>
      <c r="AJ32" s="186">
        <v>0</v>
      </c>
      <c r="AK32" s="186">
        <v>0</v>
      </c>
      <c r="AL32" s="186">
        <v>0</v>
      </c>
      <c r="AM32" s="186">
        <v>0</v>
      </c>
      <c r="AN32" s="186">
        <v>0</v>
      </c>
      <c r="AO32" s="186">
        <v>0</v>
      </c>
      <c r="AP32" s="186">
        <v>0</v>
      </c>
      <c r="AQ32" s="186">
        <v>0</v>
      </c>
      <c r="AR32" s="186">
        <v>0</v>
      </c>
      <c r="AS32" s="186">
        <v>0</v>
      </c>
      <c r="AT32" s="186">
        <v>0</v>
      </c>
      <c r="AU32" s="186">
        <v>0</v>
      </c>
      <c r="AV32" s="186">
        <v>0</v>
      </c>
      <c r="AW32" s="186">
        <v>0</v>
      </c>
      <c r="AX32" s="186">
        <v>0</v>
      </c>
      <c r="AY32" s="186">
        <v>0</v>
      </c>
      <c r="AZ32" s="186">
        <v>0</v>
      </c>
      <c r="BA32" s="186">
        <v>0</v>
      </c>
      <c r="BB32" s="186">
        <v>0</v>
      </c>
      <c r="BC32" s="191">
        <v>0</v>
      </c>
      <c r="BD32" s="191">
        <v>0</v>
      </c>
      <c r="BE32" s="191">
        <v>0</v>
      </c>
      <c r="BF32" s="191">
        <v>0</v>
      </c>
      <c r="BG32" s="191">
        <v>0</v>
      </c>
      <c r="BH32" s="191">
        <v>0</v>
      </c>
      <c r="BI32" s="191">
        <v>0</v>
      </c>
      <c r="BJ32" s="191">
        <v>0</v>
      </c>
      <c r="BK32" s="191">
        <v>0</v>
      </c>
      <c r="BL32" s="191">
        <v>0</v>
      </c>
      <c r="BM32" s="191">
        <v>0</v>
      </c>
      <c r="BN32" s="191">
        <v>0</v>
      </c>
      <c r="BO32" s="191">
        <v>0</v>
      </c>
      <c r="BP32" s="191">
        <v>0</v>
      </c>
      <c r="BQ32" s="191">
        <v>0</v>
      </c>
      <c r="BR32" s="191">
        <v>0</v>
      </c>
      <c r="BS32" s="191">
        <v>0</v>
      </c>
      <c r="BT32" s="191">
        <v>0.997546126789168</v>
      </c>
      <c r="BU32" s="191">
        <v>0.995277415962968</v>
      </c>
      <c r="BV32" s="191">
        <v>0.995365305227898</v>
      </c>
      <c r="BW32" s="191">
        <v>0</v>
      </c>
      <c r="BX32" s="191">
        <v>0</v>
      </c>
      <c r="BY32" s="191">
        <v>0</v>
      </c>
      <c r="BZ32" s="191">
        <v>0</v>
      </c>
      <c r="CA32" s="191">
        <v>0</v>
      </c>
      <c r="CB32" s="191">
        <v>0</v>
      </c>
      <c r="CC32" s="191">
        <v>0</v>
      </c>
      <c r="CD32" s="191">
        <v>0</v>
      </c>
      <c r="CE32" s="191">
        <v>0</v>
      </c>
      <c r="CF32" s="191">
        <v>0</v>
      </c>
      <c r="CG32" s="191">
        <v>0</v>
      </c>
      <c r="CH32" s="191">
        <v>0</v>
      </c>
      <c r="CI32" s="191">
        <v>0.00185570083773485</v>
      </c>
      <c r="CJ32" s="191">
        <v>0</v>
      </c>
      <c r="CK32" s="191">
        <v>0</v>
      </c>
      <c r="CL32" s="191">
        <v>0</v>
      </c>
      <c r="CM32" s="191">
        <v>0</v>
      </c>
      <c r="CN32" s="191">
        <v>0</v>
      </c>
      <c r="CO32" s="191">
        <v>0</v>
      </c>
      <c r="CP32" s="191">
        <v>0</v>
      </c>
      <c r="CQ32" s="191">
        <v>0</v>
      </c>
      <c r="CR32" s="191">
        <v>0</v>
      </c>
      <c r="CS32" s="191">
        <v>0</v>
      </c>
      <c r="CT32" s="191">
        <v>0</v>
      </c>
      <c r="CU32" s="191">
        <v>0</v>
      </c>
      <c r="CV32" s="191">
        <v>0</v>
      </c>
      <c r="CW32" s="191">
        <v>0.000141793189048008</v>
      </c>
      <c r="CX32" s="191">
        <v>0</v>
      </c>
      <c r="CY32" s="191">
        <v>0</v>
      </c>
      <c r="CZ32" s="191">
        <v>0</v>
      </c>
      <c r="DA32" s="191">
        <v>0</v>
      </c>
      <c r="DB32" s="191">
        <v>0</v>
      </c>
      <c r="DC32" s="191">
        <v>0</v>
      </c>
      <c r="DD32" s="191">
        <v>0</v>
      </c>
      <c r="DE32" s="191">
        <v>0</v>
      </c>
      <c r="DF32" s="191">
        <v>0</v>
      </c>
      <c r="DG32" s="191">
        <v>0</v>
      </c>
      <c r="DH32" s="191">
        <v>0</v>
      </c>
      <c r="DI32" s="191">
        <v>0</v>
      </c>
      <c r="DJ32" s="191">
        <v>0</v>
      </c>
      <c r="DK32" s="191">
        <v>0</v>
      </c>
      <c r="DL32" s="191">
        <v>0</v>
      </c>
      <c r="DM32" s="191">
        <v>0</v>
      </c>
      <c r="DN32" s="191">
        <v>0</v>
      </c>
      <c r="DO32" s="194">
        <v>0</v>
      </c>
    </row>
    <row r="33" spans="1:119">
      <c r="A33" s="184" t="s">
        <v>63</v>
      </c>
      <c r="B33" s="185" t="s">
        <v>118</v>
      </c>
      <c r="C33" s="186">
        <v>0</v>
      </c>
      <c r="D33" s="186">
        <v>0</v>
      </c>
      <c r="E33" s="186">
        <v>0</v>
      </c>
      <c r="F33" s="186">
        <v>0</v>
      </c>
      <c r="G33" s="186">
        <v>0</v>
      </c>
      <c r="H33" s="186">
        <v>0</v>
      </c>
      <c r="I33" s="186">
        <v>0</v>
      </c>
      <c r="J33" s="186">
        <v>0</v>
      </c>
      <c r="K33" s="186">
        <v>0</v>
      </c>
      <c r="L33" s="186">
        <v>0</v>
      </c>
      <c r="M33" s="186">
        <v>0</v>
      </c>
      <c r="N33" s="186">
        <v>0</v>
      </c>
      <c r="O33" s="186">
        <v>0</v>
      </c>
      <c r="P33" s="186">
        <v>0</v>
      </c>
      <c r="Q33" s="186">
        <v>0</v>
      </c>
      <c r="R33" s="186">
        <v>0</v>
      </c>
      <c r="S33" s="186">
        <v>0</v>
      </c>
      <c r="T33" s="186">
        <v>0</v>
      </c>
      <c r="U33" s="186">
        <v>0</v>
      </c>
      <c r="V33" s="186">
        <v>0</v>
      </c>
      <c r="W33" s="186">
        <v>0</v>
      </c>
      <c r="X33" s="186">
        <v>0</v>
      </c>
      <c r="Y33" s="186">
        <v>0</v>
      </c>
      <c r="Z33" s="186">
        <v>0</v>
      </c>
      <c r="AA33" s="186">
        <v>0</v>
      </c>
      <c r="AB33" s="186">
        <v>0</v>
      </c>
      <c r="AC33" s="186">
        <v>0</v>
      </c>
      <c r="AD33" s="186">
        <v>0</v>
      </c>
      <c r="AE33" s="186">
        <v>0</v>
      </c>
      <c r="AF33" s="186">
        <v>0</v>
      </c>
      <c r="AG33" s="186">
        <v>0</v>
      </c>
      <c r="AH33" s="186">
        <v>0</v>
      </c>
      <c r="AI33" s="186">
        <v>0</v>
      </c>
      <c r="AJ33" s="186">
        <v>0</v>
      </c>
      <c r="AK33" s="186">
        <v>0</v>
      </c>
      <c r="AL33" s="186">
        <v>0</v>
      </c>
      <c r="AM33" s="186">
        <v>0</v>
      </c>
      <c r="AN33" s="186">
        <v>0</v>
      </c>
      <c r="AO33" s="186">
        <v>0</v>
      </c>
      <c r="AP33" s="186">
        <v>0</v>
      </c>
      <c r="AQ33" s="186">
        <v>0</v>
      </c>
      <c r="AR33" s="186">
        <v>0</v>
      </c>
      <c r="AS33" s="186">
        <v>0</v>
      </c>
      <c r="AT33" s="186">
        <v>0</v>
      </c>
      <c r="AU33" s="186">
        <v>0</v>
      </c>
      <c r="AV33" s="186">
        <v>0</v>
      </c>
      <c r="AW33" s="186">
        <v>0</v>
      </c>
      <c r="AX33" s="186">
        <v>0</v>
      </c>
      <c r="AY33" s="186">
        <v>0</v>
      </c>
      <c r="AZ33" s="186">
        <v>0</v>
      </c>
      <c r="BA33" s="186">
        <v>0</v>
      </c>
      <c r="BB33" s="186">
        <v>0</v>
      </c>
      <c r="BC33" s="191">
        <v>0</v>
      </c>
      <c r="BD33" s="191">
        <v>0</v>
      </c>
      <c r="BE33" s="191">
        <v>0</v>
      </c>
      <c r="BF33" s="191">
        <v>0</v>
      </c>
      <c r="BG33" s="191">
        <v>0</v>
      </c>
      <c r="BH33" s="191">
        <v>0</v>
      </c>
      <c r="BI33" s="191">
        <v>0</v>
      </c>
      <c r="BJ33" s="191">
        <v>0</v>
      </c>
      <c r="BK33" s="191">
        <v>0</v>
      </c>
      <c r="BL33" s="191">
        <v>0</v>
      </c>
      <c r="BM33" s="191">
        <v>0</v>
      </c>
      <c r="BN33" s="191">
        <v>0</v>
      </c>
      <c r="BO33" s="191">
        <v>0</v>
      </c>
      <c r="BP33" s="191">
        <v>0</v>
      </c>
      <c r="BQ33" s="191">
        <v>0</v>
      </c>
      <c r="BR33" s="191">
        <v>0</v>
      </c>
      <c r="BS33" s="191">
        <v>0</v>
      </c>
      <c r="BT33" s="191">
        <v>0</v>
      </c>
      <c r="BU33" s="191">
        <v>0</v>
      </c>
      <c r="BV33" s="191">
        <v>0</v>
      </c>
      <c r="BW33" s="191">
        <v>1</v>
      </c>
      <c r="BX33" s="191">
        <v>1</v>
      </c>
      <c r="BY33" s="191">
        <v>0</v>
      </c>
      <c r="BZ33" s="191">
        <v>0</v>
      </c>
      <c r="CA33" s="191">
        <v>0</v>
      </c>
      <c r="CB33" s="191">
        <v>0</v>
      </c>
      <c r="CC33" s="191">
        <v>0</v>
      </c>
      <c r="CD33" s="191">
        <v>0</v>
      </c>
      <c r="CE33" s="191">
        <v>0</v>
      </c>
      <c r="CF33" s="191">
        <v>0</v>
      </c>
      <c r="CG33" s="191">
        <v>0</v>
      </c>
      <c r="CH33" s="191">
        <v>0</v>
      </c>
      <c r="CI33" s="191">
        <v>4.1069529490413e-5</v>
      </c>
      <c r="CJ33" s="191">
        <v>0</v>
      </c>
      <c r="CK33" s="191">
        <v>0</v>
      </c>
      <c r="CL33" s="191">
        <v>0</v>
      </c>
      <c r="CM33" s="191">
        <v>0</v>
      </c>
      <c r="CN33" s="191">
        <v>0</v>
      </c>
      <c r="CO33" s="191">
        <v>0</v>
      </c>
      <c r="CP33" s="191">
        <v>0</v>
      </c>
      <c r="CQ33" s="191">
        <v>0</v>
      </c>
      <c r="CR33" s="191">
        <v>0</v>
      </c>
      <c r="CS33" s="191">
        <v>0</v>
      </c>
      <c r="CT33" s="191">
        <v>0</v>
      </c>
      <c r="CU33" s="191">
        <v>0</v>
      </c>
      <c r="CV33" s="191">
        <v>0</v>
      </c>
      <c r="CW33" s="191">
        <v>0.000962643643916109</v>
      </c>
      <c r="CX33" s="191">
        <v>0</v>
      </c>
      <c r="CY33" s="191">
        <v>0</v>
      </c>
      <c r="CZ33" s="191">
        <v>0</v>
      </c>
      <c r="DA33" s="191">
        <v>0</v>
      </c>
      <c r="DB33" s="191">
        <v>0</v>
      </c>
      <c r="DC33" s="191">
        <v>0</v>
      </c>
      <c r="DD33" s="191">
        <v>0</v>
      </c>
      <c r="DE33" s="191">
        <v>0</v>
      </c>
      <c r="DF33" s="191">
        <v>0</v>
      </c>
      <c r="DG33" s="191">
        <v>0</v>
      </c>
      <c r="DH33" s="191">
        <v>0</v>
      </c>
      <c r="DI33" s="191">
        <v>0</v>
      </c>
      <c r="DJ33" s="191">
        <v>0</v>
      </c>
      <c r="DK33" s="191">
        <v>0</v>
      </c>
      <c r="DL33" s="191">
        <v>0</v>
      </c>
      <c r="DM33" s="191">
        <v>0</v>
      </c>
      <c r="DN33" s="191">
        <v>0</v>
      </c>
      <c r="DO33" s="194">
        <v>0</v>
      </c>
    </row>
    <row r="34" spans="1:119">
      <c r="A34" s="184" t="s">
        <v>64</v>
      </c>
      <c r="B34" s="185" t="s">
        <v>119</v>
      </c>
      <c r="C34" s="186">
        <v>0</v>
      </c>
      <c r="D34" s="186">
        <v>0</v>
      </c>
      <c r="E34" s="186">
        <v>0</v>
      </c>
      <c r="F34" s="186">
        <v>0</v>
      </c>
      <c r="G34" s="186">
        <v>0</v>
      </c>
      <c r="H34" s="186">
        <v>0</v>
      </c>
      <c r="I34" s="186">
        <v>0</v>
      </c>
      <c r="J34" s="186">
        <v>0</v>
      </c>
      <c r="K34" s="186">
        <v>0</v>
      </c>
      <c r="L34" s="186">
        <v>0</v>
      </c>
      <c r="M34" s="186">
        <v>0</v>
      </c>
      <c r="N34" s="186">
        <v>0</v>
      </c>
      <c r="O34" s="186">
        <v>0</v>
      </c>
      <c r="P34" s="186">
        <v>0</v>
      </c>
      <c r="Q34" s="186">
        <v>0</v>
      </c>
      <c r="R34" s="186">
        <v>0</v>
      </c>
      <c r="S34" s="186">
        <v>0</v>
      </c>
      <c r="T34" s="186">
        <v>0</v>
      </c>
      <c r="U34" s="186">
        <v>0</v>
      </c>
      <c r="V34" s="186">
        <v>0</v>
      </c>
      <c r="W34" s="186">
        <v>0</v>
      </c>
      <c r="X34" s="186">
        <v>0</v>
      </c>
      <c r="Y34" s="186">
        <v>0</v>
      </c>
      <c r="Z34" s="186">
        <v>0</v>
      </c>
      <c r="AA34" s="186">
        <v>0</v>
      </c>
      <c r="AB34" s="186">
        <v>0</v>
      </c>
      <c r="AC34" s="186">
        <v>0</v>
      </c>
      <c r="AD34" s="186">
        <v>0</v>
      </c>
      <c r="AE34" s="186">
        <v>0</v>
      </c>
      <c r="AF34" s="186">
        <v>0</v>
      </c>
      <c r="AG34" s="186">
        <v>0</v>
      </c>
      <c r="AH34" s="186">
        <v>0</v>
      </c>
      <c r="AI34" s="186">
        <v>0</v>
      </c>
      <c r="AJ34" s="186">
        <v>0</v>
      </c>
      <c r="AK34" s="186">
        <v>0</v>
      </c>
      <c r="AL34" s="186">
        <v>0</v>
      </c>
      <c r="AM34" s="186">
        <v>0</v>
      </c>
      <c r="AN34" s="186">
        <v>0</v>
      </c>
      <c r="AO34" s="186">
        <v>0</v>
      </c>
      <c r="AP34" s="186">
        <v>0</v>
      </c>
      <c r="AQ34" s="186">
        <v>0</v>
      </c>
      <c r="AR34" s="186">
        <v>0</v>
      </c>
      <c r="AS34" s="186">
        <v>0</v>
      </c>
      <c r="AT34" s="186">
        <v>0</v>
      </c>
      <c r="AU34" s="186">
        <v>0</v>
      </c>
      <c r="AV34" s="186">
        <v>0</v>
      </c>
      <c r="AW34" s="186">
        <v>0</v>
      </c>
      <c r="AX34" s="186">
        <v>0</v>
      </c>
      <c r="AY34" s="186">
        <v>0</v>
      </c>
      <c r="AZ34" s="186">
        <v>0</v>
      </c>
      <c r="BA34" s="186">
        <v>0</v>
      </c>
      <c r="BB34" s="186">
        <v>0</v>
      </c>
      <c r="BC34" s="191">
        <v>0</v>
      </c>
      <c r="BD34" s="191">
        <v>0</v>
      </c>
      <c r="BE34" s="191">
        <v>0</v>
      </c>
      <c r="BF34" s="191">
        <v>0</v>
      </c>
      <c r="BG34" s="191">
        <v>0</v>
      </c>
      <c r="BH34" s="191">
        <v>0</v>
      </c>
      <c r="BI34" s="191">
        <v>0</v>
      </c>
      <c r="BJ34" s="191">
        <v>0</v>
      </c>
      <c r="BK34" s="191">
        <v>0</v>
      </c>
      <c r="BL34" s="191">
        <v>0</v>
      </c>
      <c r="BM34" s="191">
        <v>0</v>
      </c>
      <c r="BN34" s="191">
        <v>0</v>
      </c>
      <c r="BO34" s="191">
        <v>0</v>
      </c>
      <c r="BP34" s="191">
        <v>0</v>
      </c>
      <c r="BQ34" s="191">
        <v>0</v>
      </c>
      <c r="BR34" s="191">
        <v>0</v>
      </c>
      <c r="BS34" s="191">
        <v>0</v>
      </c>
      <c r="BT34" s="191">
        <v>0</v>
      </c>
      <c r="BU34" s="191">
        <v>0</v>
      </c>
      <c r="BV34" s="191">
        <v>0</v>
      </c>
      <c r="BW34" s="191">
        <v>0</v>
      </c>
      <c r="BX34" s="191">
        <v>0</v>
      </c>
      <c r="BY34" s="191">
        <v>0.986174673863754</v>
      </c>
      <c r="BZ34" s="191">
        <v>0</v>
      </c>
      <c r="CA34" s="191">
        <v>0</v>
      </c>
      <c r="CB34" s="191">
        <v>0</v>
      </c>
      <c r="CC34" s="191">
        <v>0</v>
      </c>
      <c r="CD34" s="191">
        <v>0</v>
      </c>
      <c r="CE34" s="191">
        <v>0</v>
      </c>
      <c r="CF34" s="191">
        <v>0</v>
      </c>
      <c r="CG34" s="191">
        <v>0</v>
      </c>
      <c r="CH34" s="191">
        <v>0</v>
      </c>
      <c r="CI34" s="191">
        <v>0.000190749779423029</v>
      </c>
      <c r="CJ34" s="191">
        <v>0</v>
      </c>
      <c r="CK34" s="191">
        <v>0</v>
      </c>
      <c r="CL34" s="191">
        <v>0</v>
      </c>
      <c r="CM34" s="191">
        <v>0</v>
      </c>
      <c r="CN34" s="191">
        <v>0</v>
      </c>
      <c r="CO34" s="191">
        <v>0</v>
      </c>
      <c r="CP34" s="191">
        <v>0</v>
      </c>
      <c r="CQ34" s="191">
        <v>0</v>
      </c>
      <c r="CR34" s="191">
        <v>0</v>
      </c>
      <c r="CS34" s="191">
        <v>0</v>
      </c>
      <c r="CT34" s="191">
        <v>0</v>
      </c>
      <c r="CU34" s="191">
        <v>0</v>
      </c>
      <c r="CV34" s="191">
        <v>0</v>
      </c>
      <c r="CW34" s="191">
        <v>0</v>
      </c>
      <c r="CX34" s="191">
        <v>0</v>
      </c>
      <c r="CY34" s="191">
        <v>0</v>
      </c>
      <c r="CZ34" s="191">
        <v>0</v>
      </c>
      <c r="DA34" s="191">
        <v>0</v>
      </c>
      <c r="DB34" s="191">
        <v>0</v>
      </c>
      <c r="DC34" s="191">
        <v>0</v>
      </c>
      <c r="DD34" s="191">
        <v>0</v>
      </c>
      <c r="DE34" s="191">
        <v>0</v>
      </c>
      <c r="DF34" s="191">
        <v>0</v>
      </c>
      <c r="DG34" s="191">
        <v>0</v>
      </c>
      <c r="DH34" s="191">
        <v>0</v>
      </c>
      <c r="DI34" s="191">
        <v>0</v>
      </c>
      <c r="DJ34" s="191">
        <v>0</v>
      </c>
      <c r="DK34" s="191">
        <v>0</v>
      </c>
      <c r="DL34" s="191">
        <v>0</v>
      </c>
      <c r="DM34" s="191">
        <v>0</v>
      </c>
      <c r="DN34" s="191">
        <v>0</v>
      </c>
      <c r="DO34" s="194">
        <v>0</v>
      </c>
    </row>
    <row r="35" spans="1:119">
      <c r="A35" s="184" t="s">
        <v>65</v>
      </c>
      <c r="B35" s="185" t="s">
        <v>120</v>
      </c>
      <c r="C35" s="186">
        <v>0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0</v>
      </c>
      <c r="K35" s="186">
        <v>0</v>
      </c>
      <c r="L35" s="186">
        <v>0</v>
      </c>
      <c r="M35" s="186">
        <v>0</v>
      </c>
      <c r="N35" s="186">
        <v>0</v>
      </c>
      <c r="O35" s="186">
        <v>0</v>
      </c>
      <c r="P35" s="186">
        <v>0</v>
      </c>
      <c r="Q35" s="186">
        <v>0</v>
      </c>
      <c r="R35" s="186">
        <v>0</v>
      </c>
      <c r="S35" s="186">
        <v>0</v>
      </c>
      <c r="T35" s="186">
        <v>0</v>
      </c>
      <c r="U35" s="186">
        <v>0</v>
      </c>
      <c r="V35" s="186">
        <v>0</v>
      </c>
      <c r="W35" s="186">
        <v>0</v>
      </c>
      <c r="X35" s="186">
        <v>0</v>
      </c>
      <c r="Y35" s="186">
        <v>0</v>
      </c>
      <c r="Z35" s="186">
        <v>0</v>
      </c>
      <c r="AA35" s="186">
        <v>0</v>
      </c>
      <c r="AB35" s="186">
        <v>0</v>
      </c>
      <c r="AC35" s="186">
        <v>0</v>
      </c>
      <c r="AD35" s="186">
        <v>0</v>
      </c>
      <c r="AE35" s="186">
        <v>0</v>
      </c>
      <c r="AF35" s="186">
        <v>0</v>
      </c>
      <c r="AG35" s="186">
        <v>0</v>
      </c>
      <c r="AH35" s="186">
        <v>0</v>
      </c>
      <c r="AI35" s="186">
        <v>0</v>
      </c>
      <c r="AJ35" s="186">
        <v>0</v>
      </c>
      <c r="AK35" s="186">
        <v>0</v>
      </c>
      <c r="AL35" s="186">
        <v>0</v>
      </c>
      <c r="AM35" s="186">
        <v>0</v>
      </c>
      <c r="AN35" s="186">
        <v>0</v>
      </c>
      <c r="AO35" s="186">
        <v>0</v>
      </c>
      <c r="AP35" s="186">
        <v>0</v>
      </c>
      <c r="AQ35" s="186">
        <v>0</v>
      </c>
      <c r="AR35" s="186">
        <v>0</v>
      </c>
      <c r="AS35" s="186">
        <v>0</v>
      </c>
      <c r="AT35" s="186">
        <v>0</v>
      </c>
      <c r="AU35" s="186">
        <v>0</v>
      </c>
      <c r="AV35" s="186">
        <v>0</v>
      </c>
      <c r="AW35" s="186">
        <v>0</v>
      </c>
      <c r="AX35" s="186">
        <v>0</v>
      </c>
      <c r="AY35" s="186">
        <v>0</v>
      </c>
      <c r="AZ35" s="186">
        <v>0</v>
      </c>
      <c r="BA35" s="186">
        <v>0</v>
      </c>
      <c r="BB35" s="186">
        <v>0</v>
      </c>
      <c r="BC35" s="191">
        <v>0</v>
      </c>
      <c r="BD35" s="191">
        <v>0</v>
      </c>
      <c r="BE35" s="191">
        <v>0</v>
      </c>
      <c r="BF35" s="191">
        <v>0</v>
      </c>
      <c r="BG35" s="191">
        <v>0</v>
      </c>
      <c r="BH35" s="191">
        <v>0</v>
      </c>
      <c r="BI35" s="191">
        <v>0</v>
      </c>
      <c r="BJ35" s="191">
        <v>0</v>
      </c>
      <c r="BK35" s="191">
        <v>0</v>
      </c>
      <c r="BL35" s="191">
        <v>0</v>
      </c>
      <c r="BM35" s="191">
        <v>0</v>
      </c>
      <c r="BN35" s="191">
        <v>0</v>
      </c>
      <c r="BO35" s="191">
        <v>0</v>
      </c>
      <c r="BP35" s="191">
        <v>0</v>
      </c>
      <c r="BQ35" s="191">
        <v>0</v>
      </c>
      <c r="BR35" s="191">
        <v>0</v>
      </c>
      <c r="BS35" s="191">
        <v>0</v>
      </c>
      <c r="BT35" s="191">
        <v>0</v>
      </c>
      <c r="BU35" s="191">
        <v>0</v>
      </c>
      <c r="BV35" s="191">
        <v>0</v>
      </c>
      <c r="BW35" s="191">
        <v>0</v>
      </c>
      <c r="BX35" s="191">
        <v>0</v>
      </c>
      <c r="BY35" s="191">
        <v>0</v>
      </c>
      <c r="BZ35" s="191">
        <v>1</v>
      </c>
      <c r="CA35" s="191">
        <v>0</v>
      </c>
      <c r="CB35" s="191">
        <v>0</v>
      </c>
      <c r="CC35" s="191">
        <v>0</v>
      </c>
      <c r="CD35" s="191">
        <v>0</v>
      </c>
      <c r="CE35" s="191">
        <v>0</v>
      </c>
      <c r="CF35" s="191">
        <v>0</v>
      </c>
      <c r="CG35" s="191">
        <v>0</v>
      </c>
      <c r="CH35" s="191">
        <v>0</v>
      </c>
      <c r="CI35" s="191">
        <v>0.000147506672745227</v>
      </c>
      <c r="CJ35" s="191">
        <v>0</v>
      </c>
      <c r="CK35" s="191">
        <v>0</v>
      </c>
      <c r="CL35" s="191">
        <v>0</v>
      </c>
      <c r="CM35" s="191">
        <v>0</v>
      </c>
      <c r="CN35" s="191">
        <v>0</v>
      </c>
      <c r="CO35" s="191">
        <v>0</v>
      </c>
      <c r="CP35" s="191">
        <v>0</v>
      </c>
      <c r="CQ35" s="191">
        <v>0</v>
      </c>
      <c r="CR35" s="191">
        <v>0</v>
      </c>
      <c r="CS35" s="191">
        <v>0</v>
      </c>
      <c r="CT35" s="191">
        <v>0</v>
      </c>
      <c r="CU35" s="191">
        <v>0</v>
      </c>
      <c r="CV35" s="191">
        <v>0</v>
      </c>
      <c r="CW35" s="191">
        <v>0</v>
      </c>
      <c r="CX35" s="191">
        <v>0</v>
      </c>
      <c r="CY35" s="191">
        <v>0</v>
      </c>
      <c r="CZ35" s="191">
        <v>0</v>
      </c>
      <c r="DA35" s="191">
        <v>0</v>
      </c>
      <c r="DB35" s="191">
        <v>0</v>
      </c>
      <c r="DC35" s="191">
        <v>0</v>
      </c>
      <c r="DD35" s="191">
        <v>0</v>
      </c>
      <c r="DE35" s="191">
        <v>0</v>
      </c>
      <c r="DF35" s="191">
        <v>0</v>
      </c>
      <c r="DG35" s="191">
        <v>0</v>
      </c>
      <c r="DH35" s="191">
        <v>0</v>
      </c>
      <c r="DI35" s="191">
        <v>0</v>
      </c>
      <c r="DJ35" s="191">
        <v>0</v>
      </c>
      <c r="DK35" s="191">
        <v>0</v>
      </c>
      <c r="DL35" s="191">
        <v>0</v>
      </c>
      <c r="DM35" s="191">
        <v>0</v>
      </c>
      <c r="DN35" s="191">
        <v>0</v>
      </c>
      <c r="DO35" s="194">
        <v>0</v>
      </c>
    </row>
    <row r="36" spans="1:119">
      <c r="A36" s="184" t="s">
        <v>66</v>
      </c>
      <c r="B36" s="185" t="s">
        <v>121</v>
      </c>
      <c r="C36" s="186">
        <v>0</v>
      </c>
      <c r="D36" s="186">
        <v>0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6">
        <v>0</v>
      </c>
      <c r="L36" s="186">
        <v>0</v>
      </c>
      <c r="M36" s="186">
        <v>0</v>
      </c>
      <c r="N36" s="186">
        <v>0</v>
      </c>
      <c r="O36" s="186">
        <v>0</v>
      </c>
      <c r="P36" s="186">
        <v>0</v>
      </c>
      <c r="Q36" s="186">
        <v>0</v>
      </c>
      <c r="R36" s="186">
        <v>0</v>
      </c>
      <c r="S36" s="186">
        <v>0</v>
      </c>
      <c r="T36" s="186">
        <v>0</v>
      </c>
      <c r="U36" s="186">
        <v>0</v>
      </c>
      <c r="V36" s="186">
        <v>0</v>
      </c>
      <c r="W36" s="186">
        <v>0</v>
      </c>
      <c r="X36" s="186">
        <v>0</v>
      </c>
      <c r="Y36" s="186">
        <v>0</v>
      </c>
      <c r="Z36" s="186">
        <v>0</v>
      </c>
      <c r="AA36" s="186">
        <v>0</v>
      </c>
      <c r="AB36" s="186">
        <v>0</v>
      </c>
      <c r="AC36" s="186">
        <v>0</v>
      </c>
      <c r="AD36" s="186">
        <v>0</v>
      </c>
      <c r="AE36" s="186">
        <v>0</v>
      </c>
      <c r="AF36" s="186">
        <v>0</v>
      </c>
      <c r="AG36" s="186">
        <v>0</v>
      </c>
      <c r="AH36" s="186">
        <v>0</v>
      </c>
      <c r="AI36" s="186">
        <v>0</v>
      </c>
      <c r="AJ36" s="186">
        <v>0</v>
      </c>
      <c r="AK36" s="186">
        <v>0</v>
      </c>
      <c r="AL36" s="186">
        <v>0</v>
      </c>
      <c r="AM36" s="186">
        <v>0</v>
      </c>
      <c r="AN36" s="186">
        <v>0</v>
      </c>
      <c r="AO36" s="186">
        <v>0</v>
      </c>
      <c r="AP36" s="186">
        <v>0</v>
      </c>
      <c r="AQ36" s="186">
        <v>0</v>
      </c>
      <c r="AR36" s="186">
        <v>0</v>
      </c>
      <c r="AS36" s="186">
        <v>0</v>
      </c>
      <c r="AT36" s="186">
        <v>0</v>
      </c>
      <c r="AU36" s="186">
        <v>0</v>
      </c>
      <c r="AV36" s="186">
        <v>0</v>
      </c>
      <c r="AW36" s="186">
        <v>0</v>
      </c>
      <c r="AX36" s="186">
        <v>0</v>
      </c>
      <c r="AY36" s="186">
        <v>0</v>
      </c>
      <c r="AZ36" s="186">
        <v>0</v>
      </c>
      <c r="BA36" s="186">
        <v>0</v>
      </c>
      <c r="BB36" s="186">
        <v>0</v>
      </c>
      <c r="BC36" s="191">
        <v>0</v>
      </c>
      <c r="BD36" s="191">
        <v>0</v>
      </c>
      <c r="BE36" s="191">
        <v>0</v>
      </c>
      <c r="BF36" s="191">
        <v>0</v>
      </c>
      <c r="BG36" s="191">
        <v>0</v>
      </c>
      <c r="BH36" s="191">
        <v>0</v>
      </c>
      <c r="BI36" s="191">
        <v>0</v>
      </c>
      <c r="BJ36" s="191">
        <v>0</v>
      </c>
      <c r="BK36" s="191">
        <v>0</v>
      </c>
      <c r="BL36" s="191">
        <v>0</v>
      </c>
      <c r="BM36" s="191">
        <v>0</v>
      </c>
      <c r="BN36" s="191">
        <v>0</v>
      </c>
      <c r="BO36" s="191">
        <v>0</v>
      </c>
      <c r="BP36" s="191">
        <v>0</v>
      </c>
      <c r="BQ36" s="191">
        <v>0</v>
      </c>
      <c r="BR36" s="191">
        <v>0</v>
      </c>
      <c r="BS36" s="191">
        <v>0</v>
      </c>
      <c r="BT36" s="191">
        <v>0</v>
      </c>
      <c r="BU36" s="191">
        <v>0</v>
      </c>
      <c r="BV36" s="191">
        <v>0.00204524047981327</v>
      </c>
      <c r="BW36" s="191">
        <v>0</v>
      </c>
      <c r="BX36" s="191">
        <v>0</v>
      </c>
      <c r="BY36" s="191">
        <v>0</v>
      </c>
      <c r="BZ36" s="191">
        <v>0</v>
      </c>
      <c r="CA36" s="191">
        <v>0.999180785150913</v>
      </c>
      <c r="CB36" s="191">
        <v>0.995428001893984</v>
      </c>
      <c r="CC36" s="191">
        <v>0</v>
      </c>
      <c r="CD36" s="191">
        <v>0</v>
      </c>
      <c r="CE36" s="191">
        <v>0</v>
      </c>
      <c r="CF36" s="191">
        <v>0</v>
      </c>
      <c r="CG36" s="191">
        <v>0</v>
      </c>
      <c r="CH36" s="191">
        <v>0</v>
      </c>
      <c r="CI36" s="191">
        <v>0.000230061865970746</v>
      </c>
      <c r="CJ36" s="191">
        <v>0</v>
      </c>
      <c r="CK36" s="191">
        <v>0</v>
      </c>
      <c r="CL36" s="191">
        <v>0</v>
      </c>
      <c r="CM36" s="191">
        <v>0</v>
      </c>
      <c r="CN36" s="191">
        <v>0</v>
      </c>
      <c r="CO36" s="191">
        <v>0</v>
      </c>
      <c r="CP36" s="191">
        <v>0</v>
      </c>
      <c r="CQ36" s="191">
        <v>0</v>
      </c>
      <c r="CR36" s="191">
        <v>0</v>
      </c>
      <c r="CS36" s="191">
        <v>0</v>
      </c>
      <c r="CT36" s="191">
        <v>0</v>
      </c>
      <c r="CU36" s="191">
        <v>0</v>
      </c>
      <c r="CV36" s="191">
        <v>0</v>
      </c>
      <c r="CW36" s="191">
        <v>0.000254355862229852</v>
      </c>
      <c r="CX36" s="191">
        <v>0</v>
      </c>
      <c r="CY36" s="191">
        <v>0</v>
      </c>
      <c r="CZ36" s="191">
        <v>0</v>
      </c>
      <c r="DA36" s="191">
        <v>0</v>
      </c>
      <c r="DB36" s="191">
        <v>0</v>
      </c>
      <c r="DC36" s="191">
        <v>0</v>
      </c>
      <c r="DD36" s="191">
        <v>0</v>
      </c>
      <c r="DE36" s="191">
        <v>0</v>
      </c>
      <c r="DF36" s="191">
        <v>0</v>
      </c>
      <c r="DG36" s="191">
        <v>0</v>
      </c>
      <c r="DH36" s="191">
        <v>0</v>
      </c>
      <c r="DI36" s="191">
        <v>0</v>
      </c>
      <c r="DJ36" s="191">
        <v>0</v>
      </c>
      <c r="DK36" s="191">
        <v>0</v>
      </c>
      <c r="DL36" s="191">
        <v>0</v>
      </c>
      <c r="DM36" s="191">
        <v>0</v>
      </c>
      <c r="DN36" s="191">
        <v>0</v>
      </c>
      <c r="DO36" s="194">
        <v>0</v>
      </c>
    </row>
    <row r="37" spans="1:119">
      <c r="A37" s="184" t="s">
        <v>67</v>
      </c>
      <c r="B37" s="185" t="s">
        <v>122</v>
      </c>
      <c r="C37" s="186">
        <v>0</v>
      </c>
      <c r="D37" s="186">
        <v>0</v>
      </c>
      <c r="E37" s="186">
        <v>0</v>
      </c>
      <c r="F37" s="186">
        <v>0</v>
      </c>
      <c r="G37" s="186">
        <v>0</v>
      </c>
      <c r="H37" s="186">
        <v>0</v>
      </c>
      <c r="I37" s="186">
        <v>0</v>
      </c>
      <c r="J37" s="186">
        <v>0</v>
      </c>
      <c r="K37" s="186">
        <v>0</v>
      </c>
      <c r="L37" s="186">
        <v>0</v>
      </c>
      <c r="M37" s="186">
        <v>0</v>
      </c>
      <c r="N37" s="186">
        <v>0</v>
      </c>
      <c r="O37" s="186">
        <v>0</v>
      </c>
      <c r="P37" s="186">
        <v>0</v>
      </c>
      <c r="Q37" s="186">
        <v>0</v>
      </c>
      <c r="R37" s="186">
        <v>0</v>
      </c>
      <c r="S37" s="186">
        <v>0</v>
      </c>
      <c r="T37" s="186">
        <v>0</v>
      </c>
      <c r="U37" s="186">
        <v>0</v>
      </c>
      <c r="V37" s="186">
        <v>0</v>
      </c>
      <c r="W37" s="186">
        <v>0</v>
      </c>
      <c r="X37" s="186">
        <v>0</v>
      </c>
      <c r="Y37" s="186">
        <v>0</v>
      </c>
      <c r="Z37" s="186">
        <v>0</v>
      </c>
      <c r="AA37" s="186">
        <v>0</v>
      </c>
      <c r="AB37" s="186">
        <v>0</v>
      </c>
      <c r="AC37" s="186">
        <v>0</v>
      </c>
      <c r="AD37" s="186">
        <v>0</v>
      </c>
      <c r="AE37" s="186">
        <v>0</v>
      </c>
      <c r="AF37" s="186">
        <v>0</v>
      </c>
      <c r="AG37" s="186">
        <v>0</v>
      </c>
      <c r="AH37" s="186">
        <v>0</v>
      </c>
      <c r="AI37" s="186">
        <v>0</v>
      </c>
      <c r="AJ37" s="186">
        <v>0</v>
      </c>
      <c r="AK37" s="186">
        <v>0</v>
      </c>
      <c r="AL37" s="186">
        <v>0</v>
      </c>
      <c r="AM37" s="186">
        <v>0</v>
      </c>
      <c r="AN37" s="186">
        <v>0</v>
      </c>
      <c r="AO37" s="186">
        <v>0</v>
      </c>
      <c r="AP37" s="186">
        <v>0</v>
      </c>
      <c r="AQ37" s="186">
        <v>0</v>
      </c>
      <c r="AR37" s="186">
        <v>0</v>
      </c>
      <c r="AS37" s="186">
        <v>0</v>
      </c>
      <c r="AT37" s="186">
        <v>0</v>
      </c>
      <c r="AU37" s="186">
        <v>0</v>
      </c>
      <c r="AV37" s="186">
        <v>0</v>
      </c>
      <c r="AW37" s="186">
        <v>0</v>
      </c>
      <c r="AX37" s="186">
        <v>0</v>
      </c>
      <c r="AY37" s="186">
        <v>0</v>
      </c>
      <c r="AZ37" s="186">
        <v>0</v>
      </c>
      <c r="BA37" s="186">
        <v>0</v>
      </c>
      <c r="BB37" s="186">
        <v>0</v>
      </c>
      <c r="BC37" s="191">
        <v>0</v>
      </c>
      <c r="BD37" s="191">
        <v>0</v>
      </c>
      <c r="BE37" s="191">
        <v>0</v>
      </c>
      <c r="BF37" s="191">
        <v>0</v>
      </c>
      <c r="BG37" s="191">
        <v>0</v>
      </c>
      <c r="BH37" s="191">
        <v>0</v>
      </c>
      <c r="BI37" s="191">
        <v>0</v>
      </c>
      <c r="BJ37" s="191">
        <v>0</v>
      </c>
      <c r="BK37" s="191">
        <v>0</v>
      </c>
      <c r="BL37" s="191">
        <v>0</v>
      </c>
      <c r="BM37" s="191">
        <v>0</v>
      </c>
      <c r="BN37" s="191">
        <v>0</v>
      </c>
      <c r="BO37" s="191">
        <v>0</v>
      </c>
      <c r="BP37" s="191">
        <v>0</v>
      </c>
      <c r="BQ37" s="191">
        <v>0</v>
      </c>
      <c r="BR37" s="191">
        <v>0</v>
      </c>
      <c r="BS37" s="191">
        <v>0</v>
      </c>
      <c r="BT37" s="191">
        <v>0</v>
      </c>
      <c r="BU37" s="191">
        <v>0</v>
      </c>
      <c r="BV37" s="191">
        <v>0</v>
      </c>
      <c r="BW37" s="191">
        <v>0</v>
      </c>
      <c r="BX37" s="191">
        <v>0</v>
      </c>
      <c r="BY37" s="191">
        <v>0</v>
      </c>
      <c r="BZ37" s="191">
        <v>0</v>
      </c>
      <c r="CA37" s="191">
        <v>0</v>
      </c>
      <c r="CB37" s="191">
        <v>0</v>
      </c>
      <c r="CC37" s="191">
        <v>0.940464640908251</v>
      </c>
      <c r="CD37" s="191">
        <v>0</v>
      </c>
      <c r="CE37" s="191">
        <v>0</v>
      </c>
      <c r="CF37" s="191">
        <v>0</v>
      </c>
      <c r="CG37" s="191">
        <v>0</v>
      </c>
      <c r="CH37" s="191">
        <v>0</v>
      </c>
      <c r="CI37" s="191">
        <v>3.00714323101719e-5</v>
      </c>
      <c r="CJ37" s="191">
        <v>0</v>
      </c>
      <c r="CK37" s="191">
        <v>0</v>
      </c>
      <c r="CL37" s="191">
        <v>0</v>
      </c>
      <c r="CM37" s="191">
        <v>0</v>
      </c>
      <c r="CN37" s="191">
        <v>0</v>
      </c>
      <c r="CO37" s="191">
        <v>0</v>
      </c>
      <c r="CP37" s="191">
        <v>0</v>
      </c>
      <c r="CQ37" s="191">
        <v>0</v>
      </c>
      <c r="CR37" s="191">
        <v>0</v>
      </c>
      <c r="CS37" s="191">
        <v>0</v>
      </c>
      <c r="CT37" s="191">
        <v>0</v>
      </c>
      <c r="CU37" s="191">
        <v>0</v>
      </c>
      <c r="CV37" s="191">
        <v>0</v>
      </c>
      <c r="CW37" s="191">
        <v>0.000146014733554577</v>
      </c>
      <c r="CX37" s="191">
        <v>0</v>
      </c>
      <c r="CY37" s="191">
        <v>0</v>
      </c>
      <c r="CZ37" s="191">
        <v>0</v>
      </c>
      <c r="DA37" s="191">
        <v>0</v>
      </c>
      <c r="DB37" s="191">
        <v>0</v>
      </c>
      <c r="DC37" s="191">
        <v>0</v>
      </c>
      <c r="DD37" s="191">
        <v>0</v>
      </c>
      <c r="DE37" s="191">
        <v>0</v>
      </c>
      <c r="DF37" s="191">
        <v>0</v>
      </c>
      <c r="DG37" s="191">
        <v>0</v>
      </c>
      <c r="DH37" s="191">
        <v>0</v>
      </c>
      <c r="DI37" s="191">
        <v>0</v>
      </c>
      <c r="DJ37" s="191">
        <v>0</v>
      </c>
      <c r="DK37" s="191">
        <v>0</v>
      </c>
      <c r="DL37" s="191">
        <v>0</v>
      </c>
      <c r="DM37" s="191">
        <v>0</v>
      </c>
      <c r="DN37" s="191">
        <v>0</v>
      </c>
      <c r="DO37" s="194">
        <v>0</v>
      </c>
    </row>
    <row r="38" spans="1:119">
      <c r="A38" s="184" t="s">
        <v>68</v>
      </c>
      <c r="B38" s="185" t="s">
        <v>123</v>
      </c>
      <c r="C38" s="186">
        <v>0</v>
      </c>
      <c r="D38" s="186">
        <v>0</v>
      </c>
      <c r="E38" s="186">
        <v>0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6">
        <v>0</v>
      </c>
      <c r="L38" s="186">
        <v>0</v>
      </c>
      <c r="M38" s="186">
        <v>0</v>
      </c>
      <c r="N38" s="186">
        <v>0</v>
      </c>
      <c r="O38" s="186">
        <v>0</v>
      </c>
      <c r="P38" s="186">
        <v>0</v>
      </c>
      <c r="Q38" s="186">
        <v>0</v>
      </c>
      <c r="R38" s="186">
        <v>0</v>
      </c>
      <c r="S38" s="186">
        <v>0</v>
      </c>
      <c r="T38" s="186">
        <v>0</v>
      </c>
      <c r="U38" s="186">
        <v>0</v>
      </c>
      <c r="V38" s="186">
        <v>0</v>
      </c>
      <c r="W38" s="186">
        <v>0</v>
      </c>
      <c r="X38" s="186">
        <v>0</v>
      </c>
      <c r="Y38" s="186">
        <v>0</v>
      </c>
      <c r="Z38" s="186">
        <v>0</v>
      </c>
      <c r="AA38" s="186">
        <v>0</v>
      </c>
      <c r="AB38" s="186">
        <v>0</v>
      </c>
      <c r="AC38" s="186">
        <v>0</v>
      </c>
      <c r="AD38" s="186">
        <v>0</v>
      </c>
      <c r="AE38" s="186">
        <v>0</v>
      </c>
      <c r="AF38" s="186">
        <v>0</v>
      </c>
      <c r="AG38" s="186">
        <v>0</v>
      </c>
      <c r="AH38" s="186">
        <v>0</v>
      </c>
      <c r="AI38" s="186">
        <v>0</v>
      </c>
      <c r="AJ38" s="186">
        <v>0</v>
      </c>
      <c r="AK38" s="186">
        <v>0</v>
      </c>
      <c r="AL38" s="186">
        <v>0</v>
      </c>
      <c r="AM38" s="186">
        <v>0</v>
      </c>
      <c r="AN38" s="186">
        <v>0</v>
      </c>
      <c r="AO38" s="186">
        <v>0</v>
      </c>
      <c r="AP38" s="186">
        <v>0</v>
      </c>
      <c r="AQ38" s="186">
        <v>0</v>
      </c>
      <c r="AR38" s="186">
        <v>0</v>
      </c>
      <c r="AS38" s="186">
        <v>0</v>
      </c>
      <c r="AT38" s="186">
        <v>0</v>
      </c>
      <c r="AU38" s="186">
        <v>0</v>
      </c>
      <c r="AV38" s="186">
        <v>0</v>
      </c>
      <c r="AW38" s="186">
        <v>0</v>
      </c>
      <c r="AX38" s="186">
        <v>0</v>
      </c>
      <c r="AY38" s="186">
        <v>0</v>
      </c>
      <c r="AZ38" s="186">
        <v>0</v>
      </c>
      <c r="BA38" s="186">
        <v>0</v>
      </c>
      <c r="BB38" s="186">
        <v>0</v>
      </c>
      <c r="BC38" s="191">
        <v>0</v>
      </c>
      <c r="BD38" s="191">
        <v>0</v>
      </c>
      <c r="BE38" s="191">
        <v>0</v>
      </c>
      <c r="BF38" s="191">
        <v>0</v>
      </c>
      <c r="BG38" s="191">
        <v>0</v>
      </c>
      <c r="BH38" s="191">
        <v>0</v>
      </c>
      <c r="BI38" s="191">
        <v>0</v>
      </c>
      <c r="BJ38" s="191">
        <v>0</v>
      </c>
      <c r="BK38" s="191">
        <v>0</v>
      </c>
      <c r="BL38" s="191">
        <v>0</v>
      </c>
      <c r="BM38" s="191">
        <v>0</v>
      </c>
      <c r="BN38" s="191">
        <v>0</v>
      </c>
      <c r="BO38" s="191">
        <v>0</v>
      </c>
      <c r="BP38" s="191">
        <v>0</v>
      </c>
      <c r="BQ38" s="191">
        <v>0</v>
      </c>
      <c r="BR38" s="191">
        <v>0</v>
      </c>
      <c r="BS38" s="191">
        <v>0</v>
      </c>
      <c r="BT38" s="191">
        <v>0</v>
      </c>
      <c r="BU38" s="191">
        <v>0</v>
      </c>
      <c r="BV38" s="191">
        <v>0</v>
      </c>
      <c r="BW38" s="191">
        <v>0</v>
      </c>
      <c r="BX38" s="191">
        <v>0</v>
      </c>
      <c r="BY38" s="191">
        <v>0</v>
      </c>
      <c r="BZ38" s="191">
        <v>0</v>
      </c>
      <c r="CA38" s="191">
        <v>0</v>
      </c>
      <c r="CB38" s="191">
        <v>0</v>
      </c>
      <c r="CC38" s="191">
        <v>0</v>
      </c>
      <c r="CD38" s="191">
        <v>1</v>
      </c>
      <c r="CE38" s="191">
        <v>0</v>
      </c>
      <c r="CF38" s="191">
        <v>0</v>
      </c>
      <c r="CG38" s="191">
        <v>0</v>
      </c>
      <c r="CH38" s="191">
        <v>0</v>
      </c>
      <c r="CI38" s="191">
        <v>0</v>
      </c>
      <c r="CJ38" s="191">
        <v>0</v>
      </c>
      <c r="CK38" s="191">
        <v>0</v>
      </c>
      <c r="CL38" s="191">
        <v>0</v>
      </c>
      <c r="CM38" s="191">
        <v>0</v>
      </c>
      <c r="CN38" s="191">
        <v>0</v>
      </c>
      <c r="CO38" s="191">
        <v>0</v>
      </c>
      <c r="CP38" s="191">
        <v>0</v>
      </c>
      <c r="CQ38" s="191">
        <v>0</v>
      </c>
      <c r="CR38" s="191">
        <v>0</v>
      </c>
      <c r="CS38" s="191">
        <v>0</v>
      </c>
      <c r="CT38" s="191">
        <v>0</v>
      </c>
      <c r="CU38" s="191">
        <v>0</v>
      </c>
      <c r="CV38" s="191">
        <v>0</v>
      </c>
      <c r="CW38" s="191">
        <v>0</v>
      </c>
      <c r="CX38" s="191">
        <v>0</v>
      </c>
      <c r="CY38" s="191">
        <v>0</v>
      </c>
      <c r="CZ38" s="191">
        <v>0</v>
      </c>
      <c r="DA38" s="191">
        <v>0</v>
      </c>
      <c r="DB38" s="191">
        <v>0</v>
      </c>
      <c r="DC38" s="191">
        <v>0</v>
      </c>
      <c r="DD38" s="191">
        <v>0</v>
      </c>
      <c r="DE38" s="191">
        <v>0</v>
      </c>
      <c r="DF38" s="191">
        <v>0</v>
      </c>
      <c r="DG38" s="191">
        <v>0</v>
      </c>
      <c r="DH38" s="191">
        <v>0</v>
      </c>
      <c r="DI38" s="191">
        <v>0</v>
      </c>
      <c r="DJ38" s="191">
        <v>0</v>
      </c>
      <c r="DK38" s="191">
        <v>0</v>
      </c>
      <c r="DL38" s="191">
        <v>0</v>
      </c>
      <c r="DM38" s="191">
        <v>0</v>
      </c>
      <c r="DN38" s="191">
        <v>0</v>
      </c>
      <c r="DO38" s="194">
        <v>0</v>
      </c>
    </row>
    <row r="39" spans="1:119">
      <c r="A39" s="184" t="s">
        <v>69</v>
      </c>
      <c r="B39" s="185" t="s">
        <v>124</v>
      </c>
      <c r="C39" s="186">
        <v>0</v>
      </c>
      <c r="D39" s="186">
        <v>0</v>
      </c>
      <c r="E39" s="186">
        <v>0</v>
      </c>
      <c r="F39" s="186">
        <v>0</v>
      </c>
      <c r="G39" s="186">
        <v>0</v>
      </c>
      <c r="H39" s="186">
        <v>0</v>
      </c>
      <c r="I39" s="186">
        <v>0</v>
      </c>
      <c r="J39" s="186">
        <v>0</v>
      </c>
      <c r="K39" s="186">
        <v>0</v>
      </c>
      <c r="L39" s="186">
        <v>0</v>
      </c>
      <c r="M39" s="186">
        <v>0</v>
      </c>
      <c r="N39" s="186">
        <v>0</v>
      </c>
      <c r="O39" s="186">
        <v>0</v>
      </c>
      <c r="P39" s="186">
        <v>0</v>
      </c>
      <c r="Q39" s="186">
        <v>0</v>
      </c>
      <c r="R39" s="186">
        <v>0</v>
      </c>
      <c r="S39" s="186">
        <v>0</v>
      </c>
      <c r="T39" s="186">
        <v>0</v>
      </c>
      <c r="U39" s="186">
        <v>0</v>
      </c>
      <c r="V39" s="186">
        <v>0</v>
      </c>
      <c r="W39" s="186">
        <v>0</v>
      </c>
      <c r="X39" s="186">
        <v>0</v>
      </c>
      <c r="Y39" s="186">
        <v>0</v>
      </c>
      <c r="Z39" s="186">
        <v>0</v>
      </c>
      <c r="AA39" s="186">
        <v>0</v>
      </c>
      <c r="AB39" s="186">
        <v>0</v>
      </c>
      <c r="AC39" s="186">
        <v>0</v>
      </c>
      <c r="AD39" s="186">
        <v>0</v>
      </c>
      <c r="AE39" s="186">
        <v>0</v>
      </c>
      <c r="AF39" s="186">
        <v>0</v>
      </c>
      <c r="AG39" s="186">
        <v>0</v>
      </c>
      <c r="AH39" s="186">
        <v>0</v>
      </c>
      <c r="AI39" s="186">
        <v>0</v>
      </c>
      <c r="AJ39" s="186">
        <v>0</v>
      </c>
      <c r="AK39" s="186">
        <v>0</v>
      </c>
      <c r="AL39" s="186">
        <v>0</v>
      </c>
      <c r="AM39" s="186">
        <v>0</v>
      </c>
      <c r="AN39" s="186">
        <v>0</v>
      </c>
      <c r="AO39" s="186">
        <v>0</v>
      </c>
      <c r="AP39" s="186">
        <v>0</v>
      </c>
      <c r="AQ39" s="186">
        <v>0</v>
      </c>
      <c r="AR39" s="186">
        <v>0</v>
      </c>
      <c r="AS39" s="186">
        <v>0</v>
      </c>
      <c r="AT39" s="186">
        <v>0</v>
      </c>
      <c r="AU39" s="186">
        <v>0</v>
      </c>
      <c r="AV39" s="186">
        <v>0</v>
      </c>
      <c r="AW39" s="186">
        <v>0</v>
      </c>
      <c r="AX39" s="186">
        <v>0</v>
      </c>
      <c r="AY39" s="186">
        <v>0</v>
      </c>
      <c r="AZ39" s="186">
        <v>0</v>
      </c>
      <c r="BA39" s="186">
        <v>0</v>
      </c>
      <c r="BB39" s="186">
        <v>0</v>
      </c>
      <c r="BC39" s="191">
        <v>0</v>
      </c>
      <c r="BD39" s="191">
        <v>0</v>
      </c>
      <c r="BE39" s="191">
        <v>0</v>
      </c>
      <c r="BF39" s="191">
        <v>0</v>
      </c>
      <c r="BG39" s="191">
        <v>0</v>
      </c>
      <c r="BH39" s="191">
        <v>0</v>
      </c>
      <c r="BI39" s="191">
        <v>0</v>
      </c>
      <c r="BJ39" s="191">
        <v>0</v>
      </c>
      <c r="BK39" s="191">
        <v>0</v>
      </c>
      <c r="BL39" s="191">
        <v>0</v>
      </c>
      <c r="BM39" s="191">
        <v>0</v>
      </c>
      <c r="BN39" s="191">
        <v>0</v>
      </c>
      <c r="BO39" s="191">
        <v>0</v>
      </c>
      <c r="BP39" s="191">
        <v>0</v>
      </c>
      <c r="BQ39" s="191">
        <v>0</v>
      </c>
      <c r="BR39" s="191">
        <v>0</v>
      </c>
      <c r="BS39" s="191">
        <v>0</v>
      </c>
      <c r="BT39" s="191">
        <v>0</v>
      </c>
      <c r="BU39" s="191">
        <v>0</v>
      </c>
      <c r="BV39" s="191">
        <v>0</v>
      </c>
      <c r="BW39" s="191">
        <v>0</v>
      </c>
      <c r="BX39" s="191">
        <v>0</v>
      </c>
      <c r="BY39" s="191">
        <v>0</v>
      </c>
      <c r="BZ39" s="191">
        <v>0</v>
      </c>
      <c r="CA39" s="191">
        <v>0</v>
      </c>
      <c r="CB39" s="191">
        <v>0</v>
      </c>
      <c r="CC39" s="191">
        <v>0</v>
      </c>
      <c r="CD39" s="191">
        <v>0</v>
      </c>
      <c r="CE39" s="191">
        <v>0.83040419119887</v>
      </c>
      <c r="CF39" s="191">
        <v>0</v>
      </c>
      <c r="CG39" s="191">
        <v>0</v>
      </c>
      <c r="CH39" s="191">
        <v>0</v>
      </c>
      <c r="CI39" s="191">
        <v>0</v>
      </c>
      <c r="CJ39" s="191">
        <v>0</v>
      </c>
      <c r="CK39" s="191">
        <v>0</v>
      </c>
      <c r="CL39" s="191">
        <v>0</v>
      </c>
      <c r="CM39" s="191">
        <v>0</v>
      </c>
      <c r="CN39" s="191">
        <v>0</v>
      </c>
      <c r="CO39" s="191">
        <v>0</v>
      </c>
      <c r="CP39" s="191">
        <v>0</v>
      </c>
      <c r="CQ39" s="191">
        <v>0</v>
      </c>
      <c r="CR39" s="191">
        <v>0</v>
      </c>
      <c r="CS39" s="191">
        <v>0</v>
      </c>
      <c r="CT39" s="191">
        <v>0</v>
      </c>
      <c r="CU39" s="191">
        <v>0</v>
      </c>
      <c r="CV39" s="191">
        <v>0</v>
      </c>
      <c r="CW39" s="191">
        <v>0</v>
      </c>
      <c r="CX39" s="191">
        <v>0</v>
      </c>
      <c r="CY39" s="191">
        <v>0</v>
      </c>
      <c r="CZ39" s="191">
        <v>0</v>
      </c>
      <c r="DA39" s="191">
        <v>0</v>
      </c>
      <c r="DB39" s="191">
        <v>0</v>
      </c>
      <c r="DC39" s="191">
        <v>0</v>
      </c>
      <c r="DD39" s="191">
        <v>0</v>
      </c>
      <c r="DE39" s="191">
        <v>0</v>
      </c>
      <c r="DF39" s="191">
        <v>0</v>
      </c>
      <c r="DG39" s="191">
        <v>0</v>
      </c>
      <c r="DH39" s="191">
        <v>0</v>
      </c>
      <c r="DI39" s="191">
        <v>0</v>
      </c>
      <c r="DJ39" s="191">
        <v>0</v>
      </c>
      <c r="DK39" s="191">
        <v>0</v>
      </c>
      <c r="DL39" s="191">
        <v>0</v>
      </c>
      <c r="DM39" s="191">
        <v>0</v>
      </c>
      <c r="DN39" s="191">
        <v>0</v>
      </c>
      <c r="DO39" s="194">
        <v>0</v>
      </c>
    </row>
    <row r="40" spans="1:119">
      <c r="A40" s="184" t="s">
        <v>70</v>
      </c>
      <c r="B40" s="185" t="s">
        <v>125</v>
      </c>
      <c r="C40" s="186">
        <v>0</v>
      </c>
      <c r="D40" s="186">
        <v>0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0</v>
      </c>
      <c r="O40" s="186">
        <v>0</v>
      </c>
      <c r="P40" s="186">
        <v>0</v>
      </c>
      <c r="Q40" s="186">
        <v>0</v>
      </c>
      <c r="R40" s="186">
        <v>0</v>
      </c>
      <c r="S40" s="186">
        <v>0</v>
      </c>
      <c r="T40" s="186">
        <v>0</v>
      </c>
      <c r="U40" s="186">
        <v>0</v>
      </c>
      <c r="V40" s="186">
        <v>0</v>
      </c>
      <c r="W40" s="186">
        <v>0</v>
      </c>
      <c r="X40" s="186">
        <v>0</v>
      </c>
      <c r="Y40" s="186">
        <v>0</v>
      </c>
      <c r="Z40" s="186">
        <v>0</v>
      </c>
      <c r="AA40" s="186">
        <v>0</v>
      </c>
      <c r="AB40" s="186">
        <v>0</v>
      </c>
      <c r="AC40" s="186">
        <v>0</v>
      </c>
      <c r="AD40" s="186">
        <v>0</v>
      </c>
      <c r="AE40" s="186">
        <v>0</v>
      </c>
      <c r="AF40" s="186">
        <v>0</v>
      </c>
      <c r="AG40" s="186">
        <v>0</v>
      </c>
      <c r="AH40" s="186">
        <v>0</v>
      </c>
      <c r="AI40" s="186">
        <v>0</v>
      </c>
      <c r="AJ40" s="186">
        <v>0</v>
      </c>
      <c r="AK40" s="186">
        <v>0</v>
      </c>
      <c r="AL40" s="186">
        <v>0</v>
      </c>
      <c r="AM40" s="186">
        <v>0</v>
      </c>
      <c r="AN40" s="186">
        <v>0</v>
      </c>
      <c r="AO40" s="186">
        <v>0</v>
      </c>
      <c r="AP40" s="186">
        <v>0</v>
      </c>
      <c r="AQ40" s="186">
        <v>0</v>
      </c>
      <c r="AR40" s="186">
        <v>0</v>
      </c>
      <c r="AS40" s="186">
        <v>0</v>
      </c>
      <c r="AT40" s="186">
        <v>0</v>
      </c>
      <c r="AU40" s="186">
        <v>0</v>
      </c>
      <c r="AV40" s="186">
        <v>0</v>
      </c>
      <c r="AW40" s="186">
        <v>0</v>
      </c>
      <c r="AX40" s="186">
        <v>0</v>
      </c>
      <c r="AY40" s="186">
        <v>0</v>
      </c>
      <c r="AZ40" s="186">
        <v>0</v>
      </c>
      <c r="BA40" s="186">
        <v>0</v>
      </c>
      <c r="BB40" s="186">
        <v>0</v>
      </c>
      <c r="BC40" s="191">
        <v>0</v>
      </c>
      <c r="BD40" s="191">
        <v>0</v>
      </c>
      <c r="BE40" s="191">
        <v>0</v>
      </c>
      <c r="BF40" s="191">
        <v>0</v>
      </c>
      <c r="BG40" s="191">
        <v>0</v>
      </c>
      <c r="BH40" s="191">
        <v>0</v>
      </c>
      <c r="BI40" s="191">
        <v>0</v>
      </c>
      <c r="BJ40" s="191">
        <v>0</v>
      </c>
      <c r="BK40" s="191">
        <v>0</v>
      </c>
      <c r="BL40" s="191">
        <v>0</v>
      </c>
      <c r="BM40" s="191">
        <v>0</v>
      </c>
      <c r="BN40" s="191">
        <v>0</v>
      </c>
      <c r="BO40" s="191">
        <v>0</v>
      </c>
      <c r="BP40" s="191">
        <v>0</v>
      </c>
      <c r="BQ40" s="191">
        <v>0</v>
      </c>
      <c r="BR40" s="191">
        <v>0</v>
      </c>
      <c r="BS40" s="191">
        <v>0</v>
      </c>
      <c r="BT40" s="191">
        <v>0</v>
      </c>
      <c r="BU40" s="191">
        <v>0.00472258403703236</v>
      </c>
      <c r="BV40" s="191">
        <v>0</v>
      </c>
      <c r="BW40" s="191">
        <v>0</v>
      </c>
      <c r="BX40" s="191">
        <v>0</v>
      </c>
      <c r="BY40" s="191">
        <v>0</v>
      </c>
      <c r="BZ40" s="191">
        <v>0</v>
      </c>
      <c r="CA40" s="191">
        <v>0</v>
      </c>
      <c r="CB40" s="191">
        <v>0</v>
      </c>
      <c r="CC40" s="191">
        <v>0</v>
      </c>
      <c r="CD40" s="191">
        <v>0</v>
      </c>
      <c r="CE40" s="191">
        <v>0</v>
      </c>
      <c r="CF40" s="191">
        <v>0.987375767705013</v>
      </c>
      <c r="CG40" s="191">
        <v>0.999738436410272</v>
      </c>
      <c r="CH40" s="191">
        <v>0.90811449967986</v>
      </c>
      <c r="CI40" s="191">
        <v>0</v>
      </c>
      <c r="CJ40" s="191">
        <v>0</v>
      </c>
      <c r="CK40" s="191">
        <v>0</v>
      </c>
      <c r="CL40" s="191">
        <v>0</v>
      </c>
      <c r="CM40" s="191">
        <v>0</v>
      </c>
      <c r="CN40" s="191">
        <v>0</v>
      </c>
      <c r="CO40" s="191">
        <v>0</v>
      </c>
      <c r="CP40" s="191">
        <v>0</v>
      </c>
      <c r="CQ40" s="191">
        <v>0</v>
      </c>
      <c r="CR40" s="191">
        <v>0</v>
      </c>
      <c r="CS40" s="191">
        <v>0</v>
      </c>
      <c r="CT40" s="191">
        <v>0</v>
      </c>
      <c r="CU40" s="191">
        <v>0</v>
      </c>
      <c r="CV40" s="191">
        <v>0</v>
      </c>
      <c r="CW40" s="191">
        <v>0.010795604591966</v>
      </c>
      <c r="CX40" s="191">
        <v>0</v>
      </c>
      <c r="CY40" s="191">
        <v>0</v>
      </c>
      <c r="CZ40" s="191">
        <v>0</v>
      </c>
      <c r="DA40" s="191">
        <v>0</v>
      </c>
      <c r="DB40" s="191">
        <v>0.0161868546434545</v>
      </c>
      <c r="DC40" s="191">
        <v>0</v>
      </c>
      <c r="DD40" s="191">
        <v>0</v>
      </c>
      <c r="DE40" s="191">
        <v>0</v>
      </c>
      <c r="DF40" s="191">
        <v>0</v>
      </c>
      <c r="DG40" s="191">
        <v>0</v>
      </c>
      <c r="DH40" s="191">
        <v>0</v>
      </c>
      <c r="DI40" s="191">
        <v>0</v>
      </c>
      <c r="DJ40" s="191">
        <v>0</v>
      </c>
      <c r="DK40" s="191">
        <v>0</v>
      </c>
      <c r="DL40" s="191">
        <v>0</v>
      </c>
      <c r="DM40" s="191">
        <v>0</v>
      </c>
      <c r="DN40" s="191">
        <v>0</v>
      </c>
      <c r="DO40" s="194">
        <v>0</v>
      </c>
    </row>
    <row r="41" spans="1:119">
      <c r="A41" s="184" t="s">
        <v>71</v>
      </c>
      <c r="B41" s="185" t="s">
        <v>126</v>
      </c>
      <c r="C41" s="186">
        <v>0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0</v>
      </c>
      <c r="M41" s="186">
        <v>0</v>
      </c>
      <c r="N41" s="186">
        <v>0</v>
      </c>
      <c r="O41" s="186">
        <v>0</v>
      </c>
      <c r="P41" s="186">
        <v>0</v>
      </c>
      <c r="Q41" s="186">
        <v>0</v>
      </c>
      <c r="R41" s="186">
        <v>0</v>
      </c>
      <c r="S41" s="186">
        <v>0.00134604170855852</v>
      </c>
      <c r="T41" s="186">
        <v>0</v>
      </c>
      <c r="U41" s="186">
        <v>0</v>
      </c>
      <c r="V41" s="186">
        <v>0</v>
      </c>
      <c r="W41" s="186">
        <v>0</v>
      </c>
      <c r="X41" s="186">
        <v>0.0870207422273062</v>
      </c>
      <c r="Y41" s="186">
        <v>0</v>
      </c>
      <c r="Z41" s="186">
        <v>0</v>
      </c>
      <c r="AA41" s="186">
        <v>0.0807017647380185</v>
      </c>
      <c r="AB41" s="186">
        <v>0</v>
      </c>
      <c r="AC41" s="186">
        <v>0.213039240604377</v>
      </c>
      <c r="AD41" s="186">
        <v>0</v>
      </c>
      <c r="AE41" s="186">
        <v>0</v>
      </c>
      <c r="AF41" s="186">
        <v>0</v>
      </c>
      <c r="AG41" s="186">
        <v>0</v>
      </c>
      <c r="AH41" s="186">
        <v>0.0132102200774192</v>
      </c>
      <c r="AI41" s="186">
        <v>0.000382431445803579</v>
      </c>
      <c r="AJ41" s="186">
        <v>0</v>
      </c>
      <c r="AK41" s="186">
        <v>0</v>
      </c>
      <c r="AL41" s="186">
        <v>0</v>
      </c>
      <c r="AM41" s="186">
        <v>0</v>
      </c>
      <c r="AN41" s="186">
        <v>0</v>
      </c>
      <c r="AO41" s="186">
        <v>0</v>
      </c>
      <c r="AP41" s="186">
        <v>0</v>
      </c>
      <c r="AQ41" s="186">
        <v>0</v>
      </c>
      <c r="AR41" s="186">
        <v>0</v>
      </c>
      <c r="AS41" s="186">
        <v>0</v>
      </c>
      <c r="AT41" s="186">
        <v>0</v>
      </c>
      <c r="AU41" s="186">
        <v>0</v>
      </c>
      <c r="AV41" s="186">
        <v>0.0349477059144129</v>
      </c>
      <c r="AW41" s="186">
        <v>0</v>
      </c>
      <c r="AX41" s="186">
        <v>0</v>
      </c>
      <c r="AY41" s="186">
        <v>0</v>
      </c>
      <c r="AZ41" s="186">
        <v>0</v>
      </c>
      <c r="BA41" s="186">
        <v>0</v>
      </c>
      <c r="BB41" s="186">
        <v>0</v>
      </c>
      <c r="BC41" s="191">
        <v>0.465294012920833</v>
      </c>
      <c r="BD41" s="191">
        <v>0</v>
      </c>
      <c r="BE41" s="191">
        <v>0</v>
      </c>
      <c r="BF41" s="191">
        <v>0</v>
      </c>
      <c r="BG41" s="191">
        <v>0</v>
      </c>
      <c r="BH41" s="191">
        <v>0</v>
      </c>
      <c r="BI41" s="191">
        <v>0</v>
      </c>
      <c r="BJ41" s="191">
        <v>0</v>
      </c>
      <c r="BK41" s="191">
        <v>0</v>
      </c>
      <c r="BL41" s="191">
        <v>0</v>
      </c>
      <c r="BM41" s="191">
        <v>0.00801686825917526</v>
      </c>
      <c r="BN41" s="191">
        <v>0.130599492317488</v>
      </c>
      <c r="BO41" s="191">
        <v>0</v>
      </c>
      <c r="BP41" s="191">
        <v>0</v>
      </c>
      <c r="BQ41" s="191">
        <v>0</v>
      </c>
      <c r="BR41" s="191">
        <v>0</v>
      </c>
      <c r="BS41" s="191">
        <v>0</v>
      </c>
      <c r="BT41" s="191">
        <v>0.00245387321083183</v>
      </c>
      <c r="BU41" s="191">
        <v>0</v>
      </c>
      <c r="BV41" s="191">
        <v>0</v>
      </c>
      <c r="BW41" s="191">
        <v>0</v>
      </c>
      <c r="BX41" s="191">
        <v>0</v>
      </c>
      <c r="BY41" s="191">
        <v>0.0138253261362461</v>
      </c>
      <c r="BZ41" s="191">
        <v>0</v>
      </c>
      <c r="CA41" s="191">
        <v>0.000819214849086976</v>
      </c>
      <c r="CB41" s="191">
        <v>0.00457199810601615</v>
      </c>
      <c r="CC41" s="191">
        <v>0.058221840455825</v>
      </c>
      <c r="CD41" s="191">
        <v>0</v>
      </c>
      <c r="CE41" s="191">
        <v>0</v>
      </c>
      <c r="CF41" s="191">
        <v>0</v>
      </c>
      <c r="CG41" s="191">
        <v>0</v>
      </c>
      <c r="CH41" s="191">
        <v>0</v>
      </c>
      <c r="CI41" s="191">
        <v>0.982935052336194</v>
      </c>
      <c r="CJ41" s="191">
        <v>0</v>
      </c>
      <c r="CK41" s="191">
        <v>0</v>
      </c>
      <c r="CL41" s="191">
        <v>0</v>
      </c>
      <c r="CM41" s="191">
        <v>0</v>
      </c>
      <c r="CN41" s="191">
        <v>0</v>
      </c>
      <c r="CO41" s="191">
        <v>0</v>
      </c>
      <c r="CP41" s="191">
        <v>0</v>
      </c>
      <c r="CQ41" s="191">
        <v>0</v>
      </c>
      <c r="CR41" s="191">
        <v>0</v>
      </c>
      <c r="CS41" s="191">
        <v>0</v>
      </c>
      <c r="CT41" s="191">
        <v>0</v>
      </c>
      <c r="CU41" s="191">
        <v>0</v>
      </c>
      <c r="CV41" s="191">
        <v>0</v>
      </c>
      <c r="CW41" s="191">
        <v>0.0355116379680621</v>
      </c>
      <c r="CX41" s="191">
        <v>0</v>
      </c>
      <c r="CY41" s="191">
        <v>0</v>
      </c>
      <c r="CZ41" s="191">
        <v>0</v>
      </c>
      <c r="DA41" s="191">
        <v>0</v>
      </c>
      <c r="DB41" s="191">
        <v>0</v>
      </c>
      <c r="DC41" s="191">
        <v>0</v>
      </c>
      <c r="DD41" s="191">
        <v>0</v>
      </c>
      <c r="DE41" s="191">
        <v>0</v>
      </c>
      <c r="DF41" s="191">
        <v>0</v>
      </c>
      <c r="DG41" s="191">
        <v>0</v>
      </c>
      <c r="DH41" s="191">
        <v>0</v>
      </c>
      <c r="DI41" s="191">
        <v>0</v>
      </c>
      <c r="DJ41" s="191">
        <v>0</v>
      </c>
      <c r="DK41" s="191">
        <v>0</v>
      </c>
      <c r="DL41" s="191">
        <v>0</v>
      </c>
      <c r="DM41" s="191">
        <v>0</v>
      </c>
      <c r="DN41" s="191">
        <v>0.222321788907843</v>
      </c>
      <c r="DO41" s="194">
        <v>0</v>
      </c>
    </row>
    <row r="42" spans="1:119">
      <c r="A42" s="184" t="s">
        <v>72</v>
      </c>
      <c r="B42" s="185" t="s">
        <v>127</v>
      </c>
      <c r="C42" s="186">
        <v>0</v>
      </c>
      <c r="D42" s="186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0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  <c r="BA42" s="186">
        <v>0</v>
      </c>
      <c r="BB42" s="186">
        <v>0</v>
      </c>
      <c r="BC42" s="191">
        <v>0</v>
      </c>
      <c r="BD42" s="191">
        <v>0</v>
      </c>
      <c r="BE42" s="191">
        <v>0</v>
      </c>
      <c r="BF42" s="191">
        <v>0</v>
      </c>
      <c r="BG42" s="191">
        <v>0</v>
      </c>
      <c r="BH42" s="191">
        <v>0</v>
      </c>
      <c r="BI42" s="191">
        <v>0</v>
      </c>
      <c r="BJ42" s="191">
        <v>0</v>
      </c>
      <c r="BK42" s="191">
        <v>0</v>
      </c>
      <c r="BL42" s="191">
        <v>0</v>
      </c>
      <c r="BM42" s="191">
        <v>0</v>
      </c>
      <c r="BN42" s="191">
        <v>0</v>
      </c>
      <c r="BO42" s="191">
        <v>0</v>
      </c>
      <c r="BP42" s="191">
        <v>0</v>
      </c>
      <c r="BQ42" s="191">
        <v>0</v>
      </c>
      <c r="BR42" s="191">
        <v>0</v>
      </c>
      <c r="BS42" s="191">
        <v>0</v>
      </c>
      <c r="BT42" s="191">
        <v>0</v>
      </c>
      <c r="BU42" s="191">
        <v>0</v>
      </c>
      <c r="BV42" s="191">
        <v>0</v>
      </c>
      <c r="BW42" s="191">
        <v>0</v>
      </c>
      <c r="BX42" s="191">
        <v>0</v>
      </c>
      <c r="BY42" s="191">
        <v>0</v>
      </c>
      <c r="BZ42" s="191">
        <v>0</v>
      </c>
      <c r="CA42" s="191">
        <v>0</v>
      </c>
      <c r="CB42" s="191">
        <v>0</v>
      </c>
      <c r="CC42" s="191">
        <v>0</v>
      </c>
      <c r="CD42" s="191">
        <v>0</v>
      </c>
      <c r="CE42" s="191">
        <v>0</v>
      </c>
      <c r="CF42" s="191">
        <v>0</v>
      </c>
      <c r="CG42" s="191">
        <v>0</v>
      </c>
      <c r="CH42" s="191">
        <v>0</v>
      </c>
      <c r="CI42" s="191">
        <v>0.00215343834831479</v>
      </c>
      <c r="CJ42" s="191">
        <v>0.959448245005712</v>
      </c>
      <c r="CK42" s="191">
        <v>0.95791859263089</v>
      </c>
      <c r="CL42" s="191">
        <v>0</v>
      </c>
      <c r="CM42" s="191">
        <v>0</v>
      </c>
      <c r="CN42" s="191">
        <v>0</v>
      </c>
      <c r="CO42" s="191">
        <v>0</v>
      </c>
      <c r="CP42" s="191">
        <v>0</v>
      </c>
      <c r="CQ42" s="191">
        <v>0</v>
      </c>
      <c r="CR42" s="191">
        <v>0</v>
      </c>
      <c r="CS42" s="191">
        <v>0</v>
      </c>
      <c r="CT42" s="191">
        <v>0</v>
      </c>
      <c r="CU42" s="191">
        <v>0</v>
      </c>
      <c r="CV42" s="191">
        <v>0</v>
      </c>
      <c r="CW42" s="191">
        <v>0.00403126158084347</v>
      </c>
      <c r="CX42" s="191">
        <v>0</v>
      </c>
      <c r="CY42" s="191">
        <v>0</v>
      </c>
      <c r="CZ42" s="191">
        <v>0</v>
      </c>
      <c r="DA42" s="191">
        <v>0</v>
      </c>
      <c r="DB42" s="191">
        <v>0</v>
      </c>
      <c r="DC42" s="191">
        <v>0</v>
      </c>
      <c r="DD42" s="191">
        <v>0</v>
      </c>
      <c r="DE42" s="191">
        <v>0</v>
      </c>
      <c r="DF42" s="191">
        <v>0</v>
      </c>
      <c r="DG42" s="191">
        <v>0</v>
      </c>
      <c r="DH42" s="191">
        <v>0</v>
      </c>
      <c r="DI42" s="191">
        <v>0</v>
      </c>
      <c r="DJ42" s="191">
        <v>0</v>
      </c>
      <c r="DK42" s="191">
        <v>0</v>
      </c>
      <c r="DL42" s="191">
        <v>0</v>
      </c>
      <c r="DM42" s="191">
        <v>0</v>
      </c>
      <c r="DN42" s="191">
        <v>0</v>
      </c>
      <c r="DO42" s="194">
        <v>0</v>
      </c>
    </row>
    <row r="43" spans="1:119">
      <c r="A43" s="184" t="s">
        <v>73</v>
      </c>
      <c r="B43" s="185" t="s">
        <v>128</v>
      </c>
      <c r="C43" s="186">
        <v>0</v>
      </c>
      <c r="D43" s="186">
        <v>0</v>
      </c>
      <c r="E43" s="186">
        <v>0</v>
      </c>
      <c r="F43" s="186">
        <v>0</v>
      </c>
      <c r="G43" s="186">
        <v>0</v>
      </c>
      <c r="H43" s="186">
        <v>0</v>
      </c>
      <c r="I43" s="186">
        <v>0</v>
      </c>
      <c r="J43" s="186">
        <v>0</v>
      </c>
      <c r="K43" s="186">
        <v>0</v>
      </c>
      <c r="L43" s="186">
        <v>0</v>
      </c>
      <c r="M43" s="186">
        <v>0</v>
      </c>
      <c r="N43" s="186">
        <v>0</v>
      </c>
      <c r="O43" s="186">
        <v>0</v>
      </c>
      <c r="P43" s="186">
        <v>0</v>
      </c>
      <c r="Q43" s="186">
        <v>0</v>
      </c>
      <c r="R43" s="186">
        <v>0</v>
      </c>
      <c r="S43" s="186">
        <v>0</v>
      </c>
      <c r="T43" s="186">
        <v>0</v>
      </c>
      <c r="U43" s="186">
        <v>0</v>
      </c>
      <c r="V43" s="186">
        <v>0</v>
      </c>
      <c r="W43" s="186">
        <v>0</v>
      </c>
      <c r="X43" s="186">
        <v>0</v>
      </c>
      <c r="Y43" s="186">
        <v>0</v>
      </c>
      <c r="Z43" s="186">
        <v>0</v>
      </c>
      <c r="AA43" s="186">
        <v>0</v>
      </c>
      <c r="AB43" s="186">
        <v>0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0</v>
      </c>
      <c r="AJ43" s="186">
        <v>0</v>
      </c>
      <c r="AK43" s="186">
        <v>0</v>
      </c>
      <c r="AL43" s="186">
        <v>0</v>
      </c>
      <c r="AM43" s="186">
        <v>0</v>
      </c>
      <c r="AN43" s="186">
        <v>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91">
        <v>0</v>
      </c>
      <c r="BD43" s="191">
        <v>0</v>
      </c>
      <c r="BE43" s="191">
        <v>0</v>
      </c>
      <c r="BF43" s="191">
        <v>0</v>
      </c>
      <c r="BG43" s="191">
        <v>0</v>
      </c>
      <c r="BH43" s="191">
        <v>0</v>
      </c>
      <c r="BI43" s="191">
        <v>0</v>
      </c>
      <c r="BJ43" s="191">
        <v>0</v>
      </c>
      <c r="BK43" s="191">
        <v>0</v>
      </c>
      <c r="BL43" s="191">
        <v>0</v>
      </c>
      <c r="BM43" s="191">
        <v>0</v>
      </c>
      <c r="BN43" s="191">
        <v>0</v>
      </c>
      <c r="BO43" s="191">
        <v>0</v>
      </c>
      <c r="BP43" s="191">
        <v>0</v>
      </c>
      <c r="BQ43" s="191">
        <v>0</v>
      </c>
      <c r="BR43" s="191">
        <v>0</v>
      </c>
      <c r="BS43" s="191">
        <v>0</v>
      </c>
      <c r="BT43" s="191">
        <v>0</v>
      </c>
      <c r="BU43" s="191">
        <v>0</v>
      </c>
      <c r="BV43" s="191">
        <v>0</v>
      </c>
      <c r="BW43" s="191">
        <v>0</v>
      </c>
      <c r="BX43" s="191">
        <v>0</v>
      </c>
      <c r="BY43" s="191">
        <v>0</v>
      </c>
      <c r="BZ43" s="191">
        <v>0</v>
      </c>
      <c r="CA43" s="191">
        <v>0</v>
      </c>
      <c r="CB43" s="191">
        <v>0</v>
      </c>
      <c r="CC43" s="191">
        <v>0</v>
      </c>
      <c r="CD43" s="191">
        <v>0</v>
      </c>
      <c r="CE43" s="191">
        <v>0</v>
      </c>
      <c r="CF43" s="191">
        <v>0</v>
      </c>
      <c r="CG43" s="191">
        <v>0</v>
      </c>
      <c r="CH43" s="191">
        <v>0</v>
      </c>
      <c r="CI43" s="191">
        <v>0</v>
      </c>
      <c r="CJ43" s="191">
        <v>0.0405517549942881</v>
      </c>
      <c r="CK43" s="191">
        <v>0</v>
      </c>
      <c r="CL43" s="191">
        <v>0</v>
      </c>
      <c r="CM43" s="191">
        <v>0</v>
      </c>
      <c r="CN43" s="191">
        <v>0</v>
      </c>
      <c r="CO43" s="191">
        <v>0</v>
      </c>
      <c r="CP43" s="191">
        <v>0</v>
      </c>
      <c r="CQ43" s="191">
        <v>0</v>
      </c>
      <c r="CR43" s="191">
        <v>0</v>
      </c>
      <c r="CS43" s="191">
        <v>0</v>
      </c>
      <c r="CT43" s="191">
        <v>0</v>
      </c>
      <c r="CU43" s="191">
        <v>0</v>
      </c>
      <c r="CV43" s="191">
        <v>0</v>
      </c>
      <c r="CW43" s="191">
        <v>0</v>
      </c>
      <c r="CX43" s="191">
        <v>0</v>
      </c>
      <c r="CY43" s="191">
        <v>0</v>
      </c>
      <c r="CZ43" s="191">
        <v>0</v>
      </c>
      <c r="DA43" s="191">
        <v>0</v>
      </c>
      <c r="DB43" s="191">
        <v>0</v>
      </c>
      <c r="DC43" s="191">
        <v>0</v>
      </c>
      <c r="DD43" s="191">
        <v>0</v>
      </c>
      <c r="DE43" s="191">
        <v>0</v>
      </c>
      <c r="DF43" s="191">
        <v>0</v>
      </c>
      <c r="DG43" s="191">
        <v>0</v>
      </c>
      <c r="DH43" s="191">
        <v>0</v>
      </c>
      <c r="DI43" s="191">
        <v>0</v>
      </c>
      <c r="DJ43" s="191">
        <v>0</v>
      </c>
      <c r="DK43" s="191">
        <v>0</v>
      </c>
      <c r="DL43" s="191">
        <v>0</v>
      </c>
      <c r="DM43" s="191">
        <v>0</v>
      </c>
      <c r="DN43" s="191">
        <v>0</v>
      </c>
      <c r="DO43" s="194">
        <v>0</v>
      </c>
    </row>
    <row r="44" spans="1:119">
      <c r="A44" s="184" t="s">
        <v>74</v>
      </c>
      <c r="B44" s="185" t="s">
        <v>129</v>
      </c>
      <c r="C44" s="186">
        <v>0</v>
      </c>
      <c r="D44" s="186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0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0</v>
      </c>
      <c r="BA44" s="186">
        <v>0</v>
      </c>
      <c r="BB44" s="186">
        <v>0</v>
      </c>
      <c r="BC44" s="191">
        <v>0</v>
      </c>
      <c r="BD44" s="191">
        <v>0</v>
      </c>
      <c r="BE44" s="191">
        <v>0</v>
      </c>
      <c r="BF44" s="191">
        <v>0</v>
      </c>
      <c r="BG44" s="191">
        <v>0</v>
      </c>
      <c r="BH44" s="191">
        <v>0</v>
      </c>
      <c r="BI44" s="191">
        <v>0</v>
      </c>
      <c r="BJ44" s="191">
        <v>0</v>
      </c>
      <c r="BK44" s="191">
        <v>0</v>
      </c>
      <c r="BL44" s="191">
        <v>0</v>
      </c>
      <c r="BM44" s="191">
        <v>0</v>
      </c>
      <c r="BN44" s="191">
        <v>0</v>
      </c>
      <c r="BO44" s="191">
        <v>0</v>
      </c>
      <c r="BP44" s="191">
        <v>0</v>
      </c>
      <c r="BQ44" s="191">
        <v>0</v>
      </c>
      <c r="BR44" s="191">
        <v>0</v>
      </c>
      <c r="BS44" s="191">
        <v>0</v>
      </c>
      <c r="BT44" s="191">
        <v>0</v>
      </c>
      <c r="BU44" s="191">
        <v>0</v>
      </c>
      <c r="BV44" s="191">
        <v>0</v>
      </c>
      <c r="BW44" s="191">
        <v>0</v>
      </c>
      <c r="BX44" s="191">
        <v>0</v>
      </c>
      <c r="BY44" s="191">
        <v>0</v>
      </c>
      <c r="BZ44" s="191">
        <v>0</v>
      </c>
      <c r="CA44" s="191">
        <v>0</v>
      </c>
      <c r="CB44" s="191">
        <v>0</v>
      </c>
      <c r="CC44" s="191">
        <v>0</v>
      </c>
      <c r="CD44" s="191">
        <v>0</v>
      </c>
      <c r="CE44" s="191">
        <v>0</v>
      </c>
      <c r="CF44" s="191">
        <v>0</v>
      </c>
      <c r="CG44" s="191">
        <v>0</v>
      </c>
      <c r="CH44" s="191">
        <v>0</v>
      </c>
      <c r="CI44" s="191">
        <v>0</v>
      </c>
      <c r="CJ44" s="191">
        <v>0</v>
      </c>
      <c r="CK44" s="191">
        <v>0</v>
      </c>
      <c r="CL44" s="191">
        <v>1</v>
      </c>
      <c r="CM44" s="191">
        <v>0</v>
      </c>
      <c r="CN44" s="191">
        <v>0</v>
      </c>
      <c r="CO44" s="191">
        <v>0</v>
      </c>
      <c r="CP44" s="191">
        <v>0</v>
      </c>
      <c r="CQ44" s="191">
        <v>0</v>
      </c>
      <c r="CR44" s="191">
        <v>0</v>
      </c>
      <c r="CS44" s="191">
        <v>0</v>
      </c>
      <c r="CT44" s="191">
        <v>0</v>
      </c>
      <c r="CU44" s="191">
        <v>0</v>
      </c>
      <c r="CV44" s="191">
        <v>0</v>
      </c>
      <c r="CW44" s="191">
        <v>0</v>
      </c>
      <c r="CX44" s="191">
        <v>0</v>
      </c>
      <c r="CY44" s="191">
        <v>0</v>
      </c>
      <c r="CZ44" s="191">
        <v>0</v>
      </c>
      <c r="DA44" s="191">
        <v>0</v>
      </c>
      <c r="DB44" s="191">
        <v>0</v>
      </c>
      <c r="DC44" s="191">
        <v>0</v>
      </c>
      <c r="DD44" s="191">
        <v>0</v>
      </c>
      <c r="DE44" s="191">
        <v>0</v>
      </c>
      <c r="DF44" s="191">
        <v>0</v>
      </c>
      <c r="DG44" s="191">
        <v>0</v>
      </c>
      <c r="DH44" s="191">
        <v>0</v>
      </c>
      <c r="DI44" s="191">
        <v>0</v>
      </c>
      <c r="DJ44" s="191">
        <v>0</v>
      </c>
      <c r="DK44" s="191">
        <v>0</v>
      </c>
      <c r="DL44" s="191">
        <v>0</v>
      </c>
      <c r="DM44" s="191">
        <v>0</v>
      </c>
      <c r="DN44" s="191">
        <v>0</v>
      </c>
      <c r="DO44" s="194">
        <v>0</v>
      </c>
    </row>
    <row r="45" spans="1:119">
      <c r="A45" s="184" t="s">
        <v>75</v>
      </c>
      <c r="B45" s="185" t="s">
        <v>130</v>
      </c>
      <c r="C45" s="186">
        <v>0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I45" s="186">
        <v>0</v>
      </c>
      <c r="J45" s="186">
        <v>0</v>
      </c>
      <c r="K45" s="186">
        <v>0</v>
      </c>
      <c r="L45" s="186">
        <v>0</v>
      </c>
      <c r="M45" s="186">
        <v>0</v>
      </c>
      <c r="N45" s="186">
        <v>0</v>
      </c>
      <c r="O45" s="186">
        <v>0</v>
      </c>
      <c r="P45" s="186">
        <v>0</v>
      </c>
      <c r="Q45" s="186">
        <v>0</v>
      </c>
      <c r="R45" s="186">
        <v>0</v>
      </c>
      <c r="S45" s="186">
        <v>0</v>
      </c>
      <c r="T45" s="186">
        <v>0</v>
      </c>
      <c r="U45" s="186">
        <v>0</v>
      </c>
      <c r="V45" s="186">
        <v>0</v>
      </c>
      <c r="W45" s="186">
        <v>0</v>
      </c>
      <c r="X45" s="186">
        <v>0</v>
      </c>
      <c r="Y45" s="186">
        <v>0</v>
      </c>
      <c r="Z45" s="186">
        <v>0</v>
      </c>
      <c r="AA45" s="186">
        <v>0</v>
      </c>
      <c r="AB45" s="186">
        <v>0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91">
        <v>0</v>
      </c>
      <c r="BD45" s="191">
        <v>0</v>
      </c>
      <c r="BE45" s="191">
        <v>0</v>
      </c>
      <c r="BF45" s="191">
        <v>0</v>
      </c>
      <c r="BG45" s="191">
        <v>0</v>
      </c>
      <c r="BH45" s="191">
        <v>0</v>
      </c>
      <c r="BI45" s="191">
        <v>0</v>
      </c>
      <c r="BJ45" s="191">
        <v>0</v>
      </c>
      <c r="BK45" s="191">
        <v>0</v>
      </c>
      <c r="BL45" s="191">
        <v>0</v>
      </c>
      <c r="BM45" s="191">
        <v>0</v>
      </c>
      <c r="BN45" s="191">
        <v>0</v>
      </c>
      <c r="BO45" s="191">
        <v>0</v>
      </c>
      <c r="BP45" s="191">
        <v>0</v>
      </c>
      <c r="BQ45" s="191">
        <v>0</v>
      </c>
      <c r="BR45" s="191">
        <v>0</v>
      </c>
      <c r="BS45" s="191">
        <v>0</v>
      </c>
      <c r="BT45" s="191">
        <v>0</v>
      </c>
      <c r="BU45" s="191">
        <v>0</v>
      </c>
      <c r="BV45" s="191">
        <v>0</v>
      </c>
      <c r="BW45" s="191">
        <v>0</v>
      </c>
      <c r="BX45" s="191">
        <v>0</v>
      </c>
      <c r="BY45" s="191">
        <v>0</v>
      </c>
      <c r="BZ45" s="191">
        <v>0</v>
      </c>
      <c r="CA45" s="191">
        <v>0</v>
      </c>
      <c r="CB45" s="191">
        <v>0</v>
      </c>
      <c r="CC45" s="191">
        <v>0</v>
      </c>
      <c r="CD45" s="191">
        <v>0</v>
      </c>
      <c r="CE45" s="191">
        <v>0</v>
      </c>
      <c r="CF45" s="191">
        <v>0</v>
      </c>
      <c r="CG45" s="191">
        <v>0</v>
      </c>
      <c r="CH45" s="191">
        <v>0</v>
      </c>
      <c r="CI45" s="191">
        <v>0</v>
      </c>
      <c r="CJ45" s="191">
        <v>0</v>
      </c>
      <c r="CK45" s="191">
        <v>0</v>
      </c>
      <c r="CL45" s="191">
        <v>0</v>
      </c>
      <c r="CM45" s="191">
        <v>1</v>
      </c>
      <c r="CN45" s="191">
        <v>1</v>
      </c>
      <c r="CO45" s="191">
        <v>0</v>
      </c>
      <c r="CP45" s="191">
        <v>0</v>
      </c>
      <c r="CQ45" s="191">
        <v>0</v>
      </c>
      <c r="CR45" s="191">
        <v>0</v>
      </c>
      <c r="CS45" s="191">
        <v>0</v>
      </c>
      <c r="CT45" s="191">
        <v>0</v>
      </c>
      <c r="CU45" s="191">
        <v>0</v>
      </c>
      <c r="CV45" s="191">
        <v>0</v>
      </c>
      <c r="CW45" s="191">
        <v>0.000560991055231635</v>
      </c>
      <c r="CX45" s="191">
        <v>0</v>
      </c>
      <c r="CY45" s="191">
        <v>0</v>
      </c>
      <c r="CZ45" s="191">
        <v>0</v>
      </c>
      <c r="DA45" s="191">
        <v>0</v>
      </c>
      <c r="DB45" s="191">
        <v>0</v>
      </c>
      <c r="DC45" s="191">
        <v>0</v>
      </c>
      <c r="DD45" s="191">
        <v>0</v>
      </c>
      <c r="DE45" s="191">
        <v>0</v>
      </c>
      <c r="DF45" s="191">
        <v>0</v>
      </c>
      <c r="DG45" s="191">
        <v>0</v>
      </c>
      <c r="DH45" s="191">
        <v>0</v>
      </c>
      <c r="DI45" s="191">
        <v>0</v>
      </c>
      <c r="DJ45" s="191">
        <v>0</v>
      </c>
      <c r="DK45" s="191">
        <v>0</v>
      </c>
      <c r="DL45" s="191">
        <v>0</v>
      </c>
      <c r="DM45" s="191">
        <v>0</v>
      </c>
      <c r="DN45" s="191">
        <v>0</v>
      </c>
      <c r="DO45" s="194">
        <v>0</v>
      </c>
    </row>
    <row r="46" spans="1:119">
      <c r="A46" s="184" t="s">
        <v>76</v>
      </c>
      <c r="B46" s="185" t="s">
        <v>131</v>
      </c>
      <c r="C46" s="186">
        <v>0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6">
        <v>0</v>
      </c>
      <c r="L46" s="186">
        <v>0</v>
      </c>
      <c r="M46" s="186">
        <v>0</v>
      </c>
      <c r="N46" s="186">
        <v>0</v>
      </c>
      <c r="O46" s="186">
        <v>0</v>
      </c>
      <c r="P46" s="186">
        <v>0</v>
      </c>
      <c r="Q46" s="186">
        <v>0</v>
      </c>
      <c r="R46" s="186">
        <v>0</v>
      </c>
      <c r="S46" s="186">
        <v>0</v>
      </c>
      <c r="T46" s="186">
        <v>0</v>
      </c>
      <c r="U46" s="186">
        <v>0</v>
      </c>
      <c r="V46" s="186">
        <v>0</v>
      </c>
      <c r="W46" s="186">
        <v>0</v>
      </c>
      <c r="X46" s="186">
        <v>0</v>
      </c>
      <c r="Y46" s="186">
        <v>0</v>
      </c>
      <c r="Z46" s="186">
        <v>0</v>
      </c>
      <c r="AA46" s="186">
        <v>0</v>
      </c>
      <c r="AB46" s="186">
        <v>0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91">
        <v>0</v>
      </c>
      <c r="BD46" s="191">
        <v>0</v>
      </c>
      <c r="BE46" s="191">
        <v>0</v>
      </c>
      <c r="BF46" s="191">
        <v>0</v>
      </c>
      <c r="BG46" s="191">
        <v>0</v>
      </c>
      <c r="BH46" s="191">
        <v>0</v>
      </c>
      <c r="BI46" s="191">
        <v>0</v>
      </c>
      <c r="BJ46" s="191">
        <v>0</v>
      </c>
      <c r="BK46" s="191">
        <v>0</v>
      </c>
      <c r="BL46" s="191">
        <v>0</v>
      </c>
      <c r="BM46" s="191">
        <v>0</v>
      </c>
      <c r="BN46" s="191">
        <v>0</v>
      </c>
      <c r="BO46" s="191">
        <v>0</v>
      </c>
      <c r="BP46" s="191">
        <v>0</v>
      </c>
      <c r="BQ46" s="191">
        <v>0</v>
      </c>
      <c r="BR46" s="191">
        <v>0</v>
      </c>
      <c r="BS46" s="191">
        <v>0</v>
      </c>
      <c r="BT46" s="191">
        <v>0</v>
      </c>
      <c r="BU46" s="191">
        <v>0</v>
      </c>
      <c r="BV46" s="191">
        <v>0</v>
      </c>
      <c r="BW46" s="191">
        <v>0</v>
      </c>
      <c r="BX46" s="191">
        <v>0</v>
      </c>
      <c r="BY46" s="191">
        <v>0</v>
      </c>
      <c r="BZ46" s="191">
        <v>0</v>
      </c>
      <c r="CA46" s="191">
        <v>0</v>
      </c>
      <c r="CB46" s="191">
        <v>0</v>
      </c>
      <c r="CC46" s="191">
        <v>0</v>
      </c>
      <c r="CD46" s="191">
        <v>0</v>
      </c>
      <c r="CE46" s="191">
        <v>0</v>
      </c>
      <c r="CF46" s="191">
        <v>0</v>
      </c>
      <c r="CG46" s="191">
        <v>0</v>
      </c>
      <c r="CH46" s="191">
        <v>0</v>
      </c>
      <c r="CI46" s="191">
        <v>9.94571251018278e-5</v>
      </c>
      <c r="CJ46" s="191">
        <v>0</v>
      </c>
      <c r="CK46" s="191">
        <v>0</v>
      </c>
      <c r="CL46" s="191">
        <v>0</v>
      </c>
      <c r="CM46" s="191">
        <v>0</v>
      </c>
      <c r="CN46" s="191">
        <v>0</v>
      </c>
      <c r="CO46" s="191">
        <v>0.988544673725608</v>
      </c>
      <c r="CP46" s="191">
        <v>0</v>
      </c>
      <c r="CQ46" s="191">
        <v>0</v>
      </c>
      <c r="CR46" s="191">
        <v>0</v>
      </c>
      <c r="CS46" s="191">
        <v>0</v>
      </c>
      <c r="CT46" s="191">
        <v>0</v>
      </c>
      <c r="CU46" s="191">
        <v>0</v>
      </c>
      <c r="CV46" s="191">
        <v>0</v>
      </c>
      <c r="CW46" s="191">
        <v>0.000321532534653108</v>
      </c>
      <c r="CX46" s="191">
        <v>0</v>
      </c>
      <c r="CY46" s="191">
        <v>0</v>
      </c>
      <c r="CZ46" s="191">
        <v>0</v>
      </c>
      <c r="DA46" s="191">
        <v>0</v>
      </c>
      <c r="DB46" s="191">
        <v>0</v>
      </c>
      <c r="DC46" s="191">
        <v>0</v>
      </c>
      <c r="DD46" s="191">
        <v>0</v>
      </c>
      <c r="DE46" s="191">
        <v>0</v>
      </c>
      <c r="DF46" s="191">
        <v>0</v>
      </c>
      <c r="DG46" s="191">
        <v>0</v>
      </c>
      <c r="DH46" s="191">
        <v>0</v>
      </c>
      <c r="DI46" s="191">
        <v>0</v>
      </c>
      <c r="DJ46" s="191">
        <v>0</v>
      </c>
      <c r="DK46" s="191">
        <v>0</v>
      </c>
      <c r="DL46" s="191">
        <v>0</v>
      </c>
      <c r="DM46" s="191">
        <v>0</v>
      </c>
      <c r="DN46" s="191">
        <v>0</v>
      </c>
      <c r="DO46" s="194">
        <v>0</v>
      </c>
    </row>
    <row r="47" spans="1:119">
      <c r="A47" s="184" t="s">
        <v>77</v>
      </c>
      <c r="B47" s="185" t="s">
        <v>132</v>
      </c>
      <c r="C47" s="186">
        <v>0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186">
        <v>0</v>
      </c>
      <c r="L47" s="186">
        <v>0</v>
      </c>
      <c r="M47" s="186">
        <v>0</v>
      </c>
      <c r="N47" s="186">
        <v>0</v>
      </c>
      <c r="O47" s="186">
        <v>0</v>
      </c>
      <c r="P47" s="186">
        <v>0</v>
      </c>
      <c r="Q47" s="186">
        <v>0</v>
      </c>
      <c r="R47" s="186">
        <v>0</v>
      </c>
      <c r="S47" s="186">
        <v>0</v>
      </c>
      <c r="T47" s="186">
        <v>0</v>
      </c>
      <c r="U47" s="186">
        <v>0</v>
      </c>
      <c r="V47" s="186">
        <v>0</v>
      </c>
      <c r="W47" s="186">
        <v>0</v>
      </c>
      <c r="X47" s="186">
        <v>0</v>
      </c>
      <c r="Y47" s="186">
        <v>0</v>
      </c>
      <c r="Z47" s="186">
        <v>0</v>
      </c>
      <c r="AA47" s="186">
        <v>0</v>
      </c>
      <c r="AB47" s="186">
        <v>0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91">
        <v>0</v>
      </c>
      <c r="BD47" s="191">
        <v>0</v>
      </c>
      <c r="BE47" s="191">
        <v>0</v>
      </c>
      <c r="BF47" s="191">
        <v>0</v>
      </c>
      <c r="BG47" s="191">
        <v>0</v>
      </c>
      <c r="BH47" s="191">
        <v>0</v>
      </c>
      <c r="BI47" s="191">
        <v>0</v>
      </c>
      <c r="BJ47" s="191">
        <v>0</v>
      </c>
      <c r="BK47" s="191">
        <v>0</v>
      </c>
      <c r="BL47" s="191">
        <v>0</v>
      </c>
      <c r="BM47" s="191">
        <v>0</v>
      </c>
      <c r="BN47" s="191">
        <v>0</v>
      </c>
      <c r="BO47" s="191">
        <v>0</v>
      </c>
      <c r="BP47" s="191">
        <v>0</v>
      </c>
      <c r="BQ47" s="191">
        <v>0</v>
      </c>
      <c r="BR47" s="191">
        <v>0</v>
      </c>
      <c r="BS47" s="191">
        <v>0</v>
      </c>
      <c r="BT47" s="191">
        <v>0</v>
      </c>
      <c r="BU47" s="191">
        <v>0</v>
      </c>
      <c r="BV47" s="191">
        <v>0</v>
      </c>
      <c r="BW47" s="191">
        <v>0</v>
      </c>
      <c r="BX47" s="191">
        <v>0</v>
      </c>
      <c r="BY47" s="191">
        <v>0</v>
      </c>
      <c r="BZ47" s="191">
        <v>0</v>
      </c>
      <c r="CA47" s="191">
        <v>0</v>
      </c>
      <c r="CB47" s="191">
        <v>0</v>
      </c>
      <c r="CC47" s="191">
        <v>0</v>
      </c>
      <c r="CD47" s="191">
        <v>0</v>
      </c>
      <c r="CE47" s="191">
        <v>0</v>
      </c>
      <c r="CF47" s="191">
        <v>0</v>
      </c>
      <c r="CG47" s="191">
        <v>0</v>
      </c>
      <c r="CH47" s="191">
        <v>0</v>
      </c>
      <c r="CI47" s="191">
        <v>0</v>
      </c>
      <c r="CJ47" s="191">
        <v>0</v>
      </c>
      <c r="CK47" s="191">
        <v>0</v>
      </c>
      <c r="CL47" s="191">
        <v>0</v>
      </c>
      <c r="CM47" s="191">
        <v>0</v>
      </c>
      <c r="CN47" s="191">
        <v>0</v>
      </c>
      <c r="CO47" s="191">
        <v>0</v>
      </c>
      <c r="CP47" s="191">
        <v>1</v>
      </c>
      <c r="CQ47" s="191">
        <v>0</v>
      </c>
      <c r="CR47" s="191">
        <v>0</v>
      </c>
      <c r="CS47" s="191">
        <v>0</v>
      </c>
      <c r="CT47" s="191">
        <v>0</v>
      </c>
      <c r="CU47" s="191">
        <v>0</v>
      </c>
      <c r="CV47" s="191">
        <v>0</v>
      </c>
      <c r="CW47" s="191">
        <v>0.00142931663833176</v>
      </c>
      <c r="CX47" s="191">
        <v>0</v>
      </c>
      <c r="CY47" s="191">
        <v>0</v>
      </c>
      <c r="CZ47" s="191">
        <v>0</v>
      </c>
      <c r="DA47" s="191">
        <v>0</v>
      </c>
      <c r="DB47" s="191">
        <v>0</v>
      </c>
      <c r="DC47" s="191">
        <v>0</v>
      </c>
      <c r="DD47" s="191">
        <v>0</v>
      </c>
      <c r="DE47" s="191">
        <v>0</v>
      </c>
      <c r="DF47" s="191">
        <v>0</v>
      </c>
      <c r="DG47" s="191">
        <v>0</v>
      </c>
      <c r="DH47" s="191">
        <v>0</v>
      </c>
      <c r="DI47" s="191">
        <v>0</v>
      </c>
      <c r="DJ47" s="191">
        <v>0</v>
      </c>
      <c r="DK47" s="191">
        <v>0</v>
      </c>
      <c r="DL47" s="191">
        <v>0</v>
      </c>
      <c r="DM47" s="191">
        <v>0</v>
      </c>
      <c r="DN47" s="191">
        <v>0</v>
      </c>
      <c r="DO47" s="194">
        <v>0</v>
      </c>
    </row>
    <row r="48" spans="1:119">
      <c r="A48" s="184" t="s">
        <v>78</v>
      </c>
      <c r="B48" s="185" t="s">
        <v>133</v>
      </c>
      <c r="C48" s="186">
        <v>0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6">
        <v>0</v>
      </c>
      <c r="L48" s="186">
        <v>0</v>
      </c>
      <c r="M48" s="186">
        <v>0</v>
      </c>
      <c r="N48" s="186">
        <v>0</v>
      </c>
      <c r="O48" s="186">
        <v>0</v>
      </c>
      <c r="P48" s="186">
        <v>0</v>
      </c>
      <c r="Q48" s="186">
        <v>0</v>
      </c>
      <c r="R48" s="186">
        <v>0</v>
      </c>
      <c r="S48" s="186">
        <v>0</v>
      </c>
      <c r="T48" s="186">
        <v>0</v>
      </c>
      <c r="U48" s="186">
        <v>0</v>
      </c>
      <c r="V48" s="186">
        <v>0</v>
      </c>
      <c r="W48" s="186">
        <v>0</v>
      </c>
      <c r="X48" s="186">
        <v>0</v>
      </c>
      <c r="Y48" s="186">
        <v>0</v>
      </c>
      <c r="Z48" s="186">
        <v>0</v>
      </c>
      <c r="AA48" s="186">
        <v>0</v>
      </c>
      <c r="AB48" s="186">
        <v>0</v>
      </c>
      <c r="AC48" s="186">
        <v>0</v>
      </c>
      <c r="AD48" s="186">
        <v>0</v>
      </c>
      <c r="AE48" s="186">
        <v>0</v>
      </c>
      <c r="AF48" s="186">
        <v>0</v>
      </c>
      <c r="AG48" s="186">
        <v>0</v>
      </c>
      <c r="AH48" s="186">
        <v>0</v>
      </c>
      <c r="AI48" s="186">
        <v>0</v>
      </c>
      <c r="AJ48" s="186">
        <v>0</v>
      </c>
      <c r="AK48" s="186">
        <v>0</v>
      </c>
      <c r="AL48" s="186">
        <v>0</v>
      </c>
      <c r="AM48" s="186">
        <v>0</v>
      </c>
      <c r="AN48" s="186">
        <v>0</v>
      </c>
      <c r="AO48" s="186">
        <v>0</v>
      </c>
      <c r="AP48" s="186">
        <v>0</v>
      </c>
      <c r="AQ48" s="186">
        <v>0</v>
      </c>
      <c r="AR48" s="186">
        <v>0</v>
      </c>
      <c r="AS48" s="186">
        <v>0</v>
      </c>
      <c r="AT48" s="186">
        <v>0</v>
      </c>
      <c r="AU48" s="186">
        <v>0</v>
      </c>
      <c r="AV48" s="186">
        <v>0</v>
      </c>
      <c r="AW48" s="186">
        <v>0</v>
      </c>
      <c r="AX48" s="186">
        <v>0</v>
      </c>
      <c r="AY48" s="186">
        <v>0</v>
      </c>
      <c r="AZ48" s="186">
        <v>0</v>
      </c>
      <c r="BA48" s="186">
        <v>0</v>
      </c>
      <c r="BB48" s="186">
        <v>0</v>
      </c>
      <c r="BC48" s="191">
        <v>0</v>
      </c>
      <c r="BD48" s="191">
        <v>0</v>
      </c>
      <c r="BE48" s="191">
        <v>0</v>
      </c>
      <c r="BF48" s="191">
        <v>0</v>
      </c>
      <c r="BG48" s="191">
        <v>0</v>
      </c>
      <c r="BH48" s="191">
        <v>0</v>
      </c>
      <c r="BI48" s="191">
        <v>0</v>
      </c>
      <c r="BJ48" s="191">
        <v>0</v>
      </c>
      <c r="BK48" s="191">
        <v>0</v>
      </c>
      <c r="BL48" s="191">
        <v>0</v>
      </c>
      <c r="BM48" s="191">
        <v>0</v>
      </c>
      <c r="BN48" s="191">
        <v>0</v>
      </c>
      <c r="BO48" s="191">
        <v>0</v>
      </c>
      <c r="BP48" s="191">
        <v>0</v>
      </c>
      <c r="BQ48" s="191">
        <v>0</v>
      </c>
      <c r="BR48" s="191">
        <v>0</v>
      </c>
      <c r="BS48" s="191">
        <v>0</v>
      </c>
      <c r="BT48" s="191">
        <v>0</v>
      </c>
      <c r="BU48" s="191">
        <v>0</v>
      </c>
      <c r="BV48" s="191">
        <v>0</v>
      </c>
      <c r="BW48" s="191">
        <v>0</v>
      </c>
      <c r="BX48" s="191">
        <v>0</v>
      </c>
      <c r="BY48" s="191">
        <v>0</v>
      </c>
      <c r="BZ48" s="191">
        <v>0</v>
      </c>
      <c r="CA48" s="191">
        <v>0</v>
      </c>
      <c r="CB48" s="191">
        <v>0</v>
      </c>
      <c r="CC48" s="191">
        <v>0</v>
      </c>
      <c r="CD48" s="191">
        <v>0</v>
      </c>
      <c r="CE48" s="191">
        <v>0</v>
      </c>
      <c r="CF48" s="191">
        <v>0</v>
      </c>
      <c r="CG48" s="191">
        <v>0</v>
      </c>
      <c r="CH48" s="191">
        <v>0</v>
      </c>
      <c r="CI48" s="191">
        <v>0.000644422019037038</v>
      </c>
      <c r="CJ48" s="191">
        <v>0</v>
      </c>
      <c r="CK48" s="191">
        <v>0</v>
      </c>
      <c r="CL48" s="191">
        <v>0</v>
      </c>
      <c r="CM48" s="191">
        <v>0</v>
      </c>
      <c r="CN48" s="191">
        <v>0</v>
      </c>
      <c r="CO48" s="191">
        <v>0</v>
      </c>
      <c r="CP48" s="191">
        <v>0</v>
      </c>
      <c r="CQ48" s="191">
        <v>1</v>
      </c>
      <c r="CR48" s="191">
        <v>0</v>
      </c>
      <c r="CS48" s="191">
        <v>0</v>
      </c>
      <c r="CT48" s="191">
        <v>0</v>
      </c>
      <c r="CU48" s="191">
        <v>0</v>
      </c>
      <c r="CV48" s="191">
        <v>0</v>
      </c>
      <c r="CW48" s="191">
        <v>0.00357862655141858</v>
      </c>
      <c r="CX48" s="191">
        <v>0</v>
      </c>
      <c r="CY48" s="191">
        <v>0</v>
      </c>
      <c r="CZ48" s="191">
        <v>0</v>
      </c>
      <c r="DA48" s="191">
        <v>0</v>
      </c>
      <c r="DB48" s="191">
        <v>0</v>
      </c>
      <c r="DC48" s="191">
        <v>0</v>
      </c>
      <c r="DD48" s="191">
        <v>0</v>
      </c>
      <c r="DE48" s="191">
        <v>0</v>
      </c>
      <c r="DF48" s="191">
        <v>0</v>
      </c>
      <c r="DG48" s="191">
        <v>0</v>
      </c>
      <c r="DH48" s="191">
        <v>0</v>
      </c>
      <c r="DI48" s="191">
        <v>0</v>
      </c>
      <c r="DJ48" s="191">
        <v>0</v>
      </c>
      <c r="DK48" s="191">
        <v>0</v>
      </c>
      <c r="DL48" s="191">
        <v>0</v>
      </c>
      <c r="DM48" s="191">
        <v>0</v>
      </c>
      <c r="DN48" s="191">
        <v>0</v>
      </c>
      <c r="DO48" s="194">
        <v>0</v>
      </c>
    </row>
    <row r="49" spans="1:119">
      <c r="A49" s="184" t="s">
        <v>79</v>
      </c>
      <c r="B49" s="185" t="s">
        <v>134</v>
      </c>
      <c r="C49" s="186">
        <v>0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0</v>
      </c>
      <c r="O49" s="186">
        <v>0</v>
      </c>
      <c r="P49" s="186">
        <v>0</v>
      </c>
      <c r="Q49" s="186">
        <v>0</v>
      </c>
      <c r="R49" s="186">
        <v>0</v>
      </c>
      <c r="S49" s="186">
        <v>0</v>
      </c>
      <c r="T49" s="186">
        <v>0</v>
      </c>
      <c r="U49" s="186">
        <v>0</v>
      </c>
      <c r="V49" s="186">
        <v>0</v>
      </c>
      <c r="W49" s="186">
        <v>0</v>
      </c>
      <c r="X49" s="186">
        <v>0</v>
      </c>
      <c r="Y49" s="186">
        <v>0</v>
      </c>
      <c r="Z49" s="186">
        <v>0</v>
      </c>
      <c r="AA49" s="186">
        <v>0</v>
      </c>
      <c r="AB49" s="186">
        <v>0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0.00935505460566636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91">
        <v>0</v>
      </c>
      <c r="BD49" s="191">
        <v>0</v>
      </c>
      <c r="BE49" s="191">
        <v>0</v>
      </c>
      <c r="BF49" s="191">
        <v>0</v>
      </c>
      <c r="BG49" s="191">
        <v>0</v>
      </c>
      <c r="BH49" s="191">
        <v>0</v>
      </c>
      <c r="BI49" s="191">
        <v>0</v>
      </c>
      <c r="BJ49" s="191">
        <v>0</v>
      </c>
      <c r="BK49" s="191">
        <v>0</v>
      </c>
      <c r="BL49" s="191">
        <v>0</v>
      </c>
      <c r="BM49" s="191">
        <v>0</v>
      </c>
      <c r="BN49" s="191">
        <v>0</v>
      </c>
      <c r="BO49" s="191">
        <v>0</v>
      </c>
      <c r="BP49" s="191">
        <v>0</v>
      </c>
      <c r="BQ49" s="191">
        <v>0</v>
      </c>
      <c r="BR49" s="191">
        <v>0</v>
      </c>
      <c r="BS49" s="191">
        <v>0</v>
      </c>
      <c r="BT49" s="191">
        <v>0</v>
      </c>
      <c r="BU49" s="191">
        <v>0</v>
      </c>
      <c r="BV49" s="191">
        <v>0</v>
      </c>
      <c r="BW49" s="191">
        <v>0</v>
      </c>
      <c r="BX49" s="191">
        <v>0</v>
      </c>
      <c r="BY49" s="191">
        <v>0</v>
      </c>
      <c r="BZ49" s="191">
        <v>0</v>
      </c>
      <c r="CA49" s="191">
        <v>0</v>
      </c>
      <c r="CB49" s="191">
        <v>0</v>
      </c>
      <c r="CC49" s="191">
        <v>0</v>
      </c>
      <c r="CD49" s="191">
        <v>0</v>
      </c>
      <c r="CE49" s="191">
        <v>0</v>
      </c>
      <c r="CF49" s="191">
        <v>0</v>
      </c>
      <c r="CG49" s="191">
        <v>0</v>
      </c>
      <c r="CH49" s="191">
        <v>0</v>
      </c>
      <c r="CI49" s="191">
        <v>0.000782917413116219</v>
      </c>
      <c r="CJ49" s="191">
        <v>0</v>
      </c>
      <c r="CK49" s="191">
        <v>0</v>
      </c>
      <c r="CL49" s="191">
        <v>0</v>
      </c>
      <c r="CM49" s="191">
        <v>0</v>
      </c>
      <c r="CN49" s="191">
        <v>0</v>
      </c>
      <c r="CO49" s="191">
        <v>0</v>
      </c>
      <c r="CP49" s="191">
        <v>0</v>
      </c>
      <c r="CQ49" s="191">
        <v>0</v>
      </c>
      <c r="CR49" s="191">
        <v>0.963375686482026</v>
      </c>
      <c r="CS49" s="191">
        <v>0.998054850899316</v>
      </c>
      <c r="CT49" s="191">
        <v>0.986184227624329</v>
      </c>
      <c r="CU49" s="191">
        <v>0</v>
      </c>
      <c r="CV49" s="191">
        <v>0</v>
      </c>
      <c r="CW49" s="191">
        <v>0.00238930081294906</v>
      </c>
      <c r="CX49" s="191">
        <v>0</v>
      </c>
      <c r="CY49" s="191">
        <v>0</v>
      </c>
      <c r="CZ49" s="191">
        <v>0</v>
      </c>
      <c r="DA49" s="191">
        <v>0</v>
      </c>
      <c r="DB49" s="191">
        <v>0</v>
      </c>
      <c r="DC49" s="191">
        <v>0</v>
      </c>
      <c r="DD49" s="191">
        <v>0</v>
      </c>
      <c r="DE49" s="191">
        <v>0</v>
      </c>
      <c r="DF49" s="191">
        <v>0</v>
      </c>
      <c r="DG49" s="191">
        <v>0</v>
      </c>
      <c r="DH49" s="191">
        <v>0</v>
      </c>
      <c r="DI49" s="191">
        <v>0</v>
      </c>
      <c r="DJ49" s="191">
        <v>0</v>
      </c>
      <c r="DK49" s="191">
        <v>0</v>
      </c>
      <c r="DL49" s="191">
        <v>0</v>
      </c>
      <c r="DM49" s="191">
        <v>0</v>
      </c>
      <c r="DN49" s="191">
        <v>0</v>
      </c>
      <c r="DO49" s="194">
        <v>0</v>
      </c>
    </row>
    <row r="50" spans="1:119">
      <c r="A50" s="184" t="s">
        <v>80</v>
      </c>
      <c r="B50" s="185" t="s">
        <v>135</v>
      </c>
      <c r="C50" s="186">
        <v>0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0</v>
      </c>
      <c r="S50" s="186">
        <v>0</v>
      </c>
      <c r="T50" s="186">
        <v>0</v>
      </c>
      <c r="U50" s="186">
        <v>0</v>
      </c>
      <c r="V50" s="186">
        <v>0</v>
      </c>
      <c r="W50" s="186">
        <v>0</v>
      </c>
      <c r="X50" s="186">
        <v>0</v>
      </c>
      <c r="Y50" s="186">
        <v>0</v>
      </c>
      <c r="Z50" s="186">
        <v>0</v>
      </c>
      <c r="AA50" s="186">
        <v>0</v>
      </c>
      <c r="AB50" s="186">
        <v>0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91">
        <v>0</v>
      </c>
      <c r="BD50" s="191">
        <v>0</v>
      </c>
      <c r="BE50" s="191">
        <v>0</v>
      </c>
      <c r="BF50" s="191">
        <v>0</v>
      </c>
      <c r="BG50" s="191">
        <v>0</v>
      </c>
      <c r="BH50" s="191">
        <v>0</v>
      </c>
      <c r="BI50" s="191">
        <v>0</v>
      </c>
      <c r="BJ50" s="191">
        <v>0</v>
      </c>
      <c r="BK50" s="191">
        <v>0</v>
      </c>
      <c r="BL50" s="191">
        <v>0</v>
      </c>
      <c r="BM50" s="191">
        <v>0</v>
      </c>
      <c r="BN50" s="191">
        <v>0</v>
      </c>
      <c r="BO50" s="191">
        <v>0</v>
      </c>
      <c r="BP50" s="191">
        <v>0</v>
      </c>
      <c r="BQ50" s="191">
        <v>0</v>
      </c>
      <c r="BR50" s="191">
        <v>0</v>
      </c>
      <c r="BS50" s="191">
        <v>0</v>
      </c>
      <c r="BT50" s="191">
        <v>0</v>
      </c>
      <c r="BU50" s="191">
        <v>0</v>
      </c>
      <c r="BV50" s="191">
        <v>0</v>
      </c>
      <c r="BW50" s="191">
        <v>0</v>
      </c>
      <c r="BX50" s="191">
        <v>0</v>
      </c>
      <c r="BY50" s="191">
        <v>0</v>
      </c>
      <c r="BZ50" s="191">
        <v>0</v>
      </c>
      <c r="CA50" s="191">
        <v>0</v>
      </c>
      <c r="CB50" s="191">
        <v>0</v>
      </c>
      <c r="CC50" s="191">
        <v>0</v>
      </c>
      <c r="CD50" s="191">
        <v>0</v>
      </c>
      <c r="CE50" s="191">
        <v>0</v>
      </c>
      <c r="CF50" s="191">
        <v>0</v>
      </c>
      <c r="CG50" s="191">
        <v>0</v>
      </c>
      <c r="CH50" s="191">
        <v>0</v>
      </c>
      <c r="CI50" s="191">
        <v>0</v>
      </c>
      <c r="CJ50" s="191">
        <v>0</v>
      </c>
      <c r="CK50" s="191">
        <v>0</v>
      </c>
      <c r="CL50" s="191">
        <v>0</v>
      </c>
      <c r="CM50" s="191">
        <v>0</v>
      </c>
      <c r="CN50" s="191">
        <v>0</v>
      </c>
      <c r="CO50" s="191">
        <v>0</v>
      </c>
      <c r="CP50" s="191">
        <v>0</v>
      </c>
      <c r="CQ50" s="191">
        <v>0</v>
      </c>
      <c r="CR50" s="191">
        <v>0</v>
      </c>
      <c r="CS50" s="191">
        <v>0</v>
      </c>
      <c r="CT50" s="191">
        <v>0</v>
      </c>
      <c r="CU50" s="191">
        <v>1</v>
      </c>
      <c r="CV50" s="191">
        <v>0</v>
      </c>
      <c r="CW50" s="191">
        <v>0</v>
      </c>
      <c r="CX50" s="191">
        <v>0</v>
      </c>
      <c r="CY50" s="191">
        <v>0</v>
      </c>
      <c r="CZ50" s="191">
        <v>0</v>
      </c>
      <c r="DA50" s="191">
        <v>0</v>
      </c>
      <c r="DB50" s="191">
        <v>0</v>
      </c>
      <c r="DC50" s="191">
        <v>0</v>
      </c>
      <c r="DD50" s="191">
        <v>0</v>
      </c>
      <c r="DE50" s="191">
        <v>0</v>
      </c>
      <c r="DF50" s="191">
        <v>0</v>
      </c>
      <c r="DG50" s="191">
        <v>0</v>
      </c>
      <c r="DH50" s="191">
        <v>0</v>
      </c>
      <c r="DI50" s="191">
        <v>0</v>
      </c>
      <c r="DJ50" s="191">
        <v>0</v>
      </c>
      <c r="DK50" s="191">
        <v>0</v>
      </c>
      <c r="DL50" s="191">
        <v>0</v>
      </c>
      <c r="DM50" s="191">
        <v>0</v>
      </c>
      <c r="DN50" s="191">
        <v>0</v>
      </c>
      <c r="DO50" s="194">
        <v>0</v>
      </c>
    </row>
    <row r="51" spans="1:119">
      <c r="A51" s="184" t="s">
        <v>81</v>
      </c>
      <c r="B51" s="185" t="s">
        <v>136</v>
      </c>
      <c r="C51" s="186">
        <v>0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I51" s="186">
        <v>0</v>
      </c>
      <c r="J51" s="186">
        <v>0</v>
      </c>
      <c r="K51" s="186">
        <v>0</v>
      </c>
      <c r="L51" s="186">
        <v>0</v>
      </c>
      <c r="M51" s="186">
        <v>0</v>
      </c>
      <c r="N51" s="186">
        <v>0</v>
      </c>
      <c r="O51" s="186">
        <v>0</v>
      </c>
      <c r="P51" s="186">
        <v>0</v>
      </c>
      <c r="Q51" s="186">
        <v>0</v>
      </c>
      <c r="R51" s="186">
        <v>0</v>
      </c>
      <c r="S51" s="186">
        <v>0</v>
      </c>
      <c r="T51" s="186">
        <v>0</v>
      </c>
      <c r="U51" s="186">
        <v>0</v>
      </c>
      <c r="V51" s="186">
        <v>0</v>
      </c>
      <c r="W51" s="186">
        <v>0</v>
      </c>
      <c r="X51" s="186">
        <v>0</v>
      </c>
      <c r="Y51" s="186">
        <v>0</v>
      </c>
      <c r="Z51" s="186">
        <v>0</v>
      </c>
      <c r="AA51" s="186">
        <v>0</v>
      </c>
      <c r="AB51" s="186">
        <v>0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91">
        <v>0</v>
      </c>
      <c r="BD51" s="191">
        <v>0</v>
      </c>
      <c r="BE51" s="191">
        <v>0</v>
      </c>
      <c r="BF51" s="191">
        <v>0</v>
      </c>
      <c r="BG51" s="191">
        <v>0</v>
      </c>
      <c r="BH51" s="191">
        <v>0</v>
      </c>
      <c r="BI51" s="191">
        <v>0</v>
      </c>
      <c r="BJ51" s="191">
        <v>0</v>
      </c>
      <c r="BK51" s="191">
        <v>0</v>
      </c>
      <c r="BL51" s="191">
        <v>0</v>
      </c>
      <c r="BM51" s="191">
        <v>0</v>
      </c>
      <c r="BN51" s="191">
        <v>0</v>
      </c>
      <c r="BO51" s="191">
        <v>0</v>
      </c>
      <c r="BP51" s="191">
        <v>0</v>
      </c>
      <c r="BQ51" s="191">
        <v>0</v>
      </c>
      <c r="BR51" s="191">
        <v>0</v>
      </c>
      <c r="BS51" s="191">
        <v>0</v>
      </c>
      <c r="BT51" s="191">
        <v>0</v>
      </c>
      <c r="BU51" s="191">
        <v>0</v>
      </c>
      <c r="BV51" s="191">
        <v>0</v>
      </c>
      <c r="BW51" s="191">
        <v>0</v>
      </c>
      <c r="BX51" s="191">
        <v>0</v>
      </c>
      <c r="BY51" s="191">
        <v>0</v>
      </c>
      <c r="BZ51" s="191">
        <v>0</v>
      </c>
      <c r="CA51" s="191">
        <v>0</v>
      </c>
      <c r="CB51" s="191">
        <v>0</v>
      </c>
      <c r="CC51" s="191">
        <v>0</v>
      </c>
      <c r="CD51" s="191">
        <v>0</v>
      </c>
      <c r="CE51" s="191">
        <v>0</v>
      </c>
      <c r="CF51" s="191">
        <v>0</v>
      </c>
      <c r="CG51" s="191">
        <v>0</v>
      </c>
      <c r="CH51" s="191">
        <v>0</v>
      </c>
      <c r="CI51" s="191">
        <v>0</v>
      </c>
      <c r="CJ51" s="191">
        <v>0</v>
      </c>
      <c r="CK51" s="191">
        <v>0</v>
      </c>
      <c r="CL51" s="191">
        <v>0</v>
      </c>
      <c r="CM51" s="191">
        <v>0</v>
      </c>
      <c r="CN51" s="191">
        <v>0</v>
      </c>
      <c r="CO51" s="191">
        <v>0</v>
      </c>
      <c r="CP51" s="191">
        <v>0</v>
      </c>
      <c r="CQ51" s="191">
        <v>0</v>
      </c>
      <c r="CR51" s="191">
        <v>0</v>
      </c>
      <c r="CS51" s="191">
        <v>0</v>
      </c>
      <c r="CT51" s="191">
        <v>0</v>
      </c>
      <c r="CU51" s="191">
        <v>0</v>
      </c>
      <c r="CV51" s="191">
        <v>1</v>
      </c>
      <c r="CW51" s="191">
        <v>0.917652249411169</v>
      </c>
      <c r="CX51" s="191">
        <v>0</v>
      </c>
      <c r="CY51" s="191">
        <v>0</v>
      </c>
      <c r="CZ51" s="191">
        <v>0</v>
      </c>
      <c r="DA51" s="191">
        <v>0</v>
      </c>
      <c r="DB51" s="191">
        <v>0</v>
      </c>
      <c r="DC51" s="191">
        <v>0</v>
      </c>
      <c r="DD51" s="191">
        <v>0</v>
      </c>
      <c r="DE51" s="191">
        <v>0</v>
      </c>
      <c r="DF51" s="191">
        <v>0</v>
      </c>
      <c r="DG51" s="191">
        <v>0</v>
      </c>
      <c r="DH51" s="191">
        <v>0</v>
      </c>
      <c r="DI51" s="191">
        <v>0</v>
      </c>
      <c r="DJ51" s="191">
        <v>0</v>
      </c>
      <c r="DK51" s="191">
        <v>0</v>
      </c>
      <c r="DL51" s="191">
        <v>0</v>
      </c>
      <c r="DM51" s="191">
        <v>0</v>
      </c>
      <c r="DN51" s="191">
        <v>0</v>
      </c>
      <c r="DO51" s="194">
        <v>0</v>
      </c>
    </row>
    <row r="52" spans="1:119">
      <c r="A52" s="184" t="s">
        <v>82</v>
      </c>
      <c r="B52" s="185" t="s">
        <v>137</v>
      </c>
      <c r="C52" s="186">
        <v>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0</v>
      </c>
      <c r="S52" s="186">
        <v>0</v>
      </c>
      <c r="T52" s="186">
        <v>0</v>
      </c>
      <c r="U52" s="186">
        <v>0</v>
      </c>
      <c r="V52" s="186">
        <v>0</v>
      </c>
      <c r="W52" s="186">
        <v>0</v>
      </c>
      <c r="X52" s="186">
        <v>0</v>
      </c>
      <c r="Y52" s="186">
        <v>0</v>
      </c>
      <c r="Z52" s="186">
        <v>0</v>
      </c>
      <c r="AA52" s="186">
        <v>0</v>
      </c>
      <c r="AB52" s="186">
        <v>0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91">
        <v>0</v>
      </c>
      <c r="BD52" s="191">
        <v>0</v>
      </c>
      <c r="BE52" s="191">
        <v>0</v>
      </c>
      <c r="BF52" s="191">
        <v>0</v>
      </c>
      <c r="BG52" s="191">
        <v>0</v>
      </c>
      <c r="BH52" s="191">
        <v>0</v>
      </c>
      <c r="BI52" s="191">
        <v>0</v>
      </c>
      <c r="BJ52" s="191">
        <v>0</v>
      </c>
      <c r="BK52" s="191">
        <v>0</v>
      </c>
      <c r="BL52" s="191">
        <v>0</v>
      </c>
      <c r="BM52" s="191">
        <v>0</v>
      </c>
      <c r="BN52" s="191">
        <v>0</v>
      </c>
      <c r="BO52" s="191">
        <v>0</v>
      </c>
      <c r="BP52" s="191">
        <v>0</v>
      </c>
      <c r="BQ52" s="191">
        <v>0</v>
      </c>
      <c r="BR52" s="191">
        <v>0</v>
      </c>
      <c r="BS52" s="191">
        <v>0</v>
      </c>
      <c r="BT52" s="191">
        <v>0</v>
      </c>
      <c r="BU52" s="191">
        <v>0</v>
      </c>
      <c r="BV52" s="191">
        <v>0</v>
      </c>
      <c r="BW52" s="191">
        <v>0</v>
      </c>
      <c r="BX52" s="191">
        <v>0</v>
      </c>
      <c r="BY52" s="191">
        <v>0</v>
      </c>
      <c r="BZ52" s="191">
        <v>0</v>
      </c>
      <c r="CA52" s="191">
        <v>0</v>
      </c>
      <c r="CB52" s="191">
        <v>0</v>
      </c>
      <c r="CC52" s="191">
        <v>0</v>
      </c>
      <c r="CD52" s="191">
        <v>0</v>
      </c>
      <c r="CE52" s="191">
        <v>0</v>
      </c>
      <c r="CF52" s="191">
        <v>0</v>
      </c>
      <c r="CG52" s="191">
        <v>0</v>
      </c>
      <c r="CH52" s="191">
        <v>0</v>
      </c>
      <c r="CI52" s="191">
        <v>0.000275361431049125</v>
      </c>
      <c r="CJ52" s="191">
        <v>0</v>
      </c>
      <c r="CK52" s="191">
        <v>0</v>
      </c>
      <c r="CL52" s="191">
        <v>0</v>
      </c>
      <c r="CM52" s="191">
        <v>0</v>
      </c>
      <c r="CN52" s="191">
        <v>0</v>
      </c>
      <c r="CO52" s="191">
        <v>0</v>
      </c>
      <c r="CP52" s="191">
        <v>0</v>
      </c>
      <c r="CQ52" s="191">
        <v>0</v>
      </c>
      <c r="CR52" s="191">
        <v>0</v>
      </c>
      <c r="CS52" s="191">
        <v>0</v>
      </c>
      <c r="CT52" s="191">
        <v>0</v>
      </c>
      <c r="CU52" s="191">
        <v>0</v>
      </c>
      <c r="CV52" s="191">
        <v>0</v>
      </c>
      <c r="CW52" s="191">
        <v>0.0013873823030648</v>
      </c>
      <c r="CX52" s="191">
        <v>1</v>
      </c>
      <c r="CY52" s="191">
        <v>0.202839653054687</v>
      </c>
      <c r="CZ52" s="191">
        <v>1</v>
      </c>
      <c r="DA52" s="191">
        <v>1</v>
      </c>
      <c r="DB52" s="191">
        <v>0</v>
      </c>
      <c r="DC52" s="191">
        <v>0</v>
      </c>
      <c r="DD52" s="191">
        <v>0</v>
      </c>
      <c r="DE52" s="191">
        <v>0</v>
      </c>
      <c r="DF52" s="191">
        <v>0</v>
      </c>
      <c r="DG52" s="191">
        <v>0</v>
      </c>
      <c r="DH52" s="191">
        <v>0</v>
      </c>
      <c r="DI52" s="191">
        <v>0</v>
      </c>
      <c r="DJ52" s="191">
        <v>0</v>
      </c>
      <c r="DK52" s="191">
        <v>0</v>
      </c>
      <c r="DL52" s="191">
        <v>0</v>
      </c>
      <c r="DM52" s="191">
        <v>0</v>
      </c>
      <c r="DN52" s="191">
        <v>0</v>
      </c>
      <c r="DO52" s="194">
        <v>0</v>
      </c>
    </row>
    <row r="53" spans="1:119">
      <c r="A53" s="184" t="s">
        <v>83</v>
      </c>
      <c r="B53" s="185" t="s">
        <v>138</v>
      </c>
      <c r="C53" s="186">
        <v>0</v>
      </c>
      <c r="D53" s="186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91">
        <v>0</v>
      </c>
      <c r="BD53" s="191">
        <v>0</v>
      </c>
      <c r="BE53" s="191">
        <v>0</v>
      </c>
      <c r="BF53" s="191">
        <v>0</v>
      </c>
      <c r="BG53" s="191">
        <v>0</v>
      </c>
      <c r="BH53" s="191">
        <v>0</v>
      </c>
      <c r="BI53" s="191">
        <v>0</v>
      </c>
      <c r="BJ53" s="191">
        <v>0</v>
      </c>
      <c r="BK53" s="191">
        <v>0</v>
      </c>
      <c r="BL53" s="191">
        <v>0</v>
      </c>
      <c r="BM53" s="191">
        <v>0</v>
      </c>
      <c r="BN53" s="191">
        <v>0</v>
      </c>
      <c r="BO53" s="191">
        <v>0</v>
      </c>
      <c r="BP53" s="191">
        <v>0</v>
      </c>
      <c r="BQ53" s="191">
        <v>0</v>
      </c>
      <c r="BR53" s="191">
        <v>0</v>
      </c>
      <c r="BS53" s="191">
        <v>0</v>
      </c>
      <c r="BT53" s="191">
        <v>0</v>
      </c>
      <c r="BU53" s="191">
        <v>0</v>
      </c>
      <c r="BV53" s="191">
        <v>0</v>
      </c>
      <c r="BW53" s="191">
        <v>0</v>
      </c>
      <c r="BX53" s="191">
        <v>0</v>
      </c>
      <c r="BY53" s="191">
        <v>0</v>
      </c>
      <c r="BZ53" s="191">
        <v>0</v>
      </c>
      <c r="CA53" s="191">
        <v>0</v>
      </c>
      <c r="CB53" s="191">
        <v>0</v>
      </c>
      <c r="CC53" s="191">
        <v>0.00131351863592421</v>
      </c>
      <c r="CD53" s="191">
        <v>0</v>
      </c>
      <c r="CE53" s="191">
        <v>0</v>
      </c>
      <c r="CF53" s="191">
        <v>0</v>
      </c>
      <c r="CG53" s="191">
        <v>0</v>
      </c>
      <c r="CH53" s="191">
        <v>0</v>
      </c>
      <c r="CI53" s="191">
        <v>0.000893137475888261</v>
      </c>
      <c r="CJ53" s="191">
        <v>0</v>
      </c>
      <c r="CK53" s="191">
        <v>0</v>
      </c>
      <c r="CL53" s="191">
        <v>0</v>
      </c>
      <c r="CM53" s="191">
        <v>0</v>
      </c>
      <c r="CN53" s="191">
        <v>0</v>
      </c>
      <c r="CO53" s="191">
        <v>0</v>
      </c>
      <c r="CP53" s="191">
        <v>0</v>
      </c>
      <c r="CQ53" s="191">
        <v>0</v>
      </c>
      <c r="CR53" s="191">
        <v>0</v>
      </c>
      <c r="CS53" s="191">
        <v>0</v>
      </c>
      <c r="CT53" s="191">
        <v>0</v>
      </c>
      <c r="CU53" s="191">
        <v>0</v>
      </c>
      <c r="CV53" s="191">
        <v>0</v>
      </c>
      <c r="CW53" s="191">
        <v>0.000877501264532764</v>
      </c>
      <c r="CX53" s="191">
        <v>0</v>
      </c>
      <c r="CY53" s="191">
        <v>0</v>
      </c>
      <c r="CZ53" s="191">
        <v>0</v>
      </c>
      <c r="DA53" s="191">
        <v>0</v>
      </c>
      <c r="DB53" s="191">
        <v>0.983813145356546</v>
      </c>
      <c r="DC53" s="191">
        <v>1</v>
      </c>
      <c r="DD53" s="191">
        <v>1</v>
      </c>
      <c r="DE53" s="191">
        <v>1</v>
      </c>
      <c r="DF53" s="191">
        <v>0</v>
      </c>
      <c r="DG53" s="191">
        <v>0</v>
      </c>
      <c r="DH53" s="191">
        <v>0</v>
      </c>
      <c r="DI53" s="191">
        <v>0</v>
      </c>
      <c r="DJ53" s="191">
        <v>0</v>
      </c>
      <c r="DK53" s="191">
        <v>0</v>
      </c>
      <c r="DL53" s="191">
        <v>0</v>
      </c>
      <c r="DM53" s="191">
        <v>0</v>
      </c>
      <c r="DN53" s="191">
        <v>0</v>
      </c>
      <c r="DO53" s="194">
        <v>0</v>
      </c>
    </row>
    <row r="54" spans="1:119">
      <c r="A54" s="184" t="s">
        <v>84</v>
      </c>
      <c r="B54" s="185" t="s">
        <v>139</v>
      </c>
      <c r="C54" s="186">
        <v>0.00109400004388667</v>
      </c>
      <c r="D54" s="186">
        <v>0.00161255147997122</v>
      </c>
      <c r="E54" s="186">
        <v>0</v>
      </c>
      <c r="F54" s="186">
        <v>0.00396910549157288</v>
      </c>
      <c r="G54" s="186">
        <v>0.00401524412280219</v>
      </c>
      <c r="H54" s="186">
        <v>0</v>
      </c>
      <c r="I54" s="186">
        <v>0</v>
      </c>
      <c r="J54" s="186">
        <v>0</v>
      </c>
      <c r="K54" s="186">
        <v>0</v>
      </c>
      <c r="L54" s="186">
        <v>0</v>
      </c>
      <c r="M54" s="186">
        <v>0</v>
      </c>
      <c r="N54" s="186">
        <v>0</v>
      </c>
      <c r="O54" s="186">
        <v>0</v>
      </c>
      <c r="P54" s="186">
        <v>0</v>
      </c>
      <c r="Q54" s="186">
        <v>0</v>
      </c>
      <c r="R54" s="186">
        <v>0</v>
      </c>
      <c r="S54" s="186">
        <v>0</v>
      </c>
      <c r="T54" s="186">
        <v>0</v>
      </c>
      <c r="U54" s="186">
        <v>0</v>
      </c>
      <c r="V54" s="186">
        <v>0</v>
      </c>
      <c r="W54" s="186">
        <v>0</v>
      </c>
      <c r="X54" s="186">
        <v>0</v>
      </c>
      <c r="Y54" s="186">
        <v>0</v>
      </c>
      <c r="Z54" s="186">
        <v>0</v>
      </c>
      <c r="AA54" s="186">
        <v>0</v>
      </c>
      <c r="AB54" s="186">
        <v>0</v>
      </c>
      <c r="AC54" s="186">
        <v>0</v>
      </c>
      <c r="AD54" s="186">
        <v>0</v>
      </c>
      <c r="AE54" s="186">
        <v>0</v>
      </c>
      <c r="AF54" s="186">
        <v>0</v>
      </c>
      <c r="AG54" s="186">
        <v>0</v>
      </c>
      <c r="AH54" s="186">
        <v>0</v>
      </c>
      <c r="AI54" s="186">
        <v>0</v>
      </c>
      <c r="AJ54" s="186">
        <v>0</v>
      </c>
      <c r="AK54" s="186">
        <v>0</v>
      </c>
      <c r="AL54" s="186">
        <v>0</v>
      </c>
      <c r="AM54" s="186">
        <v>0</v>
      </c>
      <c r="AN54" s="186">
        <v>0</v>
      </c>
      <c r="AO54" s="186">
        <v>0</v>
      </c>
      <c r="AP54" s="186">
        <v>0</v>
      </c>
      <c r="AQ54" s="186">
        <v>0</v>
      </c>
      <c r="AR54" s="186">
        <v>0</v>
      </c>
      <c r="AS54" s="186">
        <v>0</v>
      </c>
      <c r="AT54" s="186">
        <v>0</v>
      </c>
      <c r="AU54" s="186">
        <v>0</v>
      </c>
      <c r="AV54" s="186">
        <v>0</v>
      </c>
      <c r="AW54" s="186">
        <v>0</v>
      </c>
      <c r="AX54" s="186">
        <v>0</v>
      </c>
      <c r="AY54" s="186">
        <v>0</v>
      </c>
      <c r="AZ54" s="186">
        <v>0</v>
      </c>
      <c r="BA54" s="186">
        <v>0</v>
      </c>
      <c r="BB54" s="186">
        <v>0</v>
      </c>
      <c r="BC54" s="191">
        <v>0.00541150914158147</v>
      </c>
      <c r="BD54" s="191">
        <v>0</v>
      </c>
      <c r="BE54" s="191">
        <v>0</v>
      </c>
      <c r="BF54" s="191">
        <v>0</v>
      </c>
      <c r="BG54" s="191">
        <v>0</v>
      </c>
      <c r="BH54" s="191">
        <v>0</v>
      </c>
      <c r="BI54" s="191">
        <v>0</v>
      </c>
      <c r="BJ54" s="191">
        <v>0</v>
      </c>
      <c r="BK54" s="191">
        <v>0</v>
      </c>
      <c r="BL54" s="191">
        <v>0</v>
      </c>
      <c r="BM54" s="191">
        <v>0</v>
      </c>
      <c r="BN54" s="191">
        <v>0</v>
      </c>
      <c r="BO54" s="191">
        <v>0</v>
      </c>
      <c r="BP54" s="191">
        <v>0</v>
      </c>
      <c r="BQ54" s="191">
        <v>0</v>
      </c>
      <c r="BR54" s="191">
        <v>0</v>
      </c>
      <c r="BS54" s="191">
        <v>0</v>
      </c>
      <c r="BT54" s="191">
        <v>0</v>
      </c>
      <c r="BU54" s="191">
        <v>0</v>
      </c>
      <c r="BV54" s="191">
        <v>0</v>
      </c>
      <c r="BW54" s="191">
        <v>0</v>
      </c>
      <c r="BX54" s="191">
        <v>0</v>
      </c>
      <c r="BY54" s="191">
        <v>0</v>
      </c>
      <c r="BZ54" s="191">
        <v>0</v>
      </c>
      <c r="CA54" s="191">
        <v>0</v>
      </c>
      <c r="CB54" s="191">
        <v>0</v>
      </c>
      <c r="CC54" s="191">
        <v>0</v>
      </c>
      <c r="CD54" s="191">
        <v>0</v>
      </c>
      <c r="CE54" s="191">
        <v>0.16959580880113</v>
      </c>
      <c r="CF54" s="191">
        <v>0</v>
      </c>
      <c r="CG54" s="191">
        <v>0</v>
      </c>
      <c r="CH54" s="191">
        <v>0</v>
      </c>
      <c r="CI54" s="191">
        <v>0.000191569571380525</v>
      </c>
      <c r="CJ54" s="191">
        <v>0</v>
      </c>
      <c r="CK54" s="191">
        <v>0.0420814073691101</v>
      </c>
      <c r="CL54" s="191">
        <v>0</v>
      </c>
      <c r="CM54" s="191">
        <v>0</v>
      </c>
      <c r="CN54" s="191">
        <v>0</v>
      </c>
      <c r="CO54" s="191">
        <v>0</v>
      </c>
      <c r="CP54" s="191">
        <v>0</v>
      </c>
      <c r="CQ54" s="191">
        <v>0</v>
      </c>
      <c r="CR54" s="191">
        <v>0.0366243135179737</v>
      </c>
      <c r="CS54" s="191">
        <v>0.00194514910068365</v>
      </c>
      <c r="CT54" s="191">
        <v>0.0138157723756709</v>
      </c>
      <c r="CU54" s="191">
        <v>0</v>
      </c>
      <c r="CV54" s="191">
        <v>0</v>
      </c>
      <c r="CW54" s="191">
        <v>0.0126012266527674</v>
      </c>
      <c r="CX54" s="191">
        <v>0</v>
      </c>
      <c r="CY54" s="191">
        <v>0.797160346945313</v>
      </c>
      <c r="CZ54" s="191">
        <v>0</v>
      </c>
      <c r="DA54" s="191">
        <v>0</v>
      </c>
      <c r="DB54" s="191">
        <v>0</v>
      </c>
      <c r="DC54" s="191">
        <v>0</v>
      </c>
      <c r="DD54" s="191">
        <v>0</v>
      </c>
      <c r="DE54" s="191">
        <v>0</v>
      </c>
      <c r="DF54" s="191">
        <v>1</v>
      </c>
      <c r="DG54" s="191">
        <v>1</v>
      </c>
      <c r="DH54" s="191">
        <v>1</v>
      </c>
      <c r="DI54" s="191">
        <v>0</v>
      </c>
      <c r="DJ54" s="191">
        <v>0.0107763463443104</v>
      </c>
      <c r="DK54" s="191">
        <v>0.0362044958798269</v>
      </c>
      <c r="DL54" s="191">
        <v>0</v>
      </c>
      <c r="DM54" s="191">
        <v>0</v>
      </c>
      <c r="DN54" s="191">
        <v>0</v>
      </c>
      <c r="DO54" s="194">
        <v>0</v>
      </c>
    </row>
    <row r="55" spans="1:119">
      <c r="A55" s="184" t="s">
        <v>85</v>
      </c>
      <c r="B55" s="185" t="s">
        <v>140</v>
      </c>
      <c r="C55" s="186">
        <v>0</v>
      </c>
      <c r="D55" s="186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91">
        <v>0</v>
      </c>
      <c r="BD55" s="191">
        <v>0</v>
      </c>
      <c r="BE55" s="191">
        <v>0</v>
      </c>
      <c r="BF55" s="191">
        <v>0</v>
      </c>
      <c r="BG55" s="191">
        <v>0</v>
      </c>
      <c r="BH55" s="191">
        <v>0</v>
      </c>
      <c r="BI55" s="191">
        <v>0</v>
      </c>
      <c r="BJ55" s="191">
        <v>0</v>
      </c>
      <c r="BK55" s="191">
        <v>0</v>
      </c>
      <c r="BL55" s="191">
        <v>0</v>
      </c>
      <c r="BM55" s="191">
        <v>0</v>
      </c>
      <c r="BN55" s="191">
        <v>0</v>
      </c>
      <c r="BO55" s="191">
        <v>0</v>
      </c>
      <c r="BP55" s="191">
        <v>0</v>
      </c>
      <c r="BQ55" s="191">
        <v>0</v>
      </c>
      <c r="BR55" s="191">
        <v>0</v>
      </c>
      <c r="BS55" s="191">
        <v>0</v>
      </c>
      <c r="BT55" s="191">
        <v>0</v>
      </c>
      <c r="BU55" s="191">
        <v>0</v>
      </c>
      <c r="BV55" s="191">
        <v>0</v>
      </c>
      <c r="BW55" s="191">
        <v>0</v>
      </c>
      <c r="BX55" s="191">
        <v>0</v>
      </c>
      <c r="BY55" s="191">
        <v>0</v>
      </c>
      <c r="BZ55" s="191">
        <v>0</v>
      </c>
      <c r="CA55" s="191">
        <v>0</v>
      </c>
      <c r="CB55" s="191">
        <v>0</v>
      </c>
      <c r="CC55" s="191">
        <v>0</v>
      </c>
      <c r="CD55" s="191">
        <v>0</v>
      </c>
      <c r="CE55" s="191">
        <v>0</v>
      </c>
      <c r="CF55" s="191">
        <v>0</v>
      </c>
      <c r="CG55" s="191">
        <v>0</v>
      </c>
      <c r="CH55" s="191">
        <v>0</v>
      </c>
      <c r="CI55" s="191">
        <v>0</v>
      </c>
      <c r="CJ55" s="191">
        <v>0</v>
      </c>
      <c r="CK55" s="191">
        <v>0</v>
      </c>
      <c r="CL55" s="191">
        <v>0</v>
      </c>
      <c r="CM55" s="191">
        <v>0</v>
      </c>
      <c r="CN55" s="191">
        <v>0</v>
      </c>
      <c r="CO55" s="191">
        <v>0</v>
      </c>
      <c r="CP55" s="191">
        <v>0</v>
      </c>
      <c r="CQ55" s="191">
        <v>0</v>
      </c>
      <c r="CR55" s="191">
        <v>0</v>
      </c>
      <c r="CS55" s="191">
        <v>0</v>
      </c>
      <c r="CT55" s="191">
        <v>0</v>
      </c>
      <c r="CU55" s="191">
        <v>0</v>
      </c>
      <c r="CV55" s="191">
        <v>0</v>
      </c>
      <c r="CW55" s="191">
        <v>0</v>
      </c>
      <c r="CX55" s="191">
        <v>0</v>
      </c>
      <c r="CY55" s="191">
        <v>0</v>
      </c>
      <c r="CZ55" s="191">
        <v>0</v>
      </c>
      <c r="DA55" s="191">
        <v>0</v>
      </c>
      <c r="DB55" s="191">
        <v>0</v>
      </c>
      <c r="DC55" s="191">
        <v>0</v>
      </c>
      <c r="DD55" s="191">
        <v>0</v>
      </c>
      <c r="DE55" s="191">
        <v>0</v>
      </c>
      <c r="DF55" s="191">
        <v>0</v>
      </c>
      <c r="DG55" s="191">
        <v>0</v>
      </c>
      <c r="DH55" s="191">
        <v>0</v>
      </c>
      <c r="DI55" s="191">
        <v>1</v>
      </c>
      <c r="DJ55" s="191">
        <v>0.98922365365569</v>
      </c>
      <c r="DK55" s="191">
        <v>0</v>
      </c>
      <c r="DL55" s="191">
        <v>0</v>
      </c>
      <c r="DM55" s="191">
        <v>0</v>
      </c>
      <c r="DN55" s="191">
        <v>0</v>
      </c>
      <c r="DO55" s="194">
        <v>0</v>
      </c>
    </row>
    <row r="56" spans="1:119">
      <c r="A56" s="184" t="s">
        <v>86</v>
      </c>
      <c r="B56" s="185" t="s">
        <v>141</v>
      </c>
      <c r="C56" s="186">
        <v>0</v>
      </c>
      <c r="D56" s="186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91">
        <v>0</v>
      </c>
      <c r="BD56" s="191">
        <v>0</v>
      </c>
      <c r="BE56" s="191">
        <v>0</v>
      </c>
      <c r="BF56" s="191">
        <v>0</v>
      </c>
      <c r="BG56" s="191">
        <v>0</v>
      </c>
      <c r="BH56" s="191">
        <v>0</v>
      </c>
      <c r="BI56" s="191">
        <v>0</v>
      </c>
      <c r="BJ56" s="191">
        <v>0</v>
      </c>
      <c r="BK56" s="191">
        <v>0</v>
      </c>
      <c r="BL56" s="191">
        <v>0</v>
      </c>
      <c r="BM56" s="191">
        <v>0</v>
      </c>
      <c r="BN56" s="191">
        <v>0</v>
      </c>
      <c r="BO56" s="191">
        <v>0</v>
      </c>
      <c r="BP56" s="191">
        <v>0</v>
      </c>
      <c r="BQ56" s="191">
        <v>0</v>
      </c>
      <c r="BR56" s="191">
        <v>0</v>
      </c>
      <c r="BS56" s="191">
        <v>0</v>
      </c>
      <c r="BT56" s="191">
        <v>0</v>
      </c>
      <c r="BU56" s="191">
        <v>0</v>
      </c>
      <c r="BV56" s="191">
        <v>0</v>
      </c>
      <c r="BW56" s="191">
        <v>0</v>
      </c>
      <c r="BX56" s="191">
        <v>0</v>
      </c>
      <c r="BY56" s="191">
        <v>0</v>
      </c>
      <c r="BZ56" s="191">
        <v>0</v>
      </c>
      <c r="CA56" s="191">
        <v>0</v>
      </c>
      <c r="CB56" s="191">
        <v>0</v>
      </c>
      <c r="CC56" s="191">
        <v>0</v>
      </c>
      <c r="CD56" s="191">
        <v>0</v>
      </c>
      <c r="CE56" s="191">
        <v>0</v>
      </c>
      <c r="CF56" s="191">
        <v>0</v>
      </c>
      <c r="CG56" s="191">
        <v>0</v>
      </c>
      <c r="CH56" s="191">
        <v>0</v>
      </c>
      <c r="CI56" s="191">
        <v>0.000942771500807723</v>
      </c>
      <c r="CJ56" s="191">
        <v>0</v>
      </c>
      <c r="CK56" s="191">
        <v>0</v>
      </c>
      <c r="CL56" s="191">
        <v>0</v>
      </c>
      <c r="CM56" s="191">
        <v>0</v>
      </c>
      <c r="CN56" s="191">
        <v>0</v>
      </c>
      <c r="CO56" s="191">
        <v>0</v>
      </c>
      <c r="CP56" s="191">
        <v>0</v>
      </c>
      <c r="CQ56" s="191">
        <v>0</v>
      </c>
      <c r="CR56" s="191">
        <v>0</v>
      </c>
      <c r="CS56" s="191">
        <v>0</v>
      </c>
      <c r="CT56" s="191">
        <v>0</v>
      </c>
      <c r="CU56" s="191">
        <v>0</v>
      </c>
      <c r="CV56" s="191">
        <v>0</v>
      </c>
      <c r="CW56" s="191">
        <v>0.000112778343184562</v>
      </c>
      <c r="CX56" s="191">
        <v>0</v>
      </c>
      <c r="CY56" s="191">
        <v>0</v>
      </c>
      <c r="CZ56" s="191">
        <v>0</v>
      </c>
      <c r="DA56" s="191">
        <v>0</v>
      </c>
      <c r="DB56" s="191">
        <v>0</v>
      </c>
      <c r="DC56" s="191">
        <v>0</v>
      </c>
      <c r="DD56" s="191">
        <v>0</v>
      </c>
      <c r="DE56" s="191">
        <v>0</v>
      </c>
      <c r="DF56" s="191">
        <v>0</v>
      </c>
      <c r="DG56" s="191">
        <v>0</v>
      </c>
      <c r="DH56" s="191">
        <v>0</v>
      </c>
      <c r="DI56" s="191">
        <v>0</v>
      </c>
      <c r="DJ56" s="191">
        <v>0</v>
      </c>
      <c r="DK56" s="191">
        <v>0.963795504120173</v>
      </c>
      <c r="DL56" s="191">
        <v>1</v>
      </c>
      <c r="DM56" s="191">
        <v>1</v>
      </c>
      <c r="DN56" s="191">
        <v>0.777678211092157</v>
      </c>
      <c r="DO56" s="194">
        <v>0</v>
      </c>
    </row>
    <row r="57" ht="16" customHeight="1" spans="1:119">
      <c r="A57" s="187" t="s">
        <v>87</v>
      </c>
      <c r="B57" s="188" t="s">
        <v>142</v>
      </c>
      <c r="C57" s="189">
        <v>0</v>
      </c>
      <c r="D57" s="189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92">
        <v>0</v>
      </c>
      <c r="BD57" s="192">
        <v>0</v>
      </c>
      <c r="BE57" s="192">
        <v>0</v>
      </c>
      <c r="BF57" s="192">
        <v>0</v>
      </c>
      <c r="BG57" s="192">
        <v>0</v>
      </c>
      <c r="BH57" s="192">
        <v>0</v>
      </c>
      <c r="BI57" s="192">
        <v>0</v>
      </c>
      <c r="BJ57" s="192">
        <v>0</v>
      </c>
      <c r="BK57" s="192">
        <v>0</v>
      </c>
      <c r="BL57" s="192">
        <v>0</v>
      </c>
      <c r="BM57" s="192">
        <v>0</v>
      </c>
      <c r="BN57" s="192">
        <v>0</v>
      </c>
      <c r="BO57" s="192">
        <v>0</v>
      </c>
      <c r="BP57" s="192">
        <v>0</v>
      </c>
      <c r="BQ57" s="192">
        <v>0</v>
      </c>
      <c r="BR57" s="192">
        <v>0</v>
      </c>
      <c r="BS57" s="192">
        <v>0</v>
      </c>
      <c r="BT57" s="192">
        <v>0</v>
      </c>
      <c r="BU57" s="192">
        <v>0</v>
      </c>
      <c r="BV57" s="192">
        <v>0</v>
      </c>
      <c r="BW57" s="192">
        <v>0</v>
      </c>
      <c r="BX57" s="192">
        <v>0</v>
      </c>
      <c r="BY57" s="192">
        <v>0</v>
      </c>
      <c r="BZ57" s="192">
        <v>0</v>
      </c>
      <c r="CA57" s="192">
        <v>0</v>
      </c>
      <c r="CB57" s="192">
        <v>0</v>
      </c>
      <c r="CC57" s="192">
        <v>0</v>
      </c>
      <c r="CD57" s="192">
        <v>0</v>
      </c>
      <c r="CE57" s="192">
        <v>0</v>
      </c>
      <c r="CF57" s="192">
        <v>0</v>
      </c>
      <c r="CG57" s="192">
        <v>0</v>
      </c>
      <c r="CH57" s="192">
        <v>0</v>
      </c>
      <c r="CI57" s="192">
        <v>0</v>
      </c>
      <c r="CJ57" s="192">
        <v>0</v>
      </c>
      <c r="CK57" s="192">
        <v>0</v>
      </c>
      <c r="CL57" s="192">
        <v>0</v>
      </c>
      <c r="CM57" s="192">
        <v>0</v>
      </c>
      <c r="CN57" s="192">
        <v>0</v>
      </c>
      <c r="CO57" s="192">
        <v>0</v>
      </c>
      <c r="CP57" s="192">
        <v>0</v>
      </c>
      <c r="CQ57" s="192">
        <v>0</v>
      </c>
      <c r="CR57" s="192">
        <v>0</v>
      </c>
      <c r="CS57" s="192">
        <v>0</v>
      </c>
      <c r="CT57" s="192">
        <v>0</v>
      </c>
      <c r="CU57" s="192">
        <v>0</v>
      </c>
      <c r="CV57" s="192">
        <v>0</v>
      </c>
      <c r="CW57" s="192">
        <v>0</v>
      </c>
      <c r="CX57" s="192">
        <v>0</v>
      </c>
      <c r="CY57" s="192">
        <v>0</v>
      </c>
      <c r="CZ57" s="192">
        <v>0</v>
      </c>
      <c r="DA57" s="192">
        <v>0</v>
      </c>
      <c r="DB57" s="192">
        <v>0</v>
      </c>
      <c r="DC57" s="192">
        <v>0</v>
      </c>
      <c r="DD57" s="192">
        <v>0</v>
      </c>
      <c r="DE57" s="192">
        <v>0</v>
      </c>
      <c r="DF57" s="192">
        <v>0</v>
      </c>
      <c r="DG57" s="192">
        <v>0</v>
      </c>
      <c r="DH57" s="192">
        <v>0</v>
      </c>
      <c r="DI57" s="192">
        <v>0</v>
      </c>
      <c r="DJ57" s="192">
        <v>0</v>
      </c>
      <c r="DK57" s="192">
        <v>0</v>
      </c>
      <c r="DL57" s="192">
        <v>0</v>
      </c>
      <c r="DM57" s="192">
        <v>0</v>
      </c>
      <c r="DN57" s="192">
        <v>0</v>
      </c>
      <c r="DO57" s="195">
        <v>1</v>
      </c>
    </row>
    <row r="58" ht="15.75" customHeight="1"/>
  </sheetData>
  <mergeCells count="3">
    <mergeCell ref="C3:DO3"/>
    <mergeCell ref="A3:A5"/>
    <mergeCell ref="B3:B5"/>
  </mergeCells>
  <hyperlinks>
    <hyperlink ref="A1" location="'12 (manual)'!A1" display="Tabela 12 - Matriz de participação setorial na produção dos produtos locais - Market Share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8"/>
  <sheetViews>
    <sheetView showGridLines="0" workbookViewId="0">
      <pane xSplit="2" ySplit="5" topLeftCell="AG6" activePane="bottomRight" state="frozen"/>
      <selection/>
      <selection pane="topRight"/>
      <selection pane="bottomLeft"/>
      <selection pane="bottomRight" activeCell="AI59" sqref="AI59"/>
    </sheetView>
  </sheetViews>
  <sheetFormatPr defaultColWidth="10.9047619047619" defaultRowHeight="15"/>
  <cols>
    <col min="1" max="1" width="10.8190476190476" customWidth="1"/>
    <col min="2" max="2" width="77.3142857142857" customWidth="1"/>
  </cols>
  <sheetData>
    <row r="1" ht="18" customHeight="1" spans="1:1">
      <c r="A1" s="162" t="s">
        <v>17</v>
      </c>
    </row>
    <row r="2" ht="23.25" customHeight="1" spans="1:54">
      <c r="A2" s="163" t="s">
        <v>19</v>
      </c>
      <c r="B2" s="164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</row>
    <row r="3" ht="21" customHeight="1" spans="1:54">
      <c r="A3" s="67" t="s">
        <v>20</v>
      </c>
      <c r="B3" s="67" t="s">
        <v>25</v>
      </c>
      <c r="C3" s="165" t="s">
        <v>26</v>
      </c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66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</row>
    <row r="4" ht="21.75" customHeight="1" spans="1:54">
      <c r="A4" s="81"/>
      <c r="B4" s="81"/>
      <c r="C4" s="167" t="s">
        <v>36</v>
      </c>
      <c r="D4" s="168" t="s">
        <v>37</v>
      </c>
      <c r="E4" s="168" t="s">
        <v>38</v>
      </c>
      <c r="F4" s="168" t="s">
        <v>39</v>
      </c>
      <c r="G4" s="168" t="s">
        <v>40</v>
      </c>
      <c r="H4" s="168" t="s">
        <v>41</v>
      </c>
      <c r="I4" s="168" t="s">
        <v>42</v>
      </c>
      <c r="J4" s="168" t="s">
        <v>43</v>
      </c>
      <c r="K4" s="168" t="s">
        <v>44</v>
      </c>
      <c r="L4" s="168" t="s">
        <v>45</v>
      </c>
      <c r="M4" s="168" t="s">
        <v>46</v>
      </c>
      <c r="N4" s="168" t="s">
        <v>47</v>
      </c>
      <c r="O4" s="168" t="s">
        <v>48</v>
      </c>
      <c r="P4" s="168" t="s">
        <v>49</v>
      </c>
      <c r="Q4" s="168" t="s">
        <v>50</v>
      </c>
      <c r="R4" s="168" t="s">
        <v>51</v>
      </c>
      <c r="S4" s="168" t="s">
        <v>52</v>
      </c>
      <c r="T4" s="168" t="s">
        <v>53</v>
      </c>
      <c r="U4" s="168" t="s">
        <v>54</v>
      </c>
      <c r="V4" s="168" t="s">
        <v>55</v>
      </c>
      <c r="W4" s="168" t="s">
        <v>56</v>
      </c>
      <c r="X4" s="168" t="s">
        <v>57</v>
      </c>
      <c r="Y4" s="168" t="s">
        <v>58</v>
      </c>
      <c r="Z4" s="168" t="s">
        <v>59</v>
      </c>
      <c r="AA4" s="168" t="s">
        <v>60</v>
      </c>
      <c r="AB4" s="168" t="s">
        <v>61</v>
      </c>
      <c r="AC4" s="168" t="s">
        <v>62</v>
      </c>
      <c r="AD4" s="168" t="s">
        <v>63</v>
      </c>
      <c r="AE4" s="168" t="s">
        <v>64</v>
      </c>
      <c r="AF4" s="168" t="s">
        <v>65</v>
      </c>
      <c r="AG4" s="168" t="s">
        <v>66</v>
      </c>
      <c r="AH4" s="168" t="s">
        <v>67</v>
      </c>
      <c r="AI4" s="168" t="s">
        <v>68</v>
      </c>
      <c r="AJ4" s="168" t="s">
        <v>69</v>
      </c>
      <c r="AK4" s="168" t="s">
        <v>70</v>
      </c>
      <c r="AL4" s="168" t="s">
        <v>71</v>
      </c>
      <c r="AM4" s="168" t="s">
        <v>72</v>
      </c>
      <c r="AN4" s="168" t="s">
        <v>73</v>
      </c>
      <c r="AO4" s="168" t="s">
        <v>74</v>
      </c>
      <c r="AP4" s="168" t="s">
        <v>75</v>
      </c>
      <c r="AQ4" s="168" t="s">
        <v>76</v>
      </c>
      <c r="AR4" s="168" t="s">
        <v>77</v>
      </c>
      <c r="AS4" s="168" t="s">
        <v>78</v>
      </c>
      <c r="AT4" s="168" t="s">
        <v>79</v>
      </c>
      <c r="AU4" s="168" t="s">
        <v>80</v>
      </c>
      <c r="AV4" s="168" t="s">
        <v>81</v>
      </c>
      <c r="AW4" s="168" t="s">
        <v>82</v>
      </c>
      <c r="AX4" s="168" t="s">
        <v>83</v>
      </c>
      <c r="AY4" s="168" t="s">
        <v>84</v>
      </c>
      <c r="AZ4" s="168" t="s">
        <v>85</v>
      </c>
      <c r="BA4" s="168" t="s">
        <v>86</v>
      </c>
      <c r="BB4" s="168" t="s">
        <v>87</v>
      </c>
    </row>
    <row r="5" ht="136.5" customHeight="1" spans="1:54">
      <c r="A5" s="82"/>
      <c r="B5" s="82"/>
      <c r="C5" s="169" t="s">
        <v>91</v>
      </c>
      <c r="D5" s="169" t="s">
        <v>92</v>
      </c>
      <c r="E5" s="169" t="s">
        <v>93</v>
      </c>
      <c r="F5" s="169" t="s">
        <v>94</v>
      </c>
      <c r="G5" s="169" t="s">
        <v>95</v>
      </c>
      <c r="H5" s="169" t="s">
        <v>96</v>
      </c>
      <c r="I5" s="169" t="s">
        <v>97</v>
      </c>
      <c r="J5" s="169" t="s">
        <v>98</v>
      </c>
      <c r="K5" s="169" t="s">
        <v>99</v>
      </c>
      <c r="L5" s="169" t="s">
        <v>100</v>
      </c>
      <c r="M5" s="169" t="s">
        <v>101</v>
      </c>
      <c r="N5" s="169" t="s">
        <v>102</v>
      </c>
      <c r="O5" s="169" t="s">
        <v>103</v>
      </c>
      <c r="P5" s="169" t="s">
        <v>104</v>
      </c>
      <c r="Q5" s="169" t="s">
        <v>105</v>
      </c>
      <c r="R5" s="169" t="s">
        <v>106</v>
      </c>
      <c r="S5" s="169" t="s">
        <v>107</v>
      </c>
      <c r="T5" s="169" t="s">
        <v>108</v>
      </c>
      <c r="U5" s="169" t="s">
        <v>109</v>
      </c>
      <c r="V5" s="169" t="s">
        <v>110</v>
      </c>
      <c r="W5" s="169" t="s">
        <v>111</v>
      </c>
      <c r="X5" s="169" t="s">
        <v>112</v>
      </c>
      <c r="Y5" s="169" t="s">
        <v>113</v>
      </c>
      <c r="Z5" s="169" t="s">
        <v>114</v>
      </c>
      <c r="AA5" s="169" t="s">
        <v>115</v>
      </c>
      <c r="AB5" s="169" t="s">
        <v>116</v>
      </c>
      <c r="AC5" s="169" t="s">
        <v>117</v>
      </c>
      <c r="AD5" s="169" t="s">
        <v>118</v>
      </c>
      <c r="AE5" s="169" t="s">
        <v>119</v>
      </c>
      <c r="AF5" s="169" t="s">
        <v>120</v>
      </c>
      <c r="AG5" s="169" t="s">
        <v>121</v>
      </c>
      <c r="AH5" s="169" t="s">
        <v>122</v>
      </c>
      <c r="AI5" s="169" t="s">
        <v>123</v>
      </c>
      <c r="AJ5" s="169" t="s">
        <v>124</v>
      </c>
      <c r="AK5" s="169" t="s">
        <v>125</v>
      </c>
      <c r="AL5" s="169" t="s">
        <v>126</v>
      </c>
      <c r="AM5" s="169" t="s">
        <v>127</v>
      </c>
      <c r="AN5" s="169" t="s">
        <v>128</v>
      </c>
      <c r="AO5" s="169" t="s">
        <v>129</v>
      </c>
      <c r="AP5" s="169" t="s">
        <v>130</v>
      </c>
      <c r="AQ5" s="169" t="s">
        <v>131</v>
      </c>
      <c r="AR5" s="169" t="s">
        <v>132</v>
      </c>
      <c r="AS5" s="169" t="s">
        <v>133</v>
      </c>
      <c r="AT5" s="169" t="s">
        <v>134</v>
      </c>
      <c r="AU5" s="169" t="s">
        <v>135</v>
      </c>
      <c r="AV5" s="169" t="s">
        <v>136</v>
      </c>
      <c r="AW5" s="169" t="s">
        <v>137</v>
      </c>
      <c r="AX5" s="169" t="s">
        <v>138</v>
      </c>
      <c r="AY5" s="169" t="s">
        <v>139</v>
      </c>
      <c r="AZ5" s="169" t="s">
        <v>140</v>
      </c>
      <c r="BA5" s="169" t="s">
        <v>141</v>
      </c>
      <c r="BB5" s="176" t="s">
        <v>142</v>
      </c>
    </row>
    <row r="6" ht="16" customHeight="1" spans="1:54">
      <c r="A6" s="83" t="s">
        <v>36</v>
      </c>
      <c r="B6" s="84" t="s">
        <v>91</v>
      </c>
      <c r="C6" s="170">
        <v>0.00954783655122586</v>
      </c>
      <c r="D6" s="170">
        <v>0.0353679341553196</v>
      </c>
      <c r="E6" s="170">
        <v>0.00521045610752942</v>
      </c>
      <c r="F6" s="170">
        <v>2.28463550893493e-6</v>
      </c>
      <c r="G6" s="170">
        <v>6.48346086767992e-5</v>
      </c>
      <c r="H6" s="170">
        <v>0.0506836739169455</v>
      </c>
      <c r="I6" s="170">
        <v>0.312231719281609</v>
      </c>
      <c r="J6" s="170">
        <v>0.0223620312174766</v>
      </c>
      <c r="K6" s="170">
        <v>0.232275300187933</v>
      </c>
      <c r="L6" s="170">
        <v>0.033827987480346</v>
      </c>
      <c r="M6" s="170">
        <v>3.47052236629537e-6</v>
      </c>
      <c r="N6" s="170">
        <v>0.00020423045743778</v>
      </c>
      <c r="O6" s="170">
        <v>0.00286643386385194</v>
      </c>
      <c r="P6" s="170">
        <v>0.00117734688435127</v>
      </c>
      <c r="Q6" s="170">
        <v>2.14319057662733e-5</v>
      </c>
      <c r="R6" s="170">
        <v>1.48508360904123e-6</v>
      </c>
      <c r="S6" s="170">
        <v>0.184922207337353</v>
      </c>
      <c r="T6" s="170">
        <v>0.000168917487331346</v>
      </c>
      <c r="U6" s="170">
        <v>7.70212295100676e-5</v>
      </c>
      <c r="V6" s="170">
        <v>1.1803593293881e-5</v>
      </c>
      <c r="W6" s="170">
        <v>0.00042357137675678</v>
      </c>
      <c r="X6" s="170">
        <v>0.00043380667476007</v>
      </c>
      <c r="Y6" s="170">
        <v>0.000340595403960245</v>
      </c>
      <c r="Z6" s="170">
        <v>1.41658255936559e-5</v>
      </c>
      <c r="AA6" s="170">
        <v>4.77430693106498e-6</v>
      </c>
      <c r="AB6" s="170">
        <v>6.1582028105679e-6</v>
      </c>
      <c r="AC6" s="170">
        <v>1.09922277229333e-5</v>
      </c>
      <c r="AD6" s="170">
        <v>1.33635218543041e-5</v>
      </c>
      <c r="AE6" s="170">
        <v>7.20159844440567e-6</v>
      </c>
      <c r="AF6" s="170">
        <v>4.94830274521984e-5</v>
      </c>
      <c r="AG6" s="170">
        <v>1.32169657181331e-5</v>
      </c>
      <c r="AH6" s="170">
        <v>8.58822161820515e-7</v>
      </c>
      <c r="AI6" s="170">
        <v>6.72420299385544e-7</v>
      </c>
      <c r="AJ6" s="170">
        <v>0.000240277258185906</v>
      </c>
      <c r="AK6" s="170">
        <v>0.0028786007597069</v>
      </c>
      <c r="AL6" s="170">
        <v>0.0120221404448601</v>
      </c>
      <c r="AM6" s="170">
        <v>1.57891636444751e-6</v>
      </c>
      <c r="AN6" s="170">
        <v>2.11504194335212e-6</v>
      </c>
      <c r="AO6" s="170">
        <v>7.02766439886366e-6</v>
      </c>
      <c r="AP6" s="170">
        <v>0.000258664999523255</v>
      </c>
      <c r="AQ6" s="170">
        <v>0.00411020716530704</v>
      </c>
      <c r="AR6" s="170">
        <v>0.010300342279808</v>
      </c>
      <c r="AS6" s="170">
        <v>0.000251620151397119</v>
      </c>
      <c r="AT6" s="170">
        <v>4.60464896561412e-5</v>
      </c>
      <c r="AU6" s="170">
        <v>3.77691146610369e-5</v>
      </c>
      <c r="AV6" s="170">
        <v>2.8606031374751e-5</v>
      </c>
      <c r="AW6" s="170">
        <v>4.73537319620099e-5</v>
      </c>
      <c r="AX6" s="170">
        <v>0.000163113602278447</v>
      </c>
      <c r="AY6" s="170">
        <v>0.000883418613467552</v>
      </c>
      <c r="AZ6" s="170">
        <v>0.000420750340512395</v>
      </c>
      <c r="BA6" s="170">
        <v>0.000736668401334986</v>
      </c>
      <c r="BB6" s="177">
        <v>0</v>
      </c>
    </row>
    <row r="7" spans="1:54">
      <c r="A7" s="86" t="s">
        <v>37</v>
      </c>
      <c r="B7" s="87" t="s">
        <v>92</v>
      </c>
      <c r="C7" s="171">
        <v>0.0020364510762124</v>
      </c>
      <c r="D7" s="171">
        <v>0.0250598603817859</v>
      </c>
      <c r="E7" s="171">
        <v>0.00334264259425627</v>
      </c>
      <c r="F7" s="171">
        <v>3.31809476037311e-6</v>
      </c>
      <c r="G7" s="171">
        <v>0.000179889577398759</v>
      </c>
      <c r="H7" s="171">
        <v>0.283390631472069</v>
      </c>
      <c r="I7" s="171">
        <v>0.0200515081344918</v>
      </c>
      <c r="J7" s="171">
        <v>0.00149526129510217</v>
      </c>
      <c r="K7" s="171">
        <v>0.0159279037965202</v>
      </c>
      <c r="L7" s="171">
        <v>0.00233426353318773</v>
      </c>
      <c r="M7" s="171">
        <v>2.11896220901956e-6</v>
      </c>
      <c r="N7" s="171">
        <v>0.000344103424276618</v>
      </c>
      <c r="O7" s="171">
        <v>0.00153059105807964</v>
      </c>
      <c r="P7" s="171">
        <v>0.000573765214853475</v>
      </c>
      <c r="Q7" s="171">
        <v>2.92828443983775e-5</v>
      </c>
      <c r="R7" s="171">
        <v>1.99061223527851e-6</v>
      </c>
      <c r="S7" s="171">
        <v>0.0129236736965253</v>
      </c>
      <c r="T7" s="171">
        <v>0.000310796809672141</v>
      </c>
      <c r="U7" s="171">
        <v>0.000127559728618991</v>
      </c>
      <c r="V7" s="171">
        <v>1.7301867072316e-5</v>
      </c>
      <c r="W7" s="171">
        <v>0.000205593760440492</v>
      </c>
      <c r="X7" s="171">
        <v>0.00117131402215222</v>
      </c>
      <c r="Y7" s="171">
        <v>0.000383397978252548</v>
      </c>
      <c r="Z7" s="171">
        <v>2.037720200849e-5</v>
      </c>
      <c r="AA7" s="171">
        <v>6.43084229727783e-6</v>
      </c>
      <c r="AB7" s="171">
        <v>1.37460828297345e-5</v>
      </c>
      <c r="AC7" s="171">
        <v>1.75872068896034e-5</v>
      </c>
      <c r="AD7" s="171">
        <v>1.77952314502274e-5</v>
      </c>
      <c r="AE7" s="171">
        <v>1.31510705043022e-5</v>
      </c>
      <c r="AF7" s="171">
        <v>6.29431217377869e-5</v>
      </c>
      <c r="AG7" s="171">
        <v>0.000125839130003554</v>
      </c>
      <c r="AH7" s="171">
        <v>1.24727956351867e-6</v>
      </c>
      <c r="AI7" s="171">
        <v>1.85449541527472e-6</v>
      </c>
      <c r="AJ7" s="171">
        <v>9.332784320448e-5</v>
      </c>
      <c r="AK7" s="171">
        <v>0.00389326796172175</v>
      </c>
      <c r="AL7" s="171">
        <v>0.000860317320866051</v>
      </c>
      <c r="AM7" s="171">
        <v>1.95346419536307e-6</v>
      </c>
      <c r="AN7" s="171">
        <v>2.55772140263575e-6</v>
      </c>
      <c r="AO7" s="171">
        <v>9.29804715187344e-6</v>
      </c>
      <c r="AP7" s="171">
        <v>0.000349044726108018</v>
      </c>
      <c r="AQ7" s="171">
        <v>0.00277850121938291</v>
      </c>
      <c r="AR7" s="171">
        <v>0.00399612615969208</v>
      </c>
      <c r="AS7" s="171">
        <v>0.000342975613905381</v>
      </c>
      <c r="AT7" s="171">
        <v>5.57689519475537e-5</v>
      </c>
      <c r="AU7" s="171">
        <v>5.064450516038e-5</v>
      </c>
      <c r="AV7" s="171">
        <v>4.0821350332825e-5</v>
      </c>
      <c r="AW7" s="171">
        <v>5.58018553863227e-5</v>
      </c>
      <c r="AX7" s="171">
        <v>0.000140159874358754</v>
      </c>
      <c r="AY7" s="171">
        <v>0.000334525905779438</v>
      </c>
      <c r="AZ7" s="171">
        <v>0.000198912884416164</v>
      </c>
      <c r="BA7" s="171">
        <v>0.000226735039561852</v>
      </c>
      <c r="BB7" s="178">
        <v>0</v>
      </c>
    </row>
    <row r="8" spans="1:54">
      <c r="A8" s="86" t="s">
        <v>38</v>
      </c>
      <c r="B8" s="87" t="s">
        <v>93</v>
      </c>
      <c r="C8" s="171">
        <v>0.00443825120228203</v>
      </c>
      <c r="D8" s="171">
        <v>0.0175933755219355</v>
      </c>
      <c r="E8" s="171">
        <v>0.0881891186638193</v>
      </c>
      <c r="F8" s="171">
        <v>5.97600000127388e-7</v>
      </c>
      <c r="G8" s="171">
        <v>6.87897844344135e-5</v>
      </c>
      <c r="H8" s="171">
        <v>0.00298594406303256</v>
      </c>
      <c r="I8" s="171">
        <v>0.000954790721521241</v>
      </c>
      <c r="J8" s="171">
        <v>0.000167835696721125</v>
      </c>
      <c r="K8" s="171">
        <v>0.00203526137122946</v>
      </c>
      <c r="L8" s="171">
        <v>0.000621706740888929</v>
      </c>
      <c r="M8" s="171">
        <v>5.97096104445082e-5</v>
      </c>
      <c r="N8" s="171">
        <v>0.00015945523214041</v>
      </c>
      <c r="O8" s="171">
        <v>0.0567466676036986</v>
      </c>
      <c r="P8" s="171">
        <v>0.0231577749820787</v>
      </c>
      <c r="Q8" s="171">
        <v>2.58450343439195e-6</v>
      </c>
      <c r="R8" s="171">
        <v>1.86677765473787e-7</v>
      </c>
      <c r="S8" s="171">
        <v>0.000220532735397079</v>
      </c>
      <c r="T8" s="171">
        <v>0.0014192357607022</v>
      </c>
      <c r="U8" s="171">
        <v>5.02439515990443e-6</v>
      </c>
      <c r="V8" s="171">
        <v>2.99300150446288e-6</v>
      </c>
      <c r="W8" s="171">
        <v>0.0083663904916031</v>
      </c>
      <c r="X8" s="171">
        <v>0.00104870105846865</v>
      </c>
      <c r="Y8" s="171">
        <v>0.00242273696998397</v>
      </c>
      <c r="Z8" s="171">
        <v>4.64725966981239e-5</v>
      </c>
      <c r="AA8" s="171">
        <v>9.39219371390568e-7</v>
      </c>
      <c r="AB8" s="171">
        <v>1.51819644081976e-6</v>
      </c>
      <c r="AC8" s="171">
        <v>1.93057226243672e-6</v>
      </c>
      <c r="AD8" s="171">
        <v>1.55483967901688e-6</v>
      </c>
      <c r="AE8" s="171">
        <v>1.26998656202816e-6</v>
      </c>
      <c r="AF8" s="171">
        <v>4.99079999342561e-6</v>
      </c>
      <c r="AG8" s="171">
        <v>3.07148439335172e-5</v>
      </c>
      <c r="AH8" s="171">
        <v>2.24639234605171e-7</v>
      </c>
      <c r="AI8" s="171">
        <v>1.75271240239122e-7</v>
      </c>
      <c r="AJ8" s="171">
        <v>7.34720350950095e-6</v>
      </c>
      <c r="AK8" s="171">
        <v>0.00219571014931034</v>
      </c>
      <c r="AL8" s="171">
        <v>0.000178645257178543</v>
      </c>
      <c r="AM8" s="171">
        <v>3.04954613004887e-7</v>
      </c>
      <c r="AN8" s="171">
        <v>2.37118393630727e-7</v>
      </c>
      <c r="AO8" s="171">
        <v>1.52655481057607e-6</v>
      </c>
      <c r="AP8" s="171">
        <v>2.96729348323369e-5</v>
      </c>
      <c r="AQ8" s="171">
        <v>0.000222594328825402</v>
      </c>
      <c r="AR8" s="171">
        <v>0.000450601138186465</v>
      </c>
      <c r="AS8" s="171">
        <v>2.88443886325256e-5</v>
      </c>
      <c r="AT8" s="171">
        <v>5.11971556087522e-6</v>
      </c>
      <c r="AU8" s="171">
        <v>4.65751583769244e-6</v>
      </c>
      <c r="AV8" s="171">
        <v>3.40296175640096e-6</v>
      </c>
      <c r="AW8" s="171">
        <v>1.05697690462335e-5</v>
      </c>
      <c r="AX8" s="171">
        <v>1.18627979565857e-5</v>
      </c>
      <c r="AY8" s="171">
        <v>5.94892534370032e-5</v>
      </c>
      <c r="AZ8" s="171">
        <v>1.56290346974677e-5</v>
      </c>
      <c r="BA8" s="171">
        <v>2.33595827296681e-5</v>
      </c>
      <c r="BB8" s="178">
        <v>0</v>
      </c>
    </row>
    <row r="9" spans="1:54">
      <c r="A9" s="86" t="s">
        <v>39</v>
      </c>
      <c r="B9" s="87" t="s">
        <v>94</v>
      </c>
      <c r="C9" s="171">
        <v>0</v>
      </c>
      <c r="D9" s="171">
        <v>0</v>
      </c>
      <c r="E9" s="171">
        <v>0</v>
      </c>
      <c r="F9" s="171">
        <v>1.49927117200707e-5</v>
      </c>
      <c r="G9" s="171">
        <v>1.77378562445964e-7</v>
      </c>
      <c r="H9" s="171">
        <v>9.13751075134621e-8</v>
      </c>
      <c r="I9" s="171">
        <v>4.67847784810446e-7</v>
      </c>
      <c r="J9" s="171">
        <v>6.97303603634818e-7</v>
      </c>
      <c r="K9" s="171">
        <v>0</v>
      </c>
      <c r="L9" s="171">
        <v>5.8737784586434e-7</v>
      </c>
      <c r="M9" s="171">
        <v>0</v>
      </c>
      <c r="N9" s="171">
        <v>0</v>
      </c>
      <c r="O9" s="171">
        <v>4.82648732135912e-7</v>
      </c>
      <c r="P9" s="171">
        <v>1.4165578436617e-6</v>
      </c>
      <c r="Q9" s="171">
        <v>0</v>
      </c>
      <c r="R9" s="171">
        <v>0.000467207697145028</v>
      </c>
      <c r="S9" s="171">
        <v>0</v>
      </c>
      <c r="T9" s="171">
        <v>5.78080496444812e-6</v>
      </c>
      <c r="U9" s="171">
        <v>2.661149387253e-7</v>
      </c>
      <c r="V9" s="171">
        <v>3.21306484899666e-7</v>
      </c>
      <c r="W9" s="171">
        <v>2.68228428870463e-7</v>
      </c>
      <c r="X9" s="171">
        <v>1.93119406792705e-6</v>
      </c>
      <c r="Y9" s="171">
        <v>1.26238965629123e-6</v>
      </c>
      <c r="Z9" s="171">
        <v>9.04663653556188e-7</v>
      </c>
      <c r="AA9" s="171">
        <v>0</v>
      </c>
      <c r="AB9" s="171">
        <v>7.65109637968666e-8</v>
      </c>
      <c r="AC9" s="171">
        <v>1.40132290801159e-8</v>
      </c>
      <c r="AD9" s="171">
        <v>1.1597088428357e-7</v>
      </c>
      <c r="AE9" s="171">
        <v>4.48914601354902e-7</v>
      </c>
      <c r="AF9" s="171">
        <v>0</v>
      </c>
      <c r="AG9" s="171">
        <v>0</v>
      </c>
      <c r="AH9" s="171">
        <v>0</v>
      </c>
      <c r="AI9" s="171">
        <v>9.27049961907151e-6</v>
      </c>
      <c r="AJ9" s="171">
        <v>0</v>
      </c>
      <c r="AK9" s="171">
        <v>0</v>
      </c>
      <c r="AL9" s="171">
        <v>0</v>
      </c>
      <c r="AM9" s="171">
        <v>0</v>
      </c>
      <c r="AN9" s="171">
        <v>0</v>
      </c>
      <c r="AO9" s="171">
        <v>0</v>
      </c>
      <c r="AP9" s="171">
        <v>0</v>
      </c>
      <c r="AQ9" s="171">
        <v>0</v>
      </c>
      <c r="AR9" s="171">
        <v>0</v>
      </c>
      <c r="AS9" s="171">
        <v>0</v>
      </c>
      <c r="AT9" s="171">
        <v>0</v>
      </c>
      <c r="AU9" s="171">
        <v>0</v>
      </c>
      <c r="AV9" s="171">
        <v>0</v>
      </c>
      <c r="AW9" s="171">
        <v>3.13325152977715e-7</v>
      </c>
      <c r="AX9" s="171">
        <v>0</v>
      </c>
      <c r="AY9" s="171">
        <v>0</v>
      </c>
      <c r="AZ9" s="171">
        <v>0</v>
      </c>
      <c r="BA9" s="171">
        <v>0</v>
      </c>
      <c r="BB9" s="178">
        <v>0</v>
      </c>
    </row>
    <row r="10" spans="1:54">
      <c r="A10" s="86" t="s">
        <v>40</v>
      </c>
      <c r="B10" s="87" t="s">
        <v>95</v>
      </c>
      <c r="C10" s="171">
        <v>8.09704735867306e-5</v>
      </c>
      <c r="D10" s="171">
        <v>0.000857591254919278</v>
      </c>
      <c r="E10" s="171">
        <v>0.000195928018432709</v>
      </c>
      <c r="F10" s="171">
        <v>0</v>
      </c>
      <c r="G10" s="171">
        <v>0.00567478640125691</v>
      </c>
      <c r="H10" s="171">
        <v>0.000142946274168846</v>
      </c>
      <c r="I10" s="171">
        <v>0.000380621490138249</v>
      </c>
      <c r="J10" s="171">
        <v>0</v>
      </c>
      <c r="K10" s="171">
        <v>0</v>
      </c>
      <c r="L10" s="171">
        <v>0</v>
      </c>
      <c r="M10" s="171">
        <v>0</v>
      </c>
      <c r="N10" s="171">
        <v>0</v>
      </c>
      <c r="O10" s="171">
        <v>0</v>
      </c>
      <c r="P10" s="171">
        <v>1.09178670602429e-5</v>
      </c>
      <c r="Q10" s="171">
        <v>0</v>
      </c>
      <c r="R10" s="171">
        <v>9.51295292124095e-5</v>
      </c>
      <c r="S10" s="171">
        <v>0.00306895651000366</v>
      </c>
      <c r="T10" s="171">
        <v>0.0094924980301982</v>
      </c>
      <c r="U10" s="171">
        <v>0.000626924247994144</v>
      </c>
      <c r="V10" s="171">
        <v>0</v>
      </c>
      <c r="W10" s="171">
        <v>0</v>
      </c>
      <c r="X10" s="171">
        <v>0.0371995478700627</v>
      </c>
      <c r="Y10" s="171">
        <v>0.0631884929145366</v>
      </c>
      <c r="Z10" s="171">
        <v>3.44931605117048e-6</v>
      </c>
      <c r="AA10" s="171">
        <v>0</v>
      </c>
      <c r="AB10" s="171">
        <v>0.000303381806990366</v>
      </c>
      <c r="AC10" s="171">
        <v>0</v>
      </c>
      <c r="AD10" s="171">
        <v>0</v>
      </c>
      <c r="AE10" s="171">
        <v>0.000744947278504932</v>
      </c>
      <c r="AF10" s="171">
        <v>0</v>
      </c>
      <c r="AG10" s="171">
        <v>0.00024305659044483</v>
      </c>
      <c r="AH10" s="171">
        <v>0</v>
      </c>
      <c r="AI10" s="171">
        <v>1.9127313967777e-6</v>
      </c>
      <c r="AJ10" s="171">
        <v>0.00218559002960862</v>
      </c>
      <c r="AK10" s="171">
        <v>0.00543513805676246</v>
      </c>
      <c r="AL10" s="171">
        <v>5.31322417086004e-5</v>
      </c>
      <c r="AM10" s="171">
        <v>0</v>
      </c>
      <c r="AN10" s="171">
        <v>0</v>
      </c>
      <c r="AO10" s="171">
        <v>0</v>
      </c>
      <c r="AP10" s="171">
        <v>3.00784519947038e-5</v>
      </c>
      <c r="AQ10" s="171">
        <v>0</v>
      </c>
      <c r="AR10" s="171">
        <v>0</v>
      </c>
      <c r="AS10" s="171">
        <v>0</v>
      </c>
      <c r="AT10" s="171">
        <v>0</v>
      </c>
      <c r="AU10" s="171">
        <v>0</v>
      </c>
      <c r="AV10" s="171">
        <v>0.000132862609520472</v>
      </c>
      <c r="AW10" s="171">
        <v>1.19838439964539e-5</v>
      </c>
      <c r="AX10" s="171">
        <v>0</v>
      </c>
      <c r="AY10" s="171">
        <v>3.48286805359168e-5</v>
      </c>
      <c r="AZ10" s="171">
        <v>1.07243996587454e-6</v>
      </c>
      <c r="BA10" s="171">
        <v>0</v>
      </c>
      <c r="BB10" s="178">
        <v>0</v>
      </c>
    </row>
    <row r="11" spans="1:54">
      <c r="A11" s="86" t="s">
        <v>41</v>
      </c>
      <c r="B11" s="87" t="s">
        <v>96</v>
      </c>
      <c r="C11" s="171">
        <v>9.25892702574381e-5</v>
      </c>
      <c r="D11" s="171">
        <v>0.00576738043405915</v>
      </c>
      <c r="E11" s="171">
        <v>6.77115326433971e-5</v>
      </c>
      <c r="F11" s="171">
        <v>1.43663464611252e-5</v>
      </c>
      <c r="G11" s="171">
        <v>6.62190500805187e-5</v>
      </c>
      <c r="H11" s="171">
        <v>0.0714124693585671</v>
      </c>
      <c r="I11" s="171">
        <v>0.00356844898764106</v>
      </c>
      <c r="J11" s="171">
        <v>0.000150122003352424</v>
      </c>
      <c r="K11" s="171">
        <v>0.000152503284663484</v>
      </c>
      <c r="L11" s="171">
        <v>0.000208389196163213</v>
      </c>
      <c r="M11" s="171">
        <v>0.000186986239763716</v>
      </c>
      <c r="N11" s="171">
        <v>0.0357377195401417</v>
      </c>
      <c r="O11" s="171">
        <v>0.000140255650797063</v>
      </c>
      <c r="P11" s="171">
        <v>0.000146626079953917</v>
      </c>
      <c r="Q11" s="171">
        <v>0.000190739307731731</v>
      </c>
      <c r="R11" s="171">
        <v>1.46710957165719e-5</v>
      </c>
      <c r="S11" s="171">
        <v>0.0191005324564191</v>
      </c>
      <c r="T11" s="171">
        <v>0.000124427874062965</v>
      </c>
      <c r="U11" s="171">
        <v>0.0103455936682166</v>
      </c>
      <c r="V11" s="171">
        <v>0.000277082627085757</v>
      </c>
      <c r="W11" s="171">
        <v>0.000144400636572134</v>
      </c>
      <c r="X11" s="171">
        <v>0.000171764504710929</v>
      </c>
      <c r="Y11" s="171">
        <v>0.000303811997696186</v>
      </c>
      <c r="Z11" s="171">
        <v>0.000547207300509014</v>
      </c>
      <c r="AA11" s="171">
        <v>0.000253193492957191</v>
      </c>
      <c r="AB11" s="171">
        <v>0.000209624116451524</v>
      </c>
      <c r="AC11" s="171">
        <v>0.000188839148054577</v>
      </c>
      <c r="AD11" s="171">
        <v>0.000274219815719572</v>
      </c>
      <c r="AE11" s="171">
        <v>0.000219267554509144</v>
      </c>
      <c r="AF11" s="171">
        <v>0.000305167525243216</v>
      </c>
      <c r="AG11" s="171">
        <v>0.000199466772730747</v>
      </c>
      <c r="AH11" s="171">
        <v>0.000104743262812966</v>
      </c>
      <c r="AI11" s="171">
        <v>1.9461111201515e-5</v>
      </c>
      <c r="AJ11" s="171">
        <v>3.57745029858238e-5</v>
      </c>
      <c r="AK11" s="171">
        <v>0.000118175967687033</v>
      </c>
      <c r="AL11" s="171">
        <v>0.0002598638334829</v>
      </c>
      <c r="AM11" s="171">
        <v>0.000131330100565389</v>
      </c>
      <c r="AN11" s="171">
        <v>2.64979921831675e-5</v>
      </c>
      <c r="AO11" s="171">
        <v>9.92427448617136e-5</v>
      </c>
      <c r="AP11" s="171">
        <v>5.96074499528465e-5</v>
      </c>
      <c r="AQ11" s="171">
        <v>0.00956638806592017</v>
      </c>
      <c r="AR11" s="171">
        <v>0.0693003070519906</v>
      </c>
      <c r="AS11" s="171">
        <v>9.35566472180529e-5</v>
      </c>
      <c r="AT11" s="171">
        <v>4.25796796042787e-5</v>
      </c>
      <c r="AU11" s="171">
        <v>1.36082718916457e-5</v>
      </c>
      <c r="AV11" s="171">
        <v>6.39069212264784e-6</v>
      </c>
      <c r="AW11" s="171">
        <v>6.0056802811008e-5</v>
      </c>
      <c r="AX11" s="171">
        <v>3.75846957494018e-5</v>
      </c>
      <c r="AY11" s="171">
        <v>0.00367191065942195</v>
      </c>
      <c r="AZ11" s="171">
        <v>0.00219532810596802</v>
      </c>
      <c r="BA11" s="171">
        <v>0.000904502778482221</v>
      </c>
      <c r="BB11" s="178">
        <v>0</v>
      </c>
    </row>
    <row r="12" spans="1:54">
      <c r="A12" s="86" t="s">
        <v>42</v>
      </c>
      <c r="B12" s="87" t="s">
        <v>97</v>
      </c>
      <c r="C12" s="171">
        <v>0.00380987834600997</v>
      </c>
      <c r="D12" s="171">
        <v>0.0803921961167031</v>
      </c>
      <c r="E12" s="171">
        <v>0.00703741300683767</v>
      </c>
      <c r="F12" s="171">
        <v>1.51738375510635e-5</v>
      </c>
      <c r="G12" s="171">
        <v>0.00110561334595952</v>
      </c>
      <c r="H12" s="171">
        <v>0.0781170739314635</v>
      </c>
      <c r="I12" s="171">
        <v>0.0914205564572341</v>
      </c>
      <c r="J12" s="171">
        <v>0.0400294691160201</v>
      </c>
      <c r="K12" s="171">
        <v>0.000160299984081423</v>
      </c>
      <c r="L12" s="171">
        <v>0.00021948196827922</v>
      </c>
      <c r="M12" s="171">
        <v>0.0001968102256744</v>
      </c>
      <c r="N12" s="171">
        <v>0.000163638780404</v>
      </c>
      <c r="O12" s="171">
        <v>0.000147351704816808</v>
      </c>
      <c r="P12" s="171">
        <v>0.00556067351455558</v>
      </c>
      <c r="Q12" s="171">
        <v>0.000200537303663846</v>
      </c>
      <c r="R12" s="171">
        <v>1.54603603417489e-5</v>
      </c>
      <c r="S12" s="171">
        <v>0.447383372459805</v>
      </c>
      <c r="T12" s="171">
        <v>0.000154236671233866</v>
      </c>
      <c r="U12" s="171">
        <v>0.0141511200213854</v>
      </c>
      <c r="V12" s="171">
        <v>0.000340076452500703</v>
      </c>
      <c r="W12" s="171">
        <v>0.00015201738282706</v>
      </c>
      <c r="X12" s="171">
        <v>0.000180613630889202</v>
      </c>
      <c r="Y12" s="171">
        <v>0.00031909510704329</v>
      </c>
      <c r="Z12" s="171">
        <v>0.000128162456085277</v>
      </c>
      <c r="AA12" s="171">
        <v>0.000265807837508405</v>
      </c>
      <c r="AB12" s="171">
        <v>0.000220159866574617</v>
      </c>
      <c r="AC12" s="171">
        <v>0.000198411676406177</v>
      </c>
      <c r="AD12" s="171">
        <v>0.000287797642578965</v>
      </c>
      <c r="AE12" s="171">
        <v>0.000240216411323734</v>
      </c>
      <c r="AF12" s="171">
        <v>0.000320277489589355</v>
      </c>
      <c r="AG12" s="171">
        <v>0.000291211009333675</v>
      </c>
      <c r="AH12" s="171">
        <v>0.00010995363626943</v>
      </c>
      <c r="AI12" s="171">
        <v>2.07422495619244e-5</v>
      </c>
      <c r="AJ12" s="171">
        <v>3.83605799398775e-5</v>
      </c>
      <c r="AK12" s="171">
        <v>0.00012415853418954</v>
      </c>
      <c r="AL12" s="171">
        <v>0.00244065989856244</v>
      </c>
      <c r="AM12" s="171">
        <v>0.000154969976358484</v>
      </c>
      <c r="AN12" s="171">
        <v>2.91794734139425e-5</v>
      </c>
      <c r="AO12" s="171">
        <v>0.000316188388018113</v>
      </c>
      <c r="AP12" s="171">
        <v>0.000210026712974916</v>
      </c>
      <c r="AQ12" s="171">
        <v>0.00374758550403836</v>
      </c>
      <c r="AR12" s="171">
        <v>0.0423173154677389</v>
      </c>
      <c r="AS12" s="171">
        <v>0.000130408458310565</v>
      </c>
      <c r="AT12" s="171">
        <v>4.60497170116702e-5</v>
      </c>
      <c r="AU12" s="171">
        <v>5.15047747050222e-5</v>
      </c>
      <c r="AV12" s="171">
        <v>9.99220274069788e-6</v>
      </c>
      <c r="AW12" s="171">
        <v>0.000131148312572399</v>
      </c>
      <c r="AX12" s="171">
        <v>4.13316419937403e-5</v>
      </c>
      <c r="AY12" s="171">
        <v>0.00311200813662915</v>
      </c>
      <c r="AZ12" s="171">
        <v>0.00152153671459393</v>
      </c>
      <c r="BA12" s="171">
        <v>0.0031550821369889</v>
      </c>
      <c r="BB12" s="178">
        <v>0</v>
      </c>
    </row>
    <row r="13" spans="1:54">
      <c r="A13" s="86" t="s">
        <v>43</v>
      </c>
      <c r="B13" s="87" t="s">
        <v>98</v>
      </c>
      <c r="C13" s="171">
        <v>2.44178162843476e-6</v>
      </c>
      <c r="D13" s="171">
        <v>5.14049090526585e-6</v>
      </c>
      <c r="E13" s="171">
        <v>1.69906632754544e-6</v>
      </c>
      <c r="F13" s="171">
        <v>1.35698694148711e-6</v>
      </c>
      <c r="G13" s="171">
        <v>3.33169373391828e-6</v>
      </c>
      <c r="H13" s="171">
        <v>0.000737003901823684</v>
      </c>
      <c r="I13" s="171">
        <v>7.20779490699897e-6</v>
      </c>
      <c r="J13" s="171">
        <v>0.0577988216650088</v>
      </c>
      <c r="K13" s="171">
        <v>5.22591978414855e-6</v>
      </c>
      <c r="L13" s="171">
        <v>7.09804225368874e-6</v>
      </c>
      <c r="M13" s="171">
        <v>6.38169764188355e-6</v>
      </c>
      <c r="N13" s="171">
        <v>5.33071503980218e-6</v>
      </c>
      <c r="O13" s="171">
        <v>5.40242856002088e-6</v>
      </c>
      <c r="P13" s="171">
        <v>5.03511937547237e-6</v>
      </c>
      <c r="Q13" s="171">
        <v>6.53162674893576e-6</v>
      </c>
      <c r="R13" s="171">
        <v>4.98906141533219e-7</v>
      </c>
      <c r="S13" s="171">
        <v>2.10979965278195e-6</v>
      </c>
      <c r="T13" s="171">
        <v>4.26542731534294e-6</v>
      </c>
      <c r="U13" s="171">
        <v>5.59508414757613e-6</v>
      </c>
      <c r="V13" s="171">
        <v>8.22819821948029e-6</v>
      </c>
      <c r="W13" s="171">
        <v>5.19175994875764e-6</v>
      </c>
      <c r="X13" s="171">
        <v>5.88355850931108e-6</v>
      </c>
      <c r="Y13" s="171">
        <v>1.04538293892592e-5</v>
      </c>
      <c r="Z13" s="171">
        <v>4.24057682922186e-6</v>
      </c>
      <c r="AA13" s="171">
        <v>8.94464435573946e-6</v>
      </c>
      <c r="AB13" s="171">
        <v>7.80782238437336e-6</v>
      </c>
      <c r="AC13" s="171">
        <v>2.99435173080245e-5</v>
      </c>
      <c r="AD13" s="171">
        <v>1.11778124832287e-5</v>
      </c>
      <c r="AE13" s="171">
        <v>7.53847200194558e-6</v>
      </c>
      <c r="AF13" s="171">
        <v>1.22065760365774e-5</v>
      </c>
      <c r="AG13" s="171">
        <v>6.44392718817947e-6</v>
      </c>
      <c r="AH13" s="171">
        <v>1.62202424733255e-5</v>
      </c>
      <c r="AI13" s="171">
        <v>6.40214550016764e-7</v>
      </c>
      <c r="AJ13" s="171">
        <v>1.35041703251605e-6</v>
      </c>
      <c r="AK13" s="171">
        <v>5.40557384479751e-6</v>
      </c>
      <c r="AL13" s="171">
        <v>6.3148957478994e-6</v>
      </c>
      <c r="AM13" s="171">
        <v>1.3071167208031e-5</v>
      </c>
      <c r="AN13" s="171">
        <v>1.60115702991037e-6</v>
      </c>
      <c r="AO13" s="171">
        <v>0.000104522411347734</v>
      </c>
      <c r="AP13" s="171">
        <v>2.03274746627358e-6</v>
      </c>
      <c r="AQ13" s="171">
        <v>0.00447340954524655</v>
      </c>
      <c r="AR13" s="171">
        <v>0.0446573801542144</v>
      </c>
      <c r="AS13" s="171">
        <v>3.10747287422485e-6</v>
      </c>
      <c r="AT13" s="171">
        <v>1.33255271079025e-6</v>
      </c>
      <c r="AU13" s="171">
        <v>5.40760794458855e-5</v>
      </c>
      <c r="AV13" s="171">
        <v>1.68039827749608e-7</v>
      </c>
      <c r="AW13" s="171">
        <v>2.82521722920111e-6</v>
      </c>
      <c r="AX13" s="171">
        <v>1.87189458221708e-6</v>
      </c>
      <c r="AY13" s="171">
        <v>7.77661017638884e-5</v>
      </c>
      <c r="AZ13" s="171">
        <v>0.00018837443112788</v>
      </c>
      <c r="BA13" s="171">
        <v>4.82505289350135e-5</v>
      </c>
      <c r="BB13" s="178">
        <v>0</v>
      </c>
    </row>
    <row r="14" spans="1:54">
      <c r="A14" s="86" t="s">
        <v>44</v>
      </c>
      <c r="B14" s="87" t="s">
        <v>99</v>
      </c>
      <c r="C14" s="171">
        <v>1.28133337710439e-5</v>
      </c>
      <c r="D14" s="171">
        <v>2.68606902480803e-5</v>
      </c>
      <c r="E14" s="171">
        <v>8.93145458123339e-6</v>
      </c>
      <c r="F14" s="171">
        <v>3.24276491045945e-6</v>
      </c>
      <c r="G14" s="171">
        <v>1.27698154820882e-5</v>
      </c>
      <c r="H14" s="171">
        <v>3.20988175051111e-5</v>
      </c>
      <c r="I14" s="171">
        <v>3.01150343127794e-5</v>
      </c>
      <c r="J14" s="171">
        <v>2.75367971052299e-5</v>
      </c>
      <c r="K14" s="171">
        <v>0.0731725038477522</v>
      </c>
      <c r="L14" s="171">
        <v>3.93331028050267e-5</v>
      </c>
      <c r="M14" s="171">
        <v>3.50553875009663e-5</v>
      </c>
      <c r="N14" s="171">
        <v>2.88333376838997e-5</v>
      </c>
      <c r="O14" s="171">
        <v>2.60989879580868e-5</v>
      </c>
      <c r="P14" s="171">
        <v>2.69089164236205e-5</v>
      </c>
      <c r="Q14" s="171">
        <v>3.53488932384207e-5</v>
      </c>
      <c r="R14" s="171">
        <v>2.78440933457887e-6</v>
      </c>
      <c r="S14" s="171">
        <v>1.27296561525547e-5</v>
      </c>
      <c r="T14" s="171">
        <v>2.29742067374421e-5</v>
      </c>
      <c r="U14" s="171">
        <v>3.02149051353549e-5</v>
      </c>
      <c r="V14" s="171">
        <v>4.62904657603677e-5</v>
      </c>
      <c r="W14" s="171">
        <v>2.72653200028367e-5</v>
      </c>
      <c r="X14" s="171">
        <v>3.1882049953578e-5</v>
      </c>
      <c r="Y14" s="171">
        <v>5.57197535161076e-5</v>
      </c>
      <c r="Z14" s="171">
        <v>2.27775455773411e-5</v>
      </c>
      <c r="AA14" s="171">
        <v>4.6325734635563e-5</v>
      </c>
      <c r="AB14" s="171">
        <v>3.8736776987658e-5</v>
      </c>
      <c r="AC14" s="171">
        <v>4.6942314018626e-5</v>
      </c>
      <c r="AD14" s="171">
        <v>5.07877294494256e-5</v>
      </c>
      <c r="AE14" s="171">
        <v>4.03690198110258e-5</v>
      </c>
      <c r="AF14" s="171">
        <v>5.63982676472182e-5</v>
      </c>
      <c r="AG14" s="171">
        <v>3.51028027893707e-5</v>
      </c>
      <c r="AH14" s="171">
        <v>2.56484248083572e-5</v>
      </c>
      <c r="AI14" s="171">
        <v>4.12453615061297e-6</v>
      </c>
      <c r="AJ14" s="171">
        <v>8.10829533191233e-6</v>
      </c>
      <c r="AK14" s="171">
        <v>2.24402944060349e-5</v>
      </c>
      <c r="AL14" s="171">
        <v>2.55345656339948e-5</v>
      </c>
      <c r="AM14" s="171">
        <v>2.55802395729927e-5</v>
      </c>
      <c r="AN14" s="171">
        <v>7.76421647166293e-6</v>
      </c>
      <c r="AO14" s="171">
        <v>2.0371551510417e-5</v>
      </c>
      <c r="AP14" s="171">
        <v>1.86673412335121e-5</v>
      </c>
      <c r="AQ14" s="171">
        <v>3.15155695586051e-5</v>
      </c>
      <c r="AR14" s="171">
        <v>3.79616916974884e-5</v>
      </c>
      <c r="AS14" s="171">
        <v>1.9792810443522e-5</v>
      </c>
      <c r="AT14" s="171">
        <v>1.02483778710542e-5</v>
      </c>
      <c r="AU14" s="171">
        <v>4.94145324886803e-6</v>
      </c>
      <c r="AV14" s="171">
        <v>2.13829906670602e-6</v>
      </c>
      <c r="AW14" s="171">
        <v>1.92914108391886e-5</v>
      </c>
      <c r="AX14" s="171">
        <v>1.02177516782773e-5</v>
      </c>
      <c r="AY14" s="171">
        <v>5.06988333566437e-6</v>
      </c>
      <c r="AZ14" s="171">
        <v>1.77884723124387e-5</v>
      </c>
      <c r="BA14" s="171">
        <v>1.92760743972008e-5</v>
      </c>
      <c r="BB14" s="178">
        <v>0</v>
      </c>
    </row>
    <row r="15" spans="1:54">
      <c r="A15" s="86" t="s">
        <v>45</v>
      </c>
      <c r="B15" s="87" t="s">
        <v>100</v>
      </c>
      <c r="C15" s="171">
        <v>0.000251610216774783</v>
      </c>
      <c r="D15" s="171">
        <v>1.99087063386356e-5</v>
      </c>
      <c r="E15" s="171">
        <v>1.07749863468711e-5</v>
      </c>
      <c r="F15" s="171">
        <v>0</v>
      </c>
      <c r="G15" s="171">
        <v>0.00338982093111704</v>
      </c>
      <c r="H15" s="171">
        <v>0</v>
      </c>
      <c r="I15" s="171">
        <v>0.000317645024200815</v>
      </c>
      <c r="J15" s="171">
        <v>0</v>
      </c>
      <c r="K15" s="171">
        <v>0</v>
      </c>
      <c r="L15" s="171">
        <v>0.096216530726425</v>
      </c>
      <c r="M15" s="171">
        <v>0.0860176760328197</v>
      </c>
      <c r="N15" s="171">
        <v>0.037556236504617</v>
      </c>
      <c r="O15" s="171">
        <v>0</v>
      </c>
      <c r="P15" s="171">
        <v>0.000480306570034053</v>
      </c>
      <c r="Q15" s="171">
        <v>0</v>
      </c>
      <c r="R15" s="171">
        <v>0</v>
      </c>
      <c r="S15" s="171">
        <v>0</v>
      </c>
      <c r="T15" s="171">
        <v>0</v>
      </c>
      <c r="U15" s="171">
        <v>0.000291550170856312</v>
      </c>
      <c r="V15" s="171">
        <v>0.00197435554712377</v>
      </c>
      <c r="W15" s="171">
        <v>0.00503296795947073</v>
      </c>
      <c r="X15" s="171">
        <v>0.000113189850412543</v>
      </c>
      <c r="Y15" s="171">
        <v>0</v>
      </c>
      <c r="Z15" s="171">
        <v>0.000225375939640892</v>
      </c>
      <c r="AA15" s="171">
        <v>0</v>
      </c>
      <c r="AB15" s="171">
        <v>6.33210897183103e-5</v>
      </c>
      <c r="AC15" s="171">
        <v>2.20968754112394e-5</v>
      </c>
      <c r="AD15" s="171">
        <v>7.42353372305903e-6</v>
      </c>
      <c r="AE15" s="171">
        <v>0.00751701831033801</v>
      </c>
      <c r="AF15" s="171">
        <v>0.000671174961750375</v>
      </c>
      <c r="AG15" s="171">
        <v>0.0113450879955918</v>
      </c>
      <c r="AH15" s="171">
        <v>3.31256105084545e-6</v>
      </c>
      <c r="AI15" s="171">
        <v>2.7270503535972e-5</v>
      </c>
      <c r="AJ15" s="171">
        <v>6.16928130995481e-5</v>
      </c>
      <c r="AK15" s="171">
        <v>0.000274058422504927</v>
      </c>
      <c r="AL15" s="171">
        <v>7.3729395397528e-6</v>
      </c>
      <c r="AM15" s="171">
        <v>8.49965666052655e-5</v>
      </c>
      <c r="AN15" s="171">
        <v>0.000231852981431459</v>
      </c>
      <c r="AO15" s="171">
        <v>0</v>
      </c>
      <c r="AP15" s="171">
        <v>0</v>
      </c>
      <c r="AQ15" s="171">
        <v>0.00353717121978989</v>
      </c>
      <c r="AR15" s="171">
        <v>0.000434500676327369</v>
      </c>
      <c r="AS15" s="171">
        <v>0</v>
      </c>
      <c r="AT15" s="171">
        <v>2.76546350585863e-6</v>
      </c>
      <c r="AU15" s="171">
        <v>0</v>
      </c>
      <c r="AV15" s="171">
        <v>0</v>
      </c>
      <c r="AW15" s="171">
        <v>4.26314877383096e-6</v>
      </c>
      <c r="AX15" s="171">
        <v>3.06035138674444e-6</v>
      </c>
      <c r="AY15" s="171">
        <v>5.45961146087874e-5</v>
      </c>
      <c r="AZ15" s="171">
        <v>1.88386901677224e-5</v>
      </c>
      <c r="BA15" s="171">
        <v>0.00192166052816717</v>
      </c>
      <c r="BB15" s="178">
        <v>0</v>
      </c>
    </row>
    <row r="16" spans="1:54">
      <c r="A16" s="86" t="s">
        <v>46</v>
      </c>
      <c r="B16" s="87" t="s">
        <v>101</v>
      </c>
      <c r="C16" s="171">
        <v>4.49864638168766e-7</v>
      </c>
      <c r="D16" s="171">
        <v>1.5997148599211e-6</v>
      </c>
      <c r="E16" s="171">
        <v>3.13649086056801e-7</v>
      </c>
      <c r="F16" s="171">
        <v>0.000235847191399388</v>
      </c>
      <c r="G16" s="171">
        <v>2.4984108544736e-5</v>
      </c>
      <c r="H16" s="171">
        <v>1.18542236793257e-5</v>
      </c>
      <c r="I16" s="171">
        <v>1.65363663132808e-5</v>
      </c>
      <c r="J16" s="171">
        <v>9.51783172729895e-7</v>
      </c>
      <c r="K16" s="171">
        <v>9.64709227374475e-7</v>
      </c>
      <c r="L16" s="171">
        <v>7.27364122520743e-5</v>
      </c>
      <c r="M16" s="171">
        <v>0.0103526571720665</v>
      </c>
      <c r="N16" s="171">
        <v>9.8405452050752e-7</v>
      </c>
      <c r="O16" s="171">
        <v>8.88578466342314e-7</v>
      </c>
      <c r="P16" s="171">
        <v>9.29487310001183e-7</v>
      </c>
      <c r="Q16" s="171">
        <v>1.20574384122333e-6</v>
      </c>
      <c r="R16" s="171">
        <v>9.20984971470069e-8</v>
      </c>
      <c r="S16" s="171">
        <v>3.89470806483462e-7</v>
      </c>
      <c r="T16" s="171">
        <v>7.87401502466212e-7</v>
      </c>
      <c r="U16" s="171">
        <v>1.88218544094803e-5</v>
      </c>
      <c r="V16" s="171">
        <v>1.51893237456039e-6</v>
      </c>
      <c r="W16" s="171">
        <v>9.09220719538389e-7</v>
      </c>
      <c r="X16" s="171">
        <v>9.48785782266794e-5</v>
      </c>
      <c r="Y16" s="171">
        <v>1.92636397866021e-6</v>
      </c>
      <c r="Z16" s="171">
        <v>0.000184741120511023</v>
      </c>
      <c r="AA16" s="171">
        <v>1.60762168346129e-6</v>
      </c>
      <c r="AB16" s="171">
        <v>2.81265064801445e-6</v>
      </c>
      <c r="AC16" s="171">
        <v>4.12368481325292e-6</v>
      </c>
      <c r="AD16" s="171">
        <v>1.74264453164555e-6</v>
      </c>
      <c r="AE16" s="171">
        <v>1.38878475333673e-6</v>
      </c>
      <c r="AF16" s="171">
        <v>1.93931866271333e-6</v>
      </c>
      <c r="AG16" s="171">
        <v>1.1895544278774e-6</v>
      </c>
      <c r="AH16" s="171">
        <v>3.22585992094316e-6</v>
      </c>
      <c r="AI16" s="171">
        <v>0.00010846747291723</v>
      </c>
      <c r="AJ16" s="171">
        <v>0.000650294561534605</v>
      </c>
      <c r="AK16" s="171">
        <v>1.79573727198015e-5</v>
      </c>
      <c r="AL16" s="171">
        <v>9.60724989064449e-5</v>
      </c>
      <c r="AM16" s="171">
        <v>0.000307324980766315</v>
      </c>
      <c r="AN16" s="171">
        <v>0.000124842014830465</v>
      </c>
      <c r="AO16" s="171">
        <v>0.00372232030804929</v>
      </c>
      <c r="AP16" s="171">
        <v>0.000705609776767487</v>
      </c>
      <c r="AQ16" s="171">
        <v>0.00116410727726346</v>
      </c>
      <c r="AR16" s="171">
        <v>0.000489208259973813</v>
      </c>
      <c r="AS16" s="171">
        <v>6.83630084164032e-5</v>
      </c>
      <c r="AT16" s="171">
        <v>0.00011891595163446</v>
      </c>
      <c r="AU16" s="171">
        <v>0.000404182003581099</v>
      </c>
      <c r="AV16" s="171">
        <v>2.20118549915393e-5</v>
      </c>
      <c r="AW16" s="171">
        <v>0.000155560322081677</v>
      </c>
      <c r="AX16" s="171">
        <v>0.00049649214293614</v>
      </c>
      <c r="AY16" s="171">
        <v>0.000673336854315322</v>
      </c>
      <c r="AZ16" s="171">
        <v>4.88834285795246e-5</v>
      </c>
      <c r="BA16" s="171">
        <v>0.00282201835533527</v>
      </c>
      <c r="BB16" s="178">
        <v>0</v>
      </c>
    </row>
    <row r="17" spans="1:54">
      <c r="A17" s="86" t="s">
        <v>47</v>
      </c>
      <c r="B17" s="87" t="s">
        <v>102</v>
      </c>
      <c r="C17" s="171">
        <v>2.69222380835645e-6</v>
      </c>
      <c r="D17" s="171">
        <v>5.64092945712688e-6</v>
      </c>
      <c r="E17" s="171">
        <v>1.87690136867113e-6</v>
      </c>
      <c r="F17" s="171">
        <v>6.29105864147275e-7</v>
      </c>
      <c r="G17" s="171">
        <v>2.61837019878583e-6</v>
      </c>
      <c r="H17" s="171">
        <v>1.83241215410791e-5</v>
      </c>
      <c r="I17" s="171">
        <v>4.31347447991228e-5</v>
      </c>
      <c r="J17" s="171">
        <v>5.86406187750859e-6</v>
      </c>
      <c r="K17" s="171">
        <v>6.05389095249425e-6</v>
      </c>
      <c r="L17" s="171">
        <v>8.62589852202885e-6</v>
      </c>
      <c r="M17" s="171">
        <v>7.63567064616441e-6</v>
      </c>
      <c r="N17" s="171">
        <v>0.134508715936947</v>
      </c>
      <c r="O17" s="171">
        <v>5.50770473454169e-6</v>
      </c>
      <c r="P17" s="171">
        <v>0.000462479064520495</v>
      </c>
      <c r="Q17" s="171">
        <v>7.60918081055863e-6</v>
      </c>
      <c r="R17" s="171">
        <v>6.13974536117756e-7</v>
      </c>
      <c r="S17" s="171">
        <v>2.96725168245611e-6</v>
      </c>
      <c r="T17" s="171">
        <v>4.92634924502717e-6</v>
      </c>
      <c r="U17" s="171">
        <v>1.89106504983206e-5</v>
      </c>
      <c r="V17" s="171">
        <v>1.02691474503572e-5</v>
      </c>
      <c r="W17" s="171">
        <v>5.92094820821292e-6</v>
      </c>
      <c r="X17" s="171">
        <v>6.87302774409871e-6</v>
      </c>
      <c r="Y17" s="171">
        <v>1.18596344980021e-5</v>
      </c>
      <c r="Z17" s="171">
        <v>0.000217364240912973</v>
      </c>
      <c r="AA17" s="171">
        <v>9.78507988034892e-6</v>
      </c>
      <c r="AB17" s="171">
        <v>8.17542857507997e-6</v>
      </c>
      <c r="AC17" s="171">
        <v>7.43039609567379e-6</v>
      </c>
      <c r="AD17" s="171">
        <v>1.65046135109678e-5</v>
      </c>
      <c r="AE17" s="171">
        <v>6.0817565100433e-5</v>
      </c>
      <c r="AF17" s="171">
        <v>1.17181715518845e-5</v>
      </c>
      <c r="AG17" s="171">
        <v>0.000192918385629338</v>
      </c>
      <c r="AH17" s="171">
        <v>4.04150269875318e-6</v>
      </c>
      <c r="AI17" s="171">
        <v>0.000254105149910695</v>
      </c>
      <c r="AJ17" s="171">
        <v>2.02993334945105e-6</v>
      </c>
      <c r="AK17" s="171">
        <v>2.39982944100399e-5</v>
      </c>
      <c r="AL17" s="171">
        <v>7.81100278816264e-6</v>
      </c>
      <c r="AM17" s="171">
        <v>5.78302347653211e-6</v>
      </c>
      <c r="AN17" s="171">
        <v>2.12050941808381e-6</v>
      </c>
      <c r="AO17" s="171">
        <v>4.82663542321635e-6</v>
      </c>
      <c r="AP17" s="171">
        <v>5.63002375918902e-6</v>
      </c>
      <c r="AQ17" s="171">
        <v>2.39663411976815e-5</v>
      </c>
      <c r="AR17" s="171">
        <v>1.03622398703131e-5</v>
      </c>
      <c r="AS17" s="171">
        <v>4.80038158492038e-6</v>
      </c>
      <c r="AT17" s="171">
        <v>4.66002402739945e-5</v>
      </c>
      <c r="AU17" s="171">
        <v>1.60312189264196e-6</v>
      </c>
      <c r="AV17" s="171">
        <v>6.73055628398393e-7</v>
      </c>
      <c r="AW17" s="171">
        <v>6.01963904162316e-6</v>
      </c>
      <c r="AX17" s="171">
        <v>0.000211224959458038</v>
      </c>
      <c r="AY17" s="171">
        <v>1.47393823800713e-5</v>
      </c>
      <c r="AZ17" s="171">
        <v>4.83851127261261e-6</v>
      </c>
      <c r="BA17" s="171">
        <v>5.56528658134805e-6</v>
      </c>
      <c r="BB17" s="178">
        <v>0</v>
      </c>
    </row>
    <row r="18" spans="1:54">
      <c r="A18" s="86" t="s">
        <v>48</v>
      </c>
      <c r="B18" s="87" t="s">
        <v>103</v>
      </c>
      <c r="C18" s="171">
        <v>0.000396925176568168</v>
      </c>
      <c r="D18" s="171">
        <v>0.0013657103438081</v>
      </c>
      <c r="E18" s="171">
        <v>0.000596158477976198</v>
      </c>
      <c r="F18" s="171">
        <v>0</v>
      </c>
      <c r="G18" s="171">
        <v>9.84064793193741e-5</v>
      </c>
      <c r="H18" s="171">
        <v>0.000109136448737529</v>
      </c>
      <c r="I18" s="171">
        <v>0.000430277052013336</v>
      </c>
      <c r="J18" s="171">
        <v>0.00110565004077859</v>
      </c>
      <c r="K18" s="171">
        <v>0</v>
      </c>
      <c r="L18" s="171">
        <v>0.000287339168587067</v>
      </c>
      <c r="M18" s="171">
        <v>0</v>
      </c>
      <c r="N18" s="171">
        <v>0</v>
      </c>
      <c r="O18" s="171">
        <v>0.0814348605494705</v>
      </c>
      <c r="P18" s="171">
        <v>0.00291886642234371</v>
      </c>
      <c r="Q18" s="171">
        <v>0</v>
      </c>
      <c r="R18" s="171">
        <v>0</v>
      </c>
      <c r="S18" s="171">
        <v>0</v>
      </c>
      <c r="T18" s="171">
        <v>0.000129777258519346</v>
      </c>
      <c r="U18" s="171">
        <v>0.000298379392517019</v>
      </c>
      <c r="V18" s="171">
        <v>0</v>
      </c>
      <c r="W18" s="171">
        <v>0</v>
      </c>
      <c r="X18" s="171">
        <v>0.000326782993210217</v>
      </c>
      <c r="Y18" s="171">
        <v>7.84539795782726e-5</v>
      </c>
      <c r="Z18" s="171">
        <v>0.00136601416250011</v>
      </c>
      <c r="AA18" s="171">
        <v>0</v>
      </c>
      <c r="AB18" s="171">
        <v>2.6711546161704e-5</v>
      </c>
      <c r="AC18" s="171">
        <v>0.0014747516566684</v>
      </c>
      <c r="AD18" s="171">
        <v>0.000860155534150481</v>
      </c>
      <c r="AE18" s="171">
        <v>0.000489154437644424</v>
      </c>
      <c r="AF18" s="171">
        <v>0.00223340217451971</v>
      </c>
      <c r="AG18" s="171">
        <v>0.0585177367775714</v>
      </c>
      <c r="AH18" s="171">
        <v>0</v>
      </c>
      <c r="AI18" s="171">
        <v>0.000490779611929831</v>
      </c>
      <c r="AJ18" s="171">
        <v>4.34552508035191e-5</v>
      </c>
      <c r="AK18" s="171">
        <v>0.00862224967075522</v>
      </c>
      <c r="AL18" s="171">
        <v>0.00105072037839471</v>
      </c>
      <c r="AM18" s="171">
        <v>0</v>
      </c>
      <c r="AN18" s="171">
        <v>0</v>
      </c>
      <c r="AO18" s="171">
        <v>0</v>
      </c>
      <c r="AP18" s="171">
        <v>0.000582583217003989</v>
      </c>
      <c r="AQ18" s="171">
        <v>0</v>
      </c>
      <c r="AR18" s="171">
        <v>0</v>
      </c>
      <c r="AS18" s="171">
        <v>0</v>
      </c>
      <c r="AT18" s="171">
        <v>8.18640102456295e-5</v>
      </c>
      <c r="AU18" s="171">
        <v>0</v>
      </c>
      <c r="AV18" s="171">
        <v>0.000217848880455917</v>
      </c>
      <c r="AW18" s="171">
        <v>0</v>
      </c>
      <c r="AX18" s="171">
        <v>4.87780130502104e-5</v>
      </c>
      <c r="AY18" s="171">
        <v>5.18625481393126e-5</v>
      </c>
      <c r="AZ18" s="171">
        <v>0</v>
      </c>
      <c r="BA18" s="171">
        <v>0.000665708747642257</v>
      </c>
      <c r="BB18" s="178">
        <v>0</v>
      </c>
    </row>
    <row r="19" spans="1:54">
      <c r="A19" s="86" t="s">
        <v>49</v>
      </c>
      <c r="B19" s="87" t="s">
        <v>104</v>
      </c>
      <c r="C19" s="171">
        <v>0.000329835566365103</v>
      </c>
      <c r="D19" s="171">
        <v>0.000271474312325745</v>
      </c>
      <c r="E19" s="171">
        <v>0.000590432858230564</v>
      </c>
      <c r="F19" s="171">
        <v>6.21771145286709e-5</v>
      </c>
      <c r="G19" s="171">
        <v>3.97966385719805e-5</v>
      </c>
      <c r="H19" s="171">
        <v>0.00529328277090844</v>
      </c>
      <c r="I19" s="171">
        <v>0.00493226234869137</v>
      </c>
      <c r="J19" s="171">
        <v>0.00177446808019807</v>
      </c>
      <c r="K19" s="171">
        <v>0.0246358372199166</v>
      </c>
      <c r="L19" s="171">
        <v>0.00420976418262743</v>
      </c>
      <c r="M19" s="171">
        <v>0.00140740302035544</v>
      </c>
      <c r="N19" s="171">
        <v>0.00635590150884769</v>
      </c>
      <c r="O19" s="171">
        <v>0.0147232683033486</v>
      </c>
      <c r="P19" s="171">
        <v>0.0697557040298302</v>
      </c>
      <c r="Q19" s="171">
        <v>0.0268136249055612</v>
      </c>
      <c r="R19" s="171">
        <v>0.000158186840448127</v>
      </c>
      <c r="S19" s="171">
        <v>0.000531403500749149</v>
      </c>
      <c r="T19" s="171">
        <v>0.000615681719155652</v>
      </c>
      <c r="U19" s="171">
        <v>0.00519214956394499</v>
      </c>
      <c r="V19" s="171">
        <v>0.0125313300122884</v>
      </c>
      <c r="W19" s="171">
        <v>0.00676326419587652</v>
      </c>
      <c r="X19" s="171">
        <v>0.0103202197903299</v>
      </c>
      <c r="Y19" s="171">
        <v>0.000131579702349677</v>
      </c>
      <c r="Z19" s="171">
        <v>0.00452865106515601</v>
      </c>
      <c r="AA19" s="171">
        <v>0.00432228598628374</v>
      </c>
      <c r="AB19" s="171">
        <v>0.00176167419729557</v>
      </c>
      <c r="AC19" s="171">
        <v>0.000363221885064049</v>
      </c>
      <c r="AD19" s="171">
        <v>0.00101980177325047</v>
      </c>
      <c r="AE19" s="171">
        <v>0.00318910992617547</v>
      </c>
      <c r="AF19" s="171">
        <v>0.000505167370357363</v>
      </c>
      <c r="AG19" s="171">
        <v>0.00457531847484265</v>
      </c>
      <c r="AH19" s="171">
        <v>4.88242718230466e-5</v>
      </c>
      <c r="AI19" s="171">
        <v>4.49749746832574e-5</v>
      </c>
      <c r="AJ19" s="171">
        <v>0.000426952993843689</v>
      </c>
      <c r="AK19" s="171">
        <v>0.000139422678291245</v>
      </c>
      <c r="AL19" s="171">
        <v>0.00209640642257184</v>
      </c>
      <c r="AM19" s="171">
        <v>0.000231170508552224</v>
      </c>
      <c r="AN19" s="171">
        <v>0.000570107382833952</v>
      </c>
      <c r="AO19" s="171">
        <v>0.000252674306817468</v>
      </c>
      <c r="AP19" s="171">
        <v>0.00127672023526371</v>
      </c>
      <c r="AQ19" s="171">
        <v>0.00175281921838068</v>
      </c>
      <c r="AR19" s="171">
        <v>0.00215537999559071</v>
      </c>
      <c r="AS19" s="171">
        <v>4.59363751511212e-5</v>
      </c>
      <c r="AT19" s="171">
        <v>0.00127914446462552</v>
      </c>
      <c r="AU19" s="171">
        <v>0.000802990530566136</v>
      </c>
      <c r="AV19" s="171">
        <v>0.000108980876315959</v>
      </c>
      <c r="AW19" s="171">
        <v>0.00138481736785449</v>
      </c>
      <c r="AX19" s="171">
        <v>0.00235490403621146</v>
      </c>
      <c r="AY19" s="171">
        <v>0.000614892282507885</v>
      </c>
      <c r="AZ19" s="171">
        <v>0.00111841252262763</v>
      </c>
      <c r="BA19" s="171">
        <v>0.00112347928570253</v>
      </c>
      <c r="BB19" s="178">
        <v>0</v>
      </c>
    </row>
    <row r="20" spans="1:54">
      <c r="A20" s="86" t="s">
        <v>50</v>
      </c>
      <c r="B20" s="87" t="s">
        <v>105</v>
      </c>
      <c r="C20" s="171">
        <v>0</v>
      </c>
      <c r="D20" s="171">
        <v>0</v>
      </c>
      <c r="E20" s="171">
        <v>5.09956655057974e-6</v>
      </c>
      <c r="F20" s="171">
        <v>1.56665933489575e-5</v>
      </c>
      <c r="G20" s="171">
        <v>0</v>
      </c>
      <c r="H20" s="171">
        <v>8.56533762517911e-5</v>
      </c>
      <c r="I20" s="171">
        <v>0.000136295475403794</v>
      </c>
      <c r="J20" s="171">
        <v>0.00196752116229183</v>
      </c>
      <c r="K20" s="171">
        <v>0</v>
      </c>
      <c r="L20" s="171">
        <v>8.62897304181664e-5</v>
      </c>
      <c r="M20" s="171">
        <v>4.80467535716974e-5</v>
      </c>
      <c r="N20" s="171">
        <v>6.3775100416962e-5</v>
      </c>
      <c r="O20" s="171">
        <v>0.000316316790312396</v>
      </c>
      <c r="P20" s="171">
        <v>0.000429056155204035</v>
      </c>
      <c r="Q20" s="171">
        <v>0.0274612986294598</v>
      </c>
      <c r="R20" s="171">
        <v>4.33170386309291e-6</v>
      </c>
      <c r="S20" s="171">
        <v>9.72286291510103e-5</v>
      </c>
      <c r="T20" s="171">
        <v>3.45714107587295e-6</v>
      </c>
      <c r="U20" s="171">
        <v>4.18220164427328e-5</v>
      </c>
      <c r="V20" s="171">
        <v>0.00014928908990681</v>
      </c>
      <c r="W20" s="171">
        <v>0.000106375506285995</v>
      </c>
      <c r="X20" s="171">
        <v>6.6530659879981e-5</v>
      </c>
      <c r="Y20" s="171">
        <v>6.41559342099199e-5</v>
      </c>
      <c r="Z20" s="171">
        <v>7.42597627170183e-5</v>
      </c>
      <c r="AA20" s="171">
        <v>0.000305071176419063</v>
      </c>
      <c r="AB20" s="171">
        <v>3.87122801383384e-5</v>
      </c>
      <c r="AC20" s="171">
        <v>4.50710255825318e-5</v>
      </c>
      <c r="AD20" s="171">
        <v>7.45931408547705e-5</v>
      </c>
      <c r="AE20" s="171">
        <v>8.16793805422389e-5</v>
      </c>
      <c r="AF20" s="171">
        <v>6.39932263568516e-5</v>
      </c>
      <c r="AG20" s="171">
        <v>0.000161012925542076</v>
      </c>
      <c r="AH20" s="171">
        <v>0</v>
      </c>
      <c r="AI20" s="171">
        <v>2.11076608296163e-5</v>
      </c>
      <c r="AJ20" s="171">
        <v>5.81620005252922e-5</v>
      </c>
      <c r="AK20" s="171">
        <v>2.1565894194318e-5</v>
      </c>
      <c r="AL20" s="171">
        <v>0.00335342537926674</v>
      </c>
      <c r="AM20" s="171">
        <v>7.04869696204572e-5</v>
      </c>
      <c r="AN20" s="171">
        <v>1.5466710562316e-5</v>
      </c>
      <c r="AO20" s="171">
        <v>0.000659583326743069</v>
      </c>
      <c r="AP20" s="171">
        <v>0.000189942857515172</v>
      </c>
      <c r="AQ20" s="171">
        <v>2.01717008888854e-5</v>
      </c>
      <c r="AR20" s="171">
        <v>0.000110909812011879</v>
      </c>
      <c r="AS20" s="171">
        <v>0.00105237368019526</v>
      </c>
      <c r="AT20" s="171">
        <v>0.00299200984735069</v>
      </c>
      <c r="AU20" s="171">
        <v>0.00105874597277929</v>
      </c>
      <c r="AV20" s="171">
        <v>0.000145861166715304</v>
      </c>
      <c r="AW20" s="171">
        <v>0.0065185199247082</v>
      </c>
      <c r="AX20" s="171">
        <v>0.0016855528308688</v>
      </c>
      <c r="AY20" s="171">
        <v>0.00056537395409037</v>
      </c>
      <c r="AZ20" s="171">
        <v>3.44766053708504e-5</v>
      </c>
      <c r="BA20" s="171">
        <v>0.00118102830626793</v>
      </c>
      <c r="BB20" s="178">
        <v>0</v>
      </c>
    </row>
    <row r="21" spans="1:54">
      <c r="A21" s="86" t="s">
        <v>51</v>
      </c>
      <c r="B21" s="87" t="s">
        <v>106</v>
      </c>
      <c r="C21" s="171">
        <v>0.0501984813533368</v>
      </c>
      <c r="D21" s="171">
        <v>0.0345842277010728</v>
      </c>
      <c r="E21" s="171">
        <v>0.0130601068074257</v>
      </c>
      <c r="F21" s="171">
        <v>0.0364031939427139</v>
      </c>
      <c r="G21" s="171">
        <v>0.0727182335150557</v>
      </c>
      <c r="H21" s="171">
        <v>0.00576321376366273</v>
      </c>
      <c r="I21" s="171">
        <v>0.00650265569232168</v>
      </c>
      <c r="J21" s="171">
        <v>0.00705150360434505</v>
      </c>
      <c r="K21" s="171">
        <v>0.00172567481109342</v>
      </c>
      <c r="L21" s="171">
        <v>0.00715985679318449</v>
      </c>
      <c r="M21" s="171">
        <v>0.00211539081996971</v>
      </c>
      <c r="N21" s="171">
        <v>0.00155117049152832</v>
      </c>
      <c r="O21" s="171">
        <v>0.0139616284491467</v>
      </c>
      <c r="P21" s="171">
        <v>0.0144143948452569</v>
      </c>
      <c r="Q21" s="171">
        <v>0.002770441358604</v>
      </c>
      <c r="R21" s="171">
        <v>0.225425132582423</v>
      </c>
      <c r="S21" s="171">
        <v>0.00532863515106347</v>
      </c>
      <c r="T21" s="171">
        <v>0.0094225974318336</v>
      </c>
      <c r="U21" s="171">
        <v>0.000937132831816015</v>
      </c>
      <c r="V21" s="171">
        <v>0.000788301680790323</v>
      </c>
      <c r="W21" s="171">
        <v>0.00404009479246168</v>
      </c>
      <c r="X21" s="171">
        <v>0.0166787459344015</v>
      </c>
      <c r="Y21" s="171">
        <v>0.0115522415001145</v>
      </c>
      <c r="Z21" s="171">
        <v>0.00413382417948698</v>
      </c>
      <c r="AA21" s="171">
        <v>0.0011764313221189</v>
      </c>
      <c r="AB21" s="171">
        <v>0.00179913539940454</v>
      </c>
      <c r="AC21" s="171">
        <v>0.00153361182132554</v>
      </c>
      <c r="AD21" s="171">
        <v>0.00213759253796548</v>
      </c>
      <c r="AE21" s="171">
        <v>0.00216555986811792</v>
      </c>
      <c r="AF21" s="171">
        <v>0.00147380065298748</v>
      </c>
      <c r="AG21" s="171">
        <v>0.00151479230330512</v>
      </c>
      <c r="AH21" s="171">
        <v>0.00385238901702874</v>
      </c>
      <c r="AI21" s="171">
        <v>0.000254540487652397</v>
      </c>
      <c r="AJ21" s="171">
        <v>0.0147759309333512</v>
      </c>
      <c r="AK21" s="171">
        <v>0.0114225567945149</v>
      </c>
      <c r="AL21" s="171">
        <v>0.0155891539287788</v>
      </c>
      <c r="AM21" s="171">
        <v>0.248876963307748</v>
      </c>
      <c r="AN21" s="171">
        <v>0.0448399294973107</v>
      </c>
      <c r="AO21" s="171">
        <v>0.113558783276346</v>
      </c>
      <c r="AP21" s="171">
        <v>0.0164078475276574</v>
      </c>
      <c r="AQ21" s="171">
        <v>0.00490885778472819</v>
      </c>
      <c r="AR21" s="171">
        <v>0.00252742923858555</v>
      </c>
      <c r="AS21" s="171">
        <v>0.00186511810147429</v>
      </c>
      <c r="AT21" s="171">
        <v>0.00124558616450043</v>
      </c>
      <c r="AU21" s="171">
        <v>0.00119318593867825</v>
      </c>
      <c r="AV21" s="171">
        <v>9.62441973632311e-5</v>
      </c>
      <c r="AW21" s="171">
        <v>0.00238877859028592</v>
      </c>
      <c r="AX21" s="171">
        <v>0.00482223030372417</v>
      </c>
      <c r="AY21" s="171">
        <v>0.00229607155279494</v>
      </c>
      <c r="AZ21" s="171">
        <v>0.00123042773973248</v>
      </c>
      <c r="BA21" s="171">
        <v>0.00220743095669812</v>
      </c>
      <c r="BB21" s="178">
        <v>0</v>
      </c>
    </row>
    <row r="22" spans="1:54">
      <c r="A22" s="86" t="s">
        <v>52</v>
      </c>
      <c r="B22" s="87" t="s">
        <v>107</v>
      </c>
      <c r="C22" s="171">
        <v>1.17781317257427e-5</v>
      </c>
      <c r="D22" s="171">
        <v>2.71567822120986e-5</v>
      </c>
      <c r="E22" s="171">
        <v>5.21871656280809e-6</v>
      </c>
      <c r="F22" s="171">
        <v>0</v>
      </c>
      <c r="G22" s="171">
        <v>8.56979164196046e-6</v>
      </c>
      <c r="H22" s="171">
        <v>2.13088364038073e-5</v>
      </c>
      <c r="I22" s="171">
        <v>5.00404128599253e-6</v>
      </c>
      <c r="J22" s="171">
        <v>3.01133733754718e-5</v>
      </c>
      <c r="K22" s="171">
        <v>0</v>
      </c>
      <c r="L22" s="171">
        <v>0</v>
      </c>
      <c r="M22" s="171">
        <v>0</v>
      </c>
      <c r="N22" s="171">
        <v>0</v>
      </c>
      <c r="O22" s="171">
        <v>0.000194159512324201</v>
      </c>
      <c r="P22" s="171">
        <v>3.00429544213868e-6</v>
      </c>
      <c r="Q22" s="171">
        <v>0</v>
      </c>
      <c r="R22" s="171">
        <v>0.00363930376364971</v>
      </c>
      <c r="S22" s="171">
        <v>0.000105343371416084</v>
      </c>
      <c r="T22" s="171">
        <v>9.50628448711879e-6</v>
      </c>
      <c r="U22" s="171">
        <v>2.00383381369102e-5</v>
      </c>
      <c r="V22" s="171">
        <v>0.000213402808161297</v>
      </c>
      <c r="W22" s="171">
        <v>0</v>
      </c>
      <c r="X22" s="171">
        <v>6.2316353499919e-7</v>
      </c>
      <c r="Y22" s="171">
        <v>1.76703029254431e-7</v>
      </c>
      <c r="Z22" s="171">
        <v>1.97446816300664e-5</v>
      </c>
      <c r="AA22" s="171">
        <v>0</v>
      </c>
      <c r="AB22" s="171">
        <v>4.28551777921947e-7</v>
      </c>
      <c r="AC22" s="171">
        <v>2.85141874345298e-7</v>
      </c>
      <c r="AD22" s="171">
        <v>1.26526710988257e-6</v>
      </c>
      <c r="AE22" s="171">
        <v>9.95008222612802e-7</v>
      </c>
      <c r="AF22" s="171">
        <v>2.46406393505125e-7</v>
      </c>
      <c r="AG22" s="171">
        <v>1.40164803672823e-6</v>
      </c>
      <c r="AH22" s="171">
        <v>2.4258699711211e-6</v>
      </c>
      <c r="AI22" s="171">
        <v>1.20416182497829e-6</v>
      </c>
      <c r="AJ22" s="171">
        <v>4.08099859129203e-5</v>
      </c>
      <c r="AK22" s="171">
        <v>5.40016909140594e-5</v>
      </c>
      <c r="AL22" s="171">
        <v>5.79457176294256e-5</v>
      </c>
      <c r="AM22" s="171">
        <v>0.000260480170167743</v>
      </c>
      <c r="AN22" s="171">
        <v>3.70627815807214e-5</v>
      </c>
      <c r="AO22" s="171">
        <v>5.28225126979558e-5</v>
      </c>
      <c r="AP22" s="171">
        <v>4.45036085169314e-5</v>
      </c>
      <c r="AQ22" s="171">
        <v>6.81749421882154e-5</v>
      </c>
      <c r="AR22" s="171">
        <v>1.02997860944827e-5</v>
      </c>
      <c r="AS22" s="171">
        <v>4.68205486001993e-5</v>
      </c>
      <c r="AT22" s="171">
        <v>2.9319030751551e-5</v>
      </c>
      <c r="AU22" s="171">
        <v>1.60498455087317e-5</v>
      </c>
      <c r="AV22" s="171">
        <v>2.23809882445816e-6</v>
      </c>
      <c r="AW22" s="171">
        <v>5.7294937005387e-5</v>
      </c>
      <c r="AX22" s="171">
        <v>9.21529428960797e-5</v>
      </c>
      <c r="AY22" s="171">
        <v>3.79837292770195e-5</v>
      </c>
      <c r="AZ22" s="171">
        <v>2.41985076985898e-5</v>
      </c>
      <c r="BA22" s="171">
        <v>2.90739098157505e-5</v>
      </c>
      <c r="BB22" s="178">
        <v>0</v>
      </c>
    </row>
    <row r="23" spans="1:54">
      <c r="A23" s="86" t="s">
        <v>53</v>
      </c>
      <c r="B23" s="87" t="s">
        <v>108</v>
      </c>
      <c r="C23" s="171">
        <v>0.107711637241619</v>
      </c>
      <c r="D23" s="171">
        <v>0.0565873031933766</v>
      </c>
      <c r="E23" s="171">
        <v>0.0169588825614528</v>
      </c>
      <c r="F23" s="171">
        <v>5.85899483699236e-6</v>
      </c>
      <c r="G23" s="171">
        <v>0.000256629659122133</v>
      </c>
      <c r="H23" s="171">
        <v>0.00118248012426873</v>
      </c>
      <c r="I23" s="171">
        <v>0.000998468079516387</v>
      </c>
      <c r="J23" s="171">
        <v>0.000504040159568918</v>
      </c>
      <c r="K23" s="171">
        <v>0.00113260725202078</v>
      </c>
      <c r="L23" s="171">
        <v>0.062424854240787</v>
      </c>
      <c r="M23" s="171">
        <v>0.00130373178897953</v>
      </c>
      <c r="N23" s="171">
        <v>0.032298435135777</v>
      </c>
      <c r="O23" s="171">
        <v>0.0218698799833494</v>
      </c>
      <c r="P23" s="171">
        <v>0.0185211225304592</v>
      </c>
      <c r="Q23" s="171">
        <v>0.0014181851188188</v>
      </c>
      <c r="R23" s="171">
        <v>4.18764289383551e-6</v>
      </c>
      <c r="S23" s="171">
        <v>0.0167951351947628</v>
      </c>
      <c r="T23" s="171">
        <v>0.212309000810227</v>
      </c>
      <c r="U23" s="171">
        <v>0.142123084499347</v>
      </c>
      <c r="V23" s="171">
        <v>0.0418285346120689</v>
      </c>
      <c r="W23" s="171">
        <v>0.161812609864403</v>
      </c>
      <c r="X23" s="171">
        <v>0.0188160410119883</v>
      </c>
      <c r="Y23" s="171">
        <v>0.00525136017285637</v>
      </c>
      <c r="Z23" s="171">
        <v>0.00986871369810738</v>
      </c>
      <c r="AA23" s="171">
        <v>0.00401470314129863</v>
      </c>
      <c r="AB23" s="171">
        <v>0.0227493334505727</v>
      </c>
      <c r="AC23" s="171">
        <v>0.00101140371461464</v>
      </c>
      <c r="AD23" s="171">
        <v>0.000461292445160182</v>
      </c>
      <c r="AE23" s="171">
        <v>0.0117895013644409</v>
      </c>
      <c r="AF23" s="171">
        <v>0.00494658442225672</v>
      </c>
      <c r="AG23" s="171">
        <v>0.0182582252440895</v>
      </c>
      <c r="AH23" s="171">
        <v>0.000253039273780552</v>
      </c>
      <c r="AI23" s="171">
        <v>4.1133424156411e-5</v>
      </c>
      <c r="AJ23" s="171">
        <v>0.00250614349330791</v>
      </c>
      <c r="AK23" s="171">
        <v>3.36699077311561e-5</v>
      </c>
      <c r="AL23" s="171">
        <v>0.00013522199449894</v>
      </c>
      <c r="AM23" s="171">
        <v>4.06692070538234e-5</v>
      </c>
      <c r="AN23" s="171">
        <v>2.01460299430522e-5</v>
      </c>
      <c r="AO23" s="171">
        <v>3.57927358797394e-5</v>
      </c>
      <c r="AP23" s="171">
        <v>5.2417334228599e-5</v>
      </c>
      <c r="AQ23" s="171">
        <v>0.000109612091684294</v>
      </c>
      <c r="AR23" s="171">
        <v>8.7771784225345e-5</v>
      </c>
      <c r="AS23" s="171">
        <v>3.65724364257676e-5</v>
      </c>
      <c r="AT23" s="171">
        <v>2.26843974717561e-5</v>
      </c>
      <c r="AU23" s="171">
        <v>1.53447518393316e-5</v>
      </c>
      <c r="AV23" s="171">
        <v>6.3207673260996e-6</v>
      </c>
      <c r="AW23" s="171">
        <v>0.000116174806162666</v>
      </c>
      <c r="AX23" s="171">
        <v>2.52915385145873e-5</v>
      </c>
      <c r="AY23" s="171">
        <v>9.11207063670313e-5</v>
      </c>
      <c r="AZ23" s="171">
        <v>0.000399031637348797</v>
      </c>
      <c r="BA23" s="171">
        <v>0.000203610973442948</v>
      </c>
      <c r="BB23" s="178">
        <v>0</v>
      </c>
    </row>
    <row r="24" spans="1:54">
      <c r="A24" s="86" t="s">
        <v>54</v>
      </c>
      <c r="B24" s="87" t="s">
        <v>109</v>
      </c>
      <c r="C24" s="171">
        <v>0.0065253041955714</v>
      </c>
      <c r="D24" s="171">
        <v>0.00174844327724278</v>
      </c>
      <c r="E24" s="171">
        <v>0.000374658863337518</v>
      </c>
      <c r="F24" s="171">
        <v>4.96644496447435e-5</v>
      </c>
      <c r="G24" s="171">
        <v>0.0408374897246376</v>
      </c>
      <c r="H24" s="171">
        <v>0.0018187310011742</v>
      </c>
      <c r="I24" s="171">
        <v>0.00567125951824798</v>
      </c>
      <c r="J24" s="171">
        <v>0.00118119254910101</v>
      </c>
      <c r="K24" s="171">
        <v>0.000129381413688591</v>
      </c>
      <c r="L24" s="171">
        <v>0.00170797382439508</v>
      </c>
      <c r="M24" s="171">
        <v>0.000282284283406579</v>
      </c>
      <c r="N24" s="171">
        <v>0.00191873420396763</v>
      </c>
      <c r="O24" s="171">
        <v>0.0142213855245539</v>
      </c>
      <c r="P24" s="171">
        <v>0.00567475070800737</v>
      </c>
      <c r="Q24" s="171">
        <v>0.0224510205271895</v>
      </c>
      <c r="R24" s="171">
        <v>0.000434214715570895</v>
      </c>
      <c r="S24" s="171">
        <v>0.00177737606943022</v>
      </c>
      <c r="T24" s="171">
        <v>0.00378414758547732</v>
      </c>
      <c r="U24" s="171">
        <v>0.0328758160538915</v>
      </c>
      <c r="V24" s="171">
        <v>0.0140765623212876</v>
      </c>
      <c r="W24" s="171">
        <v>0.0112775159282044</v>
      </c>
      <c r="X24" s="171">
        <v>0.00713854224259338</v>
      </c>
      <c r="Y24" s="171">
        <v>0.00193656408776572</v>
      </c>
      <c r="Z24" s="171">
        <v>0.00346406394449276</v>
      </c>
      <c r="AA24" s="171">
        <v>0.00047587457281192</v>
      </c>
      <c r="AB24" s="171">
        <v>0.000824431198374541</v>
      </c>
      <c r="AC24" s="171">
        <v>0.000478282178133127</v>
      </c>
      <c r="AD24" s="171">
        <v>0.00164900406145965</v>
      </c>
      <c r="AE24" s="171">
        <v>0.00108668541474886</v>
      </c>
      <c r="AF24" s="171">
        <v>0.000993798957082551</v>
      </c>
      <c r="AG24" s="171">
        <v>0.0045291337961074</v>
      </c>
      <c r="AH24" s="171">
        <v>0.00300476759292974</v>
      </c>
      <c r="AI24" s="171">
        <v>0.000161352211880668</v>
      </c>
      <c r="AJ24" s="171">
        <v>0.00239171861874545</v>
      </c>
      <c r="AK24" s="171">
        <v>0.0113645951131463</v>
      </c>
      <c r="AL24" s="171">
        <v>0.00135964608626767</v>
      </c>
      <c r="AM24" s="171">
        <v>0.000577075851856037</v>
      </c>
      <c r="AN24" s="171">
        <v>5.74500873582834e-5</v>
      </c>
      <c r="AO24" s="171">
        <v>1.27494160088591e-5</v>
      </c>
      <c r="AP24" s="171">
        <v>0.00059607601615879</v>
      </c>
      <c r="AQ24" s="171">
        <v>0.000597373871369818</v>
      </c>
      <c r="AR24" s="171">
        <v>7.09993777666921e-5</v>
      </c>
      <c r="AS24" s="171">
        <v>8.8342797267168e-5</v>
      </c>
      <c r="AT24" s="171">
        <v>0.000284813747715285</v>
      </c>
      <c r="AU24" s="171">
        <v>3.96996714215634e-5</v>
      </c>
      <c r="AV24" s="171">
        <v>0.00060002195138447</v>
      </c>
      <c r="AW24" s="171">
        <v>0.000203258905592431</v>
      </c>
      <c r="AX24" s="171">
        <v>0.00182983592986347</v>
      </c>
      <c r="AY24" s="171">
        <v>0.000615846556566845</v>
      </c>
      <c r="AZ24" s="171">
        <v>0.000523476280255155</v>
      </c>
      <c r="BA24" s="171">
        <v>0.00167739130870746</v>
      </c>
      <c r="BB24" s="178">
        <v>0</v>
      </c>
    </row>
    <row r="25" spans="1:54">
      <c r="A25" s="86" t="s">
        <v>55</v>
      </c>
      <c r="B25" s="87" t="s">
        <v>110</v>
      </c>
      <c r="C25" s="171">
        <v>3.06460579241806e-5</v>
      </c>
      <c r="D25" s="171">
        <v>0.000314179537116243</v>
      </c>
      <c r="E25" s="171">
        <v>1.87656811106315e-5</v>
      </c>
      <c r="F25" s="171">
        <v>0</v>
      </c>
      <c r="G25" s="171">
        <v>0</v>
      </c>
      <c r="H25" s="171">
        <v>0</v>
      </c>
      <c r="I25" s="171">
        <v>2.32413307794339e-5</v>
      </c>
      <c r="J25" s="171">
        <v>0</v>
      </c>
      <c r="K25" s="171">
        <v>0</v>
      </c>
      <c r="L25" s="171">
        <v>0</v>
      </c>
      <c r="M25" s="171">
        <v>0</v>
      </c>
      <c r="N25" s="171">
        <v>0</v>
      </c>
      <c r="O25" s="171">
        <v>0</v>
      </c>
      <c r="P25" s="171">
        <v>0</v>
      </c>
      <c r="Q25" s="171">
        <v>0</v>
      </c>
      <c r="R25" s="171">
        <v>0</v>
      </c>
      <c r="S25" s="171">
        <v>0</v>
      </c>
      <c r="T25" s="171">
        <v>0</v>
      </c>
      <c r="U25" s="171">
        <v>1.82601817342108e-5</v>
      </c>
      <c r="V25" s="171">
        <v>0.00262894606560223</v>
      </c>
      <c r="W25" s="171">
        <v>0</v>
      </c>
      <c r="X25" s="171">
        <v>0</v>
      </c>
      <c r="Y25" s="171">
        <v>0</v>
      </c>
      <c r="Z25" s="171">
        <v>0</v>
      </c>
      <c r="AA25" s="171">
        <v>0</v>
      </c>
      <c r="AB25" s="171">
        <v>0</v>
      </c>
      <c r="AC25" s="171">
        <v>0</v>
      </c>
      <c r="AD25" s="171">
        <v>0</v>
      </c>
      <c r="AE25" s="171">
        <v>0</v>
      </c>
      <c r="AF25" s="171">
        <v>0</v>
      </c>
      <c r="AG25" s="171">
        <v>0</v>
      </c>
      <c r="AH25" s="171">
        <v>0</v>
      </c>
      <c r="AI25" s="171">
        <v>0</v>
      </c>
      <c r="AJ25" s="171">
        <v>0</v>
      </c>
      <c r="AK25" s="171">
        <v>0</v>
      </c>
      <c r="AL25" s="171">
        <v>2.55491769128345e-6</v>
      </c>
      <c r="AM25" s="171">
        <v>0</v>
      </c>
      <c r="AN25" s="171">
        <v>0</v>
      </c>
      <c r="AO25" s="171">
        <v>0</v>
      </c>
      <c r="AP25" s="171">
        <v>0</v>
      </c>
      <c r="AQ25" s="171">
        <v>0</v>
      </c>
      <c r="AR25" s="171">
        <v>0</v>
      </c>
      <c r="AS25" s="171">
        <v>0</v>
      </c>
      <c r="AT25" s="171">
        <v>0</v>
      </c>
      <c r="AU25" s="171">
        <v>0</v>
      </c>
      <c r="AV25" s="171">
        <v>0</v>
      </c>
      <c r="AW25" s="171">
        <v>2.19675931605724e-6</v>
      </c>
      <c r="AX25" s="171">
        <v>0</v>
      </c>
      <c r="AY25" s="171">
        <v>9.51681472542656e-5</v>
      </c>
      <c r="AZ25" s="171">
        <v>0.000869270339743261</v>
      </c>
      <c r="BA25" s="171">
        <v>9.45525045564092e-5</v>
      </c>
      <c r="BB25" s="178">
        <v>0</v>
      </c>
    </row>
    <row r="26" spans="1:54">
      <c r="A26" s="86" t="s">
        <v>56</v>
      </c>
      <c r="B26" s="87" t="s">
        <v>111</v>
      </c>
      <c r="C26" s="171">
        <v>0.000389635956545628</v>
      </c>
      <c r="D26" s="171">
        <v>0.000520614015623037</v>
      </c>
      <c r="E26" s="171">
        <v>0.000771275172115874</v>
      </c>
      <c r="F26" s="171">
        <v>1.79319938559013e-6</v>
      </c>
      <c r="G26" s="171">
        <v>0.00403453302086597</v>
      </c>
      <c r="H26" s="171">
        <v>0.00713582870402888</v>
      </c>
      <c r="I26" s="171">
        <v>0.0208689772919222</v>
      </c>
      <c r="J26" s="171">
        <v>0.0350003420909158</v>
      </c>
      <c r="K26" s="171">
        <v>1.11683965101551e-5</v>
      </c>
      <c r="L26" s="171">
        <v>0.00107593339663146</v>
      </c>
      <c r="M26" s="171">
        <v>0.000549014726877283</v>
      </c>
      <c r="N26" s="171">
        <v>0.0112563573019437</v>
      </c>
      <c r="O26" s="171">
        <v>0.00531923284048079</v>
      </c>
      <c r="P26" s="171">
        <v>0.00300635547748557</v>
      </c>
      <c r="Q26" s="171">
        <v>0.0259711958191226</v>
      </c>
      <c r="R26" s="171">
        <v>0.000150236487496466</v>
      </c>
      <c r="S26" s="171">
        <v>0.000551608841288836</v>
      </c>
      <c r="T26" s="171">
        <v>0.00709743873015448</v>
      </c>
      <c r="U26" s="171">
        <v>0.0110697211505647</v>
      </c>
      <c r="V26" s="171">
        <v>0.0093307089061837</v>
      </c>
      <c r="W26" s="171">
        <v>0.0742274143057794</v>
      </c>
      <c r="X26" s="171">
        <v>0.0156346974044884</v>
      </c>
      <c r="Y26" s="171">
        <v>0.00288333602513409</v>
      </c>
      <c r="Z26" s="171">
        <v>0.00395873164446992</v>
      </c>
      <c r="AA26" s="171">
        <v>0.00465479663094717</v>
      </c>
      <c r="AB26" s="171">
        <v>0.0106308344570249</v>
      </c>
      <c r="AC26" s="171">
        <v>0.0112295589130368</v>
      </c>
      <c r="AD26" s="171">
        <v>0.044014443124574</v>
      </c>
      <c r="AE26" s="171">
        <v>0.0250100233092473</v>
      </c>
      <c r="AF26" s="171">
        <v>0.00810161600432104</v>
      </c>
      <c r="AG26" s="171">
        <v>0.0188374731321152</v>
      </c>
      <c r="AH26" s="171">
        <v>0.00719391594360592</v>
      </c>
      <c r="AI26" s="171">
        <v>0.000284292981886183</v>
      </c>
      <c r="AJ26" s="171">
        <v>0.00378269741390887</v>
      </c>
      <c r="AK26" s="171">
        <v>0.00974666064855139</v>
      </c>
      <c r="AL26" s="171">
        <v>0.00486234656492522</v>
      </c>
      <c r="AM26" s="171">
        <v>0.0183973512901558</v>
      </c>
      <c r="AN26" s="171">
        <v>4.6782807010369e-6</v>
      </c>
      <c r="AO26" s="171">
        <v>0.0307971823733639</v>
      </c>
      <c r="AP26" s="171">
        <v>0.000954623676060309</v>
      </c>
      <c r="AQ26" s="171">
        <v>0.000167347831407508</v>
      </c>
      <c r="AR26" s="171">
        <v>0.00127232550662286</v>
      </c>
      <c r="AS26" s="171">
        <v>9.06122898848974e-6</v>
      </c>
      <c r="AT26" s="171">
        <v>8.18016363391719e-6</v>
      </c>
      <c r="AU26" s="171">
        <v>2.77629868214777e-5</v>
      </c>
      <c r="AV26" s="171">
        <v>5.8294397694192e-5</v>
      </c>
      <c r="AW26" s="171">
        <v>0.000298562992591279</v>
      </c>
      <c r="AX26" s="171">
        <v>0.00133971456231252</v>
      </c>
      <c r="AY26" s="171">
        <v>0.00038541233474848</v>
      </c>
      <c r="AZ26" s="171">
        <v>0.000578365616088926</v>
      </c>
      <c r="BA26" s="171">
        <v>0.000320652957206413</v>
      </c>
      <c r="BB26" s="178">
        <v>0</v>
      </c>
    </row>
    <row r="27" spans="1:54">
      <c r="A27" s="86" t="s">
        <v>57</v>
      </c>
      <c r="B27" s="87" t="s">
        <v>112</v>
      </c>
      <c r="C27" s="171">
        <v>0.00252410871850367</v>
      </c>
      <c r="D27" s="171">
        <v>0.0126400044713069</v>
      </c>
      <c r="E27" s="171">
        <v>0.00166049156828776</v>
      </c>
      <c r="F27" s="171">
        <v>1.22098980756124e-6</v>
      </c>
      <c r="G27" s="171">
        <v>0.000895826349759099</v>
      </c>
      <c r="H27" s="171">
        <v>8.58620697237527e-6</v>
      </c>
      <c r="I27" s="171">
        <v>0.00193660918787944</v>
      </c>
      <c r="J27" s="171">
        <v>0.02097035391612</v>
      </c>
      <c r="K27" s="171">
        <v>6.11141481926294e-6</v>
      </c>
      <c r="L27" s="171">
        <v>9.09042466651947e-6</v>
      </c>
      <c r="M27" s="171">
        <v>7.93863605157137e-6</v>
      </c>
      <c r="N27" s="171">
        <v>6.28985171558047e-6</v>
      </c>
      <c r="O27" s="171">
        <v>5.84790175931442e-6</v>
      </c>
      <c r="P27" s="171">
        <v>0.000864939525963952</v>
      </c>
      <c r="Q27" s="171">
        <v>7.72200193215067e-6</v>
      </c>
      <c r="R27" s="171">
        <v>6.53982343544737e-7</v>
      </c>
      <c r="S27" s="171">
        <v>3.49176164329204e-6</v>
      </c>
      <c r="T27" s="171">
        <v>0.00208353794694288</v>
      </c>
      <c r="U27" s="171">
        <v>0.00322574472942618</v>
      </c>
      <c r="V27" s="171">
        <v>0.000921626434766024</v>
      </c>
      <c r="W27" s="171">
        <v>0.00350072207444182</v>
      </c>
      <c r="X27" s="171">
        <v>0.0626199756427177</v>
      </c>
      <c r="Y27" s="171">
        <v>0.00145082035170556</v>
      </c>
      <c r="Z27" s="171">
        <v>0.000742472066278711</v>
      </c>
      <c r="AA27" s="171">
        <v>2.19139563151592e-5</v>
      </c>
      <c r="AB27" s="171">
        <v>0.00205693148971752</v>
      </c>
      <c r="AC27" s="171">
        <v>0.000846156454411143</v>
      </c>
      <c r="AD27" s="171">
        <v>0.00783826132040116</v>
      </c>
      <c r="AE27" s="171">
        <v>0.000660400700854611</v>
      </c>
      <c r="AF27" s="171">
        <v>0.000901240285495074</v>
      </c>
      <c r="AG27" s="171">
        <v>0.00472820115143404</v>
      </c>
      <c r="AH27" s="171">
        <v>0.000888012036277254</v>
      </c>
      <c r="AI27" s="171">
        <v>0.0040617119308531</v>
      </c>
      <c r="AJ27" s="171">
        <v>0.0150706971172565</v>
      </c>
      <c r="AK27" s="171">
        <v>0.065209816497875</v>
      </c>
      <c r="AL27" s="171">
        <v>7.83137998578542e-5</v>
      </c>
      <c r="AM27" s="171">
        <v>6.45506220525583e-6</v>
      </c>
      <c r="AN27" s="171">
        <v>3.79008524112334e-6</v>
      </c>
      <c r="AO27" s="171">
        <v>5.83239726982321e-6</v>
      </c>
      <c r="AP27" s="171">
        <v>0.000249010772024247</v>
      </c>
      <c r="AQ27" s="171">
        <v>0.00312144436708353</v>
      </c>
      <c r="AR27" s="171">
        <v>0.00197035233785821</v>
      </c>
      <c r="AS27" s="171">
        <v>6.04183043247895e-6</v>
      </c>
      <c r="AT27" s="171">
        <v>3.88491028411142e-6</v>
      </c>
      <c r="AU27" s="171">
        <v>2.7691746116262e-6</v>
      </c>
      <c r="AV27" s="171">
        <v>0.00173332755282348</v>
      </c>
      <c r="AW27" s="171">
        <v>1.25043090996689e-5</v>
      </c>
      <c r="AX27" s="171">
        <v>4.27234967272411e-5</v>
      </c>
      <c r="AY27" s="171">
        <v>0.000351150134234119</v>
      </c>
      <c r="AZ27" s="171">
        <v>0.000151479026266517</v>
      </c>
      <c r="BA27" s="171">
        <v>0.00176408509415648</v>
      </c>
      <c r="BB27" s="178">
        <v>0</v>
      </c>
    </row>
    <row r="28" spans="1:54">
      <c r="A28" s="86" t="s">
        <v>58</v>
      </c>
      <c r="B28" s="87" t="s">
        <v>113</v>
      </c>
      <c r="C28" s="171">
        <v>0.000252952347487766</v>
      </c>
      <c r="D28" s="171">
        <v>0.000712449496540172</v>
      </c>
      <c r="E28" s="171">
        <v>0.000298338831747697</v>
      </c>
      <c r="F28" s="171">
        <v>0.000332450473944437</v>
      </c>
      <c r="G28" s="171">
        <v>0.00130205636540989</v>
      </c>
      <c r="H28" s="171">
        <v>0.000563175067188205</v>
      </c>
      <c r="I28" s="171">
        <v>0.000156247062389115</v>
      </c>
      <c r="J28" s="171">
        <v>1.77026916174073e-6</v>
      </c>
      <c r="K28" s="171">
        <v>1.79431097775082e-6</v>
      </c>
      <c r="L28" s="171">
        <v>2.67671962181893e-5</v>
      </c>
      <c r="M28" s="171">
        <v>2.19114540759906e-6</v>
      </c>
      <c r="N28" s="171">
        <v>1.8302922567222e-6</v>
      </c>
      <c r="O28" s="171">
        <v>1.65271156479993e-6</v>
      </c>
      <c r="P28" s="171">
        <v>0.000765712119726964</v>
      </c>
      <c r="Q28" s="171">
        <v>0.00159958505594201</v>
      </c>
      <c r="R28" s="171">
        <v>1.71298604570183e-7</v>
      </c>
      <c r="S28" s="171">
        <v>7.24396246824197e-7</v>
      </c>
      <c r="T28" s="171">
        <v>2.10225818536262e-5</v>
      </c>
      <c r="U28" s="171">
        <v>0.000342308666807845</v>
      </c>
      <c r="V28" s="171">
        <v>5.63978972816283e-5</v>
      </c>
      <c r="W28" s="171">
        <v>0.00595604948540765</v>
      </c>
      <c r="X28" s="171">
        <v>0.00475003072955973</v>
      </c>
      <c r="Y28" s="171">
        <v>0.0420717664970418</v>
      </c>
      <c r="Z28" s="171">
        <v>0.0680426606139809</v>
      </c>
      <c r="AA28" s="171">
        <v>0.00073555340107166</v>
      </c>
      <c r="AB28" s="171">
        <v>0.0432840317254381</v>
      </c>
      <c r="AC28" s="171">
        <v>0.0480425320346375</v>
      </c>
      <c r="AD28" s="171">
        <v>0.0143013820849074</v>
      </c>
      <c r="AE28" s="171">
        <v>0.0666054164191608</v>
      </c>
      <c r="AF28" s="171">
        <v>0.00910304535299254</v>
      </c>
      <c r="AG28" s="171">
        <v>0.0112870154449815</v>
      </c>
      <c r="AH28" s="171">
        <v>0.0175605016459138</v>
      </c>
      <c r="AI28" s="171">
        <v>0.000141892868779367</v>
      </c>
      <c r="AJ28" s="171">
        <v>0.000772941077768706</v>
      </c>
      <c r="AK28" s="171">
        <v>0.00821611142172155</v>
      </c>
      <c r="AL28" s="171">
        <v>0.00159205204795747</v>
      </c>
      <c r="AM28" s="171">
        <v>3.34176548789553e-6</v>
      </c>
      <c r="AN28" s="171">
        <v>2.67187608977798e-7</v>
      </c>
      <c r="AO28" s="171">
        <v>1.1306582181671e-6</v>
      </c>
      <c r="AP28" s="171">
        <v>3.26304532037241e-5</v>
      </c>
      <c r="AQ28" s="171">
        <v>4.5867526969859e-7</v>
      </c>
      <c r="AR28" s="171">
        <v>1.60568570619387e-6</v>
      </c>
      <c r="AS28" s="171">
        <v>1.05543595732396e-6</v>
      </c>
      <c r="AT28" s="171">
        <v>8.6830498296577e-6</v>
      </c>
      <c r="AU28" s="171">
        <v>1.1576884834229e-7</v>
      </c>
      <c r="AV28" s="171">
        <v>3.60873849788796e-6</v>
      </c>
      <c r="AW28" s="171">
        <v>2.03500806032342e-5</v>
      </c>
      <c r="AX28" s="171">
        <v>0.000292702404954002</v>
      </c>
      <c r="AY28" s="171">
        <v>5.74570058770902e-5</v>
      </c>
      <c r="AZ28" s="171">
        <v>7.58685829937645e-7</v>
      </c>
      <c r="BA28" s="171">
        <v>7.03943089341219e-7</v>
      </c>
      <c r="BB28" s="178">
        <v>0</v>
      </c>
    </row>
    <row r="29" spans="1:54">
      <c r="A29" s="86" t="s">
        <v>59</v>
      </c>
      <c r="B29" s="87" t="s">
        <v>114</v>
      </c>
      <c r="C29" s="171">
        <v>0.00143798845885535</v>
      </c>
      <c r="D29" s="171">
        <v>0.00375703525646158</v>
      </c>
      <c r="E29" s="171">
        <v>0.00225948209715005</v>
      </c>
      <c r="F29" s="171">
        <v>0.000303212882478713</v>
      </c>
      <c r="G29" s="171">
        <v>0.00363108161602762</v>
      </c>
      <c r="H29" s="171">
        <v>0.0134180648947137</v>
      </c>
      <c r="I29" s="171">
        <v>0.00995067709453389</v>
      </c>
      <c r="J29" s="171">
        <v>0.095676209058183</v>
      </c>
      <c r="K29" s="171">
        <v>0.00106749523194158</v>
      </c>
      <c r="L29" s="171">
        <v>0.00137500783431227</v>
      </c>
      <c r="M29" s="171">
        <v>0.000987589858880685</v>
      </c>
      <c r="N29" s="171">
        <v>0.00145787499252923</v>
      </c>
      <c r="O29" s="171">
        <v>0.0147959636678804</v>
      </c>
      <c r="P29" s="171">
        <v>0.00111292482789956</v>
      </c>
      <c r="Q29" s="171">
        <v>0.00110971304995442</v>
      </c>
      <c r="R29" s="171">
        <v>0.00108441700659933</v>
      </c>
      <c r="S29" s="171">
        <v>0.00166174748196178</v>
      </c>
      <c r="T29" s="171">
        <v>0.00561639689442926</v>
      </c>
      <c r="U29" s="171">
        <v>0.0255546053852001</v>
      </c>
      <c r="V29" s="171">
        <v>0.0060582502030032</v>
      </c>
      <c r="W29" s="171">
        <v>0.00181609867794491</v>
      </c>
      <c r="X29" s="171">
        <v>0.00270833319358546</v>
      </c>
      <c r="Y29" s="171">
        <v>0.0257442981855762</v>
      </c>
      <c r="Z29" s="171">
        <v>0.0784908689250008</v>
      </c>
      <c r="AA29" s="171">
        <v>0.0149507171552829</v>
      </c>
      <c r="AB29" s="171">
        <v>0.0348069107407275</v>
      </c>
      <c r="AC29" s="171">
        <v>0.0434260341816914</v>
      </c>
      <c r="AD29" s="171">
        <v>0.027689133649729</v>
      </c>
      <c r="AE29" s="171">
        <v>0.027300224248508</v>
      </c>
      <c r="AF29" s="171">
        <v>0.0359953938793377</v>
      </c>
      <c r="AG29" s="171">
        <v>0.0208529088639222</v>
      </c>
      <c r="AH29" s="171">
        <v>0.0282907545319405</v>
      </c>
      <c r="AI29" s="171">
        <v>0.00548142736174054</v>
      </c>
      <c r="AJ29" s="171">
        <v>0.011887645621003</v>
      </c>
      <c r="AK29" s="171">
        <v>0.0321578887091968</v>
      </c>
      <c r="AL29" s="171">
        <v>0.000944084504249143</v>
      </c>
      <c r="AM29" s="171">
        <v>0.000125265452692602</v>
      </c>
      <c r="AN29" s="171">
        <v>3.20505097381731e-5</v>
      </c>
      <c r="AO29" s="171">
        <v>5.51272561063584e-6</v>
      </c>
      <c r="AP29" s="171">
        <v>9.65068939697377e-5</v>
      </c>
      <c r="AQ29" s="171">
        <v>0.00165793044586522</v>
      </c>
      <c r="AR29" s="171">
        <v>0.00436757269600183</v>
      </c>
      <c r="AS29" s="171">
        <v>7.94916199776013e-5</v>
      </c>
      <c r="AT29" s="171">
        <v>2.46761494675599e-5</v>
      </c>
      <c r="AU29" s="171">
        <v>2.16407242285501e-6</v>
      </c>
      <c r="AV29" s="171">
        <v>0.0003192821969948</v>
      </c>
      <c r="AW29" s="171">
        <v>6.76921374103877e-5</v>
      </c>
      <c r="AX29" s="171">
        <v>0.000662359490143876</v>
      </c>
      <c r="AY29" s="171">
        <v>0.000886221307397627</v>
      </c>
      <c r="AZ29" s="171">
        <v>6.00321061535543e-6</v>
      </c>
      <c r="BA29" s="171">
        <v>0.000466226912206733</v>
      </c>
      <c r="BB29" s="178">
        <v>0</v>
      </c>
    </row>
    <row r="30" spans="1:54">
      <c r="A30" s="86" t="s">
        <v>60</v>
      </c>
      <c r="B30" s="87" t="s">
        <v>115</v>
      </c>
      <c r="C30" s="171">
        <v>1.30220821018584e-9</v>
      </c>
      <c r="D30" s="171">
        <v>0</v>
      </c>
      <c r="E30" s="171">
        <v>0</v>
      </c>
      <c r="F30" s="171">
        <v>6.13965682035663e-7</v>
      </c>
      <c r="G30" s="171">
        <v>7.26922346471792e-7</v>
      </c>
      <c r="H30" s="171">
        <v>4.43300460289789e-5</v>
      </c>
      <c r="I30" s="171">
        <v>1.92469604381788e-6</v>
      </c>
      <c r="J30" s="171">
        <v>1.11044715722845e-6</v>
      </c>
      <c r="K30" s="171">
        <v>1.851637051839e-6</v>
      </c>
      <c r="L30" s="171">
        <v>5.17238602833305e-6</v>
      </c>
      <c r="M30" s="171">
        <v>3.86167188712749e-6</v>
      </c>
      <c r="N30" s="171">
        <v>2.07683339550621e-6</v>
      </c>
      <c r="O30" s="171">
        <v>1.2545284153282e-6</v>
      </c>
      <c r="P30" s="171">
        <v>1.12840162045798e-6</v>
      </c>
      <c r="Q30" s="171">
        <v>0.0198946123855034</v>
      </c>
      <c r="R30" s="171">
        <v>4.1415529488637e-7</v>
      </c>
      <c r="S30" s="171">
        <v>4.19512552860126e-6</v>
      </c>
      <c r="T30" s="171">
        <v>1.41330910698121e-6</v>
      </c>
      <c r="U30" s="171">
        <v>2.05600660937458e-6</v>
      </c>
      <c r="V30" s="171">
        <v>7.77398933589717e-6</v>
      </c>
      <c r="W30" s="171">
        <v>3.16366154226874e-6</v>
      </c>
      <c r="X30" s="171">
        <v>2.49304659884141e-6</v>
      </c>
      <c r="Y30" s="171">
        <v>2.18852529080767e-6</v>
      </c>
      <c r="Z30" s="171">
        <v>2.18644005182229e-6</v>
      </c>
      <c r="AA30" s="171">
        <v>0.126927874352174</v>
      </c>
      <c r="AB30" s="171">
        <v>0.00436269066272455</v>
      </c>
      <c r="AC30" s="171">
        <v>0.00233619035583729</v>
      </c>
      <c r="AD30" s="171">
        <v>0.000581222804997959</v>
      </c>
      <c r="AE30" s="171">
        <v>0.003739513755989</v>
      </c>
      <c r="AF30" s="171">
        <v>8.11208564127002e-5</v>
      </c>
      <c r="AG30" s="171">
        <v>0.000736670247295887</v>
      </c>
      <c r="AH30" s="171">
        <v>0.00581565338148784</v>
      </c>
      <c r="AI30" s="171">
        <v>0.000420957065347905</v>
      </c>
      <c r="AJ30" s="171">
        <v>4.37678654045437e-5</v>
      </c>
      <c r="AK30" s="171">
        <v>0.000256240748732849</v>
      </c>
      <c r="AL30" s="171">
        <v>0.000163442848399359</v>
      </c>
      <c r="AM30" s="171">
        <v>5.85208657006511e-6</v>
      </c>
      <c r="AN30" s="171">
        <v>8.30869520982717e-6</v>
      </c>
      <c r="AO30" s="171">
        <v>7.83459032213695e-6</v>
      </c>
      <c r="AP30" s="171">
        <v>0.00392530731019087</v>
      </c>
      <c r="AQ30" s="171">
        <v>6.54299045101535e-5</v>
      </c>
      <c r="AR30" s="171">
        <v>3.42410286424041e-5</v>
      </c>
      <c r="AS30" s="171">
        <v>2.30966718454003e-5</v>
      </c>
      <c r="AT30" s="171">
        <v>0.00395579900511094</v>
      </c>
      <c r="AU30" s="171">
        <v>0.000134086782396834</v>
      </c>
      <c r="AV30" s="171">
        <v>3.37606580341083e-6</v>
      </c>
      <c r="AW30" s="171">
        <v>0.00088933933273056</v>
      </c>
      <c r="AX30" s="171">
        <v>0.00122486849736152</v>
      </c>
      <c r="AY30" s="171">
        <v>0.000397530816573138</v>
      </c>
      <c r="AZ30" s="171">
        <v>0.000129618978631718</v>
      </c>
      <c r="BA30" s="171">
        <v>0.00240977439148414</v>
      </c>
      <c r="BB30" s="178">
        <v>0</v>
      </c>
    </row>
    <row r="31" spans="1:54">
      <c r="A31" s="86" t="s">
        <v>61</v>
      </c>
      <c r="B31" s="87" t="s">
        <v>116</v>
      </c>
      <c r="C31" s="171">
        <v>4.26365249487121e-5</v>
      </c>
      <c r="D31" s="171">
        <v>0.000280308088200322</v>
      </c>
      <c r="E31" s="171">
        <v>0.000115681998248779</v>
      </c>
      <c r="F31" s="171">
        <v>8.33519165695055e-7</v>
      </c>
      <c r="G31" s="171">
        <v>0.000822873929305122</v>
      </c>
      <c r="H31" s="171">
        <v>0.000118408776197357</v>
      </c>
      <c r="I31" s="171">
        <v>0.000224350887430804</v>
      </c>
      <c r="J31" s="171">
        <v>0.000185755643555519</v>
      </c>
      <c r="K31" s="171">
        <v>4.52425512260458e-5</v>
      </c>
      <c r="L31" s="171">
        <v>0.000352335072344976</v>
      </c>
      <c r="M31" s="171">
        <v>3.2167271476397e-5</v>
      </c>
      <c r="N31" s="171">
        <v>0.000119233948241523</v>
      </c>
      <c r="O31" s="171">
        <v>0.000521644131239072</v>
      </c>
      <c r="P31" s="171">
        <v>0.000245468237151843</v>
      </c>
      <c r="Q31" s="171">
        <v>0.000115046542259143</v>
      </c>
      <c r="R31" s="171">
        <v>8.22924910293211e-6</v>
      </c>
      <c r="S31" s="171">
        <v>0.000117685879078343</v>
      </c>
      <c r="T31" s="171">
        <v>0.000544646765866906</v>
      </c>
      <c r="U31" s="171">
        <v>0.000183865384867343</v>
      </c>
      <c r="V31" s="171">
        <v>0.00017998484945398</v>
      </c>
      <c r="W31" s="171">
        <v>0.000382514418487603</v>
      </c>
      <c r="X31" s="171">
        <v>0.000915624223713782</v>
      </c>
      <c r="Y31" s="171">
        <v>0.000253790964865054</v>
      </c>
      <c r="Z31" s="171">
        <v>0.000174525367277819</v>
      </c>
      <c r="AA31" s="171">
        <v>0.0154636472329117</v>
      </c>
      <c r="AB31" s="171">
        <v>0.0474531235752859</v>
      </c>
      <c r="AC31" s="171">
        <v>0.00937561334470099</v>
      </c>
      <c r="AD31" s="171">
        <v>0.00270484714239901</v>
      </c>
      <c r="AE31" s="171">
        <v>0.00566164973143445</v>
      </c>
      <c r="AF31" s="171">
        <v>0.00165535913627491</v>
      </c>
      <c r="AG31" s="171">
        <v>0.00195452319988601</v>
      </c>
      <c r="AH31" s="171">
        <v>0.00990088756121402</v>
      </c>
      <c r="AI31" s="171">
        <v>0.0061940439338726</v>
      </c>
      <c r="AJ31" s="171">
        <v>0.00142288489443172</v>
      </c>
      <c r="AK31" s="171">
        <v>0.00647605977114355</v>
      </c>
      <c r="AL31" s="171">
        <v>0.000319994698886363</v>
      </c>
      <c r="AM31" s="171">
        <v>0.00182103307060502</v>
      </c>
      <c r="AN31" s="171">
        <v>0.000259204821648095</v>
      </c>
      <c r="AO31" s="171">
        <v>2.3052582492642e-5</v>
      </c>
      <c r="AP31" s="171">
        <v>0.000549069852151873</v>
      </c>
      <c r="AQ31" s="171">
        <v>0.000369150440519215</v>
      </c>
      <c r="AR31" s="171">
        <v>5.50126121230946e-5</v>
      </c>
      <c r="AS31" s="171">
        <v>0.0013686171539502</v>
      </c>
      <c r="AT31" s="171">
        <v>6.67797048244677e-5</v>
      </c>
      <c r="AU31" s="171">
        <v>4.74922661922212e-5</v>
      </c>
      <c r="AV31" s="171">
        <v>0.000196176911063434</v>
      </c>
      <c r="AW31" s="171">
        <v>0.000378182747217285</v>
      </c>
      <c r="AX31" s="171">
        <v>0.000304948065376337</v>
      </c>
      <c r="AY31" s="171">
        <v>8.44831345406868e-5</v>
      </c>
      <c r="AZ31" s="171">
        <v>8.15863827887643e-6</v>
      </c>
      <c r="BA31" s="171">
        <v>0.00139442848711582</v>
      </c>
      <c r="BB31" s="178">
        <v>0</v>
      </c>
    </row>
    <row r="32" spans="1:54">
      <c r="A32" s="86" t="s">
        <v>62</v>
      </c>
      <c r="B32" s="87" t="s">
        <v>117</v>
      </c>
      <c r="C32" s="171">
        <v>5.65828504964368e-5</v>
      </c>
      <c r="D32" s="171">
        <v>0.000184033956027976</v>
      </c>
      <c r="E32" s="171">
        <v>3.02499370675495e-5</v>
      </c>
      <c r="F32" s="171">
        <v>0.00263680831978327</v>
      </c>
      <c r="G32" s="171">
        <v>0.00396109786031812</v>
      </c>
      <c r="H32" s="171">
        <v>0.000105964538366987</v>
      </c>
      <c r="I32" s="171">
        <v>9.97160747729719e-5</v>
      </c>
      <c r="J32" s="171">
        <v>9.19486235148774e-5</v>
      </c>
      <c r="K32" s="171">
        <v>9.32978962710505e-5</v>
      </c>
      <c r="L32" s="171">
        <v>0.000127088656254067</v>
      </c>
      <c r="M32" s="171">
        <v>0.000114153490278653</v>
      </c>
      <c r="N32" s="171">
        <v>9.51948345151489e-5</v>
      </c>
      <c r="O32" s="171">
        <v>0.00169712060510047</v>
      </c>
      <c r="P32" s="171">
        <v>8.98007811964311e-5</v>
      </c>
      <c r="Q32" s="171">
        <v>0.000116647538246983</v>
      </c>
      <c r="R32" s="171">
        <v>8.93979408481531e-6</v>
      </c>
      <c r="S32" s="171">
        <v>3.81433879366692e-5</v>
      </c>
      <c r="T32" s="171">
        <v>7.6136737680186e-5</v>
      </c>
      <c r="U32" s="171">
        <v>9.98987413369087e-5</v>
      </c>
      <c r="V32" s="171">
        <v>0.000147569984029729</v>
      </c>
      <c r="W32" s="171">
        <v>0.00081705890289241</v>
      </c>
      <c r="X32" s="171">
        <v>0.000116588766100064</v>
      </c>
      <c r="Y32" s="171">
        <v>0.000239975095073675</v>
      </c>
      <c r="Z32" s="171">
        <v>0.000286999040699762</v>
      </c>
      <c r="AA32" s="171">
        <v>0.000800904605932511</v>
      </c>
      <c r="AB32" s="171">
        <v>0.00178851115699416</v>
      </c>
      <c r="AC32" s="171">
        <v>0.119139483100842</v>
      </c>
      <c r="AD32" s="171">
        <v>0.00492255253765361</v>
      </c>
      <c r="AE32" s="171">
        <v>0.000176078046042817</v>
      </c>
      <c r="AF32" s="171">
        <v>0.00484128973125291</v>
      </c>
      <c r="AG32" s="171">
        <v>0.00011516230338457</v>
      </c>
      <c r="AH32" s="171">
        <v>0.0448037482904897</v>
      </c>
      <c r="AI32" s="171">
        <v>1.53020700373922e-5</v>
      </c>
      <c r="AJ32" s="171">
        <v>0.00056456682125825</v>
      </c>
      <c r="AK32" s="171">
        <v>0.00376638007870361</v>
      </c>
      <c r="AL32" s="171">
        <v>0.000286075342534545</v>
      </c>
      <c r="AM32" s="171">
        <v>8.26422021462988e-5</v>
      </c>
      <c r="AN32" s="171">
        <v>0.00226662628698766</v>
      </c>
      <c r="AO32" s="171">
        <v>5.97134278390527e-5</v>
      </c>
      <c r="AP32" s="171">
        <v>0.00109078288326886</v>
      </c>
      <c r="AQ32" s="171">
        <v>0.000116056009191323</v>
      </c>
      <c r="AR32" s="171">
        <v>8.80012838486892e-5</v>
      </c>
      <c r="AS32" s="171">
        <v>0.000147724612195005</v>
      </c>
      <c r="AT32" s="171">
        <v>2.48739301197183e-5</v>
      </c>
      <c r="AU32" s="171">
        <v>9.7173126418457e-6</v>
      </c>
      <c r="AV32" s="171">
        <v>3.43645134064259e-6</v>
      </c>
      <c r="AW32" s="171">
        <v>3.81245147858196e-5</v>
      </c>
      <c r="AX32" s="171">
        <v>0.00137224164064265</v>
      </c>
      <c r="AY32" s="171">
        <v>0.00011845911274455</v>
      </c>
      <c r="AZ32" s="171">
        <v>4.15279809900652e-5</v>
      </c>
      <c r="BA32" s="171">
        <v>4.50055144019646e-5</v>
      </c>
      <c r="BB32" s="178">
        <v>0</v>
      </c>
    </row>
    <row r="33" spans="1:54">
      <c r="A33" s="86" t="s">
        <v>63</v>
      </c>
      <c r="B33" s="87" t="s">
        <v>118</v>
      </c>
      <c r="C33" s="171">
        <v>9.6145134554528e-7</v>
      </c>
      <c r="D33" s="171">
        <v>2.01208098473434e-6</v>
      </c>
      <c r="E33" s="171">
        <v>6.69477890625587e-7</v>
      </c>
      <c r="F33" s="171">
        <v>7.68256544439515e-7</v>
      </c>
      <c r="G33" s="171">
        <v>1.57787201880527e-6</v>
      </c>
      <c r="H33" s="171">
        <v>4.52031982200645e-6</v>
      </c>
      <c r="I33" s="171">
        <v>5.33914569921113e-6</v>
      </c>
      <c r="J33" s="171">
        <v>3.07531932103657e-6</v>
      </c>
      <c r="K33" s="171">
        <v>3.7995856983232e-6</v>
      </c>
      <c r="L33" s="171">
        <v>7.65856583101093e-6</v>
      </c>
      <c r="M33" s="171">
        <v>6.14431069066691e-6</v>
      </c>
      <c r="N33" s="171">
        <v>4.05254949041806e-6</v>
      </c>
      <c r="O33" s="171">
        <v>3.07583821502773e-6</v>
      </c>
      <c r="P33" s="171">
        <v>3.04460539953125e-6</v>
      </c>
      <c r="Q33" s="171">
        <v>5.01347568578378e-6</v>
      </c>
      <c r="R33" s="171">
        <v>5.85864664808268e-7</v>
      </c>
      <c r="S33" s="171">
        <v>4.77449512265568e-6</v>
      </c>
      <c r="T33" s="171">
        <v>3.00912268586841e-6</v>
      </c>
      <c r="U33" s="171">
        <v>0.00029210913170183</v>
      </c>
      <c r="V33" s="171">
        <v>1.05492355219827e-5</v>
      </c>
      <c r="W33" s="171">
        <v>4.91437427908562e-6</v>
      </c>
      <c r="X33" s="171">
        <v>4.65993510817006e-6</v>
      </c>
      <c r="Y33" s="171">
        <v>6.1688747233689e-6</v>
      </c>
      <c r="Z33" s="171">
        <v>3.69541412675601e-6</v>
      </c>
      <c r="AA33" s="171">
        <v>4.4530668574218e-6</v>
      </c>
      <c r="AB33" s="171">
        <v>4.20421725072144e-6</v>
      </c>
      <c r="AC33" s="171">
        <v>4.24499667687645e-6</v>
      </c>
      <c r="AD33" s="171">
        <v>0.0259882301147214</v>
      </c>
      <c r="AE33" s="171">
        <v>0.000287594591653933</v>
      </c>
      <c r="AF33" s="171">
        <v>4.84016545834808e-6</v>
      </c>
      <c r="AG33" s="171">
        <v>5.495946204873e-6</v>
      </c>
      <c r="AH33" s="171">
        <v>1.79701644360326e-6</v>
      </c>
      <c r="AI33" s="171">
        <v>2.09319728406007e-6</v>
      </c>
      <c r="AJ33" s="171">
        <v>5.14608464495004e-6</v>
      </c>
      <c r="AK33" s="171">
        <v>2.61188834223719e-6</v>
      </c>
      <c r="AL33" s="171">
        <v>0.000134555235862293</v>
      </c>
      <c r="AM33" s="171">
        <v>0.00100713362073555</v>
      </c>
      <c r="AN33" s="171">
        <v>8.11632144123382e-6</v>
      </c>
      <c r="AO33" s="171">
        <v>8.66160981983458e-6</v>
      </c>
      <c r="AP33" s="171">
        <v>2.42576694630264e-5</v>
      </c>
      <c r="AQ33" s="171">
        <v>5.94112553810611e-5</v>
      </c>
      <c r="AR33" s="171">
        <v>3.40272884233412e-5</v>
      </c>
      <c r="AS33" s="171">
        <v>9.91167942659806e-6</v>
      </c>
      <c r="AT33" s="171">
        <v>8.32807560317016e-6</v>
      </c>
      <c r="AU33" s="171">
        <v>7.75535736442131e-6</v>
      </c>
      <c r="AV33" s="171">
        <v>3.08526992692254e-6</v>
      </c>
      <c r="AW33" s="171">
        <v>4.27648925685164e-5</v>
      </c>
      <c r="AX33" s="171">
        <v>1.01503051765571e-5</v>
      </c>
      <c r="AY33" s="171">
        <v>1.0907947795302e-5</v>
      </c>
      <c r="AZ33" s="171">
        <v>1.57208485713362e-5</v>
      </c>
      <c r="BA33" s="171">
        <v>2.12504659206253e-5</v>
      </c>
      <c r="BB33" s="178">
        <v>0</v>
      </c>
    </row>
    <row r="34" spans="1:54">
      <c r="A34" s="86" t="s">
        <v>64</v>
      </c>
      <c r="B34" s="87" t="s">
        <v>119</v>
      </c>
      <c r="C34" s="171">
        <v>4.45983083915547e-6</v>
      </c>
      <c r="D34" s="171">
        <v>9.34522525048502e-6</v>
      </c>
      <c r="E34" s="171">
        <v>3.10942836574828e-6</v>
      </c>
      <c r="F34" s="171">
        <v>8.87872314104142e-7</v>
      </c>
      <c r="G34" s="171">
        <v>4.15505214459398e-6</v>
      </c>
      <c r="H34" s="171">
        <v>1.08591845184707e-5</v>
      </c>
      <c r="I34" s="171">
        <v>1.02225473007918e-5</v>
      </c>
      <c r="J34" s="171">
        <v>9.43570929070801e-6</v>
      </c>
      <c r="K34" s="171">
        <v>9.56385454205999e-6</v>
      </c>
      <c r="L34" s="171">
        <v>1.29899896002202e-5</v>
      </c>
      <c r="M34" s="171">
        <v>1.16790212057045e-5</v>
      </c>
      <c r="N34" s="171">
        <v>9.7556383089692e-6</v>
      </c>
      <c r="O34" s="171">
        <v>8.80911570052377e-6</v>
      </c>
      <c r="P34" s="171">
        <v>9.21467441099874e-6</v>
      </c>
      <c r="Q34" s="171">
        <v>1.19534035595664e-5</v>
      </c>
      <c r="R34" s="171">
        <v>9.1303846305431e-7</v>
      </c>
      <c r="S34" s="171">
        <v>3.86110346609211e-6</v>
      </c>
      <c r="T34" s="171">
        <v>7.80607588493933e-6</v>
      </c>
      <c r="U34" s="171">
        <v>1.02394550908175e-5</v>
      </c>
      <c r="V34" s="171">
        <v>1.50582661358565e-5</v>
      </c>
      <c r="W34" s="171">
        <v>9.01375716282731e-6</v>
      </c>
      <c r="X34" s="171">
        <v>1.07596480286618e-5</v>
      </c>
      <c r="Y34" s="171">
        <v>1.90974278717236e-5</v>
      </c>
      <c r="Z34" s="171">
        <v>7.61840197227152e-6</v>
      </c>
      <c r="AA34" s="171">
        <v>1.59375068704689e-5</v>
      </c>
      <c r="AB34" s="171">
        <v>1.31785008450112e-5</v>
      </c>
      <c r="AC34" s="171">
        <v>1.18572216387419e-5</v>
      </c>
      <c r="AD34" s="171">
        <v>0.135690390382882</v>
      </c>
      <c r="AE34" s="171">
        <v>0.0665714073703671</v>
      </c>
      <c r="AF34" s="171">
        <v>0.000301463231524426</v>
      </c>
      <c r="AG34" s="171">
        <v>1.17929062926509e-5</v>
      </c>
      <c r="AH34" s="171">
        <v>6.5946043821937e-6</v>
      </c>
      <c r="AI34" s="171">
        <v>1.1691985203804e-6</v>
      </c>
      <c r="AJ34" s="171">
        <v>2.10791240433205e-6</v>
      </c>
      <c r="AK34" s="171">
        <v>7.4216988568763e-6</v>
      </c>
      <c r="AL34" s="171">
        <v>0.00936158047230786</v>
      </c>
      <c r="AM34" s="171">
        <v>0.0204633735291842</v>
      </c>
      <c r="AN34" s="171">
        <v>1.42413631716593e-6</v>
      </c>
      <c r="AO34" s="171">
        <v>6.02651985604502e-6</v>
      </c>
      <c r="AP34" s="171">
        <v>3.01239564205168e-6</v>
      </c>
      <c r="AQ34" s="171">
        <v>2.44478444139946e-6</v>
      </c>
      <c r="AR34" s="171">
        <v>8.55846323447936e-6</v>
      </c>
      <c r="AS34" s="171">
        <v>5.62557778415818e-6</v>
      </c>
      <c r="AT34" s="171">
        <v>2.43867889711631e-6</v>
      </c>
      <c r="AU34" s="171">
        <v>6.17059383672356e-7</v>
      </c>
      <c r="AV34" s="171">
        <v>3.07526432905612e-7</v>
      </c>
      <c r="AW34" s="171">
        <v>3.91038488966215e-5</v>
      </c>
      <c r="AX34" s="171">
        <v>0.000294570564081644</v>
      </c>
      <c r="AY34" s="171">
        <v>0.000688331232093506</v>
      </c>
      <c r="AZ34" s="171">
        <v>4.0438703271721e-6</v>
      </c>
      <c r="BA34" s="171">
        <v>3.75208611875455e-6</v>
      </c>
      <c r="BB34" s="178">
        <v>0</v>
      </c>
    </row>
    <row r="35" spans="1:54">
      <c r="A35" s="86" t="s">
        <v>65</v>
      </c>
      <c r="B35" s="87" t="s">
        <v>120</v>
      </c>
      <c r="C35" s="171">
        <v>3.44878410910998e-6</v>
      </c>
      <c r="D35" s="171">
        <v>7.22665623479773e-6</v>
      </c>
      <c r="E35" s="171">
        <v>2.40451880866387e-6</v>
      </c>
      <c r="F35" s="171">
        <v>6.86591047561104e-7</v>
      </c>
      <c r="G35" s="171">
        <v>3.21309895500714e-6</v>
      </c>
      <c r="H35" s="171">
        <v>8.39739989158129e-6</v>
      </c>
      <c r="I35" s="171">
        <v>7.90508877064761e-6</v>
      </c>
      <c r="J35" s="171">
        <v>7.29662748063723e-6</v>
      </c>
      <c r="K35" s="171">
        <v>7.39572211504366e-6</v>
      </c>
      <c r="L35" s="171">
        <v>1.00451499903137e-5</v>
      </c>
      <c r="M35" s="171">
        <v>9.03137903585137e-6</v>
      </c>
      <c r="N35" s="171">
        <v>7.54402836959814e-6</v>
      </c>
      <c r="O35" s="171">
        <v>6.81208308991169e-6</v>
      </c>
      <c r="P35" s="171">
        <v>7.12570136074773e-6</v>
      </c>
      <c r="Q35" s="171">
        <v>9.24355872067511e-6</v>
      </c>
      <c r="R35" s="171">
        <v>7.06052013171017e-7</v>
      </c>
      <c r="S35" s="171">
        <v>2.98578864484679e-6</v>
      </c>
      <c r="T35" s="171">
        <v>6.03643309296084e-6</v>
      </c>
      <c r="U35" s="171">
        <v>7.91816355300235e-6</v>
      </c>
      <c r="V35" s="171">
        <v>1.16445468075029e-5</v>
      </c>
      <c r="W35" s="171">
        <v>6.9703321914384e-6</v>
      </c>
      <c r="X35" s="171">
        <v>8.32042839272625e-6</v>
      </c>
      <c r="Y35" s="171">
        <v>1.47680277894456e-5</v>
      </c>
      <c r="Z35" s="171">
        <v>5.89130498585402e-6</v>
      </c>
      <c r="AA35" s="171">
        <v>1.23244630606018e-5</v>
      </c>
      <c r="AB35" s="171">
        <v>1.01909256057733e-5</v>
      </c>
      <c r="AC35" s="171">
        <v>9.16918130769992e-6</v>
      </c>
      <c r="AD35" s="171">
        <v>1.33595847698345e-5</v>
      </c>
      <c r="AE35" s="171">
        <v>1.06467999080317e-5</v>
      </c>
      <c r="AF35" s="171">
        <v>0.037328534959317</v>
      </c>
      <c r="AG35" s="171">
        <v>9.11944629496735e-6</v>
      </c>
      <c r="AH35" s="171">
        <v>0.00577793482963354</v>
      </c>
      <c r="AI35" s="171">
        <v>9.04140408663212e-7</v>
      </c>
      <c r="AJ35" s="171">
        <v>1.63004720708932e-6</v>
      </c>
      <c r="AK35" s="171">
        <v>5.73919460251134e-6</v>
      </c>
      <c r="AL35" s="171">
        <v>1.72965470975087e-5</v>
      </c>
      <c r="AM35" s="171">
        <v>3.51277112111379e-5</v>
      </c>
      <c r="AN35" s="171">
        <v>1.10128363092318e-6</v>
      </c>
      <c r="AO35" s="171">
        <v>4.6603036443193e-6</v>
      </c>
      <c r="AP35" s="171">
        <v>2.32948347041506e-6</v>
      </c>
      <c r="AQ35" s="171">
        <v>1.8905501207966e-6</v>
      </c>
      <c r="AR35" s="171">
        <v>6.61825371095549e-6</v>
      </c>
      <c r="AS35" s="171">
        <v>4.3502554169164e-6</v>
      </c>
      <c r="AT35" s="171">
        <v>1.88582870761736e-6</v>
      </c>
      <c r="AU35" s="171">
        <v>4.77171595411768e-7</v>
      </c>
      <c r="AV35" s="171">
        <v>2.37809978267469e-7</v>
      </c>
      <c r="AW35" s="171">
        <v>2.2242955339562e-6</v>
      </c>
      <c r="AX35" s="171">
        <v>1.59562036432928e-6</v>
      </c>
      <c r="AY35" s="171">
        <v>5.66257776231351e-5</v>
      </c>
      <c r="AZ35" s="171">
        <v>3.12712213234829e-6</v>
      </c>
      <c r="BA35" s="171">
        <v>7.66810604193029e-5</v>
      </c>
      <c r="BB35" s="178">
        <v>0</v>
      </c>
    </row>
    <row r="36" spans="1:54">
      <c r="A36" s="86" t="s">
        <v>66</v>
      </c>
      <c r="B36" s="87" t="s">
        <v>121</v>
      </c>
      <c r="C36" s="171">
        <v>5.40640508354694e-6</v>
      </c>
      <c r="D36" s="171">
        <v>1.14625437241979e-5</v>
      </c>
      <c r="E36" s="171">
        <v>1.90781032550621e-5</v>
      </c>
      <c r="F36" s="171">
        <v>0.000146359896984824</v>
      </c>
      <c r="G36" s="171">
        <v>1.11581166899981e-5</v>
      </c>
      <c r="H36" s="171">
        <v>3.09407979120516e-5</v>
      </c>
      <c r="I36" s="171">
        <v>4.90202317885995e-5</v>
      </c>
      <c r="J36" s="171">
        <v>6.58617281277779e-5</v>
      </c>
      <c r="K36" s="171">
        <v>1.19947608408744e-5</v>
      </c>
      <c r="L36" s="171">
        <v>7.77809885429974e-5</v>
      </c>
      <c r="M36" s="171">
        <v>0.00666971937032802</v>
      </c>
      <c r="N36" s="171">
        <v>0.00251479402871509</v>
      </c>
      <c r="O36" s="171">
        <v>0.000119935708372282</v>
      </c>
      <c r="P36" s="171">
        <v>1.64000262354187e-5</v>
      </c>
      <c r="Q36" s="171">
        <v>1.50615794359991e-5</v>
      </c>
      <c r="R36" s="171">
        <v>5.78334512227756e-6</v>
      </c>
      <c r="S36" s="171">
        <v>1.91826257084453e-5</v>
      </c>
      <c r="T36" s="171">
        <v>0.000364760450179132</v>
      </c>
      <c r="U36" s="171">
        <v>9.67043581365745e-5</v>
      </c>
      <c r="V36" s="171">
        <v>0.000718956580605389</v>
      </c>
      <c r="W36" s="171">
        <v>2.16248404247025e-5</v>
      </c>
      <c r="X36" s="171">
        <v>0.000804243607023978</v>
      </c>
      <c r="Y36" s="171">
        <v>5.43381970170384e-5</v>
      </c>
      <c r="Z36" s="171">
        <v>1.88183412970185e-5</v>
      </c>
      <c r="AA36" s="171">
        <v>0.00029875504728704</v>
      </c>
      <c r="AB36" s="171">
        <v>2.50837183604964e-5</v>
      </c>
      <c r="AC36" s="171">
        <v>0.00165862102760188</v>
      </c>
      <c r="AD36" s="171">
        <v>0.000815092132407295</v>
      </c>
      <c r="AE36" s="171">
        <v>0.00639079728316939</v>
      </c>
      <c r="AF36" s="171">
        <v>4.58725719437221e-5</v>
      </c>
      <c r="AG36" s="171">
        <v>0.0295685690803231</v>
      </c>
      <c r="AH36" s="171">
        <v>0.000476382360093198</v>
      </c>
      <c r="AI36" s="171">
        <v>5.60382912009822e-5</v>
      </c>
      <c r="AJ36" s="171">
        <v>0.000212520293648085</v>
      </c>
      <c r="AK36" s="171">
        <v>0.00026833673016116</v>
      </c>
      <c r="AL36" s="171">
        <v>0.000299828989697698</v>
      </c>
      <c r="AM36" s="171">
        <v>0.00018198672886376</v>
      </c>
      <c r="AN36" s="171">
        <v>0.00131512034036235</v>
      </c>
      <c r="AO36" s="171">
        <v>3.236323530995e-5</v>
      </c>
      <c r="AP36" s="171">
        <v>0.00142319717676505</v>
      </c>
      <c r="AQ36" s="171">
        <v>7.51850711499114e-5</v>
      </c>
      <c r="AR36" s="171">
        <v>3.02601065197974e-5</v>
      </c>
      <c r="AS36" s="171">
        <v>1.16471159544457e-5</v>
      </c>
      <c r="AT36" s="171">
        <v>0.000203221325740211</v>
      </c>
      <c r="AU36" s="171">
        <v>0.000126259012083081</v>
      </c>
      <c r="AV36" s="171">
        <v>6.84860251276977e-5</v>
      </c>
      <c r="AW36" s="171">
        <v>0.000634074043026014</v>
      </c>
      <c r="AX36" s="171">
        <v>0.000821982138637325</v>
      </c>
      <c r="AY36" s="171">
        <v>0.00165265454945584</v>
      </c>
      <c r="AZ36" s="171">
        <v>0.0156039900683266</v>
      </c>
      <c r="BA36" s="171">
        <v>0.000688637621910642</v>
      </c>
      <c r="BB36" s="178">
        <v>0</v>
      </c>
    </row>
    <row r="37" spans="1:54">
      <c r="A37" s="86" t="s">
        <v>67</v>
      </c>
      <c r="B37" s="87" t="s">
        <v>122</v>
      </c>
      <c r="C37" s="171">
        <v>7.03271666998373e-7</v>
      </c>
      <c r="D37" s="171">
        <v>1.47326151250763e-6</v>
      </c>
      <c r="E37" s="171">
        <v>6.75675211765887e-5</v>
      </c>
      <c r="F37" s="171">
        <v>0.117440517842904</v>
      </c>
      <c r="G37" s="171">
        <v>0.0494336831055702</v>
      </c>
      <c r="H37" s="171">
        <v>0.00594666943390623</v>
      </c>
      <c r="I37" s="171">
        <v>0.00346777677325801</v>
      </c>
      <c r="J37" s="171">
        <v>0.00496887082900305</v>
      </c>
      <c r="K37" s="171">
        <v>0.000520281077926167</v>
      </c>
      <c r="L37" s="171">
        <v>0.00469466359881874</v>
      </c>
      <c r="M37" s="171">
        <v>0.0145377175059391</v>
      </c>
      <c r="N37" s="171">
        <v>0.00289672562391448</v>
      </c>
      <c r="O37" s="171">
        <v>0.00646876271971535</v>
      </c>
      <c r="P37" s="171">
        <v>0.0178700798506882</v>
      </c>
      <c r="Q37" s="171">
        <v>0.0104631182093734</v>
      </c>
      <c r="R37" s="171">
        <v>0.000610100046128289</v>
      </c>
      <c r="S37" s="171">
        <v>0.0070792314081499</v>
      </c>
      <c r="T37" s="171">
        <v>0.00596858414604244</v>
      </c>
      <c r="U37" s="171">
        <v>0.00418320855399577</v>
      </c>
      <c r="V37" s="171">
        <v>0.0131891401863997</v>
      </c>
      <c r="W37" s="171">
        <v>0.00488651628595822</v>
      </c>
      <c r="X37" s="171">
        <v>0.0101211540941596</v>
      </c>
      <c r="Y37" s="171">
        <v>0.00611347492340329</v>
      </c>
      <c r="Z37" s="171">
        <v>0.0072664824114518</v>
      </c>
      <c r="AA37" s="171">
        <v>0.00472965818923762</v>
      </c>
      <c r="AB37" s="171">
        <v>0.00822472568460105</v>
      </c>
      <c r="AC37" s="171">
        <v>0.00742338531704442</v>
      </c>
      <c r="AD37" s="171">
        <v>0.00337304008172688</v>
      </c>
      <c r="AE37" s="171">
        <v>0.00672212758052488</v>
      </c>
      <c r="AF37" s="171">
        <v>0.0238019613462791</v>
      </c>
      <c r="AG37" s="171">
        <v>0.00515402816294354</v>
      </c>
      <c r="AH37" s="171">
        <v>0.00947778178048517</v>
      </c>
      <c r="AI37" s="171">
        <v>0.00118609919855818</v>
      </c>
      <c r="AJ37" s="171">
        <v>0.00312737295141501</v>
      </c>
      <c r="AK37" s="171">
        <v>0.0044175007502984</v>
      </c>
      <c r="AL37" s="171">
        <v>0.00459805952131021</v>
      </c>
      <c r="AM37" s="171">
        <v>0.0142203841564543</v>
      </c>
      <c r="AN37" s="171">
        <v>0.00594159803819501</v>
      </c>
      <c r="AO37" s="171">
        <v>0.00393368899155759</v>
      </c>
      <c r="AP37" s="171">
        <v>0.0177102924275195</v>
      </c>
      <c r="AQ37" s="171">
        <v>0.000599363863227082</v>
      </c>
      <c r="AR37" s="171">
        <v>0.0014921862670554</v>
      </c>
      <c r="AS37" s="171">
        <v>0.0096479332582049</v>
      </c>
      <c r="AT37" s="171">
        <v>0.00353440036416036</v>
      </c>
      <c r="AU37" s="171">
        <v>0.000222388132245905</v>
      </c>
      <c r="AV37" s="171">
        <v>0.00127307467165294</v>
      </c>
      <c r="AW37" s="171">
        <v>0.00234168217855512</v>
      </c>
      <c r="AX37" s="171">
        <v>0.00291454513205849</v>
      </c>
      <c r="AY37" s="171">
        <v>0.000518881337076678</v>
      </c>
      <c r="AZ37" s="171">
        <v>0.000594351942221446</v>
      </c>
      <c r="BA37" s="171">
        <v>0.00140792711029719</v>
      </c>
      <c r="BB37" s="178">
        <v>0</v>
      </c>
    </row>
    <row r="38" spans="1:54">
      <c r="A38" s="86" t="s">
        <v>68</v>
      </c>
      <c r="B38" s="87" t="s">
        <v>123</v>
      </c>
      <c r="C38" s="171">
        <v>0.0117512803584872</v>
      </c>
      <c r="D38" s="171">
        <v>0.0170541170569753</v>
      </c>
      <c r="E38" s="171">
        <v>0.00625440014563705</v>
      </c>
      <c r="F38" s="171">
        <v>0</v>
      </c>
      <c r="G38" s="171">
        <v>0.0258168237554248</v>
      </c>
      <c r="H38" s="171">
        <v>0.0101585962652881</v>
      </c>
      <c r="I38" s="171">
        <v>0.00885454721312476</v>
      </c>
      <c r="J38" s="171">
        <v>0.00718133195527731</v>
      </c>
      <c r="K38" s="171">
        <v>0.00249073035393146</v>
      </c>
      <c r="L38" s="171">
        <v>0.0133818923807325</v>
      </c>
      <c r="M38" s="171">
        <v>0.00205779573325438</v>
      </c>
      <c r="N38" s="171">
        <v>0.00835031767715899</v>
      </c>
      <c r="O38" s="171">
        <v>0.0239314266141877</v>
      </c>
      <c r="P38" s="171">
        <v>0.008736851819443</v>
      </c>
      <c r="Q38" s="171">
        <v>0.00717772543407135</v>
      </c>
      <c r="R38" s="171">
        <v>7.43798403519621e-5</v>
      </c>
      <c r="S38" s="171">
        <v>0.00940127064981594</v>
      </c>
      <c r="T38" s="171">
        <v>0.00901866721301335</v>
      </c>
      <c r="U38" s="171">
        <v>0.00413109374594039</v>
      </c>
      <c r="V38" s="171">
        <v>0.0121886543874704</v>
      </c>
      <c r="W38" s="171">
        <v>0.0165247281325939</v>
      </c>
      <c r="X38" s="171">
        <v>0.0182324446721332</v>
      </c>
      <c r="Y38" s="171">
        <v>0.0240081098837433</v>
      </c>
      <c r="Z38" s="171">
        <v>0.00796785430385093</v>
      </c>
      <c r="AA38" s="171">
        <v>0.00259262680880224</v>
      </c>
      <c r="AB38" s="171">
        <v>0.0073677642277512</v>
      </c>
      <c r="AC38" s="171">
        <v>0.0043134452497044</v>
      </c>
      <c r="AD38" s="171">
        <v>0.00326340489690878</v>
      </c>
      <c r="AE38" s="171">
        <v>0.0093587602716168</v>
      </c>
      <c r="AF38" s="171">
        <v>0.00701721060213235</v>
      </c>
      <c r="AG38" s="171">
        <v>0.00646755148342474</v>
      </c>
      <c r="AH38" s="171">
        <v>0.00448928589829111</v>
      </c>
      <c r="AI38" s="171">
        <v>0.286973549312998</v>
      </c>
      <c r="AJ38" s="171">
        <v>0.0313781073748253</v>
      </c>
      <c r="AK38" s="171">
        <v>0.000421157073520983</v>
      </c>
      <c r="AL38" s="171">
        <v>0.0144882339467094</v>
      </c>
      <c r="AM38" s="171">
        <v>0.00158657940633853</v>
      </c>
      <c r="AN38" s="171">
        <v>0.00144776263393867</v>
      </c>
      <c r="AO38" s="171">
        <v>0.00067962538329301</v>
      </c>
      <c r="AP38" s="171">
        <v>0.00660716204216834</v>
      </c>
      <c r="AQ38" s="171">
        <v>0.0439155955243393</v>
      </c>
      <c r="AR38" s="171">
        <v>0.0191773066706687</v>
      </c>
      <c r="AS38" s="171">
        <v>0.0184813372724668</v>
      </c>
      <c r="AT38" s="171">
        <v>0.0033485247250228</v>
      </c>
      <c r="AU38" s="171">
        <v>0.0021942026905818</v>
      </c>
      <c r="AV38" s="171">
        <v>0.00170929760451874</v>
      </c>
      <c r="AW38" s="171">
        <v>0.00467451779667901</v>
      </c>
      <c r="AX38" s="171">
        <v>0.00949152219043911</v>
      </c>
      <c r="AY38" s="171">
        <v>0.00478098047824203</v>
      </c>
      <c r="AZ38" s="171">
        <v>0.00636741946788878</v>
      </c>
      <c r="BA38" s="171">
        <v>0.0138232852082027</v>
      </c>
      <c r="BB38" s="178">
        <v>0</v>
      </c>
    </row>
    <row r="39" spans="1:54">
      <c r="A39" s="86" t="s">
        <v>69</v>
      </c>
      <c r="B39" s="87" t="s">
        <v>124</v>
      </c>
      <c r="C39" s="171">
        <v>0</v>
      </c>
      <c r="D39" s="171">
        <v>0</v>
      </c>
      <c r="E39" s="171">
        <v>0</v>
      </c>
      <c r="F39" s="171">
        <v>0</v>
      </c>
      <c r="G39" s="171">
        <v>0.000679893250413532</v>
      </c>
      <c r="H39" s="171">
        <v>0.000889944497491443</v>
      </c>
      <c r="I39" s="171">
        <v>0.000708206438374775</v>
      </c>
      <c r="J39" s="171">
        <v>0.00105951420104596</v>
      </c>
      <c r="K39" s="171">
        <v>5.11382140163551e-5</v>
      </c>
      <c r="L39" s="171">
        <v>0.000754750477991689</v>
      </c>
      <c r="M39" s="171">
        <v>0.00121819845297852</v>
      </c>
      <c r="N39" s="171">
        <v>0.000604701666779206</v>
      </c>
      <c r="O39" s="171">
        <v>0.000977860976044061</v>
      </c>
      <c r="P39" s="171">
        <v>0.000434072491005885</v>
      </c>
      <c r="Q39" s="171">
        <v>0.000953758798157634</v>
      </c>
      <c r="R39" s="171">
        <v>0.00102376212224046</v>
      </c>
      <c r="S39" s="171">
        <v>0.000472381904908159</v>
      </c>
      <c r="T39" s="171">
        <v>0.000411181035025709</v>
      </c>
      <c r="U39" s="171">
        <v>0.000656142329757156</v>
      </c>
      <c r="V39" s="171">
        <v>0.00280737826507839</v>
      </c>
      <c r="W39" s="171">
        <v>0.000620229148121535</v>
      </c>
      <c r="X39" s="171">
        <v>0.000494614233992572</v>
      </c>
      <c r="Y39" s="171">
        <v>0.000368232366572498</v>
      </c>
      <c r="Z39" s="171">
        <v>0.000838619887202241</v>
      </c>
      <c r="AA39" s="171">
        <v>0.000558813991390081</v>
      </c>
      <c r="AB39" s="171">
        <v>0.00046637287520522</v>
      </c>
      <c r="AC39" s="171">
        <v>0.00049108492835761</v>
      </c>
      <c r="AD39" s="171">
        <v>0.000637108753013776</v>
      </c>
      <c r="AE39" s="171">
        <v>0.000725003178153574</v>
      </c>
      <c r="AF39" s="171">
        <v>0.000661219122245477</v>
      </c>
      <c r="AG39" s="171">
        <v>0.000671906372508784</v>
      </c>
      <c r="AH39" s="171">
        <v>0.00188066258984401</v>
      </c>
      <c r="AI39" s="171">
        <v>0.000137192553891554</v>
      </c>
      <c r="AJ39" s="171">
        <v>0.0120129333081457</v>
      </c>
      <c r="AK39" s="171">
        <v>0.000413785727867225</v>
      </c>
      <c r="AL39" s="171">
        <v>0.00220172466294978</v>
      </c>
      <c r="AM39" s="171">
        <v>0.00118699661391242</v>
      </c>
      <c r="AN39" s="171">
        <v>0.000416563649371737</v>
      </c>
      <c r="AO39" s="171">
        <v>0.000467370510522691</v>
      </c>
      <c r="AP39" s="171">
        <v>0.0121237019290658</v>
      </c>
      <c r="AQ39" s="171">
        <v>0.0140957309558864</v>
      </c>
      <c r="AR39" s="171">
        <v>0.00621819778030718</v>
      </c>
      <c r="AS39" s="171">
        <v>0.000208694990039649</v>
      </c>
      <c r="AT39" s="171">
        <v>0.000749961120833835</v>
      </c>
      <c r="AU39" s="171">
        <v>0.00102020245500953</v>
      </c>
      <c r="AV39" s="171">
        <v>0.000430964573731907</v>
      </c>
      <c r="AW39" s="171">
        <v>0.00146323293563959</v>
      </c>
      <c r="AX39" s="171">
        <v>0.0204321236240177</v>
      </c>
      <c r="AY39" s="171">
        <v>0.011817146764938</v>
      </c>
      <c r="AZ39" s="171">
        <v>0.00739988466283648</v>
      </c>
      <c r="BA39" s="171">
        <v>0.0154766551833075</v>
      </c>
      <c r="BB39" s="178">
        <v>0</v>
      </c>
    </row>
    <row r="40" spans="1:54">
      <c r="A40" s="86" t="s">
        <v>70</v>
      </c>
      <c r="B40" s="87" t="s">
        <v>125</v>
      </c>
      <c r="C40" s="171">
        <v>0.000127636772283225</v>
      </c>
      <c r="D40" s="171">
        <v>0.000772113722818907</v>
      </c>
      <c r="E40" s="171">
        <v>0.000318227319806092</v>
      </c>
      <c r="F40" s="171">
        <v>6.53584667544701e-5</v>
      </c>
      <c r="G40" s="171">
        <v>0.0001912190672211</v>
      </c>
      <c r="H40" s="171">
        <v>4.50539770375151e-5</v>
      </c>
      <c r="I40" s="171">
        <v>6.00507481327592e-5</v>
      </c>
      <c r="J40" s="171">
        <v>3.46939393657516e-5</v>
      </c>
      <c r="K40" s="171">
        <v>5.68412226037752e-5</v>
      </c>
      <c r="L40" s="171">
        <v>0.000303081844453044</v>
      </c>
      <c r="M40" s="171">
        <v>0.000120389529604132</v>
      </c>
      <c r="N40" s="171">
        <v>9.3528453634572e-5</v>
      </c>
      <c r="O40" s="171">
        <v>6.03572406435641e-5</v>
      </c>
      <c r="P40" s="171">
        <v>0.000249399908202373</v>
      </c>
      <c r="Q40" s="171">
        <v>0.00065801837391271</v>
      </c>
      <c r="R40" s="171">
        <v>4.56992962850672e-5</v>
      </c>
      <c r="S40" s="171">
        <v>0.00110372036201339</v>
      </c>
      <c r="T40" s="171">
        <v>0.00169234271192492</v>
      </c>
      <c r="U40" s="171">
        <v>8.46047800745026e-5</v>
      </c>
      <c r="V40" s="171">
        <v>0.00013783270356546</v>
      </c>
      <c r="W40" s="171">
        <v>0.000116521730746098</v>
      </c>
      <c r="X40" s="171">
        <v>0.000300640382474011</v>
      </c>
      <c r="Y40" s="171">
        <v>0.00639328284941282</v>
      </c>
      <c r="Z40" s="171">
        <v>0.000707840793283873</v>
      </c>
      <c r="AA40" s="171">
        <v>0.000391189164528828</v>
      </c>
      <c r="AB40" s="171">
        <v>9.73319526553119e-5</v>
      </c>
      <c r="AC40" s="171">
        <v>0.00065107426810421</v>
      </c>
      <c r="AD40" s="171">
        <v>0.00212750371794182</v>
      </c>
      <c r="AE40" s="171">
        <v>0.00043963369260148</v>
      </c>
      <c r="AF40" s="171">
        <v>0.00872773590700745</v>
      </c>
      <c r="AG40" s="171">
        <v>0.00042684523622122</v>
      </c>
      <c r="AH40" s="171">
        <v>0.000237846607652489</v>
      </c>
      <c r="AI40" s="171">
        <v>3.07886516827251e-5</v>
      </c>
      <c r="AJ40" s="171">
        <v>0.0695633288700071</v>
      </c>
      <c r="AK40" s="171">
        <v>0.118811092475281</v>
      </c>
      <c r="AL40" s="171">
        <v>0.00173756375878436</v>
      </c>
      <c r="AM40" s="171">
        <v>0.000164654340436361</v>
      </c>
      <c r="AN40" s="171">
        <v>0.00069693731323129</v>
      </c>
      <c r="AO40" s="171">
        <v>0.000718387613599982</v>
      </c>
      <c r="AP40" s="171">
        <v>0.0167210345260137</v>
      </c>
      <c r="AQ40" s="171">
        <v>0.0111098906867464</v>
      </c>
      <c r="AR40" s="171">
        <v>0.00140179122877067</v>
      </c>
      <c r="AS40" s="171">
        <v>0.00957203972606527</v>
      </c>
      <c r="AT40" s="171">
        <v>0.0076318134966791</v>
      </c>
      <c r="AU40" s="171">
        <v>0.00159840551715209</v>
      </c>
      <c r="AV40" s="171">
        <v>0.00137559653445264</v>
      </c>
      <c r="AW40" s="171">
        <v>0.00175893173178087</v>
      </c>
      <c r="AX40" s="171">
        <v>0.0158591579050361</v>
      </c>
      <c r="AY40" s="171">
        <v>0.0169972628129353</v>
      </c>
      <c r="AZ40" s="171">
        <v>0.00162194893142062</v>
      </c>
      <c r="BA40" s="171">
        <v>0.00331815900752664</v>
      </c>
      <c r="BB40" s="178">
        <v>0</v>
      </c>
    </row>
    <row r="41" spans="1:54">
      <c r="A41" s="86" t="s">
        <v>71</v>
      </c>
      <c r="B41" s="87" t="s">
        <v>126</v>
      </c>
      <c r="C41" s="171">
        <v>0.0269181788207749</v>
      </c>
      <c r="D41" s="171">
        <v>0.0505893612491581</v>
      </c>
      <c r="E41" s="171">
        <v>0.0167848623474104</v>
      </c>
      <c r="F41" s="171">
        <v>0.0118731660632855</v>
      </c>
      <c r="G41" s="171">
        <v>0.0245261196759083</v>
      </c>
      <c r="H41" s="171">
        <v>0.058054600163173</v>
      </c>
      <c r="I41" s="171">
        <v>0.0551060867807074</v>
      </c>
      <c r="J41" s="171">
        <v>0.0507711068537237</v>
      </c>
      <c r="K41" s="171">
        <v>0.0493874933949844</v>
      </c>
      <c r="L41" s="171">
        <v>0.0674615575007743</v>
      </c>
      <c r="M41" s="171">
        <v>0.0613928867093331</v>
      </c>
      <c r="N41" s="171">
        <v>0.0506454761735876</v>
      </c>
      <c r="O41" s="171">
        <v>0.0459573092413002</v>
      </c>
      <c r="P41" s="171">
        <v>0.0486377488027673</v>
      </c>
      <c r="Q41" s="171">
        <v>0.0624797606775756</v>
      </c>
      <c r="R41" s="171">
        <v>0.00476579134690697</v>
      </c>
      <c r="S41" s="171">
        <v>0.0205194558096483</v>
      </c>
      <c r="T41" s="171">
        <v>0.0416332419646778</v>
      </c>
      <c r="U41" s="171">
        <v>0.0533917153832502</v>
      </c>
      <c r="V41" s="171">
        <v>0.0810671568550005</v>
      </c>
      <c r="W41" s="171">
        <v>0.0468747111659245</v>
      </c>
      <c r="X41" s="171">
        <v>0.0561878606021568</v>
      </c>
      <c r="Y41" s="171">
        <v>0.0991074037659287</v>
      </c>
      <c r="Z41" s="171">
        <v>0.040474374276024</v>
      </c>
      <c r="AA41" s="171">
        <v>0.0831015441275918</v>
      </c>
      <c r="AB41" s="171">
        <v>0.068776202711446</v>
      </c>
      <c r="AC41" s="171">
        <v>0.0621280126598195</v>
      </c>
      <c r="AD41" s="171">
        <v>0.0913864666799604</v>
      </c>
      <c r="AE41" s="171">
        <v>0.0725973493755015</v>
      </c>
      <c r="AF41" s="171">
        <v>0.100864959124334</v>
      </c>
      <c r="AG41" s="171">
        <v>0.0614085441952047</v>
      </c>
      <c r="AH41" s="171">
        <v>0.0348630459818394</v>
      </c>
      <c r="AI41" s="171">
        <v>0.00644807502790964</v>
      </c>
      <c r="AJ41" s="171">
        <v>0.0113382227417243</v>
      </c>
      <c r="AK41" s="171">
        <v>0.0388484325698685</v>
      </c>
      <c r="AL41" s="171">
        <v>0.0233888531459634</v>
      </c>
      <c r="AM41" s="171">
        <v>0.0434159747401611</v>
      </c>
      <c r="AN41" s="171">
        <v>0.00801605093239538</v>
      </c>
      <c r="AO41" s="171">
        <v>0.0316268781400155</v>
      </c>
      <c r="AP41" s="171">
        <v>0.0178274386315936</v>
      </c>
      <c r="AQ41" s="171">
        <v>0.0158931287414897</v>
      </c>
      <c r="AR41" s="171">
        <v>0.0494491857046766</v>
      </c>
      <c r="AS41" s="171">
        <v>0.0322885010196545</v>
      </c>
      <c r="AT41" s="171">
        <v>0.0143478124784853</v>
      </c>
      <c r="AU41" s="171">
        <v>0.00389656107963382</v>
      </c>
      <c r="AV41" s="171">
        <v>0.00180752750523574</v>
      </c>
      <c r="AW41" s="171">
        <v>0.0161522057648034</v>
      </c>
      <c r="AX41" s="171">
        <v>0.0120765607600231</v>
      </c>
      <c r="AY41" s="171">
        <v>0.00828573933261551</v>
      </c>
      <c r="AZ41" s="171">
        <v>0.0232067152743911</v>
      </c>
      <c r="BA41" s="171">
        <v>0.0206092347978501</v>
      </c>
      <c r="BB41" s="178">
        <v>0</v>
      </c>
    </row>
    <row r="42" spans="1:54">
      <c r="A42" s="86" t="s">
        <v>72</v>
      </c>
      <c r="B42" s="87" t="s">
        <v>127</v>
      </c>
      <c r="C42" s="171">
        <v>0.0110669284960162</v>
      </c>
      <c r="D42" s="171">
        <v>0.0147782011412207</v>
      </c>
      <c r="E42" s="171">
        <v>0.0228058713247319</v>
      </c>
      <c r="F42" s="171">
        <v>0.00836174901108165</v>
      </c>
      <c r="G42" s="171">
        <v>0.0386371347591961</v>
      </c>
      <c r="H42" s="171">
        <v>0.0536109188497965</v>
      </c>
      <c r="I42" s="171">
        <v>0.0924486287874839</v>
      </c>
      <c r="J42" s="171">
        <v>0.0593124801667659</v>
      </c>
      <c r="K42" s="171">
        <v>0.0154213896342994</v>
      </c>
      <c r="L42" s="171">
        <v>0.0253001832459978</v>
      </c>
      <c r="M42" s="171">
        <v>0.0182368277218409</v>
      </c>
      <c r="N42" s="171">
        <v>0.0308089713468887</v>
      </c>
      <c r="O42" s="171">
        <v>0.100956453404366</v>
      </c>
      <c r="P42" s="171">
        <v>0.0475099428994536</v>
      </c>
      <c r="Q42" s="171">
        <v>0.017712720582702</v>
      </c>
      <c r="R42" s="171">
        <v>0.0122637463563822</v>
      </c>
      <c r="S42" s="171">
        <v>0.0438572467315107</v>
      </c>
      <c r="T42" s="171">
        <v>0.0656228554930395</v>
      </c>
      <c r="U42" s="171">
        <v>0.0485507131319096</v>
      </c>
      <c r="V42" s="171">
        <v>0.0453091133254056</v>
      </c>
      <c r="W42" s="171">
        <v>0.0431097883280722</v>
      </c>
      <c r="X42" s="171">
        <v>0.0571519659809977</v>
      </c>
      <c r="Y42" s="171">
        <v>0.0862754176144651</v>
      </c>
      <c r="Z42" s="171">
        <v>0.0352637636995586</v>
      </c>
      <c r="AA42" s="171">
        <v>0.0286280041031668</v>
      </c>
      <c r="AB42" s="171">
        <v>0.0321484567880978</v>
      </c>
      <c r="AC42" s="171">
        <v>0.0239445209037414</v>
      </c>
      <c r="AD42" s="171">
        <v>0.0339496192140662</v>
      </c>
      <c r="AE42" s="171">
        <v>0.0296830654816433</v>
      </c>
      <c r="AF42" s="171">
        <v>0.0224047789133815</v>
      </c>
      <c r="AG42" s="171">
        <v>0.0323966237690049</v>
      </c>
      <c r="AH42" s="171">
        <v>0.0113286314952678</v>
      </c>
      <c r="AI42" s="171">
        <v>0.00189596109833627</v>
      </c>
      <c r="AJ42" s="171">
        <v>0.00351145273439087</v>
      </c>
      <c r="AK42" s="171">
        <v>0.00741462046107525</v>
      </c>
      <c r="AL42" s="171">
        <v>0.038621632162384</v>
      </c>
      <c r="AM42" s="171">
        <v>0.073260564647648</v>
      </c>
      <c r="AN42" s="171">
        <v>0.110534664742531</v>
      </c>
      <c r="AO42" s="171">
        <v>0.0123398228551833</v>
      </c>
      <c r="AP42" s="171">
        <v>0.0434042863920284</v>
      </c>
      <c r="AQ42" s="171">
        <v>0.00647875146238782</v>
      </c>
      <c r="AR42" s="171">
        <v>0.013870193864349</v>
      </c>
      <c r="AS42" s="171">
        <v>0.00319853455153478</v>
      </c>
      <c r="AT42" s="171">
        <v>0.0057302409267328</v>
      </c>
      <c r="AU42" s="171">
        <v>0.00205588010086477</v>
      </c>
      <c r="AV42" s="171">
        <v>0.000249936778114158</v>
      </c>
      <c r="AW42" s="171">
        <v>0.00996643036579354</v>
      </c>
      <c r="AX42" s="171">
        <v>0.00464309783166021</v>
      </c>
      <c r="AY42" s="171">
        <v>0.00877131693821862</v>
      </c>
      <c r="AZ42" s="171">
        <v>0.00590688388487492</v>
      </c>
      <c r="BA42" s="171">
        <v>0.0219652171870861</v>
      </c>
      <c r="BB42" s="178">
        <v>0</v>
      </c>
    </row>
    <row r="43" spans="1:54">
      <c r="A43" s="86" t="s">
        <v>73</v>
      </c>
      <c r="B43" s="87" t="s">
        <v>128</v>
      </c>
      <c r="C43" s="171">
        <v>0.000465623285231269</v>
      </c>
      <c r="D43" s="171">
        <v>0.000620151976521621</v>
      </c>
      <c r="E43" s="171">
        <v>0.00096242252510343</v>
      </c>
      <c r="F43" s="171">
        <v>0.00013549235023481</v>
      </c>
      <c r="G43" s="171">
        <v>0.0015907465398736</v>
      </c>
      <c r="H43" s="171">
        <v>0.00223917588602606</v>
      </c>
      <c r="I43" s="171">
        <v>0.0038577435510112</v>
      </c>
      <c r="J43" s="171">
        <v>0.00248594524067636</v>
      </c>
      <c r="K43" s="171">
        <v>0.000646924421625255</v>
      </c>
      <c r="L43" s="171">
        <v>0.00106025550113988</v>
      </c>
      <c r="M43" s="171">
        <v>0.000664460579364351</v>
      </c>
      <c r="N43" s="171">
        <v>0.00128795974656646</v>
      </c>
      <c r="O43" s="171">
        <v>0.00243521232361519</v>
      </c>
      <c r="P43" s="171">
        <v>0.00200305238629999</v>
      </c>
      <c r="Q43" s="171">
        <v>0.000742505166408073</v>
      </c>
      <c r="R43" s="171">
        <v>0.000517831307338184</v>
      </c>
      <c r="S43" s="171">
        <v>0.00174548146026275</v>
      </c>
      <c r="T43" s="171">
        <v>0.002653432482106</v>
      </c>
      <c r="U43" s="171">
        <v>0.00189079723588205</v>
      </c>
      <c r="V43" s="171">
        <v>0.00161050708130036</v>
      </c>
      <c r="W43" s="171">
        <v>0.00170061136566421</v>
      </c>
      <c r="X43" s="171">
        <v>0.00213149647692364</v>
      </c>
      <c r="Y43" s="171">
        <v>0.00363169301313724</v>
      </c>
      <c r="Z43" s="171">
        <v>0.00131618773619963</v>
      </c>
      <c r="AA43" s="171">
        <v>0.00119897172838866</v>
      </c>
      <c r="AB43" s="171">
        <v>0.00129753879720197</v>
      </c>
      <c r="AC43" s="171">
        <v>0.00087197966806421</v>
      </c>
      <c r="AD43" s="171">
        <v>0.00142654957815602</v>
      </c>
      <c r="AE43" s="171">
        <v>0.00101273170761336</v>
      </c>
      <c r="AF43" s="171">
        <v>0.000937649965914151</v>
      </c>
      <c r="AG43" s="171">
        <v>0.00135372004142815</v>
      </c>
      <c r="AH43" s="171">
        <v>0.000434944952411288</v>
      </c>
      <c r="AI43" s="171">
        <v>7.92503129476821e-5</v>
      </c>
      <c r="AJ43" s="171">
        <v>0.000141393231540224</v>
      </c>
      <c r="AK43" s="171">
        <v>0.000305209053899662</v>
      </c>
      <c r="AL43" s="171">
        <v>0.00162247517165109</v>
      </c>
      <c r="AM43" s="171">
        <v>0.00305012051505074</v>
      </c>
      <c r="AN43" s="171">
        <v>0.00466976354597223</v>
      </c>
      <c r="AO43" s="171">
        <v>0.000517372318662849</v>
      </c>
      <c r="AP43" s="171">
        <v>0.00181761994350573</v>
      </c>
      <c r="AQ43" s="171">
        <v>0.000229619238767056</v>
      </c>
      <c r="AR43" s="171">
        <v>0.00055686771814808</v>
      </c>
      <c r="AS43" s="171">
        <v>0.000127653080181133</v>
      </c>
      <c r="AT43" s="171">
        <v>0.000169710306411576</v>
      </c>
      <c r="AU43" s="171">
        <v>3.95133676622838e-5</v>
      </c>
      <c r="AV43" s="171">
        <v>7.7234635110637e-6</v>
      </c>
      <c r="AW43" s="171">
        <v>0.000323508594330894</v>
      </c>
      <c r="AX43" s="171">
        <v>0.000158215018330251</v>
      </c>
      <c r="AY43" s="171">
        <v>8.89647289642817e-5</v>
      </c>
      <c r="AZ43" s="171">
        <v>6.91307277971139e-5</v>
      </c>
      <c r="BA43" s="171">
        <v>0.000187783311851922</v>
      </c>
      <c r="BB43" s="178">
        <v>0</v>
      </c>
    </row>
    <row r="44" spans="1:54">
      <c r="A44" s="86" t="s">
        <v>74</v>
      </c>
      <c r="B44" s="87" t="s">
        <v>129</v>
      </c>
      <c r="C44" s="171">
        <v>0</v>
      </c>
      <c r="D44" s="171">
        <v>0</v>
      </c>
      <c r="E44" s="171">
        <v>0</v>
      </c>
      <c r="F44" s="171">
        <v>0.00236377839198012</v>
      </c>
      <c r="G44" s="171">
        <v>7.69172686343067e-5</v>
      </c>
      <c r="H44" s="171">
        <v>0.000405529669237446</v>
      </c>
      <c r="I44" s="171">
        <v>0.000391043769297401</v>
      </c>
      <c r="J44" s="171">
        <v>0.00029167474976048</v>
      </c>
      <c r="K44" s="171">
        <v>0.00106005360150085</v>
      </c>
      <c r="L44" s="171">
        <v>0.000193242730571778</v>
      </c>
      <c r="M44" s="171">
        <v>0.000151095292965153</v>
      </c>
      <c r="N44" s="171">
        <v>0.000496418824575059</v>
      </c>
      <c r="O44" s="171">
        <v>0.000641515040372165</v>
      </c>
      <c r="P44" s="171">
        <v>0.000275395228553071</v>
      </c>
      <c r="Q44" s="171">
        <v>0.000411689540271624</v>
      </c>
      <c r="R44" s="171">
        <v>4.2554681833248e-5</v>
      </c>
      <c r="S44" s="171">
        <v>3.94522474593431e-5</v>
      </c>
      <c r="T44" s="171">
        <v>0.000916899118308735</v>
      </c>
      <c r="U44" s="171">
        <v>0.000581261035988265</v>
      </c>
      <c r="V44" s="171">
        <v>0.00153893318566119</v>
      </c>
      <c r="W44" s="171">
        <v>0.000198401100183052</v>
      </c>
      <c r="X44" s="171">
        <v>0.000571815398392852</v>
      </c>
      <c r="Y44" s="171">
        <v>0.000304490854456924</v>
      </c>
      <c r="Z44" s="171">
        <v>0.000164761210118448</v>
      </c>
      <c r="AA44" s="171">
        <v>0.00102122714959216</v>
      </c>
      <c r="AB44" s="171">
        <v>0.000801416051035461</v>
      </c>
      <c r="AC44" s="171">
        <v>0.000611120014447313</v>
      </c>
      <c r="AD44" s="171">
        <v>0.000510902051105909</v>
      </c>
      <c r="AE44" s="171">
        <v>0.000503545404423813</v>
      </c>
      <c r="AF44" s="171">
        <v>3.24683990190998e-5</v>
      </c>
      <c r="AG44" s="171">
        <v>0.000243475353904487</v>
      </c>
      <c r="AH44" s="171">
        <v>0.000222424898426044</v>
      </c>
      <c r="AI44" s="171">
        <v>0.000310240132134764</v>
      </c>
      <c r="AJ44" s="171">
        <v>0.000184264441497606</v>
      </c>
      <c r="AK44" s="171">
        <v>0.000491901322091349</v>
      </c>
      <c r="AL44" s="171">
        <v>0.00137448687500009</v>
      </c>
      <c r="AM44" s="171">
        <v>0.000181236921840819</v>
      </c>
      <c r="AN44" s="171">
        <v>0.0010715117422837</v>
      </c>
      <c r="AO44" s="171">
        <v>0.000271999335025416</v>
      </c>
      <c r="AP44" s="171">
        <v>0.00233549157000455</v>
      </c>
      <c r="AQ44" s="171">
        <v>0.000571319182396404</v>
      </c>
      <c r="AR44" s="171">
        <v>8.0900222781554e-5</v>
      </c>
      <c r="AS44" s="171">
        <v>0.000206002213515933</v>
      </c>
      <c r="AT44" s="171">
        <v>0.00104946333219013</v>
      </c>
      <c r="AU44" s="171">
        <v>0.0013404437464811</v>
      </c>
      <c r="AV44" s="171">
        <v>2.69710586502576e-5</v>
      </c>
      <c r="AW44" s="171">
        <v>0.000854123248115744</v>
      </c>
      <c r="AX44" s="171">
        <v>0.000354619297220303</v>
      </c>
      <c r="AY44" s="171">
        <v>0.000463577699744261</v>
      </c>
      <c r="AZ44" s="171">
        <v>0.00152609604730507</v>
      </c>
      <c r="BA44" s="171">
        <v>0.013989086246746</v>
      </c>
      <c r="BB44" s="178">
        <v>0</v>
      </c>
    </row>
    <row r="45" spans="1:54">
      <c r="A45" s="86" t="s">
        <v>75</v>
      </c>
      <c r="B45" s="87" t="s">
        <v>130</v>
      </c>
      <c r="C45" s="171">
        <v>0.00225782990872241</v>
      </c>
      <c r="D45" s="171">
        <v>0.000308259588426781</v>
      </c>
      <c r="E45" s="171">
        <v>0.00176989867126032</v>
      </c>
      <c r="F45" s="171">
        <v>0.0106143708706143</v>
      </c>
      <c r="G45" s="171">
        <v>0.000927428285372896</v>
      </c>
      <c r="H45" s="171">
        <v>0.0103332328779404</v>
      </c>
      <c r="I45" s="171">
        <v>0.0117674765389866</v>
      </c>
      <c r="J45" s="171">
        <v>0.0333694253753002</v>
      </c>
      <c r="K45" s="171">
        <v>0.00333266773128366</v>
      </c>
      <c r="L45" s="171">
        <v>0.00316478434476624</v>
      </c>
      <c r="M45" s="171">
        <v>0.00157067649830734</v>
      </c>
      <c r="N45" s="171">
        <v>0.00461521403189893</v>
      </c>
      <c r="O45" s="171">
        <v>0.00839293095309661</v>
      </c>
      <c r="P45" s="171">
        <v>0.0102311972195231</v>
      </c>
      <c r="Q45" s="171">
        <v>0.00917617828510335</v>
      </c>
      <c r="R45" s="171">
        <v>0.00174486055881064</v>
      </c>
      <c r="S45" s="171">
        <v>0.0176793767037569</v>
      </c>
      <c r="T45" s="171">
        <v>0.00912888041682306</v>
      </c>
      <c r="U45" s="171">
        <v>0.00885202109658555</v>
      </c>
      <c r="V45" s="171">
        <v>0.0198382275024897</v>
      </c>
      <c r="W45" s="171">
        <v>0.00287525338663472</v>
      </c>
      <c r="X45" s="171">
        <v>0.00468207926174222</v>
      </c>
      <c r="Y45" s="171">
        <v>0.0179412964112036</v>
      </c>
      <c r="Z45" s="171">
        <v>0.00731369350647366</v>
      </c>
      <c r="AA45" s="171">
        <v>0.00816334747964938</v>
      </c>
      <c r="AB45" s="171">
        <v>0.00930522327072355</v>
      </c>
      <c r="AC45" s="171">
        <v>0.0023477049097209</v>
      </c>
      <c r="AD45" s="171">
        <v>0.0191298197631635</v>
      </c>
      <c r="AE45" s="171">
        <v>0.00707233752047204</v>
      </c>
      <c r="AF45" s="171">
        <v>0.00566619342756069</v>
      </c>
      <c r="AG45" s="171">
        <v>0.00359315260434478</v>
      </c>
      <c r="AH45" s="171">
        <v>0.0014241771258184</v>
      </c>
      <c r="AI45" s="171">
        <v>0.00150751970616376</v>
      </c>
      <c r="AJ45" s="171">
        <v>0.000362351040226427</v>
      </c>
      <c r="AK45" s="171">
        <v>0.000924634577621763</v>
      </c>
      <c r="AL45" s="171">
        <v>0.0111119492406594</v>
      </c>
      <c r="AM45" s="171">
        <v>0.0155734493336763</v>
      </c>
      <c r="AN45" s="171">
        <v>0.229356683068571</v>
      </c>
      <c r="AO45" s="171">
        <v>0.0020393739480805</v>
      </c>
      <c r="AP45" s="171">
        <v>0.0158417311961923</v>
      </c>
      <c r="AQ45" s="171">
        <v>0.00194479469271766</v>
      </c>
      <c r="AR45" s="171">
        <v>0.00142893580883195</v>
      </c>
      <c r="AS45" s="171">
        <v>0.00365136686028884</v>
      </c>
      <c r="AT45" s="171">
        <v>0.00112254785445438</v>
      </c>
      <c r="AU45" s="171">
        <v>0.00756611293881533</v>
      </c>
      <c r="AV45" s="171">
        <v>0.000286958698591567</v>
      </c>
      <c r="AW45" s="171">
        <v>0.00273571631389396</v>
      </c>
      <c r="AX45" s="171">
        <v>0.00376512049507064</v>
      </c>
      <c r="AY45" s="171">
        <v>0.00338834427472454</v>
      </c>
      <c r="AZ45" s="171">
        <v>0.00233349341176409</v>
      </c>
      <c r="BA45" s="171">
        <v>0.00809206495047114</v>
      </c>
      <c r="BB45" s="178">
        <v>0</v>
      </c>
    </row>
    <row r="46" spans="1:54">
      <c r="A46" s="86" t="s">
        <v>76</v>
      </c>
      <c r="B46" s="87" t="s">
        <v>131</v>
      </c>
      <c r="C46" s="171">
        <v>2.32576907290481e-6</v>
      </c>
      <c r="D46" s="171">
        <v>4.87260975951637e-6</v>
      </c>
      <c r="E46" s="171">
        <v>1.62125904891119e-6</v>
      </c>
      <c r="F46" s="171">
        <v>0.000535717140092561</v>
      </c>
      <c r="G46" s="171">
        <v>0.000153907428087691</v>
      </c>
      <c r="H46" s="171">
        <v>0.000477233855145762</v>
      </c>
      <c r="I46" s="171">
        <v>0.000575307501968769</v>
      </c>
      <c r="J46" s="171">
        <v>0.000412984999846755</v>
      </c>
      <c r="K46" s="171">
        <v>0.00148621964824646</v>
      </c>
      <c r="L46" s="171">
        <v>0.000197545123709946</v>
      </c>
      <c r="M46" s="171">
        <v>0.000116168873180948</v>
      </c>
      <c r="N46" s="171">
        <v>0.000281837870150123</v>
      </c>
      <c r="O46" s="171">
        <v>0.000126495763105357</v>
      </c>
      <c r="P46" s="171">
        <v>0.000266011898509181</v>
      </c>
      <c r="Q46" s="171">
        <v>0.000217051495657252</v>
      </c>
      <c r="R46" s="171">
        <v>3.3313528360601e-5</v>
      </c>
      <c r="S46" s="171">
        <v>0.000152919468100816</v>
      </c>
      <c r="T46" s="171">
        <v>0.000445632397590064</v>
      </c>
      <c r="U46" s="171">
        <v>0.00063981505735514</v>
      </c>
      <c r="V46" s="171">
        <v>0.00265076896397208</v>
      </c>
      <c r="W46" s="171">
        <v>0.000470979836294801</v>
      </c>
      <c r="X46" s="171">
        <v>0.000436822539520294</v>
      </c>
      <c r="Y46" s="171">
        <v>0.000725408839435595</v>
      </c>
      <c r="Z46" s="171">
        <v>0.000583553751030176</v>
      </c>
      <c r="AA46" s="171">
        <v>0.000687374341175871</v>
      </c>
      <c r="AB46" s="171">
        <v>0.000620720481171468</v>
      </c>
      <c r="AC46" s="171">
        <v>0.00112826029355862</v>
      </c>
      <c r="AD46" s="171">
        <v>0.000370440369413296</v>
      </c>
      <c r="AE46" s="171">
        <v>0.000405325805393241</v>
      </c>
      <c r="AF46" s="171">
        <v>0.000275576577020815</v>
      </c>
      <c r="AG46" s="171">
        <v>0.000508162163478424</v>
      </c>
      <c r="AH46" s="171">
        <v>0.000204695255393875</v>
      </c>
      <c r="AI46" s="171">
        <v>0.000149751001494317</v>
      </c>
      <c r="AJ46" s="171">
        <v>6.50130475694189e-5</v>
      </c>
      <c r="AK46" s="171">
        <v>0.000587436602201598</v>
      </c>
      <c r="AL46" s="171">
        <v>0.00124655154879403</v>
      </c>
      <c r="AM46" s="171">
        <v>0.000250503634266244</v>
      </c>
      <c r="AN46" s="171">
        <v>5.00859970403622e-5</v>
      </c>
      <c r="AO46" s="171">
        <v>0.00128327245939985</v>
      </c>
      <c r="AP46" s="171">
        <v>0.000991709817325366</v>
      </c>
      <c r="AQ46" s="171">
        <v>2.09428473232969e-5</v>
      </c>
      <c r="AR46" s="171">
        <v>7.23125232845602e-5</v>
      </c>
      <c r="AS46" s="171">
        <v>0.000136871741949483</v>
      </c>
      <c r="AT46" s="171">
        <v>0.000958564127494756</v>
      </c>
      <c r="AU46" s="171">
        <v>0.000712693780185961</v>
      </c>
      <c r="AV46" s="171">
        <v>2.97900772171669e-5</v>
      </c>
      <c r="AW46" s="171">
        <v>0.00053434912878687</v>
      </c>
      <c r="AX46" s="171">
        <v>0.000405504897350925</v>
      </c>
      <c r="AY46" s="171">
        <v>0.000862040570356244</v>
      </c>
      <c r="AZ46" s="171">
        <v>0.000307819619785099</v>
      </c>
      <c r="BA46" s="171">
        <v>0.0133971835084602</v>
      </c>
      <c r="BB46" s="178">
        <v>0</v>
      </c>
    </row>
    <row r="47" spans="1:54">
      <c r="A47" s="86" t="s">
        <v>77</v>
      </c>
      <c r="B47" s="87" t="s">
        <v>132</v>
      </c>
      <c r="C47" s="171">
        <v>1.81737549860406e-9</v>
      </c>
      <c r="D47" s="171">
        <v>0</v>
      </c>
      <c r="E47" s="171">
        <v>0</v>
      </c>
      <c r="F47" s="171">
        <v>0.00122083747226712</v>
      </c>
      <c r="G47" s="171">
        <v>2.89503883071369e-5</v>
      </c>
      <c r="H47" s="171">
        <v>9.32551352956033e-6</v>
      </c>
      <c r="I47" s="171">
        <v>0.00061786310777636</v>
      </c>
      <c r="J47" s="171">
        <v>1.55827762924724e-5</v>
      </c>
      <c r="K47" s="171">
        <v>2.58416417896754e-6</v>
      </c>
      <c r="L47" s="171">
        <v>0.000155174819625986</v>
      </c>
      <c r="M47" s="171">
        <v>2.32732781883235e-5</v>
      </c>
      <c r="N47" s="171">
        <v>2.89845056892786e-6</v>
      </c>
      <c r="O47" s="171">
        <v>1.75083307453168e-6</v>
      </c>
      <c r="P47" s="171">
        <v>1.83606526084447e-5</v>
      </c>
      <c r="Q47" s="171">
        <v>0.000729666256579877</v>
      </c>
      <c r="R47" s="171">
        <v>5.77999493211779e-7</v>
      </c>
      <c r="S47" s="171">
        <v>5.1072786193679e-5</v>
      </c>
      <c r="T47" s="171">
        <v>0.000716873972846654</v>
      </c>
      <c r="U47" s="171">
        <v>0.00118827800124207</v>
      </c>
      <c r="V47" s="171">
        <v>0.00814811364820985</v>
      </c>
      <c r="W47" s="171">
        <v>7.71221492930558e-5</v>
      </c>
      <c r="X47" s="171">
        <v>3.47932210085359e-6</v>
      </c>
      <c r="Y47" s="171">
        <v>0.00047033574484461</v>
      </c>
      <c r="Z47" s="171">
        <v>0.000195955510090819</v>
      </c>
      <c r="AA47" s="171">
        <v>1.73000331197572e-5</v>
      </c>
      <c r="AB47" s="171">
        <v>2.02941568543655e-6</v>
      </c>
      <c r="AC47" s="171">
        <v>0.00030598651376707</v>
      </c>
      <c r="AD47" s="171">
        <v>0.00189109230449958</v>
      </c>
      <c r="AE47" s="171">
        <v>0.000121840189442256</v>
      </c>
      <c r="AF47" s="171">
        <v>1.04042791004128e-6</v>
      </c>
      <c r="AG47" s="171">
        <v>4.39030254920846e-6</v>
      </c>
      <c r="AH47" s="171">
        <v>0.000610029761049839</v>
      </c>
      <c r="AI47" s="171">
        <v>0.000488943936165183</v>
      </c>
      <c r="AJ47" s="171">
        <v>1.61786568600635e-5</v>
      </c>
      <c r="AK47" s="171">
        <v>1.50550092609245e-6</v>
      </c>
      <c r="AL47" s="171">
        <v>0.000657970698426342</v>
      </c>
      <c r="AM47" s="171">
        <v>8.86998193955537e-6</v>
      </c>
      <c r="AN47" s="171">
        <v>1.15957025778189e-5</v>
      </c>
      <c r="AO47" s="171">
        <v>0.0353541201332256</v>
      </c>
      <c r="AP47" s="171">
        <v>0.000467251801272379</v>
      </c>
      <c r="AQ47" s="171">
        <v>0.00565406023357411</v>
      </c>
      <c r="AR47" s="171">
        <v>4.7787140347414e-5</v>
      </c>
      <c r="AS47" s="171">
        <v>0.000154765919913911</v>
      </c>
      <c r="AT47" s="171">
        <v>0.000744124194837595</v>
      </c>
      <c r="AU47" s="171">
        <v>0.00363847398006143</v>
      </c>
      <c r="AV47" s="171">
        <v>8.44400354651298e-5</v>
      </c>
      <c r="AW47" s="171">
        <v>0.00178263429223555</v>
      </c>
      <c r="AX47" s="171">
        <v>0.00164967674958429</v>
      </c>
      <c r="AY47" s="171">
        <v>0.010130008609115</v>
      </c>
      <c r="AZ47" s="171">
        <v>0.0105269848786367</v>
      </c>
      <c r="BA47" s="171">
        <v>0.0425559309262062</v>
      </c>
      <c r="BB47" s="178">
        <v>0</v>
      </c>
    </row>
    <row r="48" spans="1:54">
      <c r="A48" s="86" t="s">
        <v>78</v>
      </c>
      <c r="B48" s="87" t="s">
        <v>133</v>
      </c>
      <c r="C48" s="171">
        <v>1.50714782292153e-5</v>
      </c>
      <c r="D48" s="171">
        <v>3.15715642895595e-5</v>
      </c>
      <c r="E48" s="171">
        <v>1.0504778100229e-5</v>
      </c>
      <c r="F48" s="171">
        <v>0.00707430312585574</v>
      </c>
      <c r="G48" s="171">
        <v>0.000662747966857763</v>
      </c>
      <c r="H48" s="171">
        <v>0.000759489073574887</v>
      </c>
      <c r="I48" s="171">
        <v>0.00103018979956911</v>
      </c>
      <c r="J48" s="171">
        <v>0.000960513820030678</v>
      </c>
      <c r="K48" s="171">
        <v>0.000391856877084188</v>
      </c>
      <c r="L48" s="171">
        <v>0.00288888778432207</v>
      </c>
      <c r="M48" s="171">
        <v>0.00346587718512798</v>
      </c>
      <c r="N48" s="171">
        <v>0.00146544029279395</v>
      </c>
      <c r="O48" s="171">
        <v>0.00198274448888891</v>
      </c>
      <c r="P48" s="171">
        <v>0.00234038604982184</v>
      </c>
      <c r="Q48" s="171">
        <v>0.0119291234060825</v>
      </c>
      <c r="R48" s="171">
        <v>0.000530753779919821</v>
      </c>
      <c r="S48" s="171">
        <v>0.000853906935755287</v>
      </c>
      <c r="T48" s="171">
        <v>0.000627407246601222</v>
      </c>
      <c r="U48" s="171">
        <v>0.000787349678431967</v>
      </c>
      <c r="V48" s="171">
        <v>0.00128184781527557</v>
      </c>
      <c r="W48" s="171">
        <v>0.00147654532875243</v>
      </c>
      <c r="X48" s="171">
        <v>0.00205179486907104</v>
      </c>
      <c r="Y48" s="171">
        <v>0.00110037785172382</v>
      </c>
      <c r="Z48" s="171">
        <v>0.0014705688221373</v>
      </c>
      <c r="AA48" s="171">
        <v>0.00382952693154473</v>
      </c>
      <c r="AB48" s="171">
        <v>0.00319970348140406</v>
      </c>
      <c r="AC48" s="171">
        <v>0.00115445959219337</v>
      </c>
      <c r="AD48" s="171">
        <v>0.000952998273982345</v>
      </c>
      <c r="AE48" s="171">
        <v>0.00400263967694096</v>
      </c>
      <c r="AF48" s="171">
        <v>0.00607574444400386</v>
      </c>
      <c r="AG48" s="171">
        <v>0.00429832408698554</v>
      </c>
      <c r="AH48" s="171">
        <v>0.00280500302999639</v>
      </c>
      <c r="AI48" s="171">
        <v>0.000807822932879518</v>
      </c>
      <c r="AJ48" s="171">
        <v>0.00244606342242686</v>
      </c>
      <c r="AK48" s="171">
        <v>0.00116186956051696</v>
      </c>
      <c r="AL48" s="171">
        <v>0.00938632891503432</v>
      </c>
      <c r="AM48" s="171">
        <v>0.0040169173975847</v>
      </c>
      <c r="AN48" s="171">
        <v>0.00377362354608195</v>
      </c>
      <c r="AO48" s="171">
        <v>0.00261250395231571</v>
      </c>
      <c r="AP48" s="171">
        <v>0.00533904650867585</v>
      </c>
      <c r="AQ48" s="171">
        <v>0.0146072471792198</v>
      </c>
      <c r="AR48" s="171">
        <v>0.00605501889753432</v>
      </c>
      <c r="AS48" s="171">
        <v>0.0609590881274782</v>
      </c>
      <c r="AT48" s="171">
        <v>0.0099922186008765</v>
      </c>
      <c r="AU48" s="171">
        <v>0.0108037345410949</v>
      </c>
      <c r="AV48" s="171">
        <v>0.00117779823860136</v>
      </c>
      <c r="AW48" s="171">
        <v>0.0162143523547986</v>
      </c>
      <c r="AX48" s="171">
        <v>0.00837903868606093</v>
      </c>
      <c r="AY48" s="171">
        <v>0.00513462668984117</v>
      </c>
      <c r="AZ48" s="171">
        <v>0.00528015819869937</v>
      </c>
      <c r="BA48" s="171">
        <v>0.00884823738042066</v>
      </c>
      <c r="BB48" s="178">
        <v>0</v>
      </c>
    </row>
    <row r="49" spans="1:54">
      <c r="A49" s="86" t="s">
        <v>79</v>
      </c>
      <c r="B49" s="87" t="s">
        <v>134</v>
      </c>
      <c r="C49" s="171">
        <v>1.83080616447419e-5</v>
      </c>
      <c r="D49" s="171">
        <v>3.83567393903616e-5</v>
      </c>
      <c r="E49" s="171">
        <v>1.28105605266392e-5</v>
      </c>
      <c r="F49" s="171">
        <v>0.0019039669410076</v>
      </c>
      <c r="G49" s="171">
        <v>3.5737537291805e-5</v>
      </c>
      <c r="H49" s="171">
        <v>0.000518020102791719</v>
      </c>
      <c r="I49" s="171">
        <v>0.000801870002937652</v>
      </c>
      <c r="J49" s="171">
        <v>0.000285884863303167</v>
      </c>
      <c r="K49" s="171">
        <v>0.00108498514925152</v>
      </c>
      <c r="L49" s="171">
        <v>0.000793169616642721</v>
      </c>
      <c r="M49" s="171">
        <v>0.000419443393708492</v>
      </c>
      <c r="N49" s="171">
        <v>0.000204852916659811</v>
      </c>
      <c r="O49" s="171">
        <v>0.000379937274116975</v>
      </c>
      <c r="P49" s="171">
        <v>0.00277692475296874</v>
      </c>
      <c r="Q49" s="171">
        <v>0.000442266186348586</v>
      </c>
      <c r="R49" s="171">
        <v>0.000147483744738103</v>
      </c>
      <c r="S49" s="171">
        <v>4.05805943250721e-5</v>
      </c>
      <c r="T49" s="171">
        <v>0.00208682122313647</v>
      </c>
      <c r="U49" s="171">
        <v>0.000709685124249985</v>
      </c>
      <c r="V49" s="171">
        <v>0.00277526923251476</v>
      </c>
      <c r="W49" s="171">
        <v>0.000904945522635116</v>
      </c>
      <c r="X49" s="171">
        <v>0.000639068224851396</v>
      </c>
      <c r="Y49" s="171">
        <v>0.00161353140417598</v>
      </c>
      <c r="Z49" s="171">
        <v>0.000674711080328236</v>
      </c>
      <c r="AA49" s="171">
        <v>0.000968377213065851</v>
      </c>
      <c r="AB49" s="171">
        <v>0.00248437016296866</v>
      </c>
      <c r="AC49" s="171">
        <v>0.000541015280708787</v>
      </c>
      <c r="AD49" s="171">
        <v>0.000878451788560367</v>
      </c>
      <c r="AE49" s="171">
        <v>0.00064872890358617</v>
      </c>
      <c r="AF49" s="171">
        <v>0.00212065370898513</v>
      </c>
      <c r="AG49" s="171">
        <v>0.00131241231562098</v>
      </c>
      <c r="AH49" s="171">
        <v>0.00394331825967496</v>
      </c>
      <c r="AI49" s="171">
        <v>0.00334959678391148</v>
      </c>
      <c r="AJ49" s="171">
        <v>0.00559447868819515</v>
      </c>
      <c r="AK49" s="171">
        <v>0.000803237949963544</v>
      </c>
      <c r="AL49" s="171">
        <v>0.00951814124063964</v>
      </c>
      <c r="AM49" s="171">
        <v>0.00327557525334996</v>
      </c>
      <c r="AN49" s="171">
        <v>5.62998667273489e-5</v>
      </c>
      <c r="AO49" s="171">
        <v>0.0508815245045501</v>
      </c>
      <c r="AP49" s="171">
        <v>0.0212058447006297</v>
      </c>
      <c r="AQ49" s="171">
        <v>0.00323405622583289</v>
      </c>
      <c r="AR49" s="171">
        <v>0.00071003489792841</v>
      </c>
      <c r="AS49" s="171">
        <v>0.0428658532041139</v>
      </c>
      <c r="AT49" s="171">
        <v>0.0562585632368729</v>
      </c>
      <c r="AU49" s="171">
        <v>0.0300926973689668</v>
      </c>
      <c r="AV49" s="171">
        <v>0.000656314198172443</v>
      </c>
      <c r="AW49" s="171">
        <v>0.0709595374338005</v>
      </c>
      <c r="AX49" s="171">
        <v>0.00595797876901164</v>
      </c>
      <c r="AY49" s="171">
        <v>0.0144282859160976</v>
      </c>
      <c r="AZ49" s="171">
        <v>0.00324688570303741</v>
      </c>
      <c r="BA49" s="171">
        <v>0.0113470036122014</v>
      </c>
      <c r="BB49" s="178">
        <v>0</v>
      </c>
    </row>
    <row r="50" spans="1:54">
      <c r="A50" s="86" t="s">
        <v>80</v>
      </c>
      <c r="B50" s="87" t="s">
        <v>135</v>
      </c>
      <c r="C50" s="171">
        <v>0.0127622469145678</v>
      </c>
      <c r="D50" s="171">
        <v>0.0131101060271788</v>
      </c>
      <c r="E50" s="171">
        <v>0.0151812398813723</v>
      </c>
      <c r="F50" s="171">
        <v>0.0224547579298725</v>
      </c>
      <c r="G50" s="171">
        <v>0.0155858034335004</v>
      </c>
      <c r="H50" s="171">
        <v>0.0352225812322795</v>
      </c>
      <c r="I50" s="171">
        <v>0.000992843484609554</v>
      </c>
      <c r="J50" s="171">
        <v>0.016844951089006</v>
      </c>
      <c r="K50" s="171">
        <v>0.0266737620081765</v>
      </c>
      <c r="L50" s="171">
        <v>0.0147001433509483</v>
      </c>
      <c r="M50" s="171">
        <v>0.00906128271639504</v>
      </c>
      <c r="N50" s="171">
        <v>0.0201719690704654</v>
      </c>
      <c r="O50" s="171">
        <v>0.0134785553651597</v>
      </c>
      <c r="P50" s="171">
        <v>0.0217403467495108</v>
      </c>
      <c r="Q50" s="171">
        <v>0.0190322667928028</v>
      </c>
      <c r="R50" s="171">
        <v>0.00717676344143869</v>
      </c>
      <c r="S50" s="171">
        <v>0.0187448727656532</v>
      </c>
      <c r="T50" s="171">
        <v>0.0156402111073095</v>
      </c>
      <c r="U50" s="171">
        <v>0.0150185131974689</v>
      </c>
      <c r="V50" s="171">
        <v>0.0198057929101386</v>
      </c>
      <c r="W50" s="171">
        <v>0.0161805260446491</v>
      </c>
      <c r="X50" s="171">
        <v>0.0174991949641588</v>
      </c>
      <c r="Y50" s="171">
        <v>0.0170446202844658</v>
      </c>
      <c r="Z50" s="171">
        <v>0.0132532312537533</v>
      </c>
      <c r="AA50" s="171">
        <v>0.0144154056648043</v>
      </c>
      <c r="AB50" s="171">
        <v>0.0146081869623234</v>
      </c>
      <c r="AC50" s="171">
        <v>0.0173863477228795</v>
      </c>
      <c r="AD50" s="171">
        <v>0.0102260948621774</v>
      </c>
      <c r="AE50" s="171">
        <v>0.0126739556410014</v>
      </c>
      <c r="AF50" s="171">
        <v>0.0142885240877509</v>
      </c>
      <c r="AG50" s="171">
        <v>0.013708137025256</v>
      </c>
      <c r="AH50" s="171">
        <v>0.0212289192342895</v>
      </c>
      <c r="AI50" s="171">
        <v>0.0293603814803162</v>
      </c>
      <c r="AJ50" s="171">
        <v>0.0256420392878588</v>
      </c>
      <c r="AK50" s="171">
        <v>0.0161617898211758</v>
      </c>
      <c r="AL50" s="171">
        <v>0.0190645747843752</v>
      </c>
      <c r="AM50" s="171">
        <v>0.0193643902612588</v>
      </c>
      <c r="AN50" s="171">
        <v>0.0415255928255634</v>
      </c>
      <c r="AO50" s="171">
        <v>0.0751432582903524</v>
      </c>
      <c r="AP50" s="171">
        <v>0.0210034267057492</v>
      </c>
      <c r="AQ50" s="171">
        <v>0.0271782336187787</v>
      </c>
      <c r="AR50" s="171">
        <v>0.0130579679394082</v>
      </c>
      <c r="AS50" s="171">
        <v>0.0456829731663537</v>
      </c>
      <c r="AT50" s="171">
        <v>0.0139947716680349</v>
      </c>
      <c r="AU50" s="171">
        <v>0.125703353415938</v>
      </c>
      <c r="AV50" s="171">
        <v>0.0287651526541765</v>
      </c>
      <c r="AW50" s="171">
        <v>0.0116785415296656</v>
      </c>
      <c r="AX50" s="171">
        <v>0.0188504117618346</v>
      </c>
      <c r="AY50" s="171">
        <v>0.0284983359692732</v>
      </c>
      <c r="AZ50" s="171">
        <v>0.0154623470524509</v>
      </c>
      <c r="BA50" s="171">
        <v>0.011222403645338</v>
      </c>
      <c r="BB50" s="178">
        <v>0</v>
      </c>
    </row>
    <row r="51" spans="1:54">
      <c r="A51" s="86" t="s">
        <v>81</v>
      </c>
      <c r="B51" s="87" t="s">
        <v>136</v>
      </c>
      <c r="C51" s="171">
        <v>1.16679444539683e-6</v>
      </c>
      <c r="D51" s="171">
        <v>0</v>
      </c>
      <c r="E51" s="171">
        <v>0</v>
      </c>
      <c r="F51" s="171">
        <v>0.000550120742489601</v>
      </c>
      <c r="G51" s="171">
        <v>0.000651331292080454</v>
      </c>
      <c r="H51" s="171">
        <v>0.00208028096769814</v>
      </c>
      <c r="I51" s="171">
        <v>0.00172455113970098</v>
      </c>
      <c r="J51" s="171">
        <v>0.000994974202148478</v>
      </c>
      <c r="K51" s="171">
        <v>0.00165908939144869</v>
      </c>
      <c r="L51" s="171">
        <v>0.00463452099295695</v>
      </c>
      <c r="M51" s="171">
        <v>0.00346010512958018</v>
      </c>
      <c r="N51" s="171">
        <v>0.00186086806313827</v>
      </c>
      <c r="O51" s="171">
        <v>0.0011240727674329</v>
      </c>
      <c r="P51" s="171">
        <v>0.00101106162027596</v>
      </c>
      <c r="Q51" s="171">
        <v>0.00232580728807923</v>
      </c>
      <c r="R51" s="171">
        <v>0.000371088197590262</v>
      </c>
      <c r="S51" s="171">
        <v>0.00375888366102057</v>
      </c>
      <c r="T51" s="171">
        <v>0.00126634220453816</v>
      </c>
      <c r="U51" s="171">
        <v>0.00184220700864348</v>
      </c>
      <c r="V51" s="171">
        <v>0.00696558930035047</v>
      </c>
      <c r="W51" s="171">
        <v>0.00283467934371873</v>
      </c>
      <c r="X51" s="171">
        <v>0.00223380017180854</v>
      </c>
      <c r="Y51" s="171">
        <v>0.00196094536415221</v>
      </c>
      <c r="Z51" s="171">
        <v>0.00195907696457799</v>
      </c>
      <c r="AA51" s="171">
        <v>0.00097388131705385</v>
      </c>
      <c r="AB51" s="171">
        <v>0.00130292883941011</v>
      </c>
      <c r="AC51" s="171">
        <v>0.00161298559899032</v>
      </c>
      <c r="AD51" s="171">
        <v>0.000601299941181908</v>
      </c>
      <c r="AE51" s="171">
        <v>0.00186698111178673</v>
      </c>
      <c r="AF51" s="171">
        <v>0.000667977260177902</v>
      </c>
      <c r="AG51" s="171">
        <v>0.00281866935697254</v>
      </c>
      <c r="AH51" s="171">
        <v>0.000359532569662403</v>
      </c>
      <c r="AI51" s="171">
        <v>0.00175539706513352</v>
      </c>
      <c r="AJ51" s="171">
        <v>0.00447293620339306</v>
      </c>
      <c r="AK51" s="171">
        <v>0.000966564212763796</v>
      </c>
      <c r="AL51" s="171">
        <v>0.0315795448854379</v>
      </c>
      <c r="AM51" s="171">
        <v>0.00524354097180735</v>
      </c>
      <c r="AN51" s="171">
        <v>0.00744469228767809</v>
      </c>
      <c r="AO51" s="171">
        <v>0.00701988852345247</v>
      </c>
      <c r="AP51" s="171">
        <v>0.0225056577414326</v>
      </c>
      <c r="AQ51" s="171">
        <v>0.0561327570856208</v>
      </c>
      <c r="AR51" s="171">
        <v>0.0306803794601551</v>
      </c>
      <c r="AS51" s="171">
        <v>0.00829382375090667</v>
      </c>
      <c r="AT51" s="171">
        <v>0.00743832190337557</v>
      </c>
      <c r="AU51" s="171">
        <v>0.00726624556694009</v>
      </c>
      <c r="AV51" s="171">
        <v>0.00287795501020211</v>
      </c>
      <c r="AW51" s="171">
        <v>0.02529088108386</v>
      </c>
      <c r="AX51" s="171">
        <v>0.00925241012334134</v>
      </c>
      <c r="AY51" s="171">
        <v>0.00212660207036948</v>
      </c>
      <c r="AZ51" s="171">
        <v>0.0141561221551307</v>
      </c>
      <c r="BA51" s="171">
        <v>0.0194871866032736</v>
      </c>
      <c r="BB51" s="178">
        <v>0</v>
      </c>
    </row>
    <row r="52" spans="1:54">
      <c r="A52" s="86" t="s">
        <v>82</v>
      </c>
      <c r="B52" s="87" t="s">
        <v>137</v>
      </c>
      <c r="C52" s="171">
        <v>0.00379083552467611</v>
      </c>
      <c r="D52" s="171">
        <v>0.00374315374931049</v>
      </c>
      <c r="E52" s="171">
        <v>0.000915882386483694</v>
      </c>
      <c r="F52" s="171">
        <v>0.0130612496791136</v>
      </c>
      <c r="G52" s="171">
        <v>0.0299583619093755</v>
      </c>
      <c r="H52" s="171">
        <v>0.018796836889585</v>
      </c>
      <c r="I52" s="171">
        <v>0.020910648974886</v>
      </c>
      <c r="J52" s="171">
        <v>0.0904404352067376</v>
      </c>
      <c r="K52" s="171">
        <v>0.0786730545928693</v>
      </c>
      <c r="L52" s="171">
        <v>0.0131230298966725</v>
      </c>
      <c r="M52" s="171">
        <v>0.014583961320446</v>
      </c>
      <c r="N52" s="171">
        <v>0.0380195881221193</v>
      </c>
      <c r="O52" s="171">
        <v>0.016057250980598</v>
      </c>
      <c r="P52" s="171">
        <v>0.022650915777898</v>
      </c>
      <c r="Q52" s="171">
        <v>0.012430275295148</v>
      </c>
      <c r="R52" s="171">
        <v>0.0176915829565952</v>
      </c>
      <c r="S52" s="171">
        <v>0.0102913270456444</v>
      </c>
      <c r="T52" s="171">
        <v>0.0250047722161731</v>
      </c>
      <c r="U52" s="171">
        <v>0.0233645886806313</v>
      </c>
      <c r="V52" s="171">
        <v>0.0598593643855473</v>
      </c>
      <c r="W52" s="171">
        <v>0.0250732453137853</v>
      </c>
      <c r="X52" s="171">
        <v>0.0365599763319623</v>
      </c>
      <c r="Y52" s="171">
        <v>0.0188749314558123</v>
      </c>
      <c r="Z52" s="171">
        <v>0.0235188238705934</v>
      </c>
      <c r="AA52" s="171">
        <v>0.0298857689491654</v>
      </c>
      <c r="AB52" s="171">
        <v>0.0349872613365572</v>
      </c>
      <c r="AC52" s="171">
        <v>0.0235401052657163</v>
      </c>
      <c r="AD52" s="171">
        <v>0.0275444361079445</v>
      </c>
      <c r="AE52" s="171">
        <v>0.0121324132349032</v>
      </c>
      <c r="AF52" s="171">
        <v>0.0288048085009032</v>
      </c>
      <c r="AG52" s="171">
        <v>0.0247285859583094</v>
      </c>
      <c r="AH52" s="171">
        <v>0.0311288958666678</v>
      </c>
      <c r="AI52" s="171">
        <v>0.0217216565222568</v>
      </c>
      <c r="AJ52" s="171">
        <v>0.0262024515598496</v>
      </c>
      <c r="AK52" s="171">
        <v>0.0116633524805597</v>
      </c>
      <c r="AL52" s="171">
        <v>0.0614044156023655</v>
      </c>
      <c r="AM52" s="171">
        <v>0.0155651441295781</v>
      </c>
      <c r="AN52" s="171">
        <v>0.039048343142788</v>
      </c>
      <c r="AO52" s="171">
        <v>0.0721989995128014</v>
      </c>
      <c r="AP52" s="171">
        <v>0.048696091178154</v>
      </c>
      <c r="AQ52" s="171">
        <v>0.0525606049055811</v>
      </c>
      <c r="AR52" s="171">
        <v>0.0293184870240317</v>
      </c>
      <c r="AS52" s="171">
        <v>0.12458810417273</v>
      </c>
      <c r="AT52" s="171">
        <v>0.0925828811535883</v>
      </c>
      <c r="AU52" s="171">
        <v>0.0527431772669441</v>
      </c>
      <c r="AV52" s="171">
        <v>0.0141691005138036</v>
      </c>
      <c r="AW52" s="171">
        <v>0.0622269620749722</v>
      </c>
      <c r="AX52" s="171">
        <v>0.0383969715130864</v>
      </c>
      <c r="AY52" s="171">
        <v>0.0210315983350094</v>
      </c>
      <c r="AZ52" s="171">
        <v>0.0246649676217605</v>
      </c>
      <c r="BA52" s="171">
        <v>0.0447441709423185</v>
      </c>
      <c r="BB52" s="178">
        <v>0</v>
      </c>
    </row>
    <row r="53" spans="1:54">
      <c r="A53" s="86" t="s">
        <v>83</v>
      </c>
      <c r="B53" s="87" t="s">
        <v>138</v>
      </c>
      <c r="C53" s="171">
        <v>0.000409043474936458</v>
      </c>
      <c r="D53" s="171">
        <v>0.000143237934523199</v>
      </c>
      <c r="E53" s="171">
        <v>3.82315869086702e-5</v>
      </c>
      <c r="F53" s="171">
        <v>0.00941409261100122</v>
      </c>
      <c r="G53" s="171">
        <v>0.0123766842563753</v>
      </c>
      <c r="H53" s="171">
        <v>0.0036455812469555</v>
      </c>
      <c r="I53" s="171">
        <v>0.0049342301909026</v>
      </c>
      <c r="J53" s="171">
        <v>0.00582427819628106</v>
      </c>
      <c r="K53" s="171">
        <v>0.0123236103467734</v>
      </c>
      <c r="L53" s="171">
        <v>0.00857739226787279</v>
      </c>
      <c r="M53" s="171">
        <v>0.00682911470459927</v>
      </c>
      <c r="N53" s="171">
        <v>0.00841249517306493</v>
      </c>
      <c r="O53" s="171">
        <v>0.00657907784918128</v>
      </c>
      <c r="P53" s="171">
        <v>0.0120801508803325</v>
      </c>
      <c r="Q53" s="171">
        <v>0.0116145120112755</v>
      </c>
      <c r="R53" s="171">
        <v>0.00150649094899905</v>
      </c>
      <c r="S53" s="171">
        <v>0.00486683544043923</v>
      </c>
      <c r="T53" s="171">
        <v>0.00549275916622018</v>
      </c>
      <c r="U53" s="171">
        <v>0.0111091250860676</v>
      </c>
      <c r="V53" s="171">
        <v>0.0193582432234256</v>
      </c>
      <c r="W53" s="171">
        <v>0.0111794128801277</v>
      </c>
      <c r="X53" s="171">
        <v>0.0106987248766871</v>
      </c>
      <c r="Y53" s="171">
        <v>0.00964758554705948</v>
      </c>
      <c r="Z53" s="171">
        <v>0.00929042764049936</v>
      </c>
      <c r="AA53" s="171">
        <v>0.011637693311569</v>
      </c>
      <c r="AB53" s="171">
        <v>0.0119865097192966</v>
      </c>
      <c r="AC53" s="171">
        <v>0.0149720214742347</v>
      </c>
      <c r="AD53" s="171">
        <v>0.00430341651522327</v>
      </c>
      <c r="AE53" s="171">
        <v>0.00685759312698745</v>
      </c>
      <c r="AF53" s="171">
        <v>0.0227985571897666</v>
      </c>
      <c r="AG53" s="171">
        <v>0.0106503474395115</v>
      </c>
      <c r="AH53" s="171">
        <v>0.0366044462649333</v>
      </c>
      <c r="AI53" s="171">
        <v>0.005865580641926</v>
      </c>
      <c r="AJ53" s="171">
        <v>0.0221838758251624</v>
      </c>
      <c r="AK53" s="171">
        <v>0.00659554681942935</v>
      </c>
      <c r="AL53" s="171">
        <v>0.018231083723521</v>
      </c>
      <c r="AM53" s="171">
        <v>0.013807793474322</v>
      </c>
      <c r="AN53" s="171">
        <v>0.031223680871389</v>
      </c>
      <c r="AO53" s="171">
        <v>0.0616623743766776</v>
      </c>
      <c r="AP53" s="171">
        <v>0.0388638135187092</v>
      </c>
      <c r="AQ53" s="171">
        <v>0.0258562068000918</v>
      </c>
      <c r="AR53" s="171">
        <v>0.025402621472914</v>
      </c>
      <c r="AS53" s="171">
        <v>0.0474639148008593</v>
      </c>
      <c r="AT53" s="171">
        <v>0.0217040787343734</v>
      </c>
      <c r="AU53" s="171">
        <v>0.0345598030067572</v>
      </c>
      <c r="AV53" s="171">
        <v>0.00545757070848583</v>
      </c>
      <c r="AW53" s="171">
        <v>0.0159548754572775</v>
      </c>
      <c r="AX53" s="171">
        <v>0.0303938781887766</v>
      </c>
      <c r="AY53" s="171">
        <v>0.0404383427662188</v>
      </c>
      <c r="AZ53" s="171">
        <v>0.0220963370520346</v>
      </c>
      <c r="BA53" s="171">
        <v>0.0352905258313298</v>
      </c>
      <c r="BB53" s="178">
        <v>0</v>
      </c>
    </row>
    <row r="54" spans="1:54">
      <c r="A54" s="86" t="s">
        <v>84</v>
      </c>
      <c r="B54" s="87" t="s">
        <v>139</v>
      </c>
      <c r="C54" s="171">
        <v>1.7919880638687e-5</v>
      </c>
      <c r="D54" s="171">
        <v>6.95921840556177e-5</v>
      </c>
      <c r="E54" s="171">
        <v>4.94381107243392e-6</v>
      </c>
      <c r="F54" s="171">
        <v>0.000261003794677969</v>
      </c>
      <c r="G54" s="171">
        <v>0.000215793993710672</v>
      </c>
      <c r="H54" s="171">
        <v>0.000350149609537736</v>
      </c>
      <c r="I54" s="171">
        <v>0.000558798899175677</v>
      </c>
      <c r="J54" s="171">
        <v>0.000792042695658047</v>
      </c>
      <c r="K54" s="171">
        <v>0.00178948398118272</v>
      </c>
      <c r="L54" s="171">
        <v>0.000388069834183776</v>
      </c>
      <c r="M54" s="171">
        <v>0.000463947945707459</v>
      </c>
      <c r="N54" s="171">
        <v>0.000351245407681164</v>
      </c>
      <c r="O54" s="171">
        <v>0.0022365501676691</v>
      </c>
      <c r="P54" s="171">
        <v>0.000220852475676808</v>
      </c>
      <c r="Q54" s="171">
        <v>0.000257402796188569</v>
      </c>
      <c r="R54" s="171">
        <v>0.000217098143314535</v>
      </c>
      <c r="S54" s="171">
        <v>0.0002657217075053</v>
      </c>
      <c r="T54" s="171">
        <v>0.000641753084217234</v>
      </c>
      <c r="U54" s="171">
        <v>0.000592756900892174</v>
      </c>
      <c r="V54" s="171">
        <v>0.00320281010156186</v>
      </c>
      <c r="W54" s="171">
        <v>0.000383032799630661</v>
      </c>
      <c r="X54" s="171">
        <v>0.000547373123266592</v>
      </c>
      <c r="Y54" s="171">
        <v>0.00038858506261971</v>
      </c>
      <c r="Z54" s="171">
        <v>0.00041777317202859</v>
      </c>
      <c r="AA54" s="171">
        <v>0.000411729246775165</v>
      </c>
      <c r="AB54" s="171">
        <v>0.00074376053180433</v>
      </c>
      <c r="AC54" s="171">
        <v>0.000718870034313573</v>
      </c>
      <c r="AD54" s="171">
        <v>0.00061071801325446</v>
      </c>
      <c r="AE54" s="171">
        <v>0.000881175156296719</v>
      </c>
      <c r="AF54" s="171">
        <v>0.000391899734395883</v>
      </c>
      <c r="AG54" s="171">
        <v>0.000296115126868373</v>
      </c>
      <c r="AH54" s="171">
        <v>0.000496636744112045</v>
      </c>
      <c r="AI54" s="171">
        <v>0.000156996155920358</v>
      </c>
      <c r="AJ54" s="171">
        <v>0.00264223884349314</v>
      </c>
      <c r="AK54" s="171">
        <v>0.000133701952092192</v>
      </c>
      <c r="AL54" s="171">
        <v>0.00106050725661174</v>
      </c>
      <c r="AM54" s="171">
        <v>0.00041075958122618</v>
      </c>
      <c r="AN54" s="171">
        <v>0.000189170194904263</v>
      </c>
      <c r="AO54" s="171">
        <v>0.000910027950938987</v>
      </c>
      <c r="AP54" s="171">
        <v>0.00309591274974097</v>
      </c>
      <c r="AQ54" s="171">
        <v>0.00378026612177689</v>
      </c>
      <c r="AR54" s="171">
        <v>0.0017658359751527</v>
      </c>
      <c r="AS54" s="171">
        <v>0.000544319051696109</v>
      </c>
      <c r="AT54" s="171">
        <v>0.00124052045470104</v>
      </c>
      <c r="AU54" s="171">
        <v>0.000808614556869372</v>
      </c>
      <c r="AV54" s="171">
        <v>0.000139936554048849</v>
      </c>
      <c r="AW54" s="171">
        <v>0.00209872558627781</v>
      </c>
      <c r="AX54" s="171">
        <v>0.00445798188597457</v>
      </c>
      <c r="AY54" s="171">
        <v>0.00301022849914645</v>
      </c>
      <c r="AZ54" s="171">
        <v>0.00303289595784341</v>
      </c>
      <c r="BA54" s="171">
        <v>0.00480953306672231</v>
      </c>
      <c r="BB54" s="178">
        <v>0</v>
      </c>
    </row>
    <row r="55" spans="1:54">
      <c r="A55" s="86" t="s">
        <v>85</v>
      </c>
      <c r="B55" s="87" t="s">
        <v>140</v>
      </c>
      <c r="C55" s="171">
        <v>0</v>
      </c>
      <c r="D55" s="171">
        <v>0</v>
      </c>
      <c r="E55" s="171">
        <v>0</v>
      </c>
      <c r="F55" s="171">
        <v>0.000885100716835975</v>
      </c>
      <c r="G55" s="171">
        <v>4.73700448939325e-5</v>
      </c>
      <c r="H55" s="171">
        <v>1.26921918396569e-5</v>
      </c>
      <c r="I55" s="171">
        <v>0.0001155962568624</v>
      </c>
      <c r="J55" s="171">
        <v>0</v>
      </c>
      <c r="K55" s="171">
        <v>0</v>
      </c>
      <c r="L55" s="171">
        <v>2.24629910223041e-5</v>
      </c>
      <c r="M55" s="171">
        <v>0</v>
      </c>
      <c r="N55" s="171">
        <v>0</v>
      </c>
      <c r="O55" s="171">
        <v>0</v>
      </c>
      <c r="P55" s="171">
        <v>0.000540553704214111</v>
      </c>
      <c r="Q55" s="171">
        <v>0</v>
      </c>
      <c r="R55" s="171">
        <v>3.96493064186151e-5</v>
      </c>
      <c r="S55" s="171">
        <v>0</v>
      </c>
      <c r="T55" s="171">
        <v>0.00015778401259216</v>
      </c>
      <c r="U55" s="171">
        <v>0.000234825201406282</v>
      </c>
      <c r="V55" s="171">
        <v>0</v>
      </c>
      <c r="W55" s="171">
        <v>1.90918550814439e-5</v>
      </c>
      <c r="X55" s="171">
        <v>0</v>
      </c>
      <c r="Y55" s="171">
        <v>0.00410303164960184</v>
      </c>
      <c r="Z55" s="171">
        <v>0.00105579500335772</v>
      </c>
      <c r="AA55" s="171">
        <v>3.25810042917081e-5</v>
      </c>
      <c r="AB55" s="171">
        <v>0</v>
      </c>
      <c r="AC55" s="171">
        <v>0.000294971664519006</v>
      </c>
      <c r="AD55" s="171">
        <v>0.00139068970965801</v>
      </c>
      <c r="AE55" s="171">
        <v>3.91129578896664e-5</v>
      </c>
      <c r="AF55" s="171">
        <v>0</v>
      </c>
      <c r="AG55" s="171">
        <v>0</v>
      </c>
      <c r="AH55" s="171">
        <v>0.000120567183456731</v>
      </c>
      <c r="AI55" s="171">
        <v>0.000373511566672851</v>
      </c>
      <c r="AJ55" s="171">
        <v>1.39853817917614e-5</v>
      </c>
      <c r="AK55" s="171">
        <v>4.41883552459604e-6</v>
      </c>
      <c r="AL55" s="171">
        <v>0.00170463075524766</v>
      </c>
      <c r="AM55" s="171">
        <v>0.00542786935829493</v>
      </c>
      <c r="AN55" s="171">
        <v>0.00410977229234601</v>
      </c>
      <c r="AO55" s="171">
        <v>0.000923997038438443</v>
      </c>
      <c r="AP55" s="171">
        <v>0.00532452436851249</v>
      </c>
      <c r="AQ55" s="171">
        <v>2.84855365870211e-5</v>
      </c>
      <c r="AR55" s="171">
        <v>0</v>
      </c>
      <c r="AS55" s="171">
        <v>0.000320508010607968</v>
      </c>
      <c r="AT55" s="171">
        <v>0</v>
      </c>
      <c r="AU55" s="171">
        <v>0.0054212672596021</v>
      </c>
      <c r="AV55" s="171">
        <v>0</v>
      </c>
      <c r="AW55" s="171">
        <v>0.00852153980425881</v>
      </c>
      <c r="AX55" s="171">
        <v>0.0102014812644776</v>
      </c>
      <c r="AY55" s="171">
        <v>0.00135660189126783</v>
      </c>
      <c r="AZ55" s="171">
        <v>0.0942587628365536</v>
      </c>
      <c r="BA55" s="171">
        <v>0.00488751674558947</v>
      </c>
      <c r="BB55" s="178">
        <v>0</v>
      </c>
    </row>
    <row r="56" spans="1:54">
      <c r="A56" s="86" t="s">
        <v>86</v>
      </c>
      <c r="B56" s="87" t="s">
        <v>141</v>
      </c>
      <c r="C56" s="171">
        <v>0.00016912538874967</v>
      </c>
      <c r="D56" s="171">
        <v>0.000129252144080614</v>
      </c>
      <c r="E56" s="171">
        <v>0.000709226607206506</v>
      </c>
      <c r="F56" s="171">
        <v>0.000375857755035301</v>
      </c>
      <c r="G56" s="171">
        <v>0.00146167645420616</v>
      </c>
      <c r="H56" s="171">
        <v>0.000813178837784188</v>
      </c>
      <c r="I56" s="171">
        <v>0.000743827571546232</v>
      </c>
      <c r="J56" s="171">
        <v>0.00223194740991262</v>
      </c>
      <c r="K56" s="171">
        <v>0.0015586723593081</v>
      </c>
      <c r="L56" s="171">
        <v>0.000979525525275574</v>
      </c>
      <c r="M56" s="171">
        <v>0.00109656204601617</v>
      </c>
      <c r="N56" s="171">
        <v>0.00125671787555975</v>
      </c>
      <c r="O56" s="171">
        <v>0.00240734419586062</v>
      </c>
      <c r="P56" s="171">
        <v>0.00100365014547102</v>
      </c>
      <c r="Q56" s="171">
        <v>0.0022002624912984</v>
      </c>
      <c r="R56" s="171">
        <v>0.000318557283610442</v>
      </c>
      <c r="S56" s="171">
        <v>0.00115330499090853</v>
      </c>
      <c r="T56" s="171">
        <v>0.0011399592051837</v>
      </c>
      <c r="U56" s="171">
        <v>0.00100574681235746</v>
      </c>
      <c r="V56" s="171">
        <v>0.00335340654575261</v>
      </c>
      <c r="W56" s="171">
        <v>0.00156266977006744</v>
      </c>
      <c r="X56" s="171">
        <v>0.00206529049036706</v>
      </c>
      <c r="Y56" s="171">
        <v>0.00124395308958673</v>
      </c>
      <c r="Z56" s="171">
        <v>0.00195627377148208</v>
      </c>
      <c r="AA56" s="171">
        <v>0.00216553539760137</v>
      </c>
      <c r="AB56" s="171">
        <v>0.00116078977116563</v>
      </c>
      <c r="AC56" s="171">
        <v>0.00159087191595392</v>
      </c>
      <c r="AD56" s="171">
        <v>0.00150529774280438</v>
      </c>
      <c r="AE56" s="171">
        <v>0.00157925997847248</v>
      </c>
      <c r="AF56" s="171">
        <v>0.000738896808254697</v>
      </c>
      <c r="AG56" s="171">
        <v>0.00140777384761985</v>
      </c>
      <c r="AH56" s="171">
        <v>4.90499877246701e-5</v>
      </c>
      <c r="AI56" s="171">
        <v>0.000827141411615207</v>
      </c>
      <c r="AJ56" s="171">
        <v>1.09679728727111e-5</v>
      </c>
      <c r="AK56" s="171">
        <v>0.000149977708794844</v>
      </c>
      <c r="AL56" s="171">
        <v>0.00256210611621222</v>
      </c>
      <c r="AM56" s="171">
        <v>0.00104843521709302</v>
      </c>
      <c r="AN56" s="171">
        <v>0.000124173920338725</v>
      </c>
      <c r="AO56" s="171">
        <v>0.000305670637890719</v>
      </c>
      <c r="AP56" s="171">
        <v>0.0132756095289568</v>
      </c>
      <c r="AQ56" s="171">
        <v>0.00419115816553775</v>
      </c>
      <c r="AR56" s="171">
        <v>0.000721773790105997</v>
      </c>
      <c r="AS56" s="171">
        <v>0.00992466692126265</v>
      </c>
      <c r="AT56" s="171">
        <v>0.0068612037744094</v>
      </c>
      <c r="AU56" s="171">
        <v>0.00257303057995818</v>
      </c>
      <c r="AV56" s="171">
        <v>0.000118711972907157</v>
      </c>
      <c r="AW56" s="171">
        <v>0.00140914509600593</v>
      </c>
      <c r="AX56" s="171">
        <v>0.0033985773401843</v>
      </c>
      <c r="AY56" s="171">
        <v>0.00181215180778569</v>
      </c>
      <c r="AZ56" s="171">
        <v>0.00749055565642852</v>
      </c>
      <c r="BA56" s="171">
        <v>0.0148108221102727</v>
      </c>
      <c r="BB56" s="178">
        <v>0</v>
      </c>
    </row>
    <row r="57" ht="16" customHeight="1" spans="1:54">
      <c r="A57" s="172" t="s">
        <v>87</v>
      </c>
      <c r="B57" s="173" t="s">
        <v>142</v>
      </c>
      <c r="C57" s="174">
        <v>0</v>
      </c>
      <c r="D57" s="174">
        <v>0</v>
      </c>
      <c r="E57" s="174">
        <v>0</v>
      </c>
      <c r="F57" s="174">
        <v>0</v>
      </c>
      <c r="G57" s="174">
        <v>0</v>
      </c>
      <c r="H57" s="174">
        <v>0</v>
      </c>
      <c r="I57" s="174">
        <v>0</v>
      </c>
      <c r="J57" s="174">
        <v>0</v>
      </c>
      <c r="K57" s="174">
        <v>0</v>
      </c>
      <c r="L57" s="174">
        <v>0</v>
      </c>
      <c r="M57" s="174">
        <v>0</v>
      </c>
      <c r="N57" s="174">
        <v>0</v>
      </c>
      <c r="O57" s="174">
        <v>0</v>
      </c>
      <c r="P57" s="174">
        <v>0</v>
      </c>
      <c r="Q57" s="174">
        <v>0</v>
      </c>
      <c r="R57" s="174">
        <v>0</v>
      </c>
      <c r="S57" s="174">
        <v>0</v>
      </c>
      <c r="T57" s="174">
        <v>0</v>
      </c>
      <c r="U57" s="174">
        <v>0</v>
      </c>
      <c r="V57" s="174">
        <v>0</v>
      </c>
      <c r="W57" s="174">
        <v>0</v>
      </c>
      <c r="X57" s="174">
        <v>0</v>
      </c>
      <c r="Y57" s="174">
        <v>0</v>
      </c>
      <c r="Z57" s="174">
        <v>0</v>
      </c>
      <c r="AA57" s="174">
        <v>0</v>
      </c>
      <c r="AB57" s="174">
        <v>0</v>
      </c>
      <c r="AC57" s="174">
        <v>0</v>
      </c>
      <c r="AD57" s="174">
        <v>0</v>
      </c>
      <c r="AE57" s="174">
        <v>0</v>
      </c>
      <c r="AF57" s="174">
        <v>0</v>
      </c>
      <c r="AG57" s="174">
        <v>0</v>
      </c>
      <c r="AH57" s="174">
        <v>0</v>
      </c>
      <c r="AI57" s="174">
        <v>0</v>
      </c>
      <c r="AJ57" s="174">
        <v>0</v>
      </c>
      <c r="AK57" s="174">
        <v>0</v>
      </c>
      <c r="AL57" s="174">
        <v>0</v>
      </c>
      <c r="AM57" s="174">
        <v>0</v>
      </c>
      <c r="AN57" s="174">
        <v>0</v>
      </c>
      <c r="AO57" s="174">
        <v>0</v>
      </c>
      <c r="AP57" s="174">
        <v>0</v>
      </c>
      <c r="AQ57" s="174">
        <v>0</v>
      </c>
      <c r="AR57" s="174">
        <v>0</v>
      </c>
      <c r="AS57" s="174">
        <v>0</v>
      </c>
      <c r="AT57" s="174">
        <v>0</v>
      </c>
      <c r="AU57" s="174">
        <v>0</v>
      </c>
      <c r="AV57" s="174">
        <v>0</v>
      </c>
      <c r="AW57" s="174">
        <v>0</v>
      </c>
      <c r="AX57" s="174">
        <v>0</v>
      </c>
      <c r="AY57" s="174">
        <v>0</v>
      </c>
      <c r="AZ57" s="174">
        <v>0</v>
      </c>
      <c r="BA57" s="174">
        <v>0</v>
      </c>
      <c r="BB57" s="179">
        <v>0</v>
      </c>
    </row>
    <row r="58" ht="15.75" customHeight="1" spans="3:35">
      <c r="C58" s="175"/>
      <c r="AI58" s="175">
        <f>SUM(AI6:AI57)</f>
        <v>0.381549077721601</v>
      </c>
    </row>
  </sheetData>
  <mergeCells count="3">
    <mergeCell ref="C3:BB3"/>
    <mergeCell ref="A3:A5"/>
    <mergeCell ref="B3:B5"/>
  </mergeCells>
  <hyperlinks>
    <hyperlink ref="A1" location="'13'!A1" display="Tabela 13 - Matriz dos coeficientes técnicos intersetoriais locai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8"/>
  <sheetViews>
    <sheetView showGridLines="0" workbookViewId="0">
      <pane xSplit="2" ySplit="5" topLeftCell="AU52" activePane="bottomRight" state="frozen"/>
      <selection/>
      <selection pane="topRight"/>
      <selection pane="bottomLeft"/>
      <selection pane="bottomRight" activeCell="AW59" sqref="AW59"/>
    </sheetView>
  </sheetViews>
  <sheetFormatPr defaultColWidth="10.9047619047619" defaultRowHeight="15"/>
  <cols>
    <col min="1" max="1" width="10.8190476190476" customWidth="1"/>
    <col min="2" max="2" width="77.3142857142857" customWidth="1"/>
  </cols>
  <sheetData>
    <row r="1" ht="18" customHeight="1" spans="1:1">
      <c r="A1" s="162" t="s">
        <v>18</v>
      </c>
    </row>
    <row r="2" ht="23.25" customHeight="1" spans="1:54">
      <c r="A2" s="163" t="s">
        <v>19</v>
      </c>
      <c r="B2" s="164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</row>
    <row r="3" ht="21" customHeight="1" spans="1:54">
      <c r="A3" s="67" t="s">
        <v>20</v>
      </c>
      <c r="B3" s="67" t="s">
        <v>25</v>
      </c>
      <c r="C3" s="165" t="s">
        <v>26</v>
      </c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66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</row>
    <row r="4" ht="21.75" customHeight="1" spans="1:54">
      <c r="A4" s="81"/>
      <c r="B4" s="81"/>
      <c r="C4" s="167" t="s">
        <v>36</v>
      </c>
      <c r="D4" s="168" t="s">
        <v>37</v>
      </c>
      <c r="E4" s="168" t="s">
        <v>38</v>
      </c>
      <c r="F4" s="168" t="s">
        <v>39</v>
      </c>
      <c r="G4" s="168" t="s">
        <v>40</v>
      </c>
      <c r="H4" s="168" t="s">
        <v>41</v>
      </c>
      <c r="I4" s="168" t="s">
        <v>42</v>
      </c>
      <c r="J4" s="168" t="s">
        <v>43</v>
      </c>
      <c r="K4" s="168" t="s">
        <v>44</v>
      </c>
      <c r="L4" s="168" t="s">
        <v>45</v>
      </c>
      <c r="M4" s="168" t="s">
        <v>46</v>
      </c>
      <c r="N4" s="168" t="s">
        <v>47</v>
      </c>
      <c r="O4" s="168" t="s">
        <v>48</v>
      </c>
      <c r="P4" s="168" t="s">
        <v>49</v>
      </c>
      <c r="Q4" s="168" t="s">
        <v>50</v>
      </c>
      <c r="R4" s="168" t="s">
        <v>51</v>
      </c>
      <c r="S4" s="168" t="s">
        <v>52</v>
      </c>
      <c r="T4" s="168" t="s">
        <v>53</v>
      </c>
      <c r="U4" s="168" t="s">
        <v>54</v>
      </c>
      <c r="V4" s="168" t="s">
        <v>55</v>
      </c>
      <c r="W4" s="168" t="s">
        <v>56</v>
      </c>
      <c r="X4" s="168" t="s">
        <v>57</v>
      </c>
      <c r="Y4" s="168" t="s">
        <v>58</v>
      </c>
      <c r="Z4" s="168" t="s">
        <v>59</v>
      </c>
      <c r="AA4" s="168" t="s">
        <v>60</v>
      </c>
      <c r="AB4" s="168" t="s">
        <v>61</v>
      </c>
      <c r="AC4" s="168" t="s">
        <v>62</v>
      </c>
      <c r="AD4" s="168" t="s">
        <v>63</v>
      </c>
      <c r="AE4" s="168" t="s">
        <v>64</v>
      </c>
      <c r="AF4" s="168" t="s">
        <v>65</v>
      </c>
      <c r="AG4" s="168" t="s">
        <v>66</v>
      </c>
      <c r="AH4" s="168" t="s">
        <v>67</v>
      </c>
      <c r="AI4" s="168" t="s">
        <v>68</v>
      </c>
      <c r="AJ4" s="168" t="s">
        <v>69</v>
      </c>
      <c r="AK4" s="168" t="s">
        <v>70</v>
      </c>
      <c r="AL4" s="168" t="s">
        <v>71</v>
      </c>
      <c r="AM4" s="168" t="s">
        <v>72</v>
      </c>
      <c r="AN4" s="168" t="s">
        <v>73</v>
      </c>
      <c r="AO4" s="168" t="s">
        <v>74</v>
      </c>
      <c r="AP4" s="168" t="s">
        <v>75</v>
      </c>
      <c r="AQ4" s="168" t="s">
        <v>76</v>
      </c>
      <c r="AR4" s="168" t="s">
        <v>77</v>
      </c>
      <c r="AS4" s="168" t="s">
        <v>78</v>
      </c>
      <c r="AT4" s="168" t="s">
        <v>79</v>
      </c>
      <c r="AU4" s="168" t="s">
        <v>80</v>
      </c>
      <c r="AV4" s="168" t="s">
        <v>81</v>
      </c>
      <c r="AW4" s="168" t="s">
        <v>82</v>
      </c>
      <c r="AX4" s="168" t="s">
        <v>83</v>
      </c>
      <c r="AY4" s="168" t="s">
        <v>84</v>
      </c>
      <c r="AZ4" s="168" t="s">
        <v>85</v>
      </c>
      <c r="BA4" s="168" t="s">
        <v>86</v>
      </c>
      <c r="BB4" s="168" t="s">
        <v>87</v>
      </c>
    </row>
    <row r="5" ht="136.5" customHeight="1" spans="1:54">
      <c r="A5" s="82"/>
      <c r="B5" s="82"/>
      <c r="C5" s="169" t="s">
        <v>91</v>
      </c>
      <c r="D5" s="169" t="s">
        <v>92</v>
      </c>
      <c r="E5" s="169" t="s">
        <v>93</v>
      </c>
      <c r="F5" s="169" t="s">
        <v>94</v>
      </c>
      <c r="G5" s="169" t="s">
        <v>95</v>
      </c>
      <c r="H5" s="169" t="s">
        <v>96</v>
      </c>
      <c r="I5" s="169" t="s">
        <v>97</v>
      </c>
      <c r="J5" s="169" t="s">
        <v>98</v>
      </c>
      <c r="K5" s="169" t="s">
        <v>99</v>
      </c>
      <c r="L5" s="169" t="s">
        <v>100</v>
      </c>
      <c r="M5" s="169" t="s">
        <v>101</v>
      </c>
      <c r="N5" s="169" t="s">
        <v>102</v>
      </c>
      <c r="O5" s="169" t="s">
        <v>103</v>
      </c>
      <c r="P5" s="169" t="s">
        <v>104</v>
      </c>
      <c r="Q5" s="169" t="s">
        <v>105</v>
      </c>
      <c r="R5" s="169" t="s">
        <v>106</v>
      </c>
      <c r="S5" s="169" t="s">
        <v>107</v>
      </c>
      <c r="T5" s="169" t="s">
        <v>108</v>
      </c>
      <c r="U5" s="169" t="s">
        <v>109</v>
      </c>
      <c r="V5" s="169" t="s">
        <v>110</v>
      </c>
      <c r="W5" s="169" t="s">
        <v>111</v>
      </c>
      <c r="X5" s="169" t="s">
        <v>112</v>
      </c>
      <c r="Y5" s="169" t="s">
        <v>113</v>
      </c>
      <c r="Z5" s="169" t="s">
        <v>114</v>
      </c>
      <c r="AA5" s="169" t="s">
        <v>115</v>
      </c>
      <c r="AB5" s="169" t="s">
        <v>116</v>
      </c>
      <c r="AC5" s="169" t="s">
        <v>117</v>
      </c>
      <c r="AD5" s="169" t="s">
        <v>118</v>
      </c>
      <c r="AE5" s="169" t="s">
        <v>119</v>
      </c>
      <c r="AF5" s="169" t="s">
        <v>120</v>
      </c>
      <c r="AG5" s="169" t="s">
        <v>121</v>
      </c>
      <c r="AH5" s="169" t="s">
        <v>122</v>
      </c>
      <c r="AI5" s="169" t="s">
        <v>123</v>
      </c>
      <c r="AJ5" s="169" t="s">
        <v>124</v>
      </c>
      <c r="AK5" s="169" t="s">
        <v>125</v>
      </c>
      <c r="AL5" s="169" t="s">
        <v>126</v>
      </c>
      <c r="AM5" s="169" t="s">
        <v>127</v>
      </c>
      <c r="AN5" s="169" t="s">
        <v>128</v>
      </c>
      <c r="AO5" s="169" t="s">
        <v>129</v>
      </c>
      <c r="AP5" s="169" t="s">
        <v>130</v>
      </c>
      <c r="AQ5" s="169" t="s">
        <v>131</v>
      </c>
      <c r="AR5" s="169" t="s">
        <v>132</v>
      </c>
      <c r="AS5" s="169" t="s">
        <v>133</v>
      </c>
      <c r="AT5" s="169" t="s">
        <v>134</v>
      </c>
      <c r="AU5" s="169" t="s">
        <v>135</v>
      </c>
      <c r="AV5" s="169" t="s">
        <v>136</v>
      </c>
      <c r="AW5" s="169" t="s">
        <v>137</v>
      </c>
      <c r="AX5" s="169" t="s">
        <v>138</v>
      </c>
      <c r="AY5" s="169" t="s">
        <v>139</v>
      </c>
      <c r="AZ5" s="169" t="s">
        <v>140</v>
      </c>
      <c r="BA5" s="169" t="s">
        <v>141</v>
      </c>
      <c r="BB5" s="176" t="s">
        <v>142</v>
      </c>
    </row>
    <row r="6" ht="16" customHeight="1" spans="1:54">
      <c r="A6" s="83" t="s">
        <v>36</v>
      </c>
      <c r="B6" s="84" t="s">
        <v>91</v>
      </c>
      <c r="C6" s="170">
        <v>1.01191553472654</v>
      </c>
      <c r="D6" s="170">
        <v>0.0674206901198282</v>
      </c>
      <c r="E6" s="170">
        <v>0.00913280975908547</v>
      </c>
      <c r="F6" s="170">
        <v>0.000467820247532193</v>
      </c>
      <c r="G6" s="170">
        <v>0.00158798890572146</v>
      </c>
      <c r="H6" s="170">
        <v>0.106515244803199</v>
      </c>
      <c r="I6" s="170">
        <v>0.35091235539356</v>
      </c>
      <c r="J6" s="170">
        <v>0.0403322978408698</v>
      </c>
      <c r="K6" s="170">
        <v>0.255861932654594</v>
      </c>
      <c r="L6" s="170">
        <v>0.0394650683547326</v>
      </c>
      <c r="M6" s="170">
        <v>0.00449744511735029</v>
      </c>
      <c r="N6" s="170">
        <v>0.00753168545640971</v>
      </c>
      <c r="O6" s="170">
        <v>0.00520906974705309</v>
      </c>
      <c r="P6" s="170">
        <v>0.00471351847343748</v>
      </c>
      <c r="Q6" s="170">
        <v>0.00155817792142427</v>
      </c>
      <c r="R6" s="170">
        <v>0.00179116869904497</v>
      </c>
      <c r="S6" s="170">
        <v>0.347537639757106</v>
      </c>
      <c r="T6" s="170">
        <v>0.00145003245804992</v>
      </c>
      <c r="U6" s="170">
        <v>0.00764190435996009</v>
      </c>
      <c r="V6" s="170">
        <v>0.00222239682594922</v>
      </c>
      <c r="W6" s="170">
        <v>0.00211039980557431</v>
      </c>
      <c r="X6" s="170">
        <v>0.00195873472225977</v>
      </c>
      <c r="Y6" s="170">
        <v>0.00247060906020094</v>
      </c>
      <c r="Z6" s="170">
        <v>0.00117866602716063</v>
      </c>
      <c r="AA6" s="170">
        <v>0.00170486285946498</v>
      </c>
      <c r="AB6" s="170">
        <v>0.00150187891018724</v>
      </c>
      <c r="AC6" s="170">
        <v>0.0015032481545733</v>
      </c>
      <c r="AD6" s="170">
        <v>0.00215978593982855</v>
      </c>
      <c r="AE6" s="170">
        <v>0.00199211384583835</v>
      </c>
      <c r="AF6" s="170">
        <v>0.00199444317838974</v>
      </c>
      <c r="AG6" s="170">
        <v>0.00212065730448273</v>
      </c>
      <c r="AH6" s="170">
        <v>0.000887887994684231</v>
      </c>
      <c r="AI6" s="170">
        <v>0.000278994419597304</v>
      </c>
      <c r="AJ6" s="170">
        <v>0.000981982626406546</v>
      </c>
      <c r="AK6" s="170">
        <v>0.00482604437200668</v>
      </c>
      <c r="AL6" s="170">
        <v>0.0137803692635622</v>
      </c>
      <c r="AM6" s="170">
        <v>0.0015095473969673</v>
      </c>
      <c r="AN6" s="170">
        <v>0.000756082482346976</v>
      </c>
      <c r="AO6" s="170">
        <v>0.00234262726680918</v>
      </c>
      <c r="AP6" s="170">
        <v>0.00108608429974139</v>
      </c>
      <c r="AQ6" s="170">
        <v>0.00770531835723909</v>
      </c>
      <c r="AR6" s="170">
        <v>0.0355787490589387</v>
      </c>
      <c r="AS6" s="170">
        <v>0.00116058041469477</v>
      </c>
      <c r="AT6" s="170">
        <v>0.000551489454940483</v>
      </c>
      <c r="AU6" s="170">
        <v>0.000467056946100263</v>
      </c>
      <c r="AV6" s="170">
        <v>0.000115577893591618</v>
      </c>
      <c r="AW6" s="170">
        <v>0.000630713271559177</v>
      </c>
      <c r="AX6" s="170">
        <v>0.000743795319701691</v>
      </c>
      <c r="AY6" s="170">
        <v>0.00313097350710425</v>
      </c>
      <c r="AZ6" s="170">
        <v>0.00231548767506311</v>
      </c>
      <c r="BA6" s="170">
        <v>0.0042914249586272</v>
      </c>
      <c r="BB6" s="177">
        <v>0</v>
      </c>
    </row>
    <row r="7" spans="1:54">
      <c r="A7" s="86" t="s">
        <v>37</v>
      </c>
      <c r="B7" s="87" t="s">
        <v>92</v>
      </c>
      <c r="C7" s="171">
        <v>0.0024239844757738</v>
      </c>
      <c r="D7" s="171">
        <v>1.02996230001509</v>
      </c>
      <c r="E7" s="171">
        <v>0.00406965507017724</v>
      </c>
      <c r="F7" s="171">
        <v>0.000125534231874105</v>
      </c>
      <c r="G7" s="171">
        <v>0.000517524181119884</v>
      </c>
      <c r="H7" s="171">
        <v>0.316737266903138</v>
      </c>
      <c r="I7" s="171">
        <v>0.0250188270383364</v>
      </c>
      <c r="J7" s="171">
        <v>0.00307220242755619</v>
      </c>
      <c r="K7" s="171">
        <v>0.0185318130308832</v>
      </c>
      <c r="L7" s="171">
        <v>0.00302628689180497</v>
      </c>
      <c r="M7" s="171">
        <v>0.000442141984216433</v>
      </c>
      <c r="N7" s="171">
        <v>0.0137955018618406</v>
      </c>
      <c r="O7" s="171">
        <v>0.00227182264184735</v>
      </c>
      <c r="P7" s="171">
        <v>0.00111878061688447</v>
      </c>
      <c r="Q7" s="171">
        <v>0.000397823995513029</v>
      </c>
      <c r="R7" s="171">
        <v>0.000184407427835937</v>
      </c>
      <c r="S7" s="171">
        <v>0.0311009749275021</v>
      </c>
      <c r="T7" s="171">
        <v>0.000672396608864682</v>
      </c>
      <c r="U7" s="171">
        <v>0.00416945961374819</v>
      </c>
      <c r="V7" s="171">
        <v>0.00065595900014676</v>
      </c>
      <c r="W7" s="171">
        <v>0.000634675987301628</v>
      </c>
      <c r="X7" s="171">
        <v>0.00158433194443361</v>
      </c>
      <c r="Y7" s="171">
        <v>0.000839908711315887</v>
      </c>
      <c r="Z7" s="171">
        <v>0.000426502702491176</v>
      </c>
      <c r="AA7" s="171">
        <v>0.000306092009938644</v>
      </c>
      <c r="AB7" s="171">
        <v>0.000316936033472932</v>
      </c>
      <c r="AC7" s="171">
        <v>0.000330004201874912</v>
      </c>
      <c r="AD7" s="171">
        <v>0.000472826583933806</v>
      </c>
      <c r="AE7" s="171">
        <v>0.0003769268732783</v>
      </c>
      <c r="AF7" s="171">
        <v>0.000444940183083881</v>
      </c>
      <c r="AG7" s="171">
        <v>0.00057762906517396</v>
      </c>
      <c r="AH7" s="171">
        <v>0.000208301431801729</v>
      </c>
      <c r="AI7" s="171">
        <v>9.80477390754754e-5</v>
      </c>
      <c r="AJ7" s="171">
        <v>0.000560331234850476</v>
      </c>
      <c r="AK7" s="171">
        <v>0.00492788541271947</v>
      </c>
      <c r="AL7" s="171">
        <v>0.00121924348625542</v>
      </c>
      <c r="AM7" s="171">
        <v>0.000243565919050824</v>
      </c>
      <c r="AN7" s="171">
        <v>0.000260243111024588</v>
      </c>
      <c r="AO7" s="171">
        <v>0.00120130748881522</v>
      </c>
      <c r="AP7" s="171">
        <v>0.000641978219940243</v>
      </c>
      <c r="AQ7" s="171">
        <v>0.00634266187175698</v>
      </c>
      <c r="AR7" s="171">
        <v>0.0274122113158146</v>
      </c>
      <c r="AS7" s="171">
        <v>0.000623200255873903</v>
      </c>
      <c r="AT7" s="171">
        <v>0.000238698291658685</v>
      </c>
      <c r="AU7" s="171">
        <v>0.000276679504389168</v>
      </c>
      <c r="AV7" s="171">
        <v>7.86119492085952e-5</v>
      </c>
      <c r="AW7" s="171">
        <v>0.000250499057091909</v>
      </c>
      <c r="AX7" s="171">
        <v>0.00040202819718843</v>
      </c>
      <c r="AY7" s="171">
        <v>0.00203397938154266</v>
      </c>
      <c r="AZ7" s="171">
        <v>0.00147707008389241</v>
      </c>
      <c r="BA7" s="171">
        <v>0.0020412750092149</v>
      </c>
      <c r="BB7" s="178">
        <v>0</v>
      </c>
    </row>
    <row r="8" spans="1:54">
      <c r="A8" s="86" t="s">
        <v>38</v>
      </c>
      <c r="B8" s="87" t="s">
        <v>93</v>
      </c>
      <c r="C8" s="171">
        <v>0.0052940554902389</v>
      </c>
      <c r="D8" s="171">
        <v>0.0206929302790202</v>
      </c>
      <c r="E8" s="171">
        <v>1.0969988824216</v>
      </c>
      <c r="F8" s="171">
        <v>5.83542033460872e-5</v>
      </c>
      <c r="G8" s="171">
        <v>0.000241089632768736</v>
      </c>
      <c r="H8" s="171">
        <v>0.0107992841961382</v>
      </c>
      <c r="I8" s="171">
        <v>0.00399666286486579</v>
      </c>
      <c r="J8" s="171">
        <v>0.00124423379716828</v>
      </c>
      <c r="K8" s="171">
        <v>0.00488918035959976</v>
      </c>
      <c r="L8" s="171">
        <v>0.00139248442984115</v>
      </c>
      <c r="M8" s="171">
        <v>0.000321669856315311</v>
      </c>
      <c r="N8" s="171">
        <v>0.00121808172516055</v>
      </c>
      <c r="O8" s="171">
        <v>0.0684854250610544</v>
      </c>
      <c r="P8" s="171">
        <v>0.0277243184449565</v>
      </c>
      <c r="Q8" s="171">
        <v>0.00115095613668592</v>
      </c>
      <c r="R8" s="171">
        <v>4.09417026591238e-5</v>
      </c>
      <c r="S8" s="171">
        <v>0.00358620347015097</v>
      </c>
      <c r="T8" s="171">
        <v>0.00221714104815717</v>
      </c>
      <c r="U8" s="171">
        <v>0.000887388754079444</v>
      </c>
      <c r="V8" s="171">
        <v>0.000677220555054448</v>
      </c>
      <c r="W8" s="171">
        <v>0.0106165424231114</v>
      </c>
      <c r="X8" s="171">
        <v>0.00191784099941566</v>
      </c>
      <c r="Y8" s="171">
        <v>0.00301178007885305</v>
      </c>
      <c r="Z8" s="171">
        <v>0.000651669882218203</v>
      </c>
      <c r="AA8" s="171">
        <v>0.000314994410774341</v>
      </c>
      <c r="AB8" s="171">
        <v>0.000465631493714782</v>
      </c>
      <c r="AC8" s="171">
        <v>0.000548884253169984</v>
      </c>
      <c r="AD8" s="171">
        <v>0.000864519630811208</v>
      </c>
      <c r="AE8" s="171">
        <v>0.000799427206388934</v>
      </c>
      <c r="AF8" s="171">
        <v>0.00046764349494738</v>
      </c>
      <c r="AG8" s="171">
        <v>0.00468853578591659</v>
      </c>
      <c r="AH8" s="171">
        <v>0.000235419286407808</v>
      </c>
      <c r="AI8" s="171">
        <v>9.47898620208972e-5</v>
      </c>
      <c r="AJ8" s="171">
        <v>0.000415820518354693</v>
      </c>
      <c r="AK8" s="171">
        <v>0.00388608189453207</v>
      </c>
      <c r="AL8" s="171">
        <v>0.000551843120589514</v>
      </c>
      <c r="AM8" s="171">
        <v>0.000300447282927182</v>
      </c>
      <c r="AN8" s="171">
        <v>0.000148992680991245</v>
      </c>
      <c r="AO8" s="171">
        <v>0.000469781132573514</v>
      </c>
      <c r="AP8" s="171">
        <v>0.000270996028209821</v>
      </c>
      <c r="AQ8" s="171">
        <v>0.000608373450020071</v>
      </c>
      <c r="AR8" s="171">
        <v>0.00174165985283318</v>
      </c>
      <c r="AS8" s="171">
        <v>0.000154651699599902</v>
      </c>
      <c r="AT8" s="171">
        <v>0.00012707855447422</v>
      </c>
      <c r="AU8" s="171">
        <v>8.30891228139101e-5</v>
      </c>
      <c r="AV8" s="171">
        <v>4.11852684325244e-5</v>
      </c>
      <c r="AW8" s="171">
        <v>0.000120371151023896</v>
      </c>
      <c r="AX8" s="171">
        <v>0.00021571175825963</v>
      </c>
      <c r="AY8" s="171">
        <v>0.000281910576377608</v>
      </c>
      <c r="AZ8" s="171">
        <v>0.000248443441561266</v>
      </c>
      <c r="BA8" s="171">
        <v>0.000307117244777843</v>
      </c>
      <c r="BB8" s="178">
        <v>0</v>
      </c>
    </row>
    <row r="9" spans="1:54">
      <c r="A9" s="86" t="s">
        <v>39</v>
      </c>
      <c r="B9" s="87" t="s">
        <v>94</v>
      </c>
      <c r="C9" s="171">
        <v>3.7363504314273e-5</v>
      </c>
      <c r="D9" s="171">
        <v>3.2756959749851e-5</v>
      </c>
      <c r="E9" s="171">
        <v>1.48110042376908e-5</v>
      </c>
      <c r="F9" s="171">
        <v>1.00004022216961</v>
      </c>
      <c r="G9" s="171">
        <v>5.36409038747602e-5</v>
      </c>
      <c r="H9" s="171">
        <v>3.13361347562175e-5</v>
      </c>
      <c r="I9" s="171">
        <v>3.83603610069234e-5</v>
      </c>
      <c r="J9" s="171">
        <v>2.38436230849327e-5</v>
      </c>
      <c r="K9" s="171">
        <v>1.63556215752293e-5</v>
      </c>
      <c r="L9" s="171">
        <v>1.59857593961004e-5</v>
      </c>
      <c r="M9" s="171">
        <v>7.49298910847426e-6</v>
      </c>
      <c r="N9" s="171">
        <v>1.25346407321558e-5</v>
      </c>
      <c r="O9" s="171">
        <v>3.27503449278564e-5</v>
      </c>
      <c r="P9" s="171">
        <v>2.29295046835448e-5</v>
      </c>
      <c r="Q9" s="171">
        <v>8.53492434807284e-6</v>
      </c>
      <c r="R9" s="171">
        <v>0.000606424780655684</v>
      </c>
      <c r="S9" s="171">
        <v>3.75411080100015e-5</v>
      </c>
      <c r="T9" s="171">
        <v>3.15781091992527e-5</v>
      </c>
      <c r="U9" s="171">
        <v>1.7319839240989e-5</v>
      </c>
      <c r="V9" s="171">
        <v>1.35853112748281e-5</v>
      </c>
      <c r="W9" s="171">
        <v>1.88501226793024e-5</v>
      </c>
      <c r="X9" s="171">
        <v>2.88182584313916e-5</v>
      </c>
      <c r="Y9" s="171">
        <v>3.11501179206035e-5</v>
      </c>
      <c r="Z9" s="171">
        <v>1.45720129431522e-5</v>
      </c>
      <c r="AA9" s="171">
        <v>9.6873988537243e-6</v>
      </c>
      <c r="AB9" s="171">
        <v>1.21268398105622e-5</v>
      </c>
      <c r="AC9" s="171">
        <v>1.04974130217939e-5</v>
      </c>
      <c r="AD9" s="171">
        <v>1.38561304837675e-5</v>
      </c>
      <c r="AE9" s="171">
        <v>1.33263899737613e-5</v>
      </c>
      <c r="AF9" s="171">
        <v>9.10277881487494e-6</v>
      </c>
      <c r="AG9" s="171">
        <v>1.24276536280732e-5</v>
      </c>
      <c r="AH9" s="171">
        <v>7.42937373847471e-6</v>
      </c>
      <c r="AI9" s="171">
        <v>1.47051645923392e-5</v>
      </c>
      <c r="AJ9" s="171">
        <v>1.28143402825315e-5</v>
      </c>
      <c r="AK9" s="171">
        <v>1.48767139110398e-5</v>
      </c>
      <c r="AL9" s="171">
        <v>1.85945488095052e-5</v>
      </c>
      <c r="AM9" s="171">
        <v>0.000165443507823587</v>
      </c>
      <c r="AN9" s="171">
        <v>5.11077965596458e-5</v>
      </c>
      <c r="AO9" s="171">
        <v>7.37616997472187e-5</v>
      </c>
      <c r="AP9" s="171">
        <v>1.96495973722356e-5</v>
      </c>
      <c r="AQ9" s="171">
        <v>7.16728254341029e-6</v>
      </c>
      <c r="AR9" s="171">
        <v>1.11744131137243e-5</v>
      </c>
      <c r="AS9" s="171">
        <v>4.4047669889179e-6</v>
      </c>
      <c r="AT9" s="171">
        <v>3.31877938330683e-6</v>
      </c>
      <c r="AU9" s="171">
        <v>2.5086591642177e-6</v>
      </c>
      <c r="AV9" s="171">
        <v>4.76593396619374e-7</v>
      </c>
      <c r="AW9" s="171">
        <v>4.93680582084e-6</v>
      </c>
      <c r="AX9" s="171">
        <v>5.47505985511143e-6</v>
      </c>
      <c r="AY9" s="171">
        <v>4.59856468609219e-6</v>
      </c>
      <c r="AZ9" s="171">
        <v>3.84473618685666e-6</v>
      </c>
      <c r="BA9" s="171">
        <v>8.73537191772035e-6</v>
      </c>
      <c r="BB9" s="178">
        <v>0</v>
      </c>
    </row>
    <row r="10" spans="1:54">
      <c r="A10" s="86" t="s">
        <v>40</v>
      </c>
      <c r="B10" s="87" t="s">
        <v>95</v>
      </c>
      <c r="C10" s="171">
        <v>0.00162669575736696</v>
      </c>
      <c r="D10" s="171">
        <v>0.00245109531443438</v>
      </c>
      <c r="E10" s="171">
        <v>0.000616218045452791</v>
      </c>
      <c r="F10" s="171">
        <v>0.000260938812645461</v>
      </c>
      <c r="G10" s="171">
        <v>1.00615207204966</v>
      </c>
      <c r="H10" s="171">
        <v>0.001349043560406</v>
      </c>
      <c r="I10" s="171">
        <v>0.00138119409327784</v>
      </c>
      <c r="J10" s="171">
        <v>0.00174389391667358</v>
      </c>
      <c r="K10" s="171">
        <v>0.000534959685429615</v>
      </c>
      <c r="L10" s="171">
        <v>0.0010191292178286</v>
      </c>
      <c r="M10" s="171">
        <v>0.000194991874596745</v>
      </c>
      <c r="N10" s="171">
        <v>0.000687885075335419</v>
      </c>
      <c r="O10" s="171">
        <v>0.000603013552625746</v>
      </c>
      <c r="P10" s="171">
        <v>0.000510705974502452</v>
      </c>
      <c r="Q10" s="171">
        <v>0.000378317719756723</v>
      </c>
      <c r="R10" s="171">
        <v>0.000173460324751871</v>
      </c>
      <c r="S10" s="171">
        <v>0.00435335326342422</v>
      </c>
      <c r="T10" s="171">
        <v>0.0124230339120298</v>
      </c>
      <c r="U10" s="171">
        <v>0.00291099090641721</v>
      </c>
      <c r="V10" s="171">
        <v>0.000789780021876214</v>
      </c>
      <c r="W10" s="171">
        <v>0.00288804053981043</v>
      </c>
      <c r="X10" s="171">
        <v>0.0407080593679924</v>
      </c>
      <c r="Y10" s="171">
        <v>0.0668359958612516</v>
      </c>
      <c r="Z10" s="171">
        <v>0.00520464357926504</v>
      </c>
      <c r="AA10" s="171">
        <v>0.000379107506337776</v>
      </c>
      <c r="AB10" s="171">
        <v>0.00405173254630438</v>
      </c>
      <c r="AC10" s="171">
        <v>0.00411724306450525</v>
      </c>
      <c r="AD10" s="171">
        <v>0.00257925885789298</v>
      </c>
      <c r="AE10" s="171">
        <v>0.00611488148629063</v>
      </c>
      <c r="AF10" s="171">
        <v>0.00119161823830076</v>
      </c>
      <c r="AG10" s="171">
        <v>0.00176815461704944</v>
      </c>
      <c r="AH10" s="171">
        <v>0.00168794519301295</v>
      </c>
      <c r="AI10" s="171">
        <v>0.000346859780242624</v>
      </c>
      <c r="AJ10" s="171">
        <v>0.00377984610896059</v>
      </c>
      <c r="AK10" s="171">
        <v>0.0102125224238877</v>
      </c>
      <c r="AL10" s="171">
        <v>0.000370703768645414</v>
      </c>
      <c r="AM10" s="171">
        <v>0.000325598989255166</v>
      </c>
      <c r="AN10" s="171">
        <v>0.000187614902584788</v>
      </c>
      <c r="AO10" s="171">
        <v>0.000203343492912456</v>
      </c>
      <c r="AP10" s="171">
        <v>0.000375583969721636</v>
      </c>
      <c r="AQ10" s="171">
        <v>0.000416003263586485</v>
      </c>
      <c r="AR10" s="171">
        <v>0.000459617251240111</v>
      </c>
      <c r="AS10" s="171">
        <v>0.000199885049802554</v>
      </c>
      <c r="AT10" s="171">
        <v>0.000134179759865895</v>
      </c>
      <c r="AU10" s="171">
        <v>6.56331512764526e-5</v>
      </c>
      <c r="AV10" s="171">
        <v>0.000235022887487239</v>
      </c>
      <c r="AW10" s="171">
        <v>9.88939435808762e-5</v>
      </c>
      <c r="AX10" s="171">
        <v>0.000328454880631542</v>
      </c>
      <c r="AY10" s="171">
        <v>0.000338647990256864</v>
      </c>
      <c r="AZ10" s="171">
        <v>0.000148698977111141</v>
      </c>
      <c r="BA10" s="171">
        <v>0.000279235632325305</v>
      </c>
      <c r="BB10" s="178">
        <v>0</v>
      </c>
    </row>
    <row r="11" spans="1:54">
      <c r="A11" s="86" t="s">
        <v>41</v>
      </c>
      <c r="B11" s="87" t="s">
        <v>96</v>
      </c>
      <c r="C11" s="171">
        <v>0.000299670785346138</v>
      </c>
      <c r="D11" s="171">
        <v>0.0069001076921883</v>
      </c>
      <c r="E11" s="171">
        <v>0.000194611655937808</v>
      </c>
      <c r="F11" s="171">
        <v>0.000206255689811567</v>
      </c>
      <c r="G11" s="171">
        <v>0.000669899920012245</v>
      </c>
      <c r="H11" s="171">
        <v>1.07957002301532</v>
      </c>
      <c r="I11" s="171">
        <v>0.00474772196455476</v>
      </c>
      <c r="J11" s="171">
        <v>0.000655273831023851</v>
      </c>
      <c r="K11" s="171">
        <v>0.000505971138467715</v>
      </c>
      <c r="L11" s="171">
        <v>0.000429825848227421</v>
      </c>
      <c r="M11" s="171">
        <v>0.000318717791191591</v>
      </c>
      <c r="N11" s="171">
        <v>0.0447440745466214</v>
      </c>
      <c r="O11" s="171">
        <v>0.000531208904619929</v>
      </c>
      <c r="P11" s="171">
        <v>0.000413195264215178</v>
      </c>
      <c r="Q11" s="171">
        <v>0.000664861015052677</v>
      </c>
      <c r="R11" s="171">
        <v>0.000163370612910158</v>
      </c>
      <c r="S11" s="171">
        <v>0.0229862268882175</v>
      </c>
      <c r="T11" s="171">
        <v>0.000430889327666172</v>
      </c>
      <c r="U11" s="171">
        <v>0.0118963013737377</v>
      </c>
      <c r="V11" s="171">
        <v>0.0012950713196502</v>
      </c>
      <c r="W11" s="171">
        <v>0.000498291054093821</v>
      </c>
      <c r="X11" s="171">
        <v>0.000461896164088091</v>
      </c>
      <c r="Y11" s="171">
        <v>0.00063206442961274</v>
      </c>
      <c r="Z11" s="171">
        <v>0.000856092448887831</v>
      </c>
      <c r="AA11" s="171">
        <v>0.000468817018039269</v>
      </c>
      <c r="AB11" s="171">
        <v>0.000429938763435571</v>
      </c>
      <c r="AC11" s="171">
        <v>0.00046068494262497</v>
      </c>
      <c r="AD11" s="171">
        <v>0.000709155223411911</v>
      </c>
      <c r="AE11" s="171">
        <v>0.000474563207005436</v>
      </c>
      <c r="AF11" s="171">
        <v>0.000519432579642513</v>
      </c>
      <c r="AG11" s="171">
        <v>0.000457902139747424</v>
      </c>
      <c r="AH11" s="171">
        <v>0.000332674740229376</v>
      </c>
      <c r="AI11" s="171">
        <v>0.00016540379624117</v>
      </c>
      <c r="AJ11" s="171">
        <v>0.00018931796428247</v>
      </c>
      <c r="AK11" s="171">
        <v>0.000480839772133464</v>
      </c>
      <c r="AL11" s="171">
        <v>0.000500800914293152</v>
      </c>
      <c r="AM11" s="171">
        <v>0.000325066781206968</v>
      </c>
      <c r="AN11" s="171">
        <v>0.000222708073347491</v>
      </c>
      <c r="AO11" s="171">
        <v>0.00294194054613729</v>
      </c>
      <c r="AP11" s="171">
        <v>0.000324804104147761</v>
      </c>
      <c r="AQ11" s="171">
        <v>0.0109224791664806</v>
      </c>
      <c r="AR11" s="171">
        <v>0.0751638879220367</v>
      </c>
      <c r="AS11" s="171">
        <v>0.000308489090056843</v>
      </c>
      <c r="AT11" s="171">
        <v>0.000241291131551259</v>
      </c>
      <c r="AU11" s="171">
        <v>0.000440841123917752</v>
      </c>
      <c r="AV11" s="171">
        <v>4.65407614241015e-5</v>
      </c>
      <c r="AW11" s="171">
        <v>0.000336179224106529</v>
      </c>
      <c r="AX11" s="171">
        <v>0.000344193622709543</v>
      </c>
      <c r="AY11" s="171">
        <v>0.00485259701495159</v>
      </c>
      <c r="AZ11" s="171">
        <v>0.00362924854544392</v>
      </c>
      <c r="BA11" s="171">
        <v>0.0045825778297762</v>
      </c>
      <c r="BB11" s="178">
        <v>0</v>
      </c>
    </row>
    <row r="12" spans="1:54">
      <c r="A12" s="86" t="s">
        <v>42</v>
      </c>
      <c r="B12" s="87" t="s">
        <v>97</v>
      </c>
      <c r="C12" s="171">
        <v>0.00496640810856896</v>
      </c>
      <c r="D12" s="171">
        <v>0.0926402924158466</v>
      </c>
      <c r="E12" s="171">
        <v>0.00909399190131883</v>
      </c>
      <c r="F12" s="171">
        <v>0.000349097468129922</v>
      </c>
      <c r="G12" s="171">
        <v>0.0024097269157839</v>
      </c>
      <c r="H12" s="171">
        <v>0.122077582306423</v>
      </c>
      <c r="I12" s="171">
        <v>1.10549103156327</v>
      </c>
      <c r="J12" s="171">
        <v>0.0478493427112793</v>
      </c>
      <c r="K12" s="171">
        <v>0.00357603500906415</v>
      </c>
      <c r="L12" s="171">
        <v>0.00121678589800804</v>
      </c>
      <c r="M12" s="171">
        <v>0.00064909667810593</v>
      </c>
      <c r="N12" s="171">
        <v>0.00579653788014204</v>
      </c>
      <c r="O12" s="171">
        <v>0.00188984433135367</v>
      </c>
      <c r="P12" s="171">
        <v>0.00740980498166955</v>
      </c>
      <c r="Q12" s="171">
        <v>0.00127862187472089</v>
      </c>
      <c r="R12" s="171">
        <v>0.00245100541506404</v>
      </c>
      <c r="S12" s="171">
        <v>0.499330805009918</v>
      </c>
      <c r="T12" s="171">
        <v>0.000874289863308648</v>
      </c>
      <c r="U12" s="171">
        <v>0.0180883864342745</v>
      </c>
      <c r="V12" s="171">
        <v>0.00186640126927837</v>
      </c>
      <c r="W12" s="171">
        <v>0.00105550758223049</v>
      </c>
      <c r="X12" s="171">
        <v>0.00112089940047653</v>
      </c>
      <c r="Y12" s="171">
        <v>0.0013008730145927</v>
      </c>
      <c r="Z12" s="171">
        <v>0.000743211566567439</v>
      </c>
      <c r="AA12" s="171">
        <v>0.000894689923388059</v>
      </c>
      <c r="AB12" s="171">
        <v>0.000797344102454441</v>
      </c>
      <c r="AC12" s="171">
        <v>0.000792665037990626</v>
      </c>
      <c r="AD12" s="171">
        <v>0.00117438932892843</v>
      </c>
      <c r="AE12" s="171">
        <v>0.000909487638342461</v>
      </c>
      <c r="AF12" s="171">
        <v>0.000960586136479406</v>
      </c>
      <c r="AG12" s="171">
        <v>0.00100433623693849</v>
      </c>
      <c r="AH12" s="171">
        <v>0.00053431813000598</v>
      </c>
      <c r="AI12" s="171">
        <v>0.000197839322134226</v>
      </c>
      <c r="AJ12" s="171">
        <v>0.000400481755657351</v>
      </c>
      <c r="AK12" s="171">
        <v>0.00128392655577273</v>
      </c>
      <c r="AL12" s="171">
        <v>0.00328779542865397</v>
      </c>
      <c r="AM12" s="171">
        <v>0.00129933511271166</v>
      </c>
      <c r="AN12" s="171">
        <v>0.000602811712522224</v>
      </c>
      <c r="AO12" s="171">
        <v>0.00303399476336544</v>
      </c>
      <c r="AP12" s="171">
        <v>0.0007586283941949</v>
      </c>
      <c r="AQ12" s="171">
        <v>0.00642067411509584</v>
      </c>
      <c r="AR12" s="171">
        <v>0.0580887021865708</v>
      </c>
      <c r="AS12" s="171">
        <v>0.000600671708163101</v>
      </c>
      <c r="AT12" s="171">
        <v>0.000368101879110125</v>
      </c>
      <c r="AU12" s="171">
        <v>0.000492785673593875</v>
      </c>
      <c r="AV12" s="171">
        <v>7.38360637951193e-5</v>
      </c>
      <c r="AW12" s="171">
        <v>0.000530499734139636</v>
      </c>
      <c r="AX12" s="171">
        <v>0.000490567668468401</v>
      </c>
      <c r="AY12" s="171">
        <v>0.00472312248723229</v>
      </c>
      <c r="AZ12" s="171">
        <v>0.00313850522658188</v>
      </c>
      <c r="BA12" s="171">
        <v>0.00660869021809173</v>
      </c>
      <c r="BB12" s="178">
        <v>0</v>
      </c>
    </row>
    <row r="13" spans="1:54">
      <c r="A13" s="86" t="s">
        <v>43</v>
      </c>
      <c r="B13" s="87" t="s">
        <v>98</v>
      </c>
      <c r="C13" s="171">
        <v>2.22178142327034e-5</v>
      </c>
      <c r="D13" s="171">
        <v>3.59366896614241e-5</v>
      </c>
      <c r="E13" s="171">
        <v>1.52641639665542e-5</v>
      </c>
      <c r="F13" s="171">
        <v>9.07515809238258e-5</v>
      </c>
      <c r="G13" s="171">
        <v>3.57033445518947e-5</v>
      </c>
      <c r="H13" s="171">
        <v>0.000894051144387068</v>
      </c>
      <c r="I13" s="171">
        <v>7.84355912760024e-5</v>
      </c>
      <c r="J13" s="171">
        <v>1.06139692482054</v>
      </c>
      <c r="K13" s="171">
        <v>5.59174267744323e-5</v>
      </c>
      <c r="L13" s="171">
        <v>4.57002187954032e-5</v>
      </c>
      <c r="M13" s="171">
        <v>2.96280817048901e-5</v>
      </c>
      <c r="N13" s="171">
        <v>7.83303879499965e-5</v>
      </c>
      <c r="O13" s="171">
        <v>4.30077481248475e-5</v>
      </c>
      <c r="P13" s="171">
        <v>3.8041077801737e-5</v>
      </c>
      <c r="Q13" s="171">
        <v>7.50342974243895e-5</v>
      </c>
      <c r="R13" s="171">
        <v>1.04444936665857e-5</v>
      </c>
      <c r="S13" s="171">
        <v>8.13645682603215e-5</v>
      </c>
      <c r="T13" s="171">
        <v>8.24445985206852e-5</v>
      </c>
      <c r="U13" s="171">
        <v>0.00011496611638776</v>
      </c>
      <c r="V13" s="171">
        <v>0.000458483574087289</v>
      </c>
      <c r="W13" s="171">
        <v>5.32059769008453e-5</v>
      </c>
      <c r="X13" s="171">
        <v>4.46683625985315e-5</v>
      </c>
      <c r="Y13" s="171">
        <v>7.75152539481441e-5</v>
      </c>
      <c r="Z13" s="171">
        <v>4.91981015891433e-5</v>
      </c>
      <c r="AA13" s="171">
        <v>4.92915632929709e-5</v>
      </c>
      <c r="AB13" s="171">
        <v>4.67138481455725e-5</v>
      </c>
      <c r="AC13" s="171">
        <v>9.36673166718349e-5</v>
      </c>
      <c r="AD13" s="171">
        <v>0.000145264863046885</v>
      </c>
      <c r="AE13" s="171">
        <v>5.05260685166466e-5</v>
      </c>
      <c r="AF13" s="171">
        <v>4.65011943973095e-5</v>
      </c>
      <c r="AG13" s="171">
        <v>4.02393640129465e-5</v>
      </c>
      <c r="AH13" s="171">
        <v>7.70820556265073e-5</v>
      </c>
      <c r="AI13" s="171">
        <v>5.88288352195706e-5</v>
      </c>
      <c r="AJ13" s="171">
        <v>2.74264086151751e-5</v>
      </c>
      <c r="AK13" s="171">
        <v>3.42278929961539e-5</v>
      </c>
      <c r="AL13" s="171">
        <v>8.12327255156409e-5</v>
      </c>
      <c r="AM13" s="171">
        <v>4.82555618282877e-5</v>
      </c>
      <c r="AN13" s="171">
        <v>6.01830708952064e-5</v>
      </c>
      <c r="AO13" s="171">
        <v>0.00184990631847708</v>
      </c>
      <c r="AP13" s="171">
        <v>9.82172243664908e-5</v>
      </c>
      <c r="AQ13" s="171">
        <v>0.0050648050958922</v>
      </c>
      <c r="AR13" s="171">
        <v>0.0474890649945131</v>
      </c>
      <c r="AS13" s="171">
        <v>8.45710603285807e-5</v>
      </c>
      <c r="AT13" s="171">
        <v>8.70738256868272e-5</v>
      </c>
      <c r="AU13" s="171">
        <v>0.000300945194865166</v>
      </c>
      <c r="AV13" s="171">
        <v>1.67433078827715e-5</v>
      </c>
      <c r="AW13" s="171">
        <v>0.000128150053679563</v>
      </c>
      <c r="AX13" s="171">
        <v>0.000121722992636996</v>
      </c>
      <c r="AY13" s="171">
        <v>0.000600391391383811</v>
      </c>
      <c r="AZ13" s="171">
        <v>0.000817713133941962</v>
      </c>
      <c r="BA13" s="171">
        <v>0.00222827717138281</v>
      </c>
      <c r="BB13" s="178">
        <v>0</v>
      </c>
    </row>
    <row r="14" spans="1:54">
      <c r="A14" s="86" t="s">
        <v>44</v>
      </c>
      <c r="B14" s="87" t="s">
        <v>99</v>
      </c>
      <c r="C14" s="171">
        <v>2.14691973767741e-5</v>
      </c>
      <c r="D14" s="171">
        <v>4.21741533342814e-5</v>
      </c>
      <c r="E14" s="171">
        <v>1.44542567689818e-5</v>
      </c>
      <c r="F14" s="171">
        <v>1.08507669204042e-5</v>
      </c>
      <c r="G14" s="171">
        <v>2.33063716962287e-5</v>
      </c>
      <c r="H14" s="171">
        <v>6.37200334004706e-5</v>
      </c>
      <c r="I14" s="171">
        <v>5.43123580421948e-5</v>
      </c>
      <c r="J14" s="171">
        <v>5.02578048280056e-5</v>
      </c>
      <c r="K14" s="171">
        <v>1.07896251976898</v>
      </c>
      <c r="L14" s="171">
        <v>5.63585925926127e-5</v>
      </c>
      <c r="M14" s="171">
        <v>4.80942503334928e-5</v>
      </c>
      <c r="N14" s="171">
        <v>4.94373286520678e-5</v>
      </c>
      <c r="O14" s="171">
        <v>4.30649061858396e-5</v>
      </c>
      <c r="P14" s="171">
        <v>4.00700152823551e-5</v>
      </c>
      <c r="Q14" s="171">
        <v>4.9443883432427e-5</v>
      </c>
      <c r="R14" s="171">
        <v>5.97685370032421e-6</v>
      </c>
      <c r="S14" s="171">
        <v>4.8797610475898e-5</v>
      </c>
      <c r="T14" s="171">
        <v>4.0470131825446e-5</v>
      </c>
      <c r="U14" s="171">
        <v>4.88279588887839e-5</v>
      </c>
      <c r="V14" s="171">
        <v>6.28640117286625e-5</v>
      </c>
      <c r="W14" s="171">
        <v>4.6473718171239e-5</v>
      </c>
      <c r="X14" s="171">
        <v>4.78060705964141e-5</v>
      </c>
      <c r="Y14" s="171">
        <v>7.57908030424983e-5</v>
      </c>
      <c r="Z14" s="171">
        <v>3.84824088550676e-5</v>
      </c>
      <c r="AA14" s="171">
        <v>6.66423871261789e-5</v>
      </c>
      <c r="AB14" s="171">
        <v>5.71481120268494e-5</v>
      </c>
      <c r="AC14" s="171">
        <v>7.0763545952068e-5</v>
      </c>
      <c r="AD14" s="171">
        <v>7.7228859357305e-5</v>
      </c>
      <c r="AE14" s="171">
        <v>6.22509505449058e-5</v>
      </c>
      <c r="AF14" s="171">
        <v>7.46140222474881e-5</v>
      </c>
      <c r="AG14" s="171">
        <v>5.17922967532683e-5</v>
      </c>
      <c r="AH14" s="171">
        <v>3.93121267083298e-5</v>
      </c>
      <c r="AI14" s="171">
        <v>9.6622623674167e-6</v>
      </c>
      <c r="AJ14" s="171">
        <v>1.61825377726321e-5</v>
      </c>
      <c r="AK14" s="171">
        <v>3.89422175034373e-5</v>
      </c>
      <c r="AL14" s="171">
        <v>3.56089650482505e-5</v>
      </c>
      <c r="AM14" s="171">
        <v>3.82360004068278e-5</v>
      </c>
      <c r="AN14" s="171">
        <v>2.27733987516308e-5</v>
      </c>
      <c r="AO14" s="171">
        <v>3.30430384487533e-5</v>
      </c>
      <c r="AP14" s="171">
        <v>2.88606087774239e-5</v>
      </c>
      <c r="AQ14" s="171">
        <v>4.12439994536004e-5</v>
      </c>
      <c r="AR14" s="171">
        <v>5.52677208407196e-5</v>
      </c>
      <c r="AS14" s="171">
        <v>3.15509692892923e-5</v>
      </c>
      <c r="AT14" s="171">
        <v>1.75019910108388e-5</v>
      </c>
      <c r="AU14" s="171">
        <v>1.07639594236643e-5</v>
      </c>
      <c r="AV14" s="171">
        <v>3.54110233757197e-6</v>
      </c>
      <c r="AW14" s="171">
        <v>2.70122793056544e-5</v>
      </c>
      <c r="AX14" s="171">
        <v>1.63026349678376e-5</v>
      </c>
      <c r="AY14" s="171">
        <v>1.06455566718441e-5</v>
      </c>
      <c r="AZ14" s="171">
        <v>2.67375961492941e-5</v>
      </c>
      <c r="BA14" s="171">
        <v>3.07825735791231e-5</v>
      </c>
      <c r="BB14" s="178">
        <v>0</v>
      </c>
    </row>
    <row r="15" spans="1:54">
      <c r="A15" s="86" t="s">
        <v>45</v>
      </c>
      <c r="B15" s="87" t="s">
        <v>100</v>
      </c>
      <c r="C15" s="171">
        <v>0.000329652814366624</v>
      </c>
      <c r="D15" s="171">
        <v>0.000150070839630117</v>
      </c>
      <c r="E15" s="171">
        <v>5.57693069544495e-5</v>
      </c>
      <c r="F15" s="171">
        <v>5.95727534716857e-5</v>
      </c>
      <c r="G15" s="171">
        <v>0.0038710110044123</v>
      </c>
      <c r="H15" s="171">
        <v>0.00024530872526448</v>
      </c>
      <c r="I15" s="171">
        <v>0.000741809046607894</v>
      </c>
      <c r="J15" s="171">
        <v>0.000393244817554695</v>
      </c>
      <c r="K15" s="171">
        <v>0.000147978574458295</v>
      </c>
      <c r="L15" s="171">
        <v>1.10654851263317</v>
      </c>
      <c r="M15" s="171">
        <v>0.0963043035128907</v>
      </c>
      <c r="N15" s="171">
        <v>0.0482037106017013</v>
      </c>
      <c r="O15" s="171">
        <v>0.000157150005342599</v>
      </c>
      <c r="P15" s="171">
        <v>0.00068389168718599</v>
      </c>
      <c r="Q15" s="171">
        <v>0.000238600287922987</v>
      </c>
      <c r="R15" s="171">
        <v>1.93933150123065e-5</v>
      </c>
      <c r="S15" s="171">
        <v>0.000460002677383685</v>
      </c>
      <c r="T15" s="171">
        <v>0.000188402313814487</v>
      </c>
      <c r="U15" s="171">
        <v>0.000519946237595839</v>
      </c>
      <c r="V15" s="171">
        <v>0.0023678358260804</v>
      </c>
      <c r="W15" s="171">
        <v>0.00611665240386852</v>
      </c>
      <c r="X15" s="171">
        <v>0.000492604711320009</v>
      </c>
      <c r="Y15" s="171">
        <v>0.000381433947321399</v>
      </c>
      <c r="Z15" s="171">
        <v>0.000410457811108741</v>
      </c>
      <c r="AA15" s="171">
        <v>0.000110533142809112</v>
      </c>
      <c r="AB15" s="171">
        <v>0.000233490756954586</v>
      </c>
      <c r="AC15" s="171">
        <v>0.000224719895067181</v>
      </c>
      <c r="AD15" s="171">
        <v>0.00166709793262834</v>
      </c>
      <c r="AE15" s="171">
        <v>0.00926526207244251</v>
      </c>
      <c r="AF15" s="171">
        <v>0.00090440141637456</v>
      </c>
      <c r="AG15" s="171">
        <v>0.0131447299770176</v>
      </c>
      <c r="AH15" s="171">
        <v>0.00011961156241974</v>
      </c>
      <c r="AI15" s="171">
        <v>0.000101849202166296</v>
      </c>
      <c r="AJ15" s="171">
        <v>0.000237112957559964</v>
      </c>
      <c r="AK15" s="171">
        <v>0.000532837713636012</v>
      </c>
      <c r="AL15" s="171">
        <v>0.000203409707833146</v>
      </c>
      <c r="AM15" s="171">
        <v>0.00049890863127055</v>
      </c>
      <c r="AN15" s="171">
        <v>0.00040578089166392</v>
      </c>
      <c r="AO15" s="171">
        <v>0.000617468568929138</v>
      </c>
      <c r="AP15" s="171">
        <v>0.00019448528436282</v>
      </c>
      <c r="AQ15" s="171">
        <v>0.00408993760823297</v>
      </c>
      <c r="AR15" s="171">
        <v>0.000642940720693478</v>
      </c>
      <c r="AS15" s="171">
        <v>7.85516693500167e-5</v>
      </c>
      <c r="AT15" s="171">
        <v>7.1295592765103e-5</v>
      </c>
      <c r="AU15" s="171">
        <v>8.28199501344305e-5</v>
      </c>
      <c r="AV15" s="171">
        <v>1.19541560833476e-5</v>
      </c>
      <c r="AW15" s="171">
        <v>6.9348235080381e-5</v>
      </c>
      <c r="AX15" s="171">
        <v>0.00013278502500499</v>
      </c>
      <c r="AY15" s="171">
        <v>0.000207924719964523</v>
      </c>
      <c r="AZ15" s="171">
        <v>0.00031676492538506</v>
      </c>
      <c r="BA15" s="171">
        <v>0.00258233185207075</v>
      </c>
      <c r="BB15" s="178">
        <v>0</v>
      </c>
    </row>
    <row r="16" spans="1:54">
      <c r="A16" s="86" t="s">
        <v>46</v>
      </c>
      <c r="B16" s="87" t="s">
        <v>101</v>
      </c>
      <c r="C16" s="171">
        <v>3.84610699608915e-5</v>
      </c>
      <c r="D16" s="171">
        <v>5.51140120137705e-5</v>
      </c>
      <c r="E16" s="171">
        <v>3.4448146517627e-5</v>
      </c>
      <c r="F16" s="171">
        <v>0.000299175055890659</v>
      </c>
      <c r="G16" s="171">
        <v>9.52757032422413e-5</v>
      </c>
      <c r="H16" s="171">
        <v>0.000131772237596038</v>
      </c>
      <c r="I16" s="171">
        <v>0.000125341299830635</v>
      </c>
      <c r="J16" s="171">
        <v>0.00016098419120604</v>
      </c>
      <c r="K16" s="171">
        <v>9.26337097605253e-5</v>
      </c>
      <c r="L16" s="171">
        <v>0.000148752369426164</v>
      </c>
      <c r="M16" s="171">
        <v>1.01051697208512</v>
      </c>
      <c r="N16" s="171">
        <v>9.02216721431705e-5</v>
      </c>
      <c r="O16" s="171">
        <v>0.000114545569122402</v>
      </c>
      <c r="P16" s="171">
        <v>8.49923558085038e-5</v>
      </c>
      <c r="Q16" s="171">
        <v>7.62262320467036e-5</v>
      </c>
      <c r="R16" s="171">
        <v>2.58502789648176e-5</v>
      </c>
      <c r="S16" s="171">
        <v>0.00013062697706901</v>
      </c>
      <c r="T16" s="171">
        <v>9.99582220232916e-5</v>
      </c>
      <c r="U16" s="171">
        <v>0.000117985516571564</v>
      </c>
      <c r="V16" s="171">
        <v>0.000134052031778018</v>
      </c>
      <c r="W16" s="171">
        <v>9.16211238286403e-5</v>
      </c>
      <c r="X16" s="171">
        <v>0.000197712917067033</v>
      </c>
      <c r="Y16" s="171">
        <v>0.000127289382815691</v>
      </c>
      <c r="Z16" s="171">
        <v>0.000278734226158429</v>
      </c>
      <c r="AA16" s="171">
        <v>9.19360920456595e-5</v>
      </c>
      <c r="AB16" s="171">
        <v>9.74531925297398e-5</v>
      </c>
      <c r="AC16" s="171">
        <v>9.66715761233267e-5</v>
      </c>
      <c r="AD16" s="171">
        <v>0.000107407209651367</v>
      </c>
      <c r="AE16" s="171">
        <v>8.90416214577609e-5</v>
      </c>
      <c r="AF16" s="171">
        <v>9.07164719582084e-5</v>
      </c>
      <c r="AG16" s="171">
        <v>8.32555478927495e-5</v>
      </c>
      <c r="AH16" s="171">
        <v>8.08955311300149e-5</v>
      </c>
      <c r="AI16" s="171">
        <v>0.000205129711967357</v>
      </c>
      <c r="AJ16" s="171">
        <v>0.000728889228046822</v>
      </c>
      <c r="AK16" s="171">
        <v>8.85178063692525e-5</v>
      </c>
      <c r="AL16" s="171">
        <v>0.000194040059484343</v>
      </c>
      <c r="AM16" s="171">
        <v>0.000405994039977186</v>
      </c>
      <c r="AN16" s="171">
        <v>0.000433806124424882</v>
      </c>
      <c r="AO16" s="171">
        <v>0.00391231638315826</v>
      </c>
      <c r="AP16" s="171">
        <v>0.000870545694715251</v>
      </c>
      <c r="AQ16" s="171">
        <v>0.0012792714992619</v>
      </c>
      <c r="AR16" s="171">
        <v>0.000580008915638024</v>
      </c>
      <c r="AS16" s="171">
        <v>0.000222951109189697</v>
      </c>
      <c r="AT16" s="171">
        <v>0.000213769138011196</v>
      </c>
      <c r="AU16" s="171">
        <v>0.000546305321030944</v>
      </c>
      <c r="AV16" s="171">
        <v>4.78684889286519e-5</v>
      </c>
      <c r="AW16" s="171">
        <v>0.000232779524380356</v>
      </c>
      <c r="AX16" s="171">
        <v>0.000588188960779092</v>
      </c>
      <c r="AY16" s="171">
        <v>0.000767012367447391</v>
      </c>
      <c r="AZ16" s="171">
        <v>0.000149196606800327</v>
      </c>
      <c r="BA16" s="171">
        <v>0.00307779589222376</v>
      </c>
      <c r="BB16" s="178">
        <v>0</v>
      </c>
    </row>
    <row r="17" spans="1:54">
      <c r="A17" s="86" t="s">
        <v>47</v>
      </c>
      <c r="B17" s="87" t="s">
        <v>102</v>
      </c>
      <c r="C17" s="171">
        <v>1.38550640869823e-5</v>
      </c>
      <c r="D17" s="171">
        <v>2.72596923788773e-5</v>
      </c>
      <c r="E17" s="171">
        <v>9.32388898995729e-6</v>
      </c>
      <c r="F17" s="171">
        <v>9.51325422973543e-6</v>
      </c>
      <c r="G17" s="171">
        <v>2.54235340412357e-5</v>
      </c>
      <c r="H17" s="171">
        <v>5.71639733035414e-5</v>
      </c>
      <c r="I17" s="171">
        <v>7.88136330717602e-5</v>
      </c>
      <c r="J17" s="171">
        <v>5.54062848395035e-5</v>
      </c>
      <c r="K17" s="171">
        <v>3.71217298215065e-5</v>
      </c>
      <c r="L17" s="171">
        <v>2.93568368507721e-5</v>
      </c>
      <c r="M17" s="171">
        <v>2.05918337081841e-5</v>
      </c>
      <c r="N17" s="171">
        <v>1.15543476247135</v>
      </c>
      <c r="O17" s="171">
        <v>4.14747845340285e-5</v>
      </c>
      <c r="P17" s="171">
        <v>0.000589010865493315</v>
      </c>
      <c r="Q17" s="171">
        <v>3.88832516582152e-5</v>
      </c>
      <c r="R17" s="171">
        <v>3.71994236089584e-6</v>
      </c>
      <c r="S17" s="171">
        <v>5.23653939045974e-5</v>
      </c>
      <c r="T17" s="171">
        <v>2.30945111692701e-5</v>
      </c>
      <c r="U17" s="171">
        <v>4.81936862026019e-5</v>
      </c>
      <c r="V17" s="171">
        <v>4.08289558484263e-5</v>
      </c>
      <c r="W17" s="171">
        <v>3.2274667762581e-5</v>
      </c>
      <c r="X17" s="171">
        <v>3.50655309615852e-5</v>
      </c>
      <c r="Y17" s="171">
        <v>4.47577969531707e-5</v>
      </c>
      <c r="Z17" s="171">
        <v>0.000289562495065211</v>
      </c>
      <c r="AA17" s="171">
        <v>3.22262300219157e-5</v>
      </c>
      <c r="AB17" s="171">
        <v>3.64614321097431e-5</v>
      </c>
      <c r="AC17" s="171">
        <v>3.91188037590712e-5</v>
      </c>
      <c r="AD17" s="171">
        <v>5.39202293643366e-5</v>
      </c>
      <c r="AE17" s="171">
        <v>0.000103097706609187</v>
      </c>
      <c r="AF17" s="171">
        <v>4.22603512639781e-5</v>
      </c>
      <c r="AG17" s="171">
        <v>0.000253453522012472</v>
      </c>
      <c r="AH17" s="171">
        <v>3.1550069566453e-5</v>
      </c>
      <c r="AI17" s="171">
        <v>0.00041928321681819</v>
      </c>
      <c r="AJ17" s="171">
        <v>3.24159101604954e-5</v>
      </c>
      <c r="AK17" s="171">
        <v>5.21545930032734e-5</v>
      </c>
      <c r="AL17" s="171">
        <v>2.88151030991329e-5</v>
      </c>
      <c r="AM17" s="171">
        <v>2.01240738502427e-5</v>
      </c>
      <c r="AN17" s="171">
        <v>2.37272000019271e-5</v>
      </c>
      <c r="AO17" s="171">
        <v>3.37517160410853e-5</v>
      </c>
      <c r="AP17" s="171">
        <v>2.89186412630311e-5</v>
      </c>
      <c r="AQ17" s="171">
        <v>6.10034141282188e-5</v>
      </c>
      <c r="AR17" s="171">
        <v>4.29557410066904e-5</v>
      </c>
      <c r="AS17" s="171">
        <v>3.73863599814964e-5</v>
      </c>
      <c r="AT17" s="171">
        <v>7.03343221224856e-5</v>
      </c>
      <c r="AU17" s="171">
        <v>1.96855164075559e-5</v>
      </c>
      <c r="AV17" s="171">
        <v>4.43094589474503e-6</v>
      </c>
      <c r="AW17" s="171">
        <v>2.32919247601536e-5</v>
      </c>
      <c r="AX17" s="171">
        <v>0.000263016171273958</v>
      </c>
      <c r="AY17" s="171">
        <v>3.61703065783815e-5</v>
      </c>
      <c r="AZ17" s="171">
        <v>2.48438122566333e-5</v>
      </c>
      <c r="BA17" s="171">
        <v>3.16477046872724e-5</v>
      </c>
      <c r="BB17" s="178">
        <v>0</v>
      </c>
    </row>
    <row r="18" spans="1:54">
      <c r="A18" s="86" t="s">
        <v>48</v>
      </c>
      <c r="B18" s="87" t="s">
        <v>103</v>
      </c>
      <c r="C18" s="171">
        <v>0.00055495461158656</v>
      </c>
      <c r="D18" s="171">
        <v>0.00178277353629399</v>
      </c>
      <c r="E18" s="171">
        <v>0.000789918730700909</v>
      </c>
      <c r="F18" s="171">
        <v>9.50575824900224e-5</v>
      </c>
      <c r="G18" s="171">
        <v>0.000250033243734096</v>
      </c>
      <c r="H18" s="171">
        <v>0.000966552606751267</v>
      </c>
      <c r="I18" s="171">
        <v>0.00093739648806005</v>
      </c>
      <c r="J18" s="171">
        <v>0.0017049105832445</v>
      </c>
      <c r="K18" s="171">
        <v>0.000377458918817862</v>
      </c>
      <c r="L18" s="171">
        <v>0.000564023711423455</v>
      </c>
      <c r="M18" s="171">
        <v>0.000606669127456143</v>
      </c>
      <c r="N18" s="171">
        <v>0.00042222798762779</v>
      </c>
      <c r="O18" s="171">
        <v>1.08896059769297</v>
      </c>
      <c r="P18" s="171">
        <v>0.003584377887129</v>
      </c>
      <c r="Q18" s="171">
        <v>0.000260921501489299</v>
      </c>
      <c r="R18" s="171">
        <v>2.95130828768076e-5</v>
      </c>
      <c r="S18" s="171">
        <v>0.000662997366069951</v>
      </c>
      <c r="T18" s="171">
        <v>0.000385968899102363</v>
      </c>
      <c r="U18" s="171">
        <v>0.000607986489961695</v>
      </c>
      <c r="V18" s="171">
        <v>0.000319314384056135</v>
      </c>
      <c r="W18" s="171">
        <v>0.000236512295996283</v>
      </c>
      <c r="X18" s="171">
        <v>0.000650085604006529</v>
      </c>
      <c r="Y18" s="171">
        <v>0.000454123220347339</v>
      </c>
      <c r="Z18" s="171">
        <v>0.0017838038237134</v>
      </c>
      <c r="AA18" s="171">
        <v>0.000251331837812264</v>
      </c>
      <c r="AB18" s="171">
        <v>0.000283449625307945</v>
      </c>
      <c r="AC18" s="171">
        <v>0.00220366009584143</v>
      </c>
      <c r="AD18" s="171">
        <v>0.00147886521436722</v>
      </c>
      <c r="AE18" s="171">
        <v>0.00128345800910116</v>
      </c>
      <c r="AF18" s="171">
        <v>0.00290205765854021</v>
      </c>
      <c r="AG18" s="171">
        <v>0.0658725262468432</v>
      </c>
      <c r="AH18" s="171">
        <v>0.000299133656027347</v>
      </c>
      <c r="AI18" s="171">
        <v>0.000808549049540092</v>
      </c>
      <c r="AJ18" s="171">
        <v>0.000933146601732994</v>
      </c>
      <c r="AK18" s="171">
        <v>0.0109013043432048</v>
      </c>
      <c r="AL18" s="171">
        <v>0.00132398512385716</v>
      </c>
      <c r="AM18" s="171">
        <v>0.000171966043595018</v>
      </c>
      <c r="AN18" s="171">
        <v>0.000410765585277568</v>
      </c>
      <c r="AO18" s="171">
        <v>0.000148069096194307</v>
      </c>
      <c r="AP18" s="171">
        <v>0.00105225445631793</v>
      </c>
      <c r="AQ18" s="171">
        <v>0.000291367540526169</v>
      </c>
      <c r="AR18" s="171">
        <v>0.000350448207727856</v>
      </c>
      <c r="AS18" s="171">
        <v>0.000256343055712391</v>
      </c>
      <c r="AT18" s="171">
        <v>0.000271203863413534</v>
      </c>
      <c r="AU18" s="171">
        <v>0.000105408647789982</v>
      </c>
      <c r="AV18" s="171">
        <v>0.000273330631489199</v>
      </c>
      <c r="AW18" s="171">
        <v>0.00016276317541035</v>
      </c>
      <c r="AX18" s="171">
        <v>0.000390208326633782</v>
      </c>
      <c r="AY18" s="171">
        <v>0.00043284791979628</v>
      </c>
      <c r="AZ18" s="171">
        <v>0.0012527606621307</v>
      </c>
      <c r="BA18" s="171">
        <v>0.000964966891423652</v>
      </c>
      <c r="BB18" s="178">
        <v>0</v>
      </c>
    </row>
    <row r="19" spans="1:54">
      <c r="A19" s="86" t="s">
        <v>49</v>
      </c>
      <c r="B19" s="87" t="s">
        <v>104</v>
      </c>
      <c r="C19" s="171">
        <v>0.000801358438310828</v>
      </c>
      <c r="D19" s="171">
        <v>0.00150566107593096</v>
      </c>
      <c r="E19" s="171">
        <v>0.000970746106929493</v>
      </c>
      <c r="F19" s="171">
        <v>0.000361901492173807</v>
      </c>
      <c r="G19" s="171">
        <v>0.000758037562462686</v>
      </c>
      <c r="H19" s="171">
        <v>0.00779652723974175</v>
      </c>
      <c r="I19" s="171">
        <v>0.00693374706809046</v>
      </c>
      <c r="J19" s="171">
        <v>0.00420174436979375</v>
      </c>
      <c r="K19" s="171">
        <v>0.0292976078671348</v>
      </c>
      <c r="L19" s="171">
        <v>0.00555974167651896</v>
      </c>
      <c r="M19" s="171">
        <v>0.00237541357801569</v>
      </c>
      <c r="N19" s="171">
        <v>0.00907672535807009</v>
      </c>
      <c r="O19" s="171">
        <v>0.0180072274728882</v>
      </c>
      <c r="P19" s="171">
        <v>1.07564928010831</v>
      </c>
      <c r="Q19" s="171">
        <v>0.0305408292240411</v>
      </c>
      <c r="R19" s="171">
        <v>0.000367579146582971</v>
      </c>
      <c r="S19" s="171">
        <v>0.00427439031996937</v>
      </c>
      <c r="T19" s="171">
        <v>0.00147324128437412</v>
      </c>
      <c r="U19" s="171">
        <v>0.00684729402801623</v>
      </c>
      <c r="V19" s="171">
        <v>0.0144527347973299</v>
      </c>
      <c r="W19" s="171">
        <v>0.00866333381718575</v>
      </c>
      <c r="X19" s="171">
        <v>0.0125792334855262</v>
      </c>
      <c r="Y19" s="171">
        <v>0.00102650213443354</v>
      </c>
      <c r="Z19" s="171">
        <v>0.00581105511484636</v>
      </c>
      <c r="AA19" s="171">
        <v>0.00604938786916457</v>
      </c>
      <c r="AB19" s="171">
        <v>0.00288495722736782</v>
      </c>
      <c r="AC19" s="171">
        <v>0.00141529706529541</v>
      </c>
      <c r="AD19" s="171">
        <v>0.00298750253392338</v>
      </c>
      <c r="AE19" s="171">
        <v>0.00471258379929504</v>
      </c>
      <c r="AF19" s="171">
        <v>0.00151753245741548</v>
      </c>
      <c r="AG19" s="171">
        <v>0.00703034824986544</v>
      </c>
      <c r="AH19" s="171">
        <v>0.000825251807614888</v>
      </c>
      <c r="AI19" s="171">
        <v>0.000440510627672004</v>
      </c>
      <c r="AJ19" s="171">
        <v>0.00117523103299179</v>
      </c>
      <c r="AK19" s="171">
        <v>0.00197073870340603</v>
      </c>
      <c r="AL19" s="171">
        <v>0.00293883333055763</v>
      </c>
      <c r="AM19" s="171">
        <v>0.00099683828779841</v>
      </c>
      <c r="AN19" s="171">
        <v>0.0015079473882519</v>
      </c>
      <c r="AO19" s="171">
        <v>0.00142762937847983</v>
      </c>
      <c r="AP19" s="171">
        <v>0.00200267399310651</v>
      </c>
      <c r="AQ19" s="171">
        <v>0.00251163025862751</v>
      </c>
      <c r="AR19" s="171">
        <v>0.00378657648987496</v>
      </c>
      <c r="AS19" s="171">
        <v>0.000875474817383635</v>
      </c>
      <c r="AT19" s="171">
        <v>0.002001799814581</v>
      </c>
      <c r="AU19" s="171">
        <v>0.00144016932718934</v>
      </c>
      <c r="AV19" s="171">
        <v>0.000259203800616494</v>
      </c>
      <c r="AW19" s="171">
        <v>0.00217426524485466</v>
      </c>
      <c r="AX19" s="171">
        <v>0.00301046986993702</v>
      </c>
      <c r="AY19" s="171">
        <v>0.00115432035946397</v>
      </c>
      <c r="AZ19" s="171">
        <v>0.00185651745148298</v>
      </c>
      <c r="BA19" s="171">
        <v>0.00201545391625023</v>
      </c>
      <c r="BB19" s="178">
        <v>0</v>
      </c>
    </row>
    <row r="20" spans="1:54">
      <c r="A20" s="86" t="s">
        <v>50</v>
      </c>
      <c r="B20" s="87" t="s">
        <v>105</v>
      </c>
      <c r="C20" s="171">
        <v>0.000289208923171886</v>
      </c>
      <c r="D20" s="171">
        <v>0.000456476007315329</v>
      </c>
      <c r="E20" s="171">
        <v>0.000182915040285952</v>
      </c>
      <c r="F20" s="171">
        <v>0.000377733897821546</v>
      </c>
      <c r="G20" s="171">
        <v>0.000542239330766805</v>
      </c>
      <c r="H20" s="171">
        <v>0.000933069622963693</v>
      </c>
      <c r="I20" s="171">
        <v>0.000865075299360206</v>
      </c>
      <c r="J20" s="171">
        <v>0.00343664502894413</v>
      </c>
      <c r="K20" s="171">
        <v>0.00111612103191487</v>
      </c>
      <c r="L20" s="171">
        <v>0.000705944057847645</v>
      </c>
      <c r="M20" s="171">
        <v>0.000577098626651791</v>
      </c>
      <c r="N20" s="171">
        <v>0.000902002124987423</v>
      </c>
      <c r="O20" s="171">
        <v>0.000948052087672024</v>
      </c>
      <c r="P20" s="171">
        <v>0.00109250075233537</v>
      </c>
      <c r="Q20" s="171">
        <v>1.02885288046005</v>
      </c>
      <c r="R20" s="171">
        <v>0.000256382940986029</v>
      </c>
      <c r="S20" s="171">
        <v>0.000863771093885428</v>
      </c>
      <c r="T20" s="171">
        <v>0.000665188271270278</v>
      </c>
      <c r="U20" s="171">
        <v>0.000744403785487209</v>
      </c>
      <c r="V20" s="171">
        <v>0.00122586859738351</v>
      </c>
      <c r="W20" s="171">
        <v>0.000820765673794019</v>
      </c>
      <c r="X20" s="171">
        <v>0.00085522509228074</v>
      </c>
      <c r="Y20" s="171">
        <v>0.000909863789476485</v>
      </c>
      <c r="Z20" s="171">
        <v>0.000670206884247096</v>
      </c>
      <c r="AA20" s="171">
        <v>0.00120098409159514</v>
      </c>
      <c r="AB20" s="171">
        <v>0.000866683172972286</v>
      </c>
      <c r="AC20" s="171">
        <v>0.000796028414186245</v>
      </c>
      <c r="AD20" s="171">
        <v>0.00099017182167985</v>
      </c>
      <c r="AE20" s="171">
        <v>0.000772933706170109</v>
      </c>
      <c r="AF20" s="171">
        <v>0.000964023344086975</v>
      </c>
      <c r="AG20" s="171">
        <v>0.000884715102850087</v>
      </c>
      <c r="AH20" s="171">
        <v>0.000664446436713462</v>
      </c>
      <c r="AI20" s="171">
        <v>0.0004608421327485</v>
      </c>
      <c r="AJ20" s="171">
        <v>0.000548419393941536</v>
      </c>
      <c r="AK20" s="171">
        <v>0.000536457919124862</v>
      </c>
      <c r="AL20" s="171">
        <v>0.00427278676124184</v>
      </c>
      <c r="AM20" s="171">
        <v>0.000659311517189401</v>
      </c>
      <c r="AN20" s="171">
        <v>0.000858645313754944</v>
      </c>
      <c r="AO20" s="171">
        <v>0.00200068972887643</v>
      </c>
      <c r="AP20" s="171">
        <v>0.00102366048367176</v>
      </c>
      <c r="AQ20" s="171">
        <v>0.000784253199795007</v>
      </c>
      <c r="AR20" s="171">
        <v>0.000965130368189535</v>
      </c>
      <c r="AS20" s="171">
        <v>0.00278788972851454</v>
      </c>
      <c r="AT20" s="171">
        <v>0.00424003932629416</v>
      </c>
      <c r="AU20" s="171">
        <v>0.00203814582888204</v>
      </c>
      <c r="AV20" s="171">
        <v>0.000351796209542091</v>
      </c>
      <c r="AW20" s="171">
        <v>0.00770456730856676</v>
      </c>
      <c r="AX20" s="171">
        <v>0.0023066651309759</v>
      </c>
      <c r="AY20" s="171">
        <v>0.00106641100318591</v>
      </c>
      <c r="AZ20" s="171">
        <v>0.0005621279940209</v>
      </c>
      <c r="BA20" s="171">
        <v>0.00200743607687986</v>
      </c>
      <c r="BB20" s="178">
        <v>0</v>
      </c>
    </row>
    <row r="21" spans="1:54">
      <c r="A21" s="86" t="s">
        <v>51</v>
      </c>
      <c r="B21" s="87" t="s">
        <v>106</v>
      </c>
      <c r="C21" s="171">
        <v>0.0777771798066519</v>
      </c>
      <c r="D21" s="171">
        <v>0.0682241679524454</v>
      </c>
      <c r="E21" s="171">
        <v>0.0311135468805854</v>
      </c>
      <c r="F21" s="171">
        <v>0.0538934215253923</v>
      </c>
      <c r="G21" s="171">
        <v>0.113407002793865</v>
      </c>
      <c r="H21" s="171">
        <v>0.0654201402378634</v>
      </c>
      <c r="I21" s="171">
        <v>0.0796166906275813</v>
      </c>
      <c r="J21" s="171">
        <v>0.0482986461625083</v>
      </c>
      <c r="K21" s="171">
        <v>0.0340792651948315</v>
      </c>
      <c r="L21" s="171">
        <v>0.0310760471535689</v>
      </c>
      <c r="M21" s="171">
        <v>0.0155884071624692</v>
      </c>
      <c r="N21" s="171">
        <v>0.0255403929942241</v>
      </c>
      <c r="O21" s="171">
        <v>0.0675183369171816</v>
      </c>
      <c r="P21" s="171">
        <v>0.0450402924675464</v>
      </c>
      <c r="Q21" s="171">
        <v>0.0176261299613449</v>
      </c>
      <c r="R21" s="171">
        <v>1.29789973759771</v>
      </c>
      <c r="S21" s="171">
        <v>0.0781653884995091</v>
      </c>
      <c r="T21" s="171">
        <v>0.0513342952299313</v>
      </c>
      <c r="U21" s="171">
        <v>0.033656433933676</v>
      </c>
      <c r="V21" s="171">
        <v>0.0270248559251295</v>
      </c>
      <c r="W21" s="171">
        <v>0.0361479495365133</v>
      </c>
      <c r="X21" s="171">
        <v>0.0560538372678876</v>
      </c>
      <c r="Y21" s="171">
        <v>0.0627154106107878</v>
      </c>
      <c r="Z21" s="171">
        <v>0.0282343079242205</v>
      </c>
      <c r="AA21" s="171">
        <v>0.0203281756909295</v>
      </c>
      <c r="AB21" s="171">
        <v>0.0247043995360949</v>
      </c>
      <c r="AC21" s="171">
        <v>0.021732264160561</v>
      </c>
      <c r="AD21" s="171">
        <v>0.0284842423807424</v>
      </c>
      <c r="AE21" s="171">
        <v>0.0263691772880802</v>
      </c>
      <c r="AF21" s="171">
        <v>0.0188425279061015</v>
      </c>
      <c r="AG21" s="171">
        <v>0.0255643732676913</v>
      </c>
      <c r="AH21" s="171">
        <v>0.0154344922504708</v>
      </c>
      <c r="AI21" s="171">
        <v>0.00352001431567322</v>
      </c>
      <c r="AJ21" s="171">
        <v>0.0262300688935963</v>
      </c>
      <c r="AK21" s="171">
        <v>0.0310533582929695</v>
      </c>
      <c r="AL21" s="171">
        <v>0.039162974414197</v>
      </c>
      <c r="AM21" s="171">
        <v>0.353821980771701</v>
      </c>
      <c r="AN21" s="171">
        <v>0.10914937686237</v>
      </c>
      <c r="AO21" s="171">
        <v>0.157524589605188</v>
      </c>
      <c r="AP21" s="171">
        <v>0.0416915790759532</v>
      </c>
      <c r="AQ21" s="171">
        <v>0.013883190996942</v>
      </c>
      <c r="AR21" s="171">
        <v>0.022872365680369</v>
      </c>
      <c r="AS21" s="171">
        <v>0.00865863537893155</v>
      </c>
      <c r="AT21" s="171">
        <v>0.00684965538258742</v>
      </c>
      <c r="AU21" s="171">
        <v>0.00518067599220678</v>
      </c>
      <c r="AV21" s="171">
        <v>0.00093119999283086</v>
      </c>
      <c r="AW21" s="171">
        <v>0.00962249367386821</v>
      </c>
      <c r="AX21" s="171">
        <v>0.0113024363172674</v>
      </c>
      <c r="AY21" s="171">
        <v>0.00957361425880671</v>
      </c>
      <c r="AZ21" s="171">
        <v>0.00788854217050007</v>
      </c>
      <c r="BA21" s="171">
        <v>0.0180629645257668</v>
      </c>
      <c r="BB21" s="178">
        <v>0</v>
      </c>
    </row>
    <row r="22" spans="1:54">
      <c r="A22" s="86" t="s">
        <v>52</v>
      </c>
      <c r="B22" s="87" t="s">
        <v>107</v>
      </c>
      <c r="C22" s="171">
        <v>0.000308437437712231</v>
      </c>
      <c r="D22" s="171">
        <v>0.000296810221598603</v>
      </c>
      <c r="E22" s="171">
        <v>0.000131133825697138</v>
      </c>
      <c r="F22" s="171">
        <v>0.000206987103166756</v>
      </c>
      <c r="G22" s="171">
        <v>0.000444352111313166</v>
      </c>
      <c r="H22" s="171">
        <v>0.000310600283182781</v>
      </c>
      <c r="I22" s="171">
        <v>0.000346884937915365</v>
      </c>
      <c r="J22" s="171">
        <v>0.000253109276725943</v>
      </c>
      <c r="K22" s="171">
        <v>0.00015122399780258</v>
      </c>
      <c r="L22" s="171">
        <v>0.000136371146775593</v>
      </c>
      <c r="M22" s="171">
        <v>7.30277700456798e-5</v>
      </c>
      <c r="N22" s="171">
        <v>0.000121367828446496</v>
      </c>
      <c r="O22" s="171">
        <v>0.000503197791340045</v>
      </c>
      <c r="P22" s="171">
        <v>0.000195993187641943</v>
      </c>
      <c r="Q22" s="171">
        <v>8.39651869599498e-5</v>
      </c>
      <c r="R22" s="171">
        <v>0.00473215624756322</v>
      </c>
      <c r="S22" s="171">
        <v>1.0004418609922</v>
      </c>
      <c r="T22" s="171">
        <v>0.000235483285196193</v>
      </c>
      <c r="U22" s="171">
        <v>0.000178400898549616</v>
      </c>
      <c r="V22" s="171">
        <v>0.000347220428358148</v>
      </c>
      <c r="W22" s="171">
        <v>0.00016484992297283</v>
      </c>
      <c r="X22" s="171">
        <v>0.00023827744755643</v>
      </c>
      <c r="Y22" s="171">
        <v>0.000274146768444536</v>
      </c>
      <c r="Z22" s="171">
        <v>0.000149069993983952</v>
      </c>
      <c r="AA22" s="171">
        <v>9.99024300234417e-5</v>
      </c>
      <c r="AB22" s="171">
        <v>0.00011842622161195</v>
      </c>
      <c r="AC22" s="171">
        <v>0.000105130348448579</v>
      </c>
      <c r="AD22" s="171">
        <v>0.000136753646972752</v>
      </c>
      <c r="AE22" s="171">
        <v>0.000124016025656645</v>
      </c>
      <c r="AF22" s="171">
        <v>9.59164368961852e-5</v>
      </c>
      <c r="AG22" s="171">
        <v>0.000134004311654748</v>
      </c>
      <c r="AH22" s="171">
        <v>7.71679511352614e-5</v>
      </c>
      <c r="AI22" s="171">
        <v>2.22970720990472e-5</v>
      </c>
      <c r="AJ22" s="171">
        <v>0.000152477166628359</v>
      </c>
      <c r="AK22" s="171">
        <v>0.000192657393670626</v>
      </c>
      <c r="AL22" s="171">
        <v>0.00022601707048842</v>
      </c>
      <c r="AM22" s="171">
        <v>0.0015828999139257</v>
      </c>
      <c r="AN22" s="171">
        <v>0.000494135695592066</v>
      </c>
      <c r="AO22" s="171">
        <v>0.0006534921386045</v>
      </c>
      <c r="AP22" s="171">
        <v>0.000226405089673173</v>
      </c>
      <c r="AQ22" s="171">
        <v>0.000135993720831312</v>
      </c>
      <c r="AR22" s="171">
        <v>0.00012053126664551</v>
      </c>
      <c r="AS22" s="171">
        <v>0.00010664538766536</v>
      </c>
      <c r="AT22" s="171">
        <v>7.20230746670962e-5</v>
      </c>
      <c r="AU22" s="171">
        <v>5.13888048669342e-5</v>
      </c>
      <c r="AV22" s="171">
        <v>8.97346995602745e-6</v>
      </c>
      <c r="AW22" s="171">
        <v>0.000109610159805349</v>
      </c>
      <c r="AX22" s="171">
        <v>0.000147694857079624</v>
      </c>
      <c r="AY22" s="171">
        <v>8.79448923395979e-5</v>
      </c>
      <c r="AZ22" s="171">
        <v>6.88826939773011e-5</v>
      </c>
      <c r="BA22" s="171">
        <v>0.00011980422085923</v>
      </c>
      <c r="BB22" s="178">
        <v>0</v>
      </c>
    </row>
    <row r="23" spans="1:54">
      <c r="A23" s="86" t="s">
        <v>53</v>
      </c>
      <c r="B23" s="87" t="s">
        <v>108</v>
      </c>
      <c r="C23" s="171">
        <v>0.140850068986773</v>
      </c>
      <c r="D23" s="171">
        <v>0.0861755707268183</v>
      </c>
      <c r="E23" s="171">
        <v>0.0259812664365421</v>
      </c>
      <c r="F23" s="171">
        <v>0.000803942208351566</v>
      </c>
      <c r="G23" s="171">
        <v>0.010463960354579</v>
      </c>
      <c r="H23" s="171">
        <v>0.0440501081497609</v>
      </c>
      <c r="I23" s="171">
        <v>0.0598089397577487</v>
      </c>
      <c r="J23" s="171">
        <v>0.0188250466466793</v>
      </c>
      <c r="K23" s="171">
        <v>0.0397307073805809</v>
      </c>
      <c r="L23" s="171">
        <v>0.0949739776774088</v>
      </c>
      <c r="M23" s="171">
        <v>0.0109398094091032</v>
      </c>
      <c r="N23" s="171">
        <v>0.0578914892160318</v>
      </c>
      <c r="O23" s="171">
        <v>0.0386718575907762</v>
      </c>
      <c r="P23" s="171">
        <v>0.0295305572682561</v>
      </c>
      <c r="Q23" s="171">
        <v>0.0139889348410467</v>
      </c>
      <c r="R23" s="171">
        <v>0.000725882493849159</v>
      </c>
      <c r="S23" s="171">
        <v>0.0771964147805635</v>
      </c>
      <c r="T23" s="171">
        <v>1.27395582825721</v>
      </c>
      <c r="U23" s="171">
        <v>0.192636702616817</v>
      </c>
      <c r="V23" s="171">
        <v>0.060021922450875</v>
      </c>
      <c r="W23" s="171">
        <v>0.226962018340086</v>
      </c>
      <c r="X23" s="171">
        <v>0.0327929615123397</v>
      </c>
      <c r="Y23" s="171">
        <v>0.0107042786779659</v>
      </c>
      <c r="Z23" s="171">
        <v>0.0170169501932476</v>
      </c>
      <c r="AA23" s="171">
        <v>0.00906137970384619</v>
      </c>
      <c r="AB23" s="171">
        <v>0.0351263899703103</v>
      </c>
      <c r="AC23" s="171">
        <v>0.00710710065199625</v>
      </c>
      <c r="AD23" s="171">
        <v>0.0167309209557504</v>
      </c>
      <c r="AE23" s="171">
        <v>0.0257545918309699</v>
      </c>
      <c r="AF23" s="171">
        <v>0.0106687033533609</v>
      </c>
      <c r="AG23" s="171">
        <v>0.0342344662620869</v>
      </c>
      <c r="AH23" s="171">
        <v>0.00444086901508325</v>
      </c>
      <c r="AI23" s="171">
        <v>0.00104395498654106</v>
      </c>
      <c r="AJ23" s="171">
        <v>0.0063763541206586</v>
      </c>
      <c r="AK23" s="171">
        <v>0.0102239175346063</v>
      </c>
      <c r="AL23" s="171">
        <v>0.00450942833286233</v>
      </c>
      <c r="AM23" s="171">
        <v>0.0059986760912112</v>
      </c>
      <c r="AN23" s="171">
        <v>0.00142139142843756</v>
      </c>
      <c r="AO23" s="171">
        <v>0.00802603137696121</v>
      </c>
      <c r="AP23" s="171">
        <v>0.00160321572299123</v>
      </c>
      <c r="AQ23" s="171">
        <v>0.00297398355220544</v>
      </c>
      <c r="AR23" s="171">
        <v>0.00938480350043421</v>
      </c>
      <c r="AS23" s="171">
        <v>0.000858734786824427</v>
      </c>
      <c r="AT23" s="171">
        <v>0.000643239712472569</v>
      </c>
      <c r="AU23" s="171">
        <v>0.000415910415842018</v>
      </c>
      <c r="AV23" s="171">
        <v>0.000303157333843427</v>
      </c>
      <c r="AW23" s="171">
        <v>0.000845997998711449</v>
      </c>
      <c r="AX23" s="171">
        <v>0.00149762720157205</v>
      </c>
      <c r="AY23" s="171">
        <v>0.00155873250278972</v>
      </c>
      <c r="AZ23" s="171">
        <v>0.0022810583232621</v>
      </c>
      <c r="BA23" s="171">
        <v>0.00258570957794643</v>
      </c>
      <c r="BB23" s="178">
        <v>0</v>
      </c>
    </row>
    <row r="24" spans="1:54">
      <c r="A24" s="86" t="s">
        <v>54</v>
      </c>
      <c r="B24" s="87" t="s">
        <v>109</v>
      </c>
      <c r="C24" s="171">
        <v>0.00772205610920381</v>
      </c>
      <c r="D24" s="171">
        <v>0.00378879948090893</v>
      </c>
      <c r="E24" s="171">
        <v>0.000852385910745459</v>
      </c>
      <c r="F24" s="171">
        <v>0.000648974625822054</v>
      </c>
      <c r="G24" s="171">
        <v>0.0431037185814083</v>
      </c>
      <c r="H24" s="171">
        <v>0.00501687645670838</v>
      </c>
      <c r="I24" s="171">
        <v>0.0100664144343503</v>
      </c>
      <c r="J24" s="171">
        <v>0.00364131996326576</v>
      </c>
      <c r="K24" s="171">
        <v>0.00261252461284908</v>
      </c>
      <c r="L24" s="171">
        <v>0.0030438216289886</v>
      </c>
      <c r="M24" s="171">
        <v>0.000907811165679412</v>
      </c>
      <c r="N24" s="171">
        <v>0.00341268486080742</v>
      </c>
      <c r="O24" s="171">
        <v>0.0169398341436379</v>
      </c>
      <c r="P24" s="171">
        <v>0.00703421185835978</v>
      </c>
      <c r="Q24" s="171">
        <v>0.0248370974821878</v>
      </c>
      <c r="R24" s="171">
        <v>0.000713030579024247</v>
      </c>
      <c r="S24" s="171">
        <v>0.00839651768891608</v>
      </c>
      <c r="T24" s="171">
        <v>0.00609440531273331</v>
      </c>
      <c r="U24" s="171">
        <v>1.03578084521387</v>
      </c>
      <c r="V24" s="171">
        <v>0.0156295082017693</v>
      </c>
      <c r="W24" s="171">
        <v>0.0141392200577063</v>
      </c>
      <c r="X24" s="171">
        <v>0.0104739669410374</v>
      </c>
      <c r="Y24" s="171">
        <v>0.00576152528525601</v>
      </c>
      <c r="Z24" s="171">
        <v>0.00479669778036113</v>
      </c>
      <c r="AA24" s="171">
        <v>0.00121558485355351</v>
      </c>
      <c r="AB24" s="171">
        <v>0.00203237983150097</v>
      </c>
      <c r="AC24" s="171">
        <v>0.00170676037221301</v>
      </c>
      <c r="AD24" s="171">
        <v>0.00350176502612654</v>
      </c>
      <c r="AE24" s="171">
        <v>0.00269456382313927</v>
      </c>
      <c r="AF24" s="171">
        <v>0.00212863279624311</v>
      </c>
      <c r="AG24" s="171">
        <v>0.00684443639109049</v>
      </c>
      <c r="AH24" s="171">
        <v>0.00385746646232447</v>
      </c>
      <c r="AI24" s="171">
        <v>0.000474020670394234</v>
      </c>
      <c r="AJ24" s="171">
        <v>0.00414471921757712</v>
      </c>
      <c r="AK24" s="171">
        <v>0.0152013345202109</v>
      </c>
      <c r="AL24" s="171">
        <v>0.00210217115605628</v>
      </c>
      <c r="AM24" s="171">
        <v>0.00146590631168852</v>
      </c>
      <c r="AN24" s="171">
        <v>0.00079000858862842</v>
      </c>
      <c r="AO24" s="171">
        <v>0.00100895236204113</v>
      </c>
      <c r="AP24" s="171">
        <v>0.00141790616906089</v>
      </c>
      <c r="AQ24" s="171">
        <v>0.00132298910595986</v>
      </c>
      <c r="AR24" s="171">
        <v>0.00149667411482277</v>
      </c>
      <c r="AS24" s="171">
        <v>0.000729779906284572</v>
      </c>
      <c r="AT24" s="171">
        <v>0.00076458892805368</v>
      </c>
      <c r="AU24" s="171">
        <v>0.000355114039728575</v>
      </c>
      <c r="AV24" s="171">
        <v>0.000728267298931683</v>
      </c>
      <c r="AW24" s="171">
        <v>0.000687353456064746</v>
      </c>
      <c r="AX24" s="171">
        <v>0.00253241254560287</v>
      </c>
      <c r="AY24" s="171">
        <v>0.00126598360421177</v>
      </c>
      <c r="AZ24" s="171">
        <v>0.00107326807735278</v>
      </c>
      <c r="BA24" s="171">
        <v>0.00238740976383457</v>
      </c>
      <c r="BB24" s="178">
        <v>0</v>
      </c>
    </row>
    <row r="25" spans="1:54">
      <c r="A25" s="86" t="s">
        <v>55</v>
      </c>
      <c r="B25" s="87" t="s">
        <v>110</v>
      </c>
      <c r="C25" s="171">
        <v>3.30163894625582e-5</v>
      </c>
      <c r="D25" s="171">
        <v>0.000330262936375898</v>
      </c>
      <c r="E25" s="171">
        <v>2.30935681278776e-5</v>
      </c>
      <c r="F25" s="171">
        <v>1.99248876967526e-6</v>
      </c>
      <c r="G25" s="171">
        <v>2.73156336503608e-6</v>
      </c>
      <c r="H25" s="171">
        <v>0.000108591454020552</v>
      </c>
      <c r="I25" s="171">
        <v>4.70623466074754e-5</v>
      </c>
      <c r="J25" s="171">
        <v>6.90655179999724e-6</v>
      </c>
      <c r="K25" s="171">
        <v>1.65389945988981e-5</v>
      </c>
      <c r="L25" s="171">
        <v>3.88209462313574e-6</v>
      </c>
      <c r="M25" s="171">
        <v>1.58760998564407e-6</v>
      </c>
      <c r="N25" s="171">
        <v>6.880212833645e-6</v>
      </c>
      <c r="O25" s="171">
        <v>4.99378236590275e-6</v>
      </c>
      <c r="P25" s="171">
        <v>3.68685609224072e-6</v>
      </c>
      <c r="Q25" s="171">
        <v>2.37182134588424e-6</v>
      </c>
      <c r="R25" s="171">
        <v>8.89420560323491e-7</v>
      </c>
      <c r="S25" s="171">
        <v>3.48022775366262e-5</v>
      </c>
      <c r="T25" s="171">
        <v>2.71034372109096e-6</v>
      </c>
      <c r="U25" s="171">
        <v>2.32880588697077e-5</v>
      </c>
      <c r="V25" s="171">
        <v>1.00263963476515</v>
      </c>
      <c r="W25" s="171">
        <v>2.88499025957482e-6</v>
      </c>
      <c r="X25" s="171">
        <v>3.08104844461485e-6</v>
      </c>
      <c r="Y25" s="171">
        <v>7.17328029518284e-6</v>
      </c>
      <c r="Z25" s="171">
        <v>3.45107195941804e-6</v>
      </c>
      <c r="AA25" s="171">
        <v>2.38491557175598e-6</v>
      </c>
      <c r="AB25" s="171">
        <v>2.53070198870262e-6</v>
      </c>
      <c r="AC25" s="171">
        <v>2.80827042188183e-6</v>
      </c>
      <c r="AD25" s="171">
        <v>4.13300335844615e-6</v>
      </c>
      <c r="AE25" s="171">
        <v>2.51740864001097e-6</v>
      </c>
      <c r="AF25" s="171">
        <v>2.42016318571699e-6</v>
      </c>
      <c r="AG25" s="171">
        <v>2.40773603104572e-6</v>
      </c>
      <c r="AH25" s="171">
        <v>2.11894502926217e-6</v>
      </c>
      <c r="AI25" s="171">
        <v>1.69061798659505e-6</v>
      </c>
      <c r="AJ25" s="171">
        <v>1.78306043136017e-6</v>
      </c>
      <c r="AK25" s="171">
        <v>3.38280227381616e-6</v>
      </c>
      <c r="AL25" s="171">
        <v>7.40442013166311e-6</v>
      </c>
      <c r="AM25" s="171">
        <v>7.39029275439742e-6</v>
      </c>
      <c r="AN25" s="171">
        <v>8.31856832000225e-6</v>
      </c>
      <c r="AO25" s="171">
        <v>4.4949443423687e-6</v>
      </c>
      <c r="AP25" s="171">
        <v>9.14310180481436e-6</v>
      </c>
      <c r="AQ25" s="171">
        <v>4.90796524778344e-6</v>
      </c>
      <c r="AR25" s="171">
        <v>1.31555920625178e-5</v>
      </c>
      <c r="AS25" s="171">
        <v>4.85766156160755e-6</v>
      </c>
      <c r="AT25" s="171">
        <v>2.86345838554272e-6</v>
      </c>
      <c r="AU25" s="171">
        <v>8.02601287820128e-6</v>
      </c>
      <c r="AV25" s="171">
        <v>5.79369240959823e-7</v>
      </c>
      <c r="AW25" s="171">
        <v>1.24864316424551e-5</v>
      </c>
      <c r="AX25" s="171">
        <v>1.21466103298389e-5</v>
      </c>
      <c r="AY25" s="171">
        <v>9.93753513454931e-5</v>
      </c>
      <c r="AZ25" s="171">
        <v>0.000965239707158086</v>
      </c>
      <c r="BA25" s="171">
        <v>0.000104281740922765</v>
      </c>
      <c r="BB25" s="178">
        <v>0</v>
      </c>
    </row>
    <row r="26" spans="1:54">
      <c r="A26" s="86" t="s">
        <v>56</v>
      </c>
      <c r="B26" s="87" t="s">
        <v>111</v>
      </c>
      <c r="C26" s="171">
        <v>0.00266945189999589</v>
      </c>
      <c r="D26" s="171">
        <v>0.00513835467952617</v>
      </c>
      <c r="E26" s="171">
        <v>0.00226059804375041</v>
      </c>
      <c r="F26" s="171">
        <v>0.00173452992633542</v>
      </c>
      <c r="G26" s="171">
        <v>0.00705068388579927</v>
      </c>
      <c r="H26" s="171">
        <v>0.0147674968052367</v>
      </c>
      <c r="I26" s="171">
        <v>0.0292975461475124</v>
      </c>
      <c r="J26" s="171">
        <v>0.0451293565765872</v>
      </c>
      <c r="K26" s="171">
        <v>0.00198827047930512</v>
      </c>
      <c r="L26" s="171">
        <v>0.00375204020595638</v>
      </c>
      <c r="M26" s="171">
        <v>0.00224697745969345</v>
      </c>
      <c r="N26" s="171">
        <v>0.0169834728080357</v>
      </c>
      <c r="O26" s="171">
        <v>0.0104412617020515</v>
      </c>
      <c r="P26" s="171">
        <v>0.00613343263887191</v>
      </c>
      <c r="Q26" s="171">
        <v>0.0308991147549276</v>
      </c>
      <c r="R26" s="171">
        <v>0.000794759247954489</v>
      </c>
      <c r="S26" s="171">
        <v>0.0162180188440834</v>
      </c>
      <c r="T26" s="171">
        <v>0.0127226348000286</v>
      </c>
      <c r="U26" s="171">
        <v>0.0169627817237114</v>
      </c>
      <c r="V26" s="171">
        <v>0.0132677253949366</v>
      </c>
      <c r="W26" s="171">
        <v>1.08451385405781</v>
      </c>
      <c r="X26" s="171">
        <v>0.0210941331075378</v>
      </c>
      <c r="Y26" s="171">
        <v>0.00731182789791047</v>
      </c>
      <c r="Z26" s="171">
        <v>0.0069293338975407</v>
      </c>
      <c r="AA26" s="171">
        <v>0.00802174627440358</v>
      </c>
      <c r="AB26" s="171">
        <v>0.0147272483270557</v>
      </c>
      <c r="AC26" s="171">
        <v>0.0162594817681976</v>
      </c>
      <c r="AD26" s="171">
        <v>0.0558758650443945</v>
      </c>
      <c r="AE26" s="171">
        <v>0.0318701416636828</v>
      </c>
      <c r="AF26" s="171">
        <v>0.0115734601746895</v>
      </c>
      <c r="AG26" s="171">
        <v>0.0238894542128257</v>
      </c>
      <c r="AH26" s="171">
        <v>0.010009912227831</v>
      </c>
      <c r="AI26" s="171">
        <v>0.0010307299179583</v>
      </c>
      <c r="AJ26" s="171">
        <v>0.00613299767001884</v>
      </c>
      <c r="AK26" s="171">
        <v>0.0151354114360882</v>
      </c>
      <c r="AL26" s="171">
        <v>0.00733467008936548</v>
      </c>
      <c r="AM26" s="171">
        <v>0.0232505593390282</v>
      </c>
      <c r="AN26" s="171">
        <v>0.0037871508934381</v>
      </c>
      <c r="AO26" s="171">
        <v>0.0347112291801487</v>
      </c>
      <c r="AP26" s="171">
        <v>0.00323441045817873</v>
      </c>
      <c r="AQ26" s="171">
        <v>0.00162851578471883</v>
      </c>
      <c r="AR26" s="171">
        <v>0.00672493808017405</v>
      </c>
      <c r="AS26" s="171">
        <v>0.00110920297489317</v>
      </c>
      <c r="AT26" s="171">
        <v>0.000864699703248001</v>
      </c>
      <c r="AU26" s="171">
        <v>0.000571662484226985</v>
      </c>
      <c r="AV26" s="171">
        <v>0.000237000170876596</v>
      </c>
      <c r="AW26" s="171">
        <v>0.0012817268665835</v>
      </c>
      <c r="AX26" s="171">
        <v>0.00246317068419423</v>
      </c>
      <c r="AY26" s="171">
        <v>0.00156844253015303</v>
      </c>
      <c r="AZ26" s="171">
        <v>0.00196709888047964</v>
      </c>
      <c r="BA26" s="171">
        <v>0.00254270877972763</v>
      </c>
      <c r="BB26" s="178">
        <v>0</v>
      </c>
    </row>
    <row r="27" spans="1:54">
      <c r="A27" s="86" t="s">
        <v>57</v>
      </c>
      <c r="B27" s="87" t="s">
        <v>112</v>
      </c>
      <c r="C27" s="171">
        <v>0.00330768933438579</v>
      </c>
      <c r="D27" s="171">
        <v>0.0148253642967575</v>
      </c>
      <c r="E27" s="171">
        <v>0.00223712248631724</v>
      </c>
      <c r="F27" s="171">
        <v>0.00028483800643863</v>
      </c>
      <c r="G27" s="171">
        <v>0.0015606818716222</v>
      </c>
      <c r="H27" s="171">
        <v>0.00542580289761265</v>
      </c>
      <c r="I27" s="171">
        <v>0.00418662912480294</v>
      </c>
      <c r="J27" s="171">
        <v>0.0247001024203489</v>
      </c>
      <c r="K27" s="171">
        <v>0.00132808934776523</v>
      </c>
      <c r="L27" s="171">
        <v>0.000712130997510664</v>
      </c>
      <c r="M27" s="171">
        <v>0.000295927629640908</v>
      </c>
      <c r="N27" s="171">
        <v>0.000728940767192707</v>
      </c>
      <c r="O27" s="171">
        <v>0.000772516414088867</v>
      </c>
      <c r="P27" s="171">
        <v>0.0014762438722999</v>
      </c>
      <c r="Q27" s="171">
        <v>0.000597302064280329</v>
      </c>
      <c r="R27" s="171">
        <v>9.84001274341045e-5</v>
      </c>
      <c r="S27" s="171">
        <v>0.00314042965541914</v>
      </c>
      <c r="T27" s="171">
        <v>0.00336648457556169</v>
      </c>
      <c r="U27" s="171">
        <v>0.00448792420005417</v>
      </c>
      <c r="V27" s="171">
        <v>0.00173617892852857</v>
      </c>
      <c r="W27" s="171">
        <v>0.00501804298539231</v>
      </c>
      <c r="X27" s="171">
        <v>1.06744668040121</v>
      </c>
      <c r="Y27" s="171">
        <v>0.00274420705544888</v>
      </c>
      <c r="Z27" s="171">
        <v>0.00142612069393309</v>
      </c>
      <c r="AA27" s="171">
        <v>0.000420493372032925</v>
      </c>
      <c r="AB27" s="171">
        <v>0.00287361057948649</v>
      </c>
      <c r="AC27" s="171">
        <v>0.0016270788357897</v>
      </c>
      <c r="AD27" s="171">
        <v>0.0095387696177772</v>
      </c>
      <c r="AE27" s="171">
        <v>0.00151710619403121</v>
      </c>
      <c r="AF27" s="171">
        <v>0.00216850518113879</v>
      </c>
      <c r="AG27" s="171">
        <v>0.00575081025141325</v>
      </c>
      <c r="AH27" s="171">
        <v>0.00145689427397937</v>
      </c>
      <c r="AI27" s="171">
        <v>0.00621471122602902</v>
      </c>
      <c r="AJ27" s="171">
        <v>0.0222544702888597</v>
      </c>
      <c r="AK27" s="171">
        <v>0.079415797648864</v>
      </c>
      <c r="AL27" s="171">
        <v>0.000738271030845989</v>
      </c>
      <c r="AM27" s="171">
        <v>0.000421565006404273</v>
      </c>
      <c r="AN27" s="171">
        <v>0.000810464366513805</v>
      </c>
      <c r="AO27" s="171">
        <v>0.000714808173046815</v>
      </c>
      <c r="AP27" s="171">
        <v>0.002279276418938</v>
      </c>
      <c r="AQ27" s="171">
        <v>0.00534256251812794</v>
      </c>
      <c r="AR27" s="171">
        <v>0.00443862012326832</v>
      </c>
      <c r="AS27" s="171">
        <v>0.0012929327762614</v>
      </c>
      <c r="AT27" s="171">
        <v>0.000885981979131477</v>
      </c>
      <c r="AU27" s="171">
        <v>0.000436001104500589</v>
      </c>
      <c r="AV27" s="171">
        <v>0.00202936141632054</v>
      </c>
      <c r="AW27" s="171">
        <v>0.000489413431529097</v>
      </c>
      <c r="AX27" s="171">
        <v>0.00204092974480473</v>
      </c>
      <c r="AY27" s="171">
        <v>0.00229131054856222</v>
      </c>
      <c r="AZ27" s="171">
        <v>0.000916902325847927</v>
      </c>
      <c r="BA27" s="171">
        <v>0.00316540179586024</v>
      </c>
      <c r="BB27" s="178">
        <v>0</v>
      </c>
    </row>
    <row r="28" spans="1:54">
      <c r="A28" s="86" t="s">
        <v>58</v>
      </c>
      <c r="B28" s="87" t="s">
        <v>113</v>
      </c>
      <c r="C28" s="171">
        <v>0.00075457174133417</v>
      </c>
      <c r="D28" s="171">
        <v>0.00177011370841862</v>
      </c>
      <c r="E28" s="171">
        <v>0.000773746802723765</v>
      </c>
      <c r="F28" s="171">
        <v>0.00352891759951697</v>
      </c>
      <c r="G28" s="171">
        <v>0.0036153206188994</v>
      </c>
      <c r="H28" s="171">
        <v>0.00319238131766766</v>
      </c>
      <c r="I28" s="171">
        <v>0.00220381473237665</v>
      </c>
      <c r="J28" s="171">
        <v>0.00907483944918111</v>
      </c>
      <c r="K28" s="171">
        <v>0.000662558724141958</v>
      </c>
      <c r="L28" s="171">
        <v>0.000828624561071724</v>
      </c>
      <c r="M28" s="171">
        <v>0.000900928347730032</v>
      </c>
      <c r="N28" s="171">
        <v>0.000952194950444419</v>
      </c>
      <c r="O28" s="171">
        <v>0.00232191430174378</v>
      </c>
      <c r="P28" s="171">
        <v>0.00193644221662318</v>
      </c>
      <c r="Q28" s="171">
        <v>0.00282253664631205</v>
      </c>
      <c r="R28" s="171">
        <v>0.000228205247407568</v>
      </c>
      <c r="S28" s="171">
        <v>0.00181904744802262</v>
      </c>
      <c r="T28" s="171">
        <v>0.00145193658569379</v>
      </c>
      <c r="U28" s="171">
        <v>0.0033219540609106</v>
      </c>
      <c r="V28" s="171">
        <v>0.00159240298184189</v>
      </c>
      <c r="W28" s="171">
        <v>0.00778777006851017</v>
      </c>
      <c r="X28" s="171">
        <v>0.00664855006582533</v>
      </c>
      <c r="Y28" s="171">
        <v>1.04723762947008</v>
      </c>
      <c r="Z28" s="171">
        <v>0.0779338205343076</v>
      </c>
      <c r="AA28" s="171">
        <v>0.00382228203365687</v>
      </c>
      <c r="AB28" s="171">
        <v>0.0512990975310098</v>
      </c>
      <c r="AC28" s="171">
        <v>0.0622125487421683</v>
      </c>
      <c r="AD28" s="171">
        <v>0.0299333078514177</v>
      </c>
      <c r="AE28" s="171">
        <v>0.0782618024096493</v>
      </c>
      <c r="AF28" s="171">
        <v>0.0145154719159065</v>
      </c>
      <c r="AG28" s="171">
        <v>0.0148227138316007</v>
      </c>
      <c r="AH28" s="171">
        <v>0.0245223132957478</v>
      </c>
      <c r="AI28" s="171">
        <v>0.00141455445435247</v>
      </c>
      <c r="AJ28" s="171">
        <v>0.0032414329923834</v>
      </c>
      <c r="AK28" s="171">
        <v>0.0142415994498048</v>
      </c>
      <c r="AL28" s="171">
        <v>0.00301775982559165</v>
      </c>
      <c r="AM28" s="171">
        <v>0.00269108623446518</v>
      </c>
      <c r="AN28" s="171">
        <v>0.00101160625606131</v>
      </c>
      <c r="AO28" s="171">
        <v>0.000703646436701873</v>
      </c>
      <c r="AP28" s="171">
        <v>0.00120270770768646</v>
      </c>
      <c r="AQ28" s="171">
        <v>0.000713272155301847</v>
      </c>
      <c r="AR28" s="171">
        <v>0.00145982679452432</v>
      </c>
      <c r="AS28" s="171">
        <v>0.000779305168739968</v>
      </c>
      <c r="AT28" s="171">
        <v>0.00040822249224575</v>
      </c>
      <c r="AU28" s="171">
        <v>0.00018487920679534</v>
      </c>
      <c r="AV28" s="171">
        <v>0.000134939600304276</v>
      </c>
      <c r="AW28" s="171">
        <v>0.000360964479501341</v>
      </c>
      <c r="AX28" s="171">
        <v>0.00103135401659912</v>
      </c>
      <c r="AY28" s="171">
        <v>0.00069157753401001</v>
      </c>
      <c r="AZ28" s="171">
        <v>0.000536940196757175</v>
      </c>
      <c r="BA28" s="171">
        <v>0.000624357795843932</v>
      </c>
      <c r="BB28" s="178">
        <v>0</v>
      </c>
    </row>
    <row r="29" spans="1:54">
      <c r="A29" s="86" t="s">
        <v>59</v>
      </c>
      <c r="B29" s="87" t="s">
        <v>114</v>
      </c>
      <c r="C29" s="171">
        <v>0.003210720610637</v>
      </c>
      <c r="D29" s="171">
        <v>0.00684607842678927</v>
      </c>
      <c r="E29" s="171">
        <v>0.00331287620795493</v>
      </c>
      <c r="F29" s="171">
        <v>0.00488995546850435</v>
      </c>
      <c r="G29" s="171">
        <v>0.00799620619780428</v>
      </c>
      <c r="H29" s="171">
        <v>0.0202061119447905</v>
      </c>
      <c r="I29" s="171">
        <v>0.0143925614673851</v>
      </c>
      <c r="J29" s="171">
        <v>0.112416153080857</v>
      </c>
      <c r="K29" s="171">
        <v>0.00265623849716142</v>
      </c>
      <c r="L29" s="171">
        <v>0.00322680772208306</v>
      </c>
      <c r="M29" s="171">
        <v>0.00240470194673997</v>
      </c>
      <c r="N29" s="171">
        <v>0.00395180224742933</v>
      </c>
      <c r="O29" s="171">
        <v>0.0196933626914833</v>
      </c>
      <c r="P29" s="171">
        <v>0.00315772685588468</v>
      </c>
      <c r="Q29" s="171">
        <v>0.00349903099101652</v>
      </c>
      <c r="R29" s="171">
        <v>0.00174100543691991</v>
      </c>
      <c r="S29" s="171">
        <v>0.0102050001045573</v>
      </c>
      <c r="T29" s="171">
        <v>0.00907659051322496</v>
      </c>
      <c r="U29" s="171">
        <v>0.0312442320227677</v>
      </c>
      <c r="V29" s="171">
        <v>0.00882182356653799</v>
      </c>
      <c r="W29" s="171">
        <v>0.00516630015284124</v>
      </c>
      <c r="X29" s="171">
        <v>0.00526828980538845</v>
      </c>
      <c r="Y29" s="171">
        <v>0.0313338992269583</v>
      </c>
      <c r="Z29" s="171">
        <v>1.08852509875242</v>
      </c>
      <c r="AA29" s="171">
        <v>0.0202714997820561</v>
      </c>
      <c r="AB29" s="171">
        <v>0.0424910731772307</v>
      </c>
      <c r="AC29" s="171">
        <v>0.0567989004644151</v>
      </c>
      <c r="AD29" s="171">
        <v>0.0378802599530471</v>
      </c>
      <c r="AE29" s="171">
        <v>0.0356945231531917</v>
      </c>
      <c r="AF29" s="171">
        <v>0.0433320227916504</v>
      </c>
      <c r="AG29" s="171">
        <v>0.02615843455394</v>
      </c>
      <c r="AH29" s="171">
        <v>0.0355179225213985</v>
      </c>
      <c r="AI29" s="171">
        <v>0.00899669296028637</v>
      </c>
      <c r="AJ29" s="171">
        <v>0.0169789958701346</v>
      </c>
      <c r="AK29" s="171">
        <v>0.0421236421076687</v>
      </c>
      <c r="AL29" s="171">
        <v>0.00243327916939745</v>
      </c>
      <c r="AM29" s="171">
        <v>0.00250724776709641</v>
      </c>
      <c r="AN29" s="171">
        <v>0.00155433537196703</v>
      </c>
      <c r="AO29" s="171">
        <v>0.00144292654501544</v>
      </c>
      <c r="AP29" s="171">
        <v>0.00241974016790166</v>
      </c>
      <c r="AQ29" s="171">
        <v>0.00412750150666665</v>
      </c>
      <c r="AR29" s="171">
        <v>0.0125635316524535</v>
      </c>
      <c r="AS29" s="171">
        <v>0.00157696119005266</v>
      </c>
      <c r="AT29" s="171">
        <v>0.000920525175876366</v>
      </c>
      <c r="AU29" s="171">
        <v>0.000469564352377063</v>
      </c>
      <c r="AV29" s="171">
        <v>0.000567848804375966</v>
      </c>
      <c r="AW29" s="171">
        <v>0.00071018070300984</v>
      </c>
      <c r="AX29" s="171">
        <v>0.0024146661514897</v>
      </c>
      <c r="AY29" s="171">
        <v>0.00254703999291424</v>
      </c>
      <c r="AZ29" s="171">
        <v>0.00127711297033967</v>
      </c>
      <c r="BA29" s="171">
        <v>0.00234062352417308</v>
      </c>
      <c r="BB29" s="178">
        <v>0</v>
      </c>
    </row>
    <row r="30" spans="1:54">
      <c r="A30" s="86" t="s">
        <v>60</v>
      </c>
      <c r="B30" s="87" t="s">
        <v>115</v>
      </c>
      <c r="C30" s="171">
        <v>0.000110603213204954</v>
      </c>
      <c r="D30" s="171">
        <v>0.000145891829579398</v>
      </c>
      <c r="E30" s="171">
        <v>7.30975302785591e-5</v>
      </c>
      <c r="F30" s="171">
        <v>0.000994854670285789</v>
      </c>
      <c r="G30" s="171">
        <v>0.000555928627877226</v>
      </c>
      <c r="H30" s="171">
        <v>0.000409938214743856</v>
      </c>
      <c r="I30" s="171">
        <v>0.000328572344319103</v>
      </c>
      <c r="J30" s="171">
        <v>0.000621861844310242</v>
      </c>
      <c r="K30" s="171">
        <v>0.000322274218811551</v>
      </c>
      <c r="L30" s="171">
        <v>0.000243320187269151</v>
      </c>
      <c r="M30" s="171">
        <v>0.000258815792833355</v>
      </c>
      <c r="N30" s="171">
        <v>0.000295232503662755</v>
      </c>
      <c r="O30" s="171">
        <v>0.000332278058158615</v>
      </c>
      <c r="P30" s="171">
        <v>0.000400586255775096</v>
      </c>
      <c r="Q30" s="171">
        <v>0.0237315475746274</v>
      </c>
      <c r="R30" s="171">
        <v>8.79172173604738e-5</v>
      </c>
      <c r="S30" s="171">
        <v>0.000426664290712915</v>
      </c>
      <c r="T30" s="171">
        <v>0.00033236346649278</v>
      </c>
      <c r="U30" s="171">
        <v>0.000308549572238239</v>
      </c>
      <c r="V30" s="171">
        <v>0.000519338259924678</v>
      </c>
      <c r="W30" s="171">
        <v>0.000307108187685234</v>
      </c>
      <c r="X30" s="171">
        <v>0.000366970419168055</v>
      </c>
      <c r="Y30" s="171">
        <v>0.000426052839575625</v>
      </c>
      <c r="Z30" s="171">
        <v>0.00028970535661376</v>
      </c>
      <c r="AA30" s="171">
        <v>1.14578940451154</v>
      </c>
      <c r="AB30" s="171">
        <v>0.00560435128757395</v>
      </c>
      <c r="AC30" s="171">
        <v>0.00338897041654775</v>
      </c>
      <c r="AD30" s="171">
        <v>0.00172853468341026</v>
      </c>
      <c r="AE30" s="171">
        <v>0.00492068223709048</v>
      </c>
      <c r="AF30" s="171">
        <v>0.000574862121493503</v>
      </c>
      <c r="AG30" s="171">
        <v>0.0011521477105724</v>
      </c>
      <c r="AH30" s="171">
        <v>0.00716006108854764</v>
      </c>
      <c r="AI30" s="171">
        <v>0.000886255268843512</v>
      </c>
      <c r="AJ30" s="171">
        <v>0.000317263558170824</v>
      </c>
      <c r="AK30" s="171">
        <v>0.000580369000735418</v>
      </c>
      <c r="AL30" s="171">
        <v>0.000689446066465667</v>
      </c>
      <c r="AM30" s="171">
        <v>0.000494090244164799</v>
      </c>
      <c r="AN30" s="171">
        <v>0.00146443375807332</v>
      </c>
      <c r="AO30" s="171">
        <v>0.000677039970686171</v>
      </c>
      <c r="AP30" s="171">
        <v>0.00510914135576455</v>
      </c>
      <c r="AQ30" s="171">
        <v>0.000376625197431314</v>
      </c>
      <c r="AR30" s="171">
        <v>0.000316682747041858</v>
      </c>
      <c r="AS30" s="171">
        <v>0.000831832970621572</v>
      </c>
      <c r="AT30" s="171">
        <v>0.005192177405406</v>
      </c>
      <c r="AU30" s="171">
        <v>0.000639435986267748</v>
      </c>
      <c r="AV30" s="171">
        <v>8.21341845142643e-5</v>
      </c>
      <c r="AW30" s="171">
        <v>0.00177090564926339</v>
      </c>
      <c r="AX30" s="171">
        <v>0.00172042655617713</v>
      </c>
      <c r="AY30" s="171">
        <v>0.000745212256278968</v>
      </c>
      <c r="AZ30" s="171">
        <v>0.000396925996233684</v>
      </c>
      <c r="BA30" s="171">
        <v>0.00319482311485274</v>
      </c>
      <c r="BB30" s="178">
        <v>0</v>
      </c>
    </row>
    <row r="31" spans="1:54">
      <c r="A31" s="86" t="s">
        <v>61</v>
      </c>
      <c r="B31" s="87" t="s">
        <v>116</v>
      </c>
      <c r="C31" s="171">
        <v>0.000387982445248449</v>
      </c>
      <c r="D31" s="171">
        <v>0.000783932939495676</v>
      </c>
      <c r="E31" s="171">
        <v>0.000339531787225182</v>
      </c>
      <c r="F31" s="171">
        <v>0.00146405641138958</v>
      </c>
      <c r="G31" s="171">
        <v>0.0019462467668547</v>
      </c>
      <c r="H31" s="171">
        <v>0.000941618420243931</v>
      </c>
      <c r="I31" s="171">
        <v>0.000970745957328802</v>
      </c>
      <c r="J31" s="171">
        <v>0.00090217926117179</v>
      </c>
      <c r="K31" s="171">
        <v>0.000404553706821234</v>
      </c>
      <c r="L31" s="171">
        <v>0.000908142814587409</v>
      </c>
      <c r="M31" s="171">
        <v>0.000463398735753646</v>
      </c>
      <c r="N31" s="171">
        <v>0.000642044962769587</v>
      </c>
      <c r="O31" s="171">
        <v>0.0014223451018916</v>
      </c>
      <c r="P31" s="171">
        <v>0.000887866261530625</v>
      </c>
      <c r="Q31" s="171">
        <v>0.000966074501131194</v>
      </c>
      <c r="R31" s="171">
        <v>0.000105947853816326</v>
      </c>
      <c r="S31" s="171">
        <v>0.00104828938136271</v>
      </c>
      <c r="T31" s="171">
        <v>0.00131406403898132</v>
      </c>
      <c r="U31" s="171">
        <v>0.000786578553660081</v>
      </c>
      <c r="V31" s="171">
        <v>0.000866497723153726</v>
      </c>
      <c r="W31" s="171">
        <v>0.00115686965396236</v>
      </c>
      <c r="X31" s="171">
        <v>0.00176051927415164</v>
      </c>
      <c r="Y31" s="171">
        <v>0.00119710049993039</v>
      </c>
      <c r="Z31" s="171">
        <v>0.000691336107422073</v>
      </c>
      <c r="AA31" s="171">
        <v>0.0189817449584869</v>
      </c>
      <c r="AB31" s="171">
        <v>1.05044827082148</v>
      </c>
      <c r="AC31" s="171">
        <v>0.0116905567066918</v>
      </c>
      <c r="AD31" s="171">
        <v>0.00440197140594761</v>
      </c>
      <c r="AE31" s="171">
        <v>0.00701454605105351</v>
      </c>
      <c r="AF31" s="171">
        <v>0.00257776761546911</v>
      </c>
      <c r="AG31" s="171">
        <v>0.00264338675321084</v>
      </c>
      <c r="AH31" s="171">
        <v>0.0113888705543576</v>
      </c>
      <c r="AI31" s="171">
        <v>0.00923978095833862</v>
      </c>
      <c r="AJ31" s="171">
        <v>0.00255102028994396</v>
      </c>
      <c r="AK31" s="171">
        <v>0.008149972848121</v>
      </c>
      <c r="AL31" s="171">
        <v>0.000884121045677265</v>
      </c>
      <c r="AM31" s="171">
        <v>0.00258869515167904</v>
      </c>
      <c r="AN31" s="171">
        <v>0.00108781809877871</v>
      </c>
      <c r="AO31" s="171">
        <v>0.000372155709393347</v>
      </c>
      <c r="AP31" s="171">
        <v>0.00138724007927676</v>
      </c>
      <c r="AQ31" s="171">
        <v>0.00112468821214591</v>
      </c>
      <c r="AR31" s="171">
        <v>0.000597035912632309</v>
      </c>
      <c r="AS31" s="171">
        <v>0.00215450256874281</v>
      </c>
      <c r="AT31" s="171">
        <v>0.000467447351622638</v>
      </c>
      <c r="AU31" s="171">
        <v>0.000260210694649995</v>
      </c>
      <c r="AV31" s="171">
        <v>0.000282155805509671</v>
      </c>
      <c r="AW31" s="171">
        <v>0.000700799179687027</v>
      </c>
      <c r="AX31" s="171">
        <v>0.000796182150133915</v>
      </c>
      <c r="AY31" s="171">
        <v>0.000457509067041246</v>
      </c>
      <c r="AZ31" s="171">
        <v>0.000305749798701615</v>
      </c>
      <c r="BA31" s="171">
        <v>0.00199748912130975</v>
      </c>
      <c r="BB31" s="178">
        <v>0</v>
      </c>
    </row>
    <row r="32" spans="1:54">
      <c r="A32" s="86" t="s">
        <v>62</v>
      </c>
      <c r="B32" s="87" t="s">
        <v>117</v>
      </c>
      <c r="C32" s="171">
        <v>0.000230405039671099</v>
      </c>
      <c r="D32" s="171">
        <v>0.000453369511474005</v>
      </c>
      <c r="E32" s="171">
        <v>0.000138648162984115</v>
      </c>
      <c r="F32" s="171">
        <v>0.00915516971633973</v>
      </c>
      <c r="G32" s="171">
        <v>0.00727144525646485</v>
      </c>
      <c r="H32" s="171">
        <v>0.000895385476871452</v>
      </c>
      <c r="I32" s="171">
        <v>0.000722892481296115</v>
      </c>
      <c r="J32" s="171">
        <v>0.000892706088624205</v>
      </c>
      <c r="K32" s="171">
        <v>0.00038542563308089</v>
      </c>
      <c r="L32" s="171">
        <v>0.000653804811162603</v>
      </c>
      <c r="M32" s="171">
        <v>0.0010633686191197</v>
      </c>
      <c r="N32" s="171">
        <v>0.00058381159115519</v>
      </c>
      <c r="O32" s="171">
        <v>0.00278900647677688</v>
      </c>
      <c r="P32" s="171">
        <v>0.00133608482319656</v>
      </c>
      <c r="Q32" s="171">
        <v>0.000978779762490523</v>
      </c>
      <c r="R32" s="171">
        <v>0.000114925797203415</v>
      </c>
      <c r="S32" s="171">
        <v>0.000985085710561382</v>
      </c>
      <c r="T32" s="171">
        <v>0.00084987949840518</v>
      </c>
      <c r="U32" s="171">
        <v>0.00072317917946214</v>
      </c>
      <c r="V32" s="171">
        <v>0.00119352651889503</v>
      </c>
      <c r="W32" s="171">
        <v>0.00161881764320486</v>
      </c>
      <c r="X32" s="171">
        <v>0.00125861429272709</v>
      </c>
      <c r="Y32" s="171">
        <v>0.00146159220601955</v>
      </c>
      <c r="Z32" s="171">
        <v>0.00104812769916733</v>
      </c>
      <c r="AA32" s="171">
        <v>0.00160729344678768</v>
      </c>
      <c r="AB32" s="171">
        <v>0.0029129884813606</v>
      </c>
      <c r="AC32" s="171">
        <v>1.13603982248761</v>
      </c>
      <c r="AD32" s="171">
        <v>0.00641459172051268</v>
      </c>
      <c r="AE32" s="171">
        <v>0.000981767616825839</v>
      </c>
      <c r="AF32" s="171">
        <v>0.00732520862064324</v>
      </c>
      <c r="AG32" s="171">
        <v>0.000844410526185043</v>
      </c>
      <c r="AH32" s="171">
        <v>0.051682823349142</v>
      </c>
      <c r="AI32" s="171">
        <v>0.000211234782242085</v>
      </c>
      <c r="AJ32" s="171">
        <v>0.0013501476922169</v>
      </c>
      <c r="AK32" s="171">
        <v>0.0054612733544623</v>
      </c>
      <c r="AL32" s="171">
        <v>0.000795111699544064</v>
      </c>
      <c r="AM32" s="171">
        <v>0.00113658074697421</v>
      </c>
      <c r="AN32" s="171">
        <v>0.00371002092537527</v>
      </c>
      <c r="AO32" s="171">
        <v>0.00059262167893793</v>
      </c>
      <c r="AP32" s="171">
        <v>0.00251495783467879</v>
      </c>
      <c r="AQ32" s="171">
        <v>0.000411477221915811</v>
      </c>
      <c r="AR32" s="171">
        <v>0.00048143129855179</v>
      </c>
      <c r="AS32" s="171">
        <v>0.000994553108069324</v>
      </c>
      <c r="AT32" s="171">
        <v>0.000401906687241649</v>
      </c>
      <c r="AU32" s="171">
        <v>0.000200658703185416</v>
      </c>
      <c r="AV32" s="171">
        <v>0.000109336192236969</v>
      </c>
      <c r="AW32" s="171">
        <v>0.00032906863134498</v>
      </c>
      <c r="AX32" s="171">
        <v>0.00196037696574067</v>
      </c>
      <c r="AY32" s="171">
        <v>0.000422444548175295</v>
      </c>
      <c r="AZ32" s="171">
        <v>0.00024733162189628</v>
      </c>
      <c r="BA32" s="171">
        <v>0.000399751935586983</v>
      </c>
      <c r="BB32" s="178">
        <v>0</v>
      </c>
    </row>
    <row r="33" spans="1:54">
      <c r="A33" s="86" t="s">
        <v>63</v>
      </c>
      <c r="B33" s="87" t="s">
        <v>118</v>
      </c>
      <c r="C33" s="171">
        <v>3.8921815086375e-5</v>
      </c>
      <c r="D33" s="171">
        <v>5.80234651046879e-5</v>
      </c>
      <c r="E33" s="171">
        <v>3.93156275301367e-5</v>
      </c>
      <c r="F33" s="171">
        <v>2.17454426935962e-5</v>
      </c>
      <c r="G33" s="171">
        <v>7.7131038983676e-5</v>
      </c>
      <c r="H33" s="171">
        <v>0.000125599472538662</v>
      </c>
      <c r="I33" s="171">
        <v>0.000161532536067197</v>
      </c>
      <c r="J33" s="171">
        <v>0.000121059167525927</v>
      </c>
      <c r="K33" s="171">
        <v>5.5397036892697e-5</v>
      </c>
      <c r="L33" s="171">
        <v>7.06200544200811e-5</v>
      </c>
      <c r="M33" s="171">
        <v>5.00092312769582e-5</v>
      </c>
      <c r="N33" s="171">
        <v>7.87394056220429e-5</v>
      </c>
      <c r="O33" s="171">
        <v>0.00015953903772444</v>
      </c>
      <c r="P33" s="171">
        <v>8.63089980025755e-5</v>
      </c>
      <c r="Q33" s="171">
        <v>5.98359801075924e-5</v>
      </c>
      <c r="R33" s="171">
        <v>2.35949543005132e-5</v>
      </c>
      <c r="S33" s="171">
        <v>0.000149200649179722</v>
      </c>
      <c r="T33" s="171">
        <v>0.000120985018920094</v>
      </c>
      <c r="U33" s="171">
        <v>0.000408776065126762</v>
      </c>
      <c r="V33" s="171">
        <v>0.000102759530359421</v>
      </c>
      <c r="W33" s="171">
        <v>0.000102382483167433</v>
      </c>
      <c r="X33" s="171">
        <v>0.000105620097645605</v>
      </c>
      <c r="Y33" s="171">
        <v>0.000146437947609298</v>
      </c>
      <c r="Z33" s="171">
        <v>7.62481638354392e-5</v>
      </c>
      <c r="AA33" s="171">
        <v>7.1924632342216e-5</v>
      </c>
      <c r="AB33" s="171">
        <v>7.79267185773518e-5</v>
      </c>
      <c r="AC33" s="171">
        <v>6.95478595551954e-5</v>
      </c>
      <c r="AD33" s="171">
        <v>1.02681193223507</v>
      </c>
      <c r="AE33" s="171">
        <v>0.000391747670893021</v>
      </c>
      <c r="AF33" s="171">
        <v>6.61706097490507e-5</v>
      </c>
      <c r="AG33" s="171">
        <v>8.18868409446528e-5</v>
      </c>
      <c r="AH33" s="171">
        <v>3.82034004784359e-5</v>
      </c>
      <c r="AI33" s="171">
        <v>1.40503384486965e-5</v>
      </c>
      <c r="AJ33" s="171">
        <v>2.41451029957125e-5</v>
      </c>
      <c r="AK33" s="171">
        <v>4.5899753786302e-5</v>
      </c>
      <c r="AL33" s="171">
        <v>0.0002025299282188</v>
      </c>
      <c r="AM33" s="171">
        <v>0.00114837098012558</v>
      </c>
      <c r="AN33" s="171">
        <v>0.000165103774539385</v>
      </c>
      <c r="AO33" s="171">
        <v>4.93642606589947e-5</v>
      </c>
      <c r="AP33" s="171">
        <v>9.08274988595306e-5</v>
      </c>
      <c r="AQ33" s="171">
        <v>8.42510435583076e-5</v>
      </c>
      <c r="AR33" s="171">
        <v>8.78367525972761e-5</v>
      </c>
      <c r="AS33" s="171">
        <v>3.73462488810297e-5</v>
      </c>
      <c r="AT33" s="171">
        <v>2.95534235077608e-5</v>
      </c>
      <c r="AU33" s="171">
        <v>2.16825760110351e-5</v>
      </c>
      <c r="AV33" s="171">
        <v>6.40058533986734e-6</v>
      </c>
      <c r="AW33" s="171">
        <v>6.86859733429354e-5</v>
      </c>
      <c r="AX33" s="171">
        <v>2.73066911084232e-5</v>
      </c>
      <c r="AY33" s="171">
        <v>3.15832518425842e-5</v>
      </c>
      <c r="AZ33" s="171">
        <v>3.89581576756257e-5</v>
      </c>
      <c r="BA33" s="171">
        <v>6.73293368662541e-5</v>
      </c>
      <c r="BB33" s="178">
        <v>0</v>
      </c>
    </row>
    <row r="34" spans="1:54">
      <c r="A34" s="86" t="s">
        <v>64</v>
      </c>
      <c r="B34" s="87" t="s">
        <v>119</v>
      </c>
      <c r="C34" s="171">
        <v>0.000996057871993731</v>
      </c>
      <c r="D34" s="171">
        <v>0.0016209338193655</v>
      </c>
      <c r="E34" s="171">
        <v>0.000966444932082947</v>
      </c>
      <c r="F34" s="171">
        <v>0.000541459018490844</v>
      </c>
      <c r="G34" s="171">
        <v>0.00153759722860728</v>
      </c>
      <c r="H34" s="171">
        <v>0.00316631015584135</v>
      </c>
      <c r="I34" s="171">
        <v>0.0037976359173789</v>
      </c>
      <c r="J34" s="171">
        <v>0.00287254243669542</v>
      </c>
      <c r="K34" s="171">
        <v>0.00146431399153759</v>
      </c>
      <c r="L34" s="171">
        <v>0.00187660073644003</v>
      </c>
      <c r="M34" s="171">
        <v>0.00141386961922268</v>
      </c>
      <c r="N34" s="171">
        <v>0.00201060573625347</v>
      </c>
      <c r="O34" s="171">
        <v>0.00363099295138941</v>
      </c>
      <c r="P34" s="171">
        <v>0.00211501601174463</v>
      </c>
      <c r="Q34" s="171">
        <v>0.00150841777632026</v>
      </c>
      <c r="R34" s="171">
        <v>0.0005112667898502</v>
      </c>
      <c r="S34" s="171">
        <v>0.00341527112942408</v>
      </c>
      <c r="T34" s="171">
        <v>0.0028422067731671</v>
      </c>
      <c r="U34" s="171">
        <v>0.00259948986718652</v>
      </c>
      <c r="V34" s="171">
        <v>0.00243662804080788</v>
      </c>
      <c r="W34" s="171">
        <v>0.00240538798928025</v>
      </c>
      <c r="X34" s="171">
        <v>0.0025272140861238</v>
      </c>
      <c r="Y34" s="171">
        <v>0.00372500172615955</v>
      </c>
      <c r="Z34" s="171">
        <v>0.00187039041321322</v>
      </c>
      <c r="AA34" s="171">
        <v>0.00210805575603478</v>
      </c>
      <c r="AB34" s="171">
        <v>0.00211169991491613</v>
      </c>
      <c r="AC34" s="171">
        <v>0.0019293586559874</v>
      </c>
      <c r="AD34" s="171">
        <v>0.151842733659692</v>
      </c>
      <c r="AE34" s="171">
        <v>1.07358431962654</v>
      </c>
      <c r="AF34" s="171">
        <v>0.00238427633958005</v>
      </c>
      <c r="AG34" s="171">
        <v>0.0020854557876199</v>
      </c>
      <c r="AH34" s="171">
        <v>0.00104353538052056</v>
      </c>
      <c r="AI34" s="171">
        <v>0.000273698428538031</v>
      </c>
      <c r="AJ34" s="171">
        <v>0.000472302532231503</v>
      </c>
      <c r="AK34" s="171">
        <v>0.00119432627563075</v>
      </c>
      <c r="AL34" s="171">
        <v>0.0114752657892878</v>
      </c>
      <c r="AM34" s="171">
        <v>0.024694124826676</v>
      </c>
      <c r="AN34" s="171">
        <v>0.00328810316370888</v>
      </c>
      <c r="AO34" s="171">
        <v>0.00101820128065382</v>
      </c>
      <c r="AP34" s="171">
        <v>0.00149818554808701</v>
      </c>
      <c r="AQ34" s="171">
        <v>0.000577380613288133</v>
      </c>
      <c r="AR34" s="171">
        <v>0.00153933915059993</v>
      </c>
      <c r="AS34" s="171">
        <v>0.000695854017647269</v>
      </c>
      <c r="AT34" s="171">
        <v>0.000467276951670498</v>
      </c>
      <c r="AU34" s="171">
        <v>0.000242754760593799</v>
      </c>
      <c r="AV34" s="171">
        <v>6.23302871663405e-5</v>
      </c>
      <c r="AW34" s="171">
        <v>0.000625241843385034</v>
      </c>
      <c r="AX34" s="171">
        <v>0.000719828027459752</v>
      </c>
      <c r="AY34" s="171">
        <v>0.00120852263391294</v>
      </c>
      <c r="AZ34" s="171">
        <v>0.00061567776681623</v>
      </c>
      <c r="BA34" s="171">
        <v>0.00104859617919897</v>
      </c>
      <c r="BB34" s="178">
        <v>0</v>
      </c>
    </row>
    <row r="35" spans="1:54">
      <c r="A35" s="86" t="s">
        <v>65</v>
      </c>
      <c r="B35" s="87" t="s">
        <v>120</v>
      </c>
      <c r="C35" s="171">
        <v>1.83385071060946e-5</v>
      </c>
      <c r="D35" s="171">
        <v>2.81219892313039e-5</v>
      </c>
      <c r="E35" s="171">
        <v>1.18575338144526e-5</v>
      </c>
      <c r="F35" s="171">
        <v>0.000720236755663487</v>
      </c>
      <c r="G35" s="171">
        <v>0.000320094021550738</v>
      </c>
      <c r="H35" s="171">
        <v>8.19620620789413e-5</v>
      </c>
      <c r="I35" s="171">
        <v>6.58291883955211e-5</v>
      </c>
      <c r="J35" s="171">
        <v>7.79040822301765e-5</v>
      </c>
      <c r="K35" s="171">
        <v>3.06663678276808e-5</v>
      </c>
      <c r="L35" s="171">
        <v>6.15106703332348e-5</v>
      </c>
      <c r="M35" s="171">
        <v>0.000113150986628995</v>
      </c>
      <c r="N35" s="171">
        <v>5.28819900024391e-5</v>
      </c>
      <c r="O35" s="171">
        <v>8.12499775289581e-5</v>
      </c>
      <c r="P35" s="171">
        <v>0.000142772199625575</v>
      </c>
      <c r="Q35" s="171">
        <v>9.47744536265753e-5</v>
      </c>
      <c r="R35" s="171">
        <v>1.08564204011442e-5</v>
      </c>
      <c r="S35" s="171">
        <v>9.48952890357267e-5</v>
      </c>
      <c r="T35" s="171">
        <v>7.94467329910595e-5</v>
      </c>
      <c r="U35" s="171">
        <v>6.63551370063141e-5</v>
      </c>
      <c r="V35" s="171">
        <v>0.00011845763113956</v>
      </c>
      <c r="W35" s="171">
        <v>7.00683269421347e-5</v>
      </c>
      <c r="X35" s="171">
        <v>0.000109599628847416</v>
      </c>
      <c r="Y35" s="171">
        <v>0.000103883675387864</v>
      </c>
      <c r="Z35" s="171">
        <v>7.60739051815142e-5</v>
      </c>
      <c r="AA35" s="171">
        <v>6.66069201965805e-5</v>
      </c>
      <c r="AB35" s="171">
        <v>8.80476282568749e-5</v>
      </c>
      <c r="AC35" s="171">
        <v>8.48935863747038e-5</v>
      </c>
      <c r="AD35" s="171">
        <v>7.10839479414955e-5</v>
      </c>
      <c r="AE35" s="171">
        <v>8.30982307280959e-5</v>
      </c>
      <c r="AF35" s="171">
        <v>1.03894604016116</v>
      </c>
      <c r="AG35" s="171">
        <v>6.66412925110412e-5</v>
      </c>
      <c r="AH35" s="171">
        <v>0.00607727122028578</v>
      </c>
      <c r="AI35" s="171">
        <v>1.68373148915969e-5</v>
      </c>
      <c r="AJ35" s="171">
        <v>3.38018893321339e-5</v>
      </c>
      <c r="AK35" s="171">
        <v>6.01081137670659e-5</v>
      </c>
      <c r="AL35" s="171">
        <v>6.2168107110044e-5</v>
      </c>
      <c r="AM35" s="171">
        <v>0.000146558726547413</v>
      </c>
      <c r="AN35" s="171">
        <v>8.76833272027263e-5</v>
      </c>
      <c r="AO35" s="171">
        <v>4.48391960241003e-5</v>
      </c>
      <c r="AP35" s="171">
        <v>0.000128288869791928</v>
      </c>
      <c r="AQ35" s="171">
        <v>1.77014163996565e-5</v>
      </c>
      <c r="AR35" s="171">
        <v>3.79221112165074e-5</v>
      </c>
      <c r="AS35" s="171">
        <v>8.00593029398726e-5</v>
      </c>
      <c r="AT35" s="171">
        <v>3.36584809777222e-5</v>
      </c>
      <c r="AU35" s="171">
        <v>1.01263296831145e-5</v>
      </c>
      <c r="AV35" s="171">
        <v>9.68113883179592e-6</v>
      </c>
      <c r="AW35" s="171">
        <v>2.74693611325828e-5</v>
      </c>
      <c r="AX35" s="171">
        <v>2.83487788170117e-5</v>
      </c>
      <c r="AY35" s="171">
        <v>7.07191000533017e-5</v>
      </c>
      <c r="AZ35" s="171">
        <v>1.68993819622146e-5</v>
      </c>
      <c r="BA35" s="171">
        <v>0.000104629071419319</v>
      </c>
      <c r="BB35" s="178">
        <v>0</v>
      </c>
    </row>
    <row r="36" spans="1:54">
      <c r="A36" s="86" t="s">
        <v>66</v>
      </c>
      <c r="B36" s="87" t="s">
        <v>121</v>
      </c>
      <c r="C36" s="171">
        <v>0.0001288754464717</v>
      </c>
      <c r="D36" s="171">
        <v>0.000157232781898242</v>
      </c>
      <c r="E36" s="171">
        <v>8.40810830674569e-5</v>
      </c>
      <c r="F36" s="171">
        <v>0.000332519104730541</v>
      </c>
      <c r="G36" s="171">
        <v>0.000182873365370162</v>
      </c>
      <c r="H36" s="171">
        <v>0.000270866221965205</v>
      </c>
      <c r="I36" s="171">
        <v>0.000291470833688091</v>
      </c>
      <c r="J36" s="171">
        <v>0.000403490873083866</v>
      </c>
      <c r="K36" s="171">
        <v>0.000222277194160447</v>
      </c>
      <c r="L36" s="171">
        <v>0.000257306547622724</v>
      </c>
      <c r="M36" s="171">
        <v>0.00706440784252947</v>
      </c>
      <c r="N36" s="171">
        <v>0.00318920714372337</v>
      </c>
      <c r="O36" s="171">
        <v>0.00034486452478273</v>
      </c>
      <c r="P36" s="171">
        <v>0.000209715499392747</v>
      </c>
      <c r="Q36" s="171">
        <v>0.000170576130194269</v>
      </c>
      <c r="R36" s="171">
        <v>6.02519421901276e-5</v>
      </c>
      <c r="S36" s="171">
        <v>0.000302859076469289</v>
      </c>
      <c r="T36" s="171">
        <v>0.000664939080192531</v>
      </c>
      <c r="U36" s="171">
        <v>0.000362547235084065</v>
      </c>
      <c r="V36" s="171">
        <v>0.00101643320814619</v>
      </c>
      <c r="W36" s="171">
        <v>0.000284967797222095</v>
      </c>
      <c r="X36" s="171">
        <v>0.00108214068164364</v>
      </c>
      <c r="Y36" s="171">
        <v>0.000374335276192561</v>
      </c>
      <c r="Z36" s="171">
        <v>0.00020628178067391</v>
      </c>
      <c r="AA36" s="171">
        <v>0.000531972664068626</v>
      </c>
      <c r="AB36" s="171">
        <v>0.000234292336266042</v>
      </c>
      <c r="AC36" s="171">
        <v>0.00211943401785887</v>
      </c>
      <c r="AD36" s="171">
        <v>0.00210327385847224</v>
      </c>
      <c r="AE36" s="171">
        <v>0.00723675631471034</v>
      </c>
      <c r="AF36" s="171">
        <v>0.000262713704014528</v>
      </c>
      <c r="AG36" s="171">
        <v>1.03065106105436</v>
      </c>
      <c r="AH36" s="171">
        <v>0.000737180024817537</v>
      </c>
      <c r="AI36" s="171">
        <v>0.00017608284736041</v>
      </c>
      <c r="AJ36" s="171">
        <v>0.000376892318344607</v>
      </c>
      <c r="AK36" s="171">
        <v>0.000499510379318984</v>
      </c>
      <c r="AL36" s="171">
        <v>0.000589248361087271</v>
      </c>
      <c r="AM36" s="171">
        <v>0.000619171774385188</v>
      </c>
      <c r="AN36" s="171">
        <v>0.00203371165450725</v>
      </c>
      <c r="AO36" s="171">
        <v>0.000331434176224924</v>
      </c>
      <c r="AP36" s="171">
        <v>0.00180493290031212</v>
      </c>
      <c r="AQ36" s="171">
        <v>0.000252129767266639</v>
      </c>
      <c r="AR36" s="171">
        <v>0.000212395891808538</v>
      </c>
      <c r="AS36" s="171">
        <v>0.000304509347485534</v>
      </c>
      <c r="AT36" s="171">
        <v>0.000391552057247416</v>
      </c>
      <c r="AU36" s="171">
        <v>0.000414385815340194</v>
      </c>
      <c r="AV36" s="171">
        <v>0.00011029912618954</v>
      </c>
      <c r="AW36" s="171">
        <v>0.000960173925006328</v>
      </c>
      <c r="AX36" s="171">
        <v>0.00117730156754375</v>
      </c>
      <c r="AY36" s="171">
        <v>0.00186928502940483</v>
      </c>
      <c r="AZ36" s="171">
        <v>0.0178743504655215</v>
      </c>
      <c r="BA36" s="171">
        <v>0.00101564316435945</v>
      </c>
      <c r="BB36" s="178">
        <v>0</v>
      </c>
    </row>
    <row r="37" spans="1:54">
      <c r="A37" s="86" t="s">
        <v>67</v>
      </c>
      <c r="B37" s="87" t="s">
        <v>122</v>
      </c>
      <c r="C37" s="171">
        <v>0.00193895445351812</v>
      </c>
      <c r="D37" s="171">
        <v>0.00255665430113038</v>
      </c>
      <c r="E37" s="171">
        <v>0.00114784596138596</v>
      </c>
      <c r="F37" s="171">
        <v>0.119621506373593</v>
      </c>
      <c r="G37" s="171">
        <v>0.0521207437136958</v>
      </c>
      <c r="H37" s="171">
        <v>0.0103340274075203</v>
      </c>
      <c r="I37" s="171">
        <v>0.00788777247518212</v>
      </c>
      <c r="J37" s="171">
        <v>0.0102920441330756</v>
      </c>
      <c r="K37" s="171">
        <v>0.00290078581529101</v>
      </c>
      <c r="L37" s="171">
        <v>0.00755875921474706</v>
      </c>
      <c r="M37" s="171">
        <v>0.0165962460328557</v>
      </c>
      <c r="N37" s="171">
        <v>0.00634319190920787</v>
      </c>
      <c r="O37" s="171">
        <v>0.0109314514872532</v>
      </c>
      <c r="P37" s="171">
        <v>0.0216833002781951</v>
      </c>
      <c r="Q37" s="171">
        <v>0.013419674888947</v>
      </c>
      <c r="R37" s="171">
        <v>0.00146228471481999</v>
      </c>
      <c r="S37" s="171">
        <v>0.0131072672930442</v>
      </c>
      <c r="T37" s="171">
        <v>0.0109455643052104</v>
      </c>
      <c r="U37" s="171">
        <v>0.00848447188874461</v>
      </c>
      <c r="V37" s="171">
        <v>0.016683590408101</v>
      </c>
      <c r="W37" s="171">
        <v>0.00926072077856712</v>
      </c>
      <c r="X37" s="171">
        <v>0.0157471005379921</v>
      </c>
      <c r="Y37" s="171">
        <v>0.0133428241142475</v>
      </c>
      <c r="Z37" s="171">
        <v>0.0106865994797331</v>
      </c>
      <c r="AA37" s="171">
        <v>0.00784221032268336</v>
      </c>
      <c r="AB37" s="171">
        <v>0.0118533908878594</v>
      </c>
      <c r="AC37" s="171">
        <v>0.0114033975127546</v>
      </c>
      <c r="AD37" s="171">
        <v>0.00807416713067872</v>
      </c>
      <c r="AE37" s="171">
        <v>0.0107617481723285</v>
      </c>
      <c r="AF37" s="171">
        <v>0.0274977639698497</v>
      </c>
      <c r="AG37" s="171">
        <v>0.00852292819478734</v>
      </c>
      <c r="AH37" s="171">
        <v>1.01192783952167</v>
      </c>
      <c r="AI37" s="171">
        <v>0.00240025196537994</v>
      </c>
      <c r="AJ37" s="171">
        <v>0.00495357899297112</v>
      </c>
      <c r="AK37" s="171">
        <v>0.00819022251947839</v>
      </c>
      <c r="AL37" s="171">
        <v>0.00673872810801109</v>
      </c>
      <c r="AM37" s="171">
        <v>0.0173627804822274</v>
      </c>
      <c r="AN37" s="171">
        <v>0.0132140658002114</v>
      </c>
      <c r="AO37" s="171">
        <v>0.0060828673474244</v>
      </c>
      <c r="AP37" s="171">
        <v>0.0201663031603481</v>
      </c>
      <c r="AQ37" s="171">
        <v>0.00216822823259519</v>
      </c>
      <c r="AR37" s="171">
        <v>0.00426959108792185</v>
      </c>
      <c r="AS37" s="171">
        <v>0.0120045066013369</v>
      </c>
      <c r="AT37" s="171">
        <v>0.00488955397816183</v>
      </c>
      <c r="AU37" s="171">
        <v>0.00135601637142186</v>
      </c>
      <c r="AV37" s="171">
        <v>0.00152078248718133</v>
      </c>
      <c r="AW37" s="171">
        <v>0.00383312208324589</v>
      </c>
      <c r="AX37" s="171">
        <v>0.00410397969135733</v>
      </c>
      <c r="AY37" s="171">
        <v>0.00165454606029794</v>
      </c>
      <c r="AZ37" s="171">
        <v>0.00176391592456769</v>
      </c>
      <c r="BA37" s="171">
        <v>0.00338026464516315</v>
      </c>
      <c r="BB37" s="178">
        <v>0</v>
      </c>
    </row>
    <row r="38" spans="1:54">
      <c r="A38" s="86" t="s">
        <v>68</v>
      </c>
      <c r="B38" s="87" t="s">
        <v>123</v>
      </c>
      <c r="C38" s="171">
        <v>0.0202649749006505</v>
      </c>
      <c r="D38" s="171">
        <v>0.0311942952154045</v>
      </c>
      <c r="E38" s="171">
        <v>0.0114314866448783</v>
      </c>
      <c r="F38" s="171">
        <v>0.00268620549539778</v>
      </c>
      <c r="G38" s="171">
        <v>0.0397078933157469</v>
      </c>
      <c r="H38" s="171">
        <v>0.0316730592451191</v>
      </c>
      <c r="I38" s="171">
        <v>0.0256225095636307</v>
      </c>
      <c r="J38" s="171">
        <v>0.0198702296661429</v>
      </c>
      <c r="K38" s="171">
        <v>0.0128248023594018</v>
      </c>
      <c r="L38" s="171">
        <v>0.0259672416410733</v>
      </c>
      <c r="M38" s="171">
        <v>0.00775413602274037</v>
      </c>
      <c r="N38" s="171">
        <v>0.0200782954435958</v>
      </c>
      <c r="O38" s="171">
        <v>0.0416690990175645</v>
      </c>
      <c r="P38" s="171">
        <v>0.0172942552587123</v>
      </c>
      <c r="Q38" s="171">
        <v>0.0152560393133683</v>
      </c>
      <c r="R38" s="171">
        <v>0.00104587322418237</v>
      </c>
      <c r="S38" s="171">
        <v>0.0314966467833764</v>
      </c>
      <c r="T38" s="171">
        <v>0.0200738009572672</v>
      </c>
      <c r="U38" s="171">
        <v>0.0133588417554486</v>
      </c>
      <c r="V38" s="171">
        <v>0.0234723101830029</v>
      </c>
      <c r="W38" s="171">
        <v>0.031994515236681</v>
      </c>
      <c r="X38" s="171">
        <v>0.0334696461724152</v>
      </c>
      <c r="Y38" s="171">
        <v>0.0428720187841712</v>
      </c>
      <c r="Z38" s="171">
        <v>0.0181917669912133</v>
      </c>
      <c r="AA38" s="171">
        <v>0.00891429517387913</v>
      </c>
      <c r="AB38" s="171">
        <v>0.0176344032792701</v>
      </c>
      <c r="AC38" s="171">
        <v>0.0138497548324561</v>
      </c>
      <c r="AD38" s="171">
        <v>0.0143935900272607</v>
      </c>
      <c r="AE38" s="171">
        <v>0.0223176424782911</v>
      </c>
      <c r="AF38" s="171">
        <v>0.016187440864677</v>
      </c>
      <c r="AG38" s="171">
        <v>0.0171087923741742</v>
      </c>
      <c r="AH38" s="171">
        <v>0.0111854339669962</v>
      </c>
      <c r="AI38" s="171">
        <v>1.40417299470918</v>
      </c>
      <c r="AJ38" s="171">
        <v>0.0475724981347655</v>
      </c>
      <c r="AK38" s="171">
        <v>0.00754569880575647</v>
      </c>
      <c r="AL38" s="171">
        <v>0.0241815466837965</v>
      </c>
      <c r="AM38" s="171">
        <v>0.00638550313467363</v>
      </c>
      <c r="AN38" s="171">
        <v>0.00767068802313678</v>
      </c>
      <c r="AO38" s="171">
        <v>0.00710300660265564</v>
      </c>
      <c r="AP38" s="171">
        <v>0.0135514035484891</v>
      </c>
      <c r="AQ38" s="171">
        <v>0.065963925796341</v>
      </c>
      <c r="AR38" s="171">
        <v>0.0344425777607575</v>
      </c>
      <c r="AS38" s="171">
        <v>0.0319445693091459</v>
      </c>
      <c r="AT38" s="171">
        <v>0.0077769237606028</v>
      </c>
      <c r="AU38" s="171">
        <v>0.00620171310214239</v>
      </c>
      <c r="AV38" s="171">
        <v>0.00306306552341902</v>
      </c>
      <c r="AW38" s="171">
        <v>0.00971370631427385</v>
      </c>
      <c r="AX38" s="171">
        <v>0.0167656315342029</v>
      </c>
      <c r="AY38" s="171">
        <v>0.00992434503768363</v>
      </c>
      <c r="AZ38" s="171">
        <v>0.0132292020468387</v>
      </c>
      <c r="BA38" s="171">
        <v>0.0258474897044543</v>
      </c>
      <c r="BB38" s="178">
        <v>0</v>
      </c>
    </row>
    <row r="39" spans="1:54">
      <c r="A39" s="86" t="s">
        <v>69</v>
      </c>
      <c r="B39" s="87" t="s">
        <v>124</v>
      </c>
      <c r="C39" s="171">
        <v>0.000517282750639307</v>
      </c>
      <c r="D39" s="171">
        <v>0.000698152330293982</v>
      </c>
      <c r="E39" s="171">
        <v>0.000323791210517112</v>
      </c>
      <c r="F39" s="171">
        <v>0.00103698020363484</v>
      </c>
      <c r="G39" s="171">
        <v>0.00175541017039594</v>
      </c>
      <c r="H39" s="171">
        <v>0.00231208136450958</v>
      </c>
      <c r="I39" s="171">
        <v>0.00205041860130596</v>
      </c>
      <c r="J39" s="171">
        <v>0.00297098211658968</v>
      </c>
      <c r="K39" s="171">
        <v>0.00121320304775268</v>
      </c>
      <c r="L39" s="171">
        <v>0.00176645034176731</v>
      </c>
      <c r="M39" s="171">
        <v>0.00202345929482847</v>
      </c>
      <c r="N39" s="171">
        <v>0.00183058729339239</v>
      </c>
      <c r="O39" s="171">
        <v>0.00227102739913562</v>
      </c>
      <c r="P39" s="171">
        <v>0.00160590863379247</v>
      </c>
      <c r="Q39" s="171">
        <v>0.00207307483881802</v>
      </c>
      <c r="R39" s="171">
        <v>0.00159979180623507</v>
      </c>
      <c r="S39" s="171">
        <v>0.00229833031978929</v>
      </c>
      <c r="T39" s="171">
        <v>0.00161045306187217</v>
      </c>
      <c r="U39" s="171">
        <v>0.00197451783140304</v>
      </c>
      <c r="V39" s="171">
        <v>0.0046207612133457</v>
      </c>
      <c r="W39" s="171">
        <v>0.00186769385518016</v>
      </c>
      <c r="X39" s="171">
        <v>0.00172962796305904</v>
      </c>
      <c r="Y39" s="171">
        <v>0.00196317093481614</v>
      </c>
      <c r="Z39" s="171">
        <v>0.00193673373493059</v>
      </c>
      <c r="AA39" s="171">
        <v>0.00183596378112091</v>
      </c>
      <c r="AB39" s="171">
        <v>0.00173727189249968</v>
      </c>
      <c r="AC39" s="171">
        <v>0.0017991040153723</v>
      </c>
      <c r="AD39" s="171">
        <v>0.00214460295487201</v>
      </c>
      <c r="AE39" s="171">
        <v>0.00191838001315953</v>
      </c>
      <c r="AF39" s="171">
        <v>0.00213647234162158</v>
      </c>
      <c r="AG39" s="171">
        <v>0.00182013466731271</v>
      </c>
      <c r="AH39" s="171">
        <v>0.00332638177930364</v>
      </c>
      <c r="AI39" s="171">
        <v>0.000735323179466583</v>
      </c>
      <c r="AJ39" s="171">
        <v>1.01312926788707</v>
      </c>
      <c r="AK39" s="171">
        <v>0.00130179181265185</v>
      </c>
      <c r="AL39" s="171">
        <v>0.00347870956691779</v>
      </c>
      <c r="AM39" s="171">
        <v>0.00282268459441883</v>
      </c>
      <c r="AN39" s="171">
        <v>0.00512395161012315</v>
      </c>
      <c r="AO39" s="171">
        <v>0.00308049455258287</v>
      </c>
      <c r="AP39" s="171">
        <v>0.0142961246830081</v>
      </c>
      <c r="AQ39" s="171">
        <v>0.0155354654455522</v>
      </c>
      <c r="AR39" s="171">
        <v>0.00771022533493665</v>
      </c>
      <c r="AS39" s="171">
        <v>0.00235757425676422</v>
      </c>
      <c r="AT39" s="171">
        <v>0.0019364921960647</v>
      </c>
      <c r="AU39" s="171">
        <v>0.00263824545724282</v>
      </c>
      <c r="AV39" s="171">
        <v>0.000704971834681449</v>
      </c>
      <c r="AW39" s="171">
        <v>0.00253799281059486</v>
      </c>
      <c r="AX39" s="171">
        <v>0.0219698699958762</v>
      </c>
      <c r="AY39" s="171">
        <v>0.0133730991187011</v>
      </c>
      <c r="AZ39" s="171">
        <v>0.00946071523452569</v>
      </c>
      <c r="BA39" s="171">
        <v>0.0179245863811078</v>
      </c>
      <c r="BB39" s="178">
        <v>0</v>
      </c>
    </row>
    <row r="40" spans="1:54">
      <c r="A40" s="86" t="s">
        <v>70</v>
      </c>
      <c r="B40" s="87" t="s">
        <v>125</v>
      </c>
      <c r="C40" s="171">
        <v>0.000873620193399838</v>
      </c>
      <c r="D40" s="171">
        <v>0.00169390934758123</v>
      </c>
      <c r="E40" s="171">
        <v>0.000763179424496333</v>
      </c>
      <c r="F40" s="171">
        <v>0.00115928668037976</v>
      </c>
      <c r="G40" s="171">
        <v>0.00124141547977584</v>
      </c>
      <c r="H40" s="171">
        <v>0.00191084369939385</v>
      </c>
      <c r="I40" s="171">
        <v>0.0016117471732969</v>
      </c>
      <c r="J40" s="171">
        <v>0.0024119705358561</v>
      </c>
      <c r="K40" s="171">
        <v>0.00154639932405011</v>
      </c>
      <c r="L40" s="171">
        <v>0.0016175405100875</v>
      </c>
      <c r="M40" s="171">
        <v>0.00107097499861556</v>
      </c>
      <c r="N40" s="171">
        <v>0.00148391328715552</v>
      </c>
      <c r="O40" s="171">
        <v>0.00146370608227918</v>
      </c>
      <c r="P40" s="171">
        <v>0.00164944492439412</v>
      </c>
      <c r="Q40" s="171">
        <v>0.00217034342687963</v>
      </c>
      <c r="R40" s="171">
        <v>0.000498608803546922</v>
      </c>
      <c r="S40" s="171">
        <v>0.00315412930320306</v>
      </c>
      <c r="T40" s="171">
        <v>0.00366096018348767</v>
      </c>
      <c r="U40" s="171">
        <v>0.00184378418993202</v>
      </c>
      <c r="V40" s="171">
        <v>0.00247611187964575</v>
      </c>
      <c r="W40" s="171">
        <v>0.00185383794361326</v>
      </c>
      <c r="X40" s="171">
        <v>0.00172410352472359</v>
      </c>
      <c r="Y40" s="171">
        <v>0.00928923782453902</v>
      </c>
      <c r="Z40" s="171">
        <v>0.00260020678054491</v>
      </c>
      <c r="AA40" s="171">
        <v>0.00194939952617327</v>
      </c>
      <c r="AB40" s="171">
        <v>0.00198561964070519</v>
      </c>
      <c r="AC40" s="171">
        <v>0.00262157131432442</v>
      </c>
      <c r="AD40" s="171">
        <v>0.00440586922779625</v>
      </c>
      <c r="AE40" s="171">
        <v>0.00242168596919228</v>
      </c>
      <c r="AF40" s="171">
        <v>0.0120522927232762</v>
      </c>
      <c r="AG40" s="171">
        <v>0.00187540497774198</v>
      </c>
      <c r="AH40" s="171">
        <v>0.00219988025249898</v>
      </c>
      <c r="AI40" s="171">
        <v>0.000769873786978863</v>
      </c>
      <c r="AJ40" s="171">
        <v>0.0810206553787541</v>
      </c>
      <c r="AK40" s="171">
        <v>1.13584472475107</v>
      </c>
      <c r="AL40" s="171">
        <v>0.00376595744731388</v>
      </c>
      <c r="AM40" s="171">
        <v>0.00177824718598</v>
      </c>
      <c r="AN40" s="171">
        <v>0.00731505222442529</v>
      </c>
      <c r="AO40" s="171">
        <v>0.00384439237769522</v>
      </c>
      <c r="AP40" s="171">
        <v>0.0222217034908785</v>
      </c>
      <c r="AQ40" s="171">
        <v>0.0153419174201725</v>
      </c>
      <c r="AR40" s="171">
        <v>0.00361837320858877</v>
      </c>
      <c r="AS40" s="171">
        <v>0.0142689649485487</v>
      </c>
      <c r="AT40" s="171">
        <v>0.0105932765423061</v>
      </c>
      <c r="AU40" s="171">
        <v>0.00413044103322186</v>
      </c>
      <c r="AV40" s="171">
        <v>0.00194781582885233</v>
      </c>
      <c r="AW40" s="171">
        <v>0.00406946195671917</v>
      </c>
      <c r="AX40" s="171">
        <v>0.0211046018372329</v>
      </c>
      <c r="AY40" s="171">
        <v>0.0218448899072617</v>
      </c>
      <c r="AZ40" s="171">
        <v>0.0039546190212415</v>
      </c>
      <c r="BA40" s="171">
        <v>0.00727712352726716</v>
      </c>
      <c r="BB40" s="178">
        <v>0</v>
      </c>
    </row>
    <row r="41" spans="1:54">
      <c r="A41" s="86" t="s">
        <v>71</v>
      </c>
      <c r="B41" s="87" t="s">
        <v>126</v>
      </c>
      <c r="C41" s="171">
        <v>0.038170412207042</v>
      </c>
      <c r="D41" s="171">
        <v>0.0705208516453361</v>
      </c>
      <c r="E41" s="171">
        <v>0.0238953546614087</v>
      </c>
      <c r="F41" s="171">
        <v>0.0208920652170451</v>
      </c>
      <c r="G41" s="171">
        <v>0.0372351197194876</v>
      </c>
      <c r="H41" s="171">
        <v>0.103261321012947</v>
      </c>
      <c r="I41" s="171">
        <v>0.0888920745214201</v>
      </c>
      <c r="J41" s="171">
        <v>0.0793430519800877</v>
      </c>
      <c r="K41" s="171">
        <v>0.0716849664076533</v>
      </c>
      <c r="L41" s="171">
        <v>0.0871939703901495</v>
      </c>
      <c r="M41" s="171">
        <v>0.0753186147275822</v>
      </c>
      <c r="N41" s="171">
        <v>0.0770902806932332</v>
      </c>
      <c r="O41" s="171">
        <v>0.0673117452947371</v>
      </c>
      <c r="P41" s="171">
        <v>0.0637028930290266</v>
      </c>
      <c r="Q41" s="171">
        <v>0.0779142529470604</v>
      </c>
      <c r="R41" s="171">
        <v>0.0086795595884269</v>
      </c>
      <c r="S41" s="171">
        <v>0.0767481301981175</v>
      </c>
      <c r="T41" s="171">
        <v>0.0643470931976915</v>
      </c>
      <c r="U41" s="171">
        <v>0.0767993809259357</v>
      </c>
      <c r="V41" s="171">
        <v>0.0971254616043223</v>
      </c>
      <c r="W41" s="171">
        <v>0.0716214068745422</v>
      </c>
      <c r="X41" s="171">
        <v>0.0745989982274715</v>
      </c>
      <c r="Y41" s="171">
        <v>0.120229441093042</v>
      </c>
      <c r="Z41" s="171">
        <v>0.0604590349388342</v>
      </c>
      <c r="AA41" s="171">
        <v>0.106471878308216</v>
      </c>
      <c r="AB41" s="171">
        <v>0.0900717085300556</v>
      </c>
      <c r="AC41" s="171">
        <v>0.0887155105398193</v>
      </c>
      <c r="AD41" s="171">
        <v>0.123533944459288</v>
      </c>
      <c r="AE41" s="171">
        <v>0.0997520822012269</v>
      </c>
      <c r="AF41" s="171">
        <v>0.118818073216314</v>
      </c>
      <c r="AG41" s="171">
        <v>0.0808800269075079</v>
      </c>
      <c r="AH41" s="171">
        <v>0.0501256825002863</v>
      </c>
      <c r="AI41" s="171">
        <v>0.0131165727267252</v>
      </c>
      <c r="AJ41" s="171">
        <v>0.0215968936213616</v>
      </c>
      <c r="AK41" s="171">
        <v>0.0604071074615108</v>
      </c>
      <c r="AL41" s="171">
        <v>1.03342867757402</v>
      </c>
      <c r="AM41" s="171">
        <v>0.0576659876561654</v>
      </c>
      <c r="AN41" s="171">
        <v>0.0247478963663541</v>
      </c>
      <c r="AO41" s="171">
        <v>0.0446747636492775</v>
      </c>
      <c r="AP41" s="171">
        <v>0.028515129689459</v>
      </c>
      <c r="AQ41" s="171">
        <v>0.0249538241031228</v>
      </c>
      <c r="AR41" s="171">
        <v>0.0701418296428176</v>
      </c>
      <c r="AS41" s="171">
        <v>0.0434628066654814</v>
      </c>
      <c r="AT41" s="171">
        <v>0.0214439508558969</v>
      </c>
      <c r="AU41" s="171">
        <v>0.00955646730550813</v>
      </c>
      <c r="AV41" s="171">
        <v>0.00313301589911516</v>
      </c>
      <c r="AW41" s="171">
        <v>0.0232625202739549</v>
      </c>
      <c r="AX41" s="171">
        <v>0.0184383120969672</v>
      </c>
      <c r="AY41" s="171">
        <v>0.014820826017206</v>
      </c>
      <c r="AZ41" s="171">
        <v>0.0323770404177552</v>
      </c>
      <c r="BA41" s="171">
        <v>0.0325523974095194</v>
      </c>
      <c r="BB41" s="178">
        <v>0</v>
      </c>
    </row>
    <row r="42" spans="1:54">
      <c r="A42" s="86" t="s">
        <v>72</v>
      </c>
      <c r="B42" s="87" t="s">
        <v>127</v>
      </c>
      <c r="C42" s="171">
        <v>0.0273115198639458</v>
      </c>
      <c r="D42" s="171">
        <v>0.0405541269975251</v>
      </c>
      <c r="E42" s="171">
        <v>0.032635893302095</v>
      </c>
      <c r="F42" s="171">
        <v>0.0145408004346569</v>
      </c>
      <c r="G42" s="171">
        <v>0.0519045434634264</v>
      </c>
      <c r="H42" s="171">
        <v>0.0951580394405374</v>
      </c>
      <c r="I42" s="171">
        <v>0.130443330723308</v>
      </c>
      <c r="J42" s="171">
        <v>0.0927175668707991</v>
      </c>
      <c r="K42" s="171">
        <v>0.0324194733046297</v>
      </c>
      <c r="L42" s="171">
        <v>0.0441521352200239</v>
      </c>
      <c r="M42" s="171">
        <v>0.0287743548624786</v>
      </c>
      <c r="N42" s="171">
        <v>0.0548434946004476</v>
      </c>
      <c r="O42" s="171">
        <v>0.132831279998619</v>
      </c>
      <c r="P42" s="171">
        <v>0.0658245874729398</v>
      </c>
      <c r="Q42" s="171">
        <v>0.0317069314334914</v>
      </c>
      <c r="R42" s="171">
        <v>0.0190044946957762</v>
      </c>
      <c r="S42" s="171">
        <v>0.11869893978901</v>
      </c>
      <c r="T42" s="171">
        <v>0.0985354005797396</v>
      </c>
      <c r="U42" s="171">
        <v>0.0796527030804062</v>
      </c>
      <c r="V42" s="171">
        <v>0.0644863211453922</v>
      </c>
      <c r="W42" s="171">
        <v>0.0752382346701909</v>
      </c>
      <c r="X42" s="171">
        <v>0.0793748173696132</v>
      </c>
      <c r="Y42" s="171">
        <v>0.112479392795823</v>
      </c>
      <c r="Z42" s="171">
        <v>0.0562861204582045</v>
      </c>
      <c r="AA42" s="171">
        <v>0.0455929135069044</v>
      </c>
      <c r="AB42" s="171">
        <v>0.0533543175953555</v>
      </c>
      <c r="AC42" s="171">
        <v>0.0456860461271973</v>
      </c>
      <c r="AD42" s="171">
        <v>0.060578853653298</v>
      </c>
      <c r="AE42" s="171">
        <v>0.0545942970032403</v>
      </c>
      <c r="AF42" s="171">
        <v>0.0379799299297622</v>
      </c>
      <c r="AG42" s="171">
        <v>0.0564894395651334</v>
      </c>
      <c r="AH42" s="171">
        <v>0.0231329072041806</v>
      </c>
      <c r="AI42" s="171">
        <v>0.00601435889135062</v>
      </c>
      <c r="AJ42" s="171">
        <v>0.0107359872265898</v>
      </c>
      <c r="AK42" s="171">
        <v>0.0257255629668217</v>
      </c>
      <c r="AL42" s="171">
        <v>0.0487023865966439</v>
      </c>
      <c r="AM42" s="171">
        <v>1.0919327241835</v>
      </c>
      <c r="AN42" s="171">
        <v>0.136513734439236</v>
      </c>
      <c r="AO42" s="171">
        <v>0.0239745019780923</v>
      </c>
      <c r="AP42" s="171">
        <v>0.0535278230229091</v>
      </c>
      <c r="AQ42" s="171">
        <v>0.0134202273175709</v>
      </c>
      <c r="AR42" s="171">
        <v>0.0363214823451702</v>
      </c>
      <c r="AS42" s="171">
        <v>0.0100305829858408</v>
      </c>
      <c r="AT42" s="171">
        <v>0.0104541305799662</v>
      </c>
      <c r="AU42" s="171">
        <v>0.00564668748169184</v>
      </c>
      <c r="AV42" s="171">
        <v>0.00118989995031669</v>
      </c>
      <c r="AW42" s="171">
        <v>0.014885344109916</v>
      </c>
      <c r="AX42" s="171">
        <v>0.00899023560937511</v>
      </c>
      <c r="AY42" s="171">
        <v>0.0136060802557058</v>
      </c>
      <c r="AZ42" s="171">
        <v>0.0121183974692466</v>
      </c>
      <c r="BA42" s="171">
        <v>0.0312643485266905</v>
      </c>
      <c r="BB42" s="178">
        <v>0</v>
      </c>
    </row>
    <row r="43" spans="1:54">
      <c r="A43" s="86" t="s">
        <v>73</v>
      </c>
      <c r="B43" s="87" t="s">
        <v>128</v>
      </c>
      <c r="C43" s="171">
        <v>0.00112480260540402</v>
      </c>
      <c r="D43" s="171">
        <v>0.00167589163466888</v>
      </c>
      <c r="E43" s="171">
        <v>0.0013657762616958</v>
      </c>
      <c r="F43" s="171">
        <v>0.000380240644647167</v>
      </c>
      <c r="G43" s="171">
        <v>0.00212365863273079</v>
      </c>
      <c r="H43" s="171">
        <v>0.00395199813252779</v>
      </c>
      <c r="I43" s="171">
        <v>0.00542188591344834</v>
      </c>
      <c r="J43" s="171">
        <v>0.00382845260667608</v>
      </c>
      <c r="K43" s="171">
        <v>0.00133651353716816</v>
      </c>
      <c r="L43" s="171">
        <v>0.0018301618270772</v>
      </c>
      <c r="M43" s="171">
        <v>0.00109467383769472</v>
      </c>
      <c r="N43" s="171">
        <v>0.00227192014962066</v>
      </c>
      <c r="O43" s="171">
        <v>0.00358768234912161</v>
      </c>
      <c r="P43" s="171">
        <v>0.00274826051612344</v>
      </c>
      <c r="Q43" s="171">
        <v>0.00131010504560282</v>
      </c>
      <c r="R43" s="171">
        <v>0.000795471635691621</v>
      </c>
      <c r="S43" s="171">
        <v>0.00484665521881725</v>
      </c>
      <c r="T43" s="171">
        <v>0.00398812450419221</v>
      </c>
      <c r="U43" s="171">
        <v>0.00314925344093634</v>
      </c>
      <c r="V43" s="171">
        <v>0.00238239305037006</v>
      </c>
      <c r="W43" s="171">
        <v>0.00299919699037388</v>
      </c>
      <c r="X43" s="171">
        <v>0.00302115649849891</v>
      </c>
      <c r="Y43" s="171">
        <v>0.00470558287110644</v>
      </c>
      <c r="Z43" s="171">
        <v>0.00216638475451224</v>
      </c>
      <c r="AA43" s="171">
        <v>0.00189097776939381</v>
      </c>
      <c r="AB43" s="171">
        <v>0.00215837758582787</v>
      </c>
      <c r="AC43" s="171">
        <v>0.00173771987921467</v>
      </c>
      <c r="AD43" s="171">
        <v>0.00247579774631678</v>
      </c>
      <c r="AE43" s="171">
        <v>0.00201622563774914</v>
      </c>
      <c r="AF43" s="171">
        <v>0.00156216038857785</v>
      </c>
      <c r="AG43" s="171">
        <v>0.00222178955471487</v>
      </c>
      <c r="AH43" s="171">
        <v>0.000903135544755291</v>
      </c>
      <c r="AI43" s="171">
        <v>0.000237273645639098</v>
      </c>
      <c r="AJ43" s="171">
        <v>0.00042171981997969</v>
      </c>
      <c r="AK43" s="171">
        <v>0.00101148283785604</v>
      </c>
      <c r="AL43" s="171">
        <v>0.00202145727684167</v>
      </c>
      <c r="AM43" s="171">
        <v>0.00381156951639383</v>
      </c>
      <c r="AN43" s="171">
        <v>1.00573454955823</v>
      </c>
      <c r="AO43" s="171">
        <v>0.000973528131106144</v>
      </c>
      <c r="AP43" s="171">
        <v>0.00221018188327675</v>
      </c>
      <c r="AQ43" s="171">
        <v>0.000499922490623895</v>
      </c>
      <c r="AR43" s="171">
        <v>0.00147909484997882</v>
      </c>
      <c r="AS43" s="171">
        <v>0.000376177668918624</v>
      </c>
      <c r="AT43" s="171">
        <v>0.000341225713639006</v>
      </c>
      <c r="AU43" s="171">
        <v>0.000165187964719689</v>
      </c>
      <c r="AV43" s="171">
        <v>4.13790005728484e-5</v>
      </c>
      <c r="AW43" s="171">
        <v>0.000507578937869848</v>
      </c>
      <c r="AX43" s="171">
        <v>0.000321720283156289</v>
      </c>
      <c r="AY43" s="171">
        <v>0.000276489415223765</v>
      </c>
      <c r="AZ43" s="171">
        <v>0.000291810021102117</v>
      </c>
      <c r="BA43" s="171">
        <v>0.000545229695002799</v>
      </c>
      <c r="BB43" s="178">
        <v>0</v>
      </c>
    </row>
    <row r="44" spans="1:54">
      <c r="A44" s="86" t="s">
        <v>74</v>
      </c>
      <c r="B44" s="87" t="s">
        <v>129</v>
      </c>
      <c r="C44" s="171">
        <v>0.000282383315746704</v>
      </c>
      <c r="D44" s="171">
        <v>0.000339996668844711</v>
      </c>
      <c r="E44" s="171">
        <v>0.000143689491924074</v>
      </c>
      <c r="F44" s="171">
        <v>0.00256849564192027</v>
      </c>
      <c r="G44" s="171">
        <v>0.000352804895786637</v>
      </c>
      <c r="H44" s="171">
        <v>0.000943059118459323</v>
      </c>
      <c r="I44" s="171">
        <v>0.000836607902558579</v>
      </c>
      <c r="J44" s="171">
        <v>0.000884377898272744</v>
      </c>
      <c r="K44" s="171">
        <v>0.00154306965866196</v>
      </c>
      <c r="L44" s="171">
        <v>0.000576548663246305</v>
      </c>
      <c r="M44" s="171">
        <v>0.000400999531091718</v>
      </c>
      <c r="N44" s="171">
        <v>0.000980954896584397</v>
      </c>
      <c r="O44" s="171">
        <v>0.00107728390361241</v>
      </c>
      <c r="P44" s="171">
        <v>0.000623134256870338</v>
      </c>
      <c r="Q44" s="171">
        <v>0.000783339936321238</v>
      </c>
      <c r="R44" s="171">
        <v>0.000140909103371024</v>
      </c>
      <c r="S44" s="171">
        <v>0.000708237976210828</v>
      </c>
      <c r="T44" s="171">
        <v>0.001482594127749</v>
      </c>
      <c r="U44" s="171">
        <v>0.00110964532272272</v>
      </c>
      <c r="V44" s="171">
        <v>0.00206210786228561</v>
      </c>
      <c r="W44" s="171">
        <v>0.000744523558765488</v>
      </c>
      <c r="X44" s="171">
        <v>0.000986113793785624</v>
      </c>
      <c r="Y44" s="171">
        <v>0.000774586056647479</v>
      </c>
      <c r="Z44" s="171">
        <v>0.000496467864495043</v>
      </c>
      <c r="AA44" s="171">
        <v>0.00155236808828789</v>
      </c>
      <c r="AB44" s="171">
        <v>0.00123761776559126</v>
      </c>
      <c r="AC44" s="171">
        <v>0.0010551373934543</v>
      </c>
      <c r="AD44" s="171">
        <v>0.00106404355121242</v>
      </c>
      <c r="AE44" s="171">
        <v>0.000935321213853229</v>
      </c>
      <c r="AF44" s="171">
        <v>0.000418480254106025</v>
      </c>
      <c r="AG44" s="171">
        <v>0.000638197239378981</v>
      </c>
      <c r="AH44" s="171">
        <v>0.000518040300144721</v>
      </c>
      <c r="AI44" s="171">
        <v>0.000623720892687658</v>
      </c>
      <c r="AJ44" s="171">
        <v>0.000432620455744182</v>
      </c>
      <c r="AK44" s="171">
        <v>0.000856582337995287</v>
      </c>
      <c r="AL44" s="171">
        <v>0.0016998146652036</v>
      </c>
      <c r="AM44" s="171">
        <v>0.000522489893964175</v>
      </c>
      <c r="AN44" s="171">
        <v>0.00197545249095103</v>
      </c>
      <c r="AO44" s="171">
        <v>1.00074156090965</v>
      </c>
      <c r="AP44" s="171">
        <v>0.00284947996128056</v>
      </c>
      <c r="AQ44" s="171">
        <v>0.000894925525210523</v>
      </c>
      <c r="AR44" s="171">
        <v>0.000441193576554952</v>
      </c>
      <c r="AS44" s="171">
        <v>0.000816716053422573</v>
      </c>
      <c r="AT44" s="171">
        <v>0.00144102382755221</v>
      </c>
      <c r="AU44" s="171">
        <v>0.00178830670542128</v>
      </c>
      <c r="AV44" s="171">
        <v>0.000113101713389189</v>
      </c>
      <c r="AW44" s="171">
        <v>0.00117407971980765</v>
      </c>
      <c r="AX44" s="171">
        <v>0.000618862509901334</v>
      </c>
      <c r="AY44" s="171">
        <v>0.00069030452477384</v>
      </c>
      <c r="AZ44" s="171">
        <v>0.00198762868696339</v>
      </c>
      <c r="BA44" s="171">
        <v>0.0144862158489623</v>
      </c>
      <c r="BB44" s="178">
        <v>0</v>
      </c>
    </row>
    <row r="45" spans="1:54">
      <c r="A45" s="86" t="s">
        <v>75</v>
      </c>
      <c r="B45" s="87" t="s">
        <v>130</v>
      </c>
      <c r="C45" s="171">
        <v>0.00541487842041511</v>
      </c>
      <c r="D45" s="171">
        <v>0.0050690244530147</v>
      </c>
      <c r="E45" s="171">
        <v>0.00384714361766844</v>
      </c>
      <c r="F45" s="171">
        <v>0.0122756662755825</v>
      </c>
      <c r="G45" s="171">
        <v>0.00425452079181789</v>
      </c>
      <c r="H45" s="171">
        <v>0.0185589463662747</v>
      </c>
      <c r="I45" s="171">
        <v>0.0200403628262758</v>
      </c>
      <c r="J45" s="171">
        <v>0.0424332922628995</v>
      </c>
      <c r="K45" s="171">
        <v>0.00760395542906013</v>
      </c>
      <c r="L45" s="171">
        <v>0.00737051011652674</v>
      </c>
      <c r="M45" s="171">
        <v>0.00411882607936878</v>
      </c>
      <c r="N45" s="171">
        <v>0.00990910782816817</v>
      </c>
      <c r="O45" s="171">
        <v>0.0148092918392214</v>
      </c>
      <c r="P45" s="171">
        <v>0.0149038468252594</v>
      </c>
      <c r="Q45" s="171">
        <v>0.0129595608653953</v>
      </c>
      <c r="R45" s="171">
        <v>0.00326984403833687</v>
      </c>
      <c r="S45" s="171">
        <v>0.0307222477389202</v>
      </c>
      <c r="T45" s="171">
        <v>0.0159789637594026</v>
      </c>
      <c r="U45" s="171">
        <v>0.0154190026217783</v>
      </c>
      <c r="V45" s="171">
        <v>0.0248461580982215</v>
      </c>
      <c r="W45" s="171">
        <v>0.0091723368025823</v>
      </c>
      <c r="X45" s="171">
        <v>0.00950120288161296</v>
      </c>
      <c r="Y45" s="171">
        <v>0.0246654394192401</v>
      </c>
      <c r="Z45" s="171">
        <v>0.0124903471297015</v>
      </c>
      <c r="AA45" s="171">
        <v>0.013093507190339</v>
      </c>
      <c r="AB45" s="171">
        <v>0.0147030513109504</v>
      </c>
      <c r="AC45" s="171">
        <v>0.00737991527545161</v>
      </c>
      <c r="AD45" s="171">
        <v>0.0259458296007268</v>
      </c>
      <c r="AE45" s="171">
        <v>0.013035190187921</v>
      </c>
      <c r="AF45" s="171">
        <v>0.00984161769099046</v>
      </c>
      <c r="AG45" s="171">
        <v>0.00835937990989762</v>
      </c>
      <c r="AH45" s="171">
        <v>0.00445679135482967</v>
      </c>
      <c r="AI45" s="171">
        <v>0.00331181182625996</v>
      </c>
      <c r="AJ45" s="171">
        <v>0.00213410422781981</v>
      </c>
      <c r="AK45" s="171">
        <v>0.0043808331919993</v>
      </c>
      <c r="AL45" s="171">
        <v>0.0141530348339434</v>
      </c>
      <c r="AM45" s="171">
        <v>0.0205277108504992</v>
      </c>
      <c r="AN45" s="171">
        <v>0.238240228001562</v>
      </c>
      <c r="AO45" s="171">
        <v>0.00542741212839077</v>
      </c>
      <c r="AP45" s="171">
        <v>1.01904440124143</v>
      </c>
      <c r="AQ45" s="171">
        <v>0.00412909396275384</v>
      </c>
      <c r="AR45" s="171">
        <v>0.00737604326565051</v>
      </c>
      <c r="AS45" s="171">
        <v>0.00632740113650961</v>
      </c>
      <c r="AT45" s="171">
        <v>0.00265889725521936</v>
      </c>
      <c r="AU45" s="171">
        <v>0.00975478313267922</v>
      </c>
      <c r="AV45" s="171">
        <v>0.000770533407080594</v>
      </c>
      <c r="AW45" s="171">
        <v>0.00434724499112245</v>
      </c>
      <c r="AX45" s="171">
        <v>0.00518104480071079</v>
      </c>
      <c r="AY45" s="171">
        <v>0.00489471858683017</v>
      </c>
      <c r="AZ45" s="171">
        <v>0.00417222236204385</v>
      </c>
      <c r="BA45" s="171">
        <v>0.0106476885820783</v>
      </c>
      <c r="BB45" s="178">
        <v>0</v>
      </c>
    </row>
    <row r="46" spans="1:54">
      <c r="A46" s="86" t="s">
        <v>76</v>
      </c>
      <c r="B46" s="87" t="s">
        <v>131</v>
      </c>
      <c r="C46" s="171">
        <v>0.000186399165916296</v>
      </c>
      <c r="D46" s="171">
        <v>0.000281045083979816</v>
      </c>
      <c r="E46" s="171">
        <v>0.000109359879963246</v>
      </c>
      <c r="F46" s="171">
        <v>0.000696852493046255</v>
      </c>
      <c r="G46" s="171">
        <v>0.000386261070780539</v>
      </c>
      <c r="H46" s="171">
        <v>0.000938826728234429</v>
      </c>
      <c r="I46" s="171">
        <v>0.000958525970678832</v>
      </c>
      <c r="J46" s="171">
        <v>0.000935355393527899</v>
      </c>
      <c r="K46" s="171">
        <v>0.00190071469193724</v>
      </c>
      <c r="L46" s="171">
        <v>0.000485395222965197</v>
      </c>
      <c r="M46" s="171">
        <v>0.000327128019268672</v>
      </c>
      <c r="N46" s="171">
        <v>0.000645189005080726</v>
      </c>
      <c r="O46" s="171">
        <v>0.000449132856576296</v>
      </c>
      <c r="P46" s="171">
        <v>0.000534303941110362</v>
      </c>
      <c r="Q46" s="171">
        <v>0.000519191556186114</v>
      </c>
      <c r="R46" s="171">
        <v>0.000106464197801558</v>
      </c>
      <c r="S46" s="171">
        <v>0.000792385622561136</v>
      </c>
      <c r="T46" s="171">
        <v>0.00082240952158498</v>
      </c>
      <c r="U46" s="171">
        <v>0.00103462792421316</v>
      </c>
      <c r="V46" s="171">
        <v>0.00305707985540447</v>
      </c>
      <c r="W46" s="171">
        <v>0.00087486174678713</v>
      </c>
      <c r="X46" s="171">
        <v>0.000772626034903354</v>
      </c>
      <c r="Y46" s="171">
        <v>0.00113363703910921</v>
      </c>
      <c r="Z46" s="171">
        <v>0.000918864803892135</v>
      </c>
      <c r="AA46" s="171">
        <v>0.00110658192483761</v>
      </c>
      <c r="AB46" s="171">
        <v>0.00100261997263936</v>
      </c>
      <c r="AC46" s="171">
        <v>0.00162952384257592</v>
      </c>
      <c r="AD46" s="171">
        <v>0.000852077134084888</v>
      </c>
      <c r="AE46" s="171">
        <v>0.000810797283964208</v>
      </c>
      <c r="AF46" s="171">
        <v>0.000629494792890928</v>
      </c>
      <c r="AG46" s="171">
        <v>0.000827020730712391</v>
      </c>
      <c r="AH46" s="171">
        <v>0.000499164501889384</v>
      </c>
      <c r="AI46" s="171">
        <v>0.000346596397106856</v>
      </c>
      <c r="AJ46" s="171">
        <v>0.000274142523188441</v>
      </c>
      <c r="AK46" s="171">
        <v>0.000930723039123767</v>
      </c>
      <c r="AL46" s="171">
        <v>0.00149487416505003</v>
      </c>
      <c r="AM46" s="171">
        <v>0.000514732341398882</v>
      </c>
      <c r="AN46" s="171">
        <v>0.000562250476880727</v>
      </c>
      <c r="AO46" s="171">
        <v>0.00164271846583115</v>
      </c>
      <c r="AP46" s="171">
        <v>0.00141712228706458</v>
      </c>
      <c r="AQ46" s="171">
        <v>1.00027573570291</v>
      </c>
      <c r="AR46" s="171">
        <v>0.000396565115011419</v>
      </c>
      <c r="AS46" s="171">
        <v>0.000619774277729163</v>
      </c>
      <c r="AT46" s="171">
        <v>0.00127962721158116</v>
      </c>
      <c r="AU46" s="171">
        <v>0.00101388123000912</v>
      </c>
      <c r="AV46" s="171">
        <v>8.58396938324853e-5</v>
      </c>
      <c r="AW46" s="171">
        <v>0.000782271032766118</v>
      </c>
      <c r="AX46" s="171">
        <v>0.000609000776475407</v>
      </c>
      <c r="AY46" s="171">
        <v>0.00104374944379707</v>
      </c>
      <c r="AZ46" s="171">
        <v>0.000604442001152471</v>
      </c>
      <c r="BA46" s="171">
        <v>0.0138263798321926</v>
      </c>
      <c r="BB46" s="178">
        <v>0</v>
      </c>
    </row>
    <row r="47" spans="1:54">
      <c r="A47" s="86" t="s">
        <v>77</v>
      </c>
      <c r="B47" s="87" t="s">
        <v>132</v>
      </c>
      <c r="C47" s="171">
        <v>0.000324239466322289</v>
      </c>
      <c r="D47" s="171">
        <v>0.0004018913273469</v>
      </c>
      <c r="E47" s="171">
        <v>0.000213298737511131</v>
      </c>
      <c r="F47" s="171">
        <v>0.0016911989091047</v>
      </c>
      <c r="G47" s="171">
        <v>0.000523640749215086</v>
      </c>
      <c r="H47" s="171">
        <v>0.000735780382465634</v>
      </c>
      <c r="I47" s="171">
        <v>0.00116686842334294</v>
      </c>
      <c r="J47" s="171">
        <v>0.000847008914519596</v>
      </c>
      <c r="K47" s="171">
        <v>0.00072475326196517</v>
      </c>
      <c r="L47" s="171">
        <v>0.000641361568460368</v>
      </c>
      <c r="M47" s="171">
        <v>0.000364627003507231</v>
      </c>
      <c r="N47" s="171">
        <v>0.000594238435771617</v>
      </c>
      <c r="O47" s="171">
        <v>0.000590668255033516</v>
      </c>
      <c r="P47" s="171">
        <v>0.000512220367859559</v>
      </c>
      <c r="Q47" s="171">
        <v>0.00127069739733237</v>
      </c>
      <c r="R47" s="171">
        <v>0.00016181796842034</v>
      </c>
      <c r="S47" s="171">
        <v>0.000970440742794947</v>
      </c>
      <c r="T47" s="171">
        <v>0.00141864945020763</v>
      </c>
      <c r="U47" s="171">
        <v>0.00186959186094993</v>
      </c>
      <c r="V47" s="171">
        <v>0.00902972160445063</v>
      </c>
      <c r="W47" s="171">
        <v>0.000774150682643311</v>
      </c>
      <c r="X47" s="171">
        <v>0.000600078620029468</v>
      </c>
      <c r="Y47" s="171">
        <v>0.00111414400706012</v>
      </c>
      <c r="Z47" s="171">
        <v>0.000721278590485391</v>
      </c>
      <c r="AA47" s="171">
        <v>0.000594938159004258</v>
      </c>
      <c r="AB47" s="171">
        <v>0.000579469636432218</v>
      </c>
      <c r="AC47" s="171">
        <v>0.000924739618873253</v>
      </c>
      <c r="AD47" s="171">
        <v>0.00255908242862219</v>
      </c>
      <c r="AE47" s="171">
        <v>0.000673872347389249</v>
      </c>
      <c r="AF47" s="171">
        <v>0.000517750265483725</v>
      </c>
      <c r="AG47" s="171">
        <v>0.000502318331402658</v>
      </c>
      <c r="AH47" s="171">
        <v>0.0010803492593929</v>
      </c>
      <c r="AI47" s="171">
        <v>0.00109980128332275</v>
      </c>
      <c r="AJ47" s="171">
        <v>0.000427487957206508</v>
      </c>
      <c r="AK47" s="171">
        <v>0.000385094681053506</v>
      </c>
      <c r="AL47" s="171">
        <v>0.00131188325031935</v>
      </c>
      <c r="AM47" s="171">
        <v>0.000528717652027878</v>
      </c>
      <c r="AN47" s="171">
        <v>0.00097449414283919</v>
      </c>
      <c r="AO47" s="171">
        <v>0.0362981211547008</v>
      </c>
      <c r="AP47" s="171">
        <v>0.0017302079914451</v>
      </c>
      <c r="AQ47" s="171">
        <v>0.00638172225344098</v>
      </c>
      <c r="AR47" s="171">
        <v>1.00056727359145</v>
      </c>
      <c r="AS47" s="171">
        <v>0.00149885774742513</v>
      </c>
      <c r="AT47" s="171">
        <v>0.00160080640244799</v>
      </c>
      <c r="AU47" s="171">
        <v>0.00478762959717167</v>
      </c>
      <c r="AV47" s="171">
        <v>0.000291376123494759</v>
      </c>
      <c r="AW47" s="171">
        <v>0.0024519208648012</v>
      </c>
      <c r="AX47" s="171">
        <v>0.00233718279619557</v>
      </c>
      <c r="AY47" s="171">
        <v>0.0106538080448133</v>
      </c>
      <c r="AZ47" s="171">
        <v>0.0123983524613922</v>
      </c>
      <c r="BA47" s="171">
        <v>0.044320587713445</v>
      </c>
      <c r="BB47" s="178">
        <v>0</v>
      </c>
    </row>
    <row r="48" spans="1:54">
      <c r="A48" s="86" t="s">
        <v>78</v>
      </c>
      <c r="B48" s="87" t="s">
        <v>133</v>
      </c>
      <c r="C48" s="171">
        <v>0.00137576703932022</v>
      </c>
      <c r="D48" s="171">
        <v>0.00203465938116715</v>
      </c>
      <c r="E48" s="171">
        <v>0.000959794887932788</v>
      </c>
      <c r="F48" s="171">
        <v>0.00945750072177415</v>
      </c>
      <c r="G48" s="171">
        <v>0.00312931473268593</v>
      </c>
      <c r="H48" s="171">
        <v>0.00464880566316994</v>
      </c>
      <c r="I48" s="171">
        <v>0.00435906572100903</v>
      </c>
      <c r="J48" s="171">
        <v>0.00607568262064915</v>
      </c>
      <c r="K48" s="171">
        <v>0.00432522594814684</v>
      </c>
      <c r="L48" s="171">
        <v>0.00582508331437926</v>
      </c>
      <c r="M48" s="171">
        <v>0.00596575332165178</v>
      </c>
      <c r="N48" s="171">
        <v>0.00511452195801455</v>
      </c>
      <c r="O48" s="171">
        <v>0.00518674874989839</v>
      </c>
      <c r="P48" s="171">
        <v>0.00534727780718721</v>
      </c>
      <c r="Q48" s="171">
        <v>0.0156112503962582</v>
      </c>
      <c r="R48" s="171">
        <v>0.00166121074318245</v>
      </c>
      <c r="S48" s="171">
        <v>0.00477327509280897</v>
      </c>
      <c r="T48" s="171">
        <v>0.00370818612243008</v>
      </c>
      <c r="U48" s="171">
        <v>0.00392912760021117</v>
      </c>
      <c r="V48" s="171">
        <v>0.00551757844982942</v>
      </c>
      <c r="W48" s="171">
        <v>0.00473090013545904</v>
      </c>
      <c r="X48" s="171">
        <v>0.00551614897092718</v>
      </c>
      <c r="Y48" s="171">
        <v>0.00490145102808233</v>
      </c>
      <c r="Z48" s="171">
        <v>0.00416359775775794</v>
      </c>
      <c r="AA48" s="171">
        <v>0.0078133403352306</v>
      </c>
      <c r="AB48" s="171">
        <v>0.00678918399690905</v>
      </c>
      <c r="AC48" s="171">
        <v>0.0044350127223067</v>
      </c>
      <c r="AD48" s="171">
        <v>0.00522331652292205</v>
      </c>
      <c r="AE48" s="171">
        <v>0.0074853510741769</v>
      </c>
      <c r="AF48" s="171">
        <v>0.0100743756791869</v>
      </c>
      <c r="AG48" s="171">
        <v>0.00764217789539573</v>
      </c>
      <c r="AH48" s="171">
        <v>0.00574165391864653</v>
      </c>
      <c r="AI48" s="171">
        <v>0.00300508592744021</v>
      </c>
      <c r="AJ48" s="171">
        <v>0.00476169698014943</v>
      </c>
      <c r="AK48" s="171">
        <v>0.00367744568444695</v>
      </c>
      <c r="AL48" s="171">
        <v>0.0131659558331893</v>
      </c>
      <c r="AM48" s="171">
        <v>0.00726190346007014</v>
      </c>
      <c r="AN48" s="171">
        <v>0.00912431027183382</v>
      </c>
      <c r="AO48" s="171">
        <v>0.00823120147786235</v>
      </c>
      <c r="AP48" s="171">
        <v>0.00918925905287365</v>
      </c>
      <c r="AQ48" s="171">
        <v>0.0184535507885675</v>
      </c>
      <c r="AR48" s="171">
        <v>0.00941503982220644</v>
      </c>
      <c r="AS48" s="171">
        <v>1.07053748413549</v>
      </c>
      <c r="AT48" s="171">
        <v>0.0144368998996208</v>
      </c>
      <c r="AU48" s="171">
        <v>0.0158110779640106</v>
      </c>
      <c r="AV48" s="171">
        <v>0.00215864549122042</v>
      </c>
      <c r="AW48" s="171">
        <v>0.0207170600806217</v>
      </c>
      <c r="AX48" s="171">
        <v>0.0112267798666021</v>
      </c>
      <c r="AY48" s="171">
        <v>0.00765146534228861</v>
      </c>
      <c r="AZ48" s="171">
        <v>0.00835385634254222</v>
      </c>
      <c r="BA48" s="171">
        <v>0.0129896789276386</v>
      </c>
      <c r="BB48" s="178">
        <v>0</v>
      </c>
    </row>
    <row r="49" spans="1:54">
      <c r="A49" s="86" t="s">
        <v>79</v>
      </c>
      <c r="B49" s="87" t="s">
        <v>134</v>
      </c>
      <c r="C49" s="171">
        <v>0.00305910511402023</v>
      </c>
      <c r="D49" s="171">
        <v>0.00394895298290207</v>
      </c>
      <c r="E49" s="171">
        <v>0.00195245825356648</v>
      </c>
      <c r="F49" s="171">
        <v>0.00689092936073183</v>
      </c>
      <c r="G49" s="171">
        <v>0.00586991117786708</v>
      </c>
      <c r="H49" s="171">
        <v>0.00873025161721966</v>
      </c>
      <c r="I49" s="171">
        <v>0.00747817918588922</v>
      </c>
      <c r="J49" s="171">
        <v>0.0139393144613233</v>
      </c>
      <c r="K49" s="171">
        <v>0.0124576906087967</v>
      </c>
      <c r="L49" s="171">
        <v>0.00618535459690008</v>
      </c>
      <c r="M49" s="171">
        <v>0.0047062955925814</v>
      </c>
      <c r="N49" s="171">
        <v>0.00828335949056232</v>
      </c>
      <c r="O49" s="171">
        <v>0.00646577050013487</v>
      </c>
      <c r="P49" s="171">
        <v>0.00927516631169225</v>
      </c>
      <c r="Q49" s="171">
        <v>0.00623313256478701</v>
      </c>
      <c r="R49" s="171">
        <v>0.00304858108351322</v>
      </c>
      <c r="S49" s="171">
        <v>0.00781765513715356</v>
      </c>
      <c r="T49" s="171">
        <v>0.00939508320068081</v>
      </c>
      <c r="U49" s="171">
        <v>0.00768009133426283</v>
      </c>
      <c r="V49" s="171">
        <v>0.013264854182988</v>
      </c>
      <c r="W49" s="171">
        <v>0.00818107273842409</v>
      </c>
      <c r="X49" s="171">
        <v>0.00832018740404731</v>
      </c>
      <c r="Y49" s="171">
        <v>0.00910599471059866</v>
      </c>
      <c r="Z49" s="171">
        <v>0.00646177429463094</v>
      </c>
      <c r="AA49" s="171">
        <v>0.00837981303253562</v>
      </c>
      <c r="AB49" s="171">
        <v>0.0102997373671779</v>
      </c>
      <c r="AC49" s="171">
        <v>0.00715603620113301</v>
      </c>
      <c r="AD49" s="171">
        <v>0.00866516980712732</v>
      </c>
      <c r="AE49" s="171">
        <v>0.00657365794252706</v>
      </c>
      <c r="AF49" s="171">
        <v>0.00961533104873683</v>
      </c>
      <c r="AG49" s="171">
        <v>0.00769621926360507</v>
      </c>
      <c r="AH49" s="171">
        <v>0.0104135291640684</v>
      </c>
      <c r="AI49" s="171">
        <v>0.0101456322744698</v>
      </c>
      <c r="AJ49" s="171">
        <v>0.011342235357458</v>
      </c>
      <c r="AK49" s="171">
        <v>0.00556317193969151</v>
      </c>
      <c r="AL49" s="171">
        <v>0.0190372944410129</v>
      </c>
      <c r="AM49" s="171">
        <v>0.0095294214596782</v>
      </c>
      <c r="AN49" s="171">
        <v>0.0146041131586192</v>
      </c>
      <c r="AO49" s="171">
        <v>0.0666140438968188</v>
      </c>
      <c r="AP49" s="171">
        <v>0.0310797703230349</v>
      </c>
      <c r="AQ49" s="171">
        <v>0.0121812221360377</v>
      </c>
      <c r="AR49" s="171">
        <v>0.007766778768726</v>
      </c>
      <c r="AS49" s="171">
        <v>0.0642672811567833</v>
      </c>
      <c r="AT49" s="171">
        <v>1.07036131168036</v>
      </c>
      <c r="AU49" s="171">
        <v>0.0439633163778993</v>
      </c>
      <c r="AV49" s="171">
        <v>0.00343707748308056</v>
      </c>
      <c r="AW49" s="171">
        <v>0.0839227468634359</v>
      </c>
      <c r="AX49" s="171">
        <v>0.0126359091930373</v>
      </c>
      <c r="AY49" s="171">
        <v>0.0202945358408275</v>
      </c>
      <c r="AZ49" s="171">
        <v>0.00908546598620667</v>
      </c>
      <c r="BA49" s="171">
        <v>0.0207220464387736</v>
      </c>
      <c r="BB49" s="178">
        <v>0</v>
      </c>
    </row>
    <row r="50" spans="1:54">
      <c r="A50" s="86" t="s">
        <v>80</v>
      </c>
      <c r="B50" s="87" t="s">
        <v>135</v>
      </c>
      <c r="C50" s="171">
        <v>0.0214532304439831</v>
      </c>
      <c r="D50" s="171">
        <v>0.0246371170657093</v>
      </c>
      <c r="E50" s="171">
        <v>0.0224078069849838</v>
      </c>
      <c r="F50" s="171">
        <v>0.0325668037182355</v>
      </c>
      <c r="G50" s="171">
        <v>0.0269617450233406</v>
      </c>
      <c r="H50" s="171">
        <v>0.060910105565785</v>
      </c>
      <c r="I50" s="171">
        <v>0.0185966289620414</v>
      </c>
      <c r="J50" s="171">
        <v>0.0347987289419678</v>
      </c>
      <c r="K50" s="171">
        <v>0.0450372133236221</v>
      </c>
      <c r="L50" s="171">
        <v>0.0275970242411073</v>
      </c>
      <c r="M50" s="171">
        <v>0.0174571532438508</v>
      </c>
      <c r="N50" s="171">
        <v>0.0379613883834402</v>
      </c>
      <c r="O50" s="171">
        <v>0.0292299118289915</v>
      </c>
      <c r="P50" s="171">
        <v>0.0350781449462324</v>
      </c>
      <c r="Q50" s="171">
        <v>0.0311110688882048</v>
      </c>
      <c r="R50" s="171">
        <v>0.0124692345492283</v>
      </c>
      <c r="S50" s="171">
        <v>0.040261188284074</v>
      </c>
      <c r="T50" s="171">
        <v>0.0312803876637257</v>
      </c>
      <c r="U50" s="171">
        <v>0.0300919826148322</v>
      </c>
      <c r="V50" s="171">
        <v>0.0344215542048017</v>
      </c>
      <c r="W50" s="171">
        <v>0.0326872528119885</v>
      </c>
      <c r="X50" s="171">
        <v>0.0319803440522072</v>
      </c>
      <c r="Y50" s="171">
        <v>0.0333654610547624</v>
      </c>
      <c r="Z50" s="171">
        <v>0.0248334962170575</v>
      </c>
      <c r="AA50" s="171">
        <v>0.0269576067432326</v>
      </c>
      <c r="AB50" s="171">
        <v>0.0276131571749204</v>
      </c>
      <c r="AC50" s="171">
        <v>0.0319426100684368</v>
      </c>
      <c r="AD50" s="171">
        <v>0.025348882713487</v>
      </c>
      <c r="AE50" s="171">
        <v>0.0264802178925238</v>
      </c>
      <c r="AF50" s="171">
        <v>0.0267022719045717</v>
      </c>
      <c r="AG50" s="171">
        <v>0.0262267256645826</v>
      </c>
      <c r="AH50" s="171">
        <v>0.0322935638016665</v>
      </c>
      <c r="AI50" s="171">
        <v>0.0497939760466232</v>
      </c>
      <c r="AJ50" s="171">
        <v>0.0372601712149735</v>
      </c>
      <c r="AK50" s="171">
        <v>0.0292669828444979</v>
      </c>
      <c r="AL50" s="171">
        <v>0.0307522541764946</v>
      </c>
      <c r="AM50" s="171">
        <v>0.0331502186336635</v>
      </c>
      <c r="AN50" s="171">
        <v>0.0630873615836168</v>
      </c>
      <c r="AO50" s="171">
        <v>0.0965360128465329</v>
      </c>
      <c r="AP50" s="171">
        <v>0.0337291622233845</v>
      </c>
      <c r="AQ50" s="171">
        <v>0.0416955962032986</v>
      </c>
      <c r="AR50" s="171">
        <v>0.0284701699241115</v>
      </c>
      <c r="AS50" s="171">
        <v>0.0648204665040984</v>
      </c>
      <c r="AT50" s="171">
        <v>0.0226802382697149</v>
      </c>
      <c r="AU50" s="171">
        <v>1.14942146842685</v>
      </c>
      <c r="AV50" s="171">
        <v>0.0340852366035175</v>
      </c>
      <c r="AW50" s="171">
        <v>0.0209031418730432</v>
      </c>
      <c r="AX50" s="171">
        <v>0.0278408913877163</v>
      </c>
      <c r="AY50" s="171">
        <v>0.0380248824963103</v>
      </c>
      <c r="AZ50" s="171">
        <v>0.0253339478608135</v>
      </c>
      <c r="BA50" s="171">
        <v>0.0237752390743767</v>
      </c>
      <c r="BB50" s="178">
        <v>0</v>
      </c>
    </row>
    <row r="51" spans="1:54">
      <c r="A51" s="86" t="s">
        <v>81</v>
      </c>
      <c r="B51" s="87" t="s">
        <v>136</v>
      </c>
      <c r="C51" s="171">
        <v>0.00247084679080441</v>
      </c>
      <c r="D51" s="171">
        <v>0.00389085750359279</v>
      </c>
      <c r="E51" s="171">
        <v>0.00158143408383033</v>
      </c>
      <c r="F51" s="171">
        <v>0.00307195084574729</v>
      </c>
      <c r="G51" s="171">
        <v>0.00428634776897197</v>
      </c>
      <c r="H51" s="171">
        <v>0.00899731389030169</v>
      </c>
      <c r="I51" s="171">
        <v>0.00791903362581308</v>
      </c>
      <c r="J51" s="171">
        <v>0.00967830327890235</v>
      </c>
      <c r="K51" s="171">
        <v>0.00815975790203223</v>
      </c>
      <c r="L51" s="171">
        <v>0.00989582480133791</v>
      </c>
      <c r="M51" s="171">
        <v>0.00780452849706234</v>
      </c>
      <c r="N51" s="171">
        <v>0.00798039815217698</v>
      </c>
      <c r="O51" s="171">
        <v>0.00625361717051808</v>
      </c>
      <c r="P51" s="171">
        <v>0.00570473571629381</v>
      </c>
      <c r="Q51" s="171">
        <v>0.00713753577951942</v>
      </c>
      <c r="R51" s="171">
        <v>0.00187655220106929</v>
      </c>
      <c r="S51" s="171">
        <v>0.0106221506415102</v>
      </c>
      <c r="T51" s="171">
        <v>0.00660790268033081</v>
      </c>
      <c r="U51" s="171">
        <v>0.00751018648069227</v>
      </c>
      <c r="V51" s="171">
        <v>0.0147051784999429</v>
      </c>
      <c r="W51" s="171">
        <v>0.00841012315859605</v>
      </c>
      <c r="X51" s="171">
        <v>0.00790236336085186</v>
      </c>
      <c r="Y51" s="171">
        <v>0.0092655312619057</v>
      </c>
      <c r="Z51" s="171">
        <v>0.00657984837650864</v>
      </c>
      <c r="AA51" s="171">
        <v>0.00725140208884162</v>
      </c>
      <c r="AB51" s="171">
        <v>0.00735503481204716</v>
      </c>
      <c r="AC51" s="171">
        <v>0.00738483150669053</v>
      </c>
      <c r="AD51" s="171">
        <v>0.00819628034504314</v>
      </c>
      <c r="AE51" s="171">
        <v>0.00772997149124534</v>
      </c>
      <c r="AF51" s="171">
        <v>0.00722698938500636</v>
      </c>
      <c r="AG51" s="171">
        <v>0.0081584745024378</v>
      </c>
      <c r="AH51" s="171">
        <v>0.00461316612928393</v>
      </c>
      <c r="AI51" s="171">
        <v>0.00476470026770859</v>
      </c>
      <c r="AJ51" s="171">
        <v>0.00740087822174895</v>
      </c>
      <c r="AK51" s="171">
        <v>0.00500275887536525</v>
      </c>
      <c r="AL51" s="171">
        <v>0.0364892498551818</v>
      </c>
      <c r="AM51" s="171">
        <v>0.0101161935617584</v>
      </c>
      <c r="AN51" s="171">
        <v>0.0177244237740714</v>
      </c>
      <c r="AO51" s="171">
        <v>0.0148661685402762</v>
      </c>
      <c r="AP51" s="171">
        <v>0.027708319109883</v>
      </c>
      <c r="AQ51" s="171">
        <v>0.0605818361746739</v>
      </c>
      <c r="AR51" s="171">
        <v>0.0359676993673134</v>
      </c>
      <c r="AS51" s="171">
        <v>0.0165865558784898</v>
      </c>
      <c r="AT51" s="171">
        <v>0.0126128749421636</v>
      </c>
      <c r="AU51" s="171">
        <v>0.0121995080419906</v>
      </c>
      <c r="AV51" s="171">
        <v>1.00389906785371</v>
      </c>
      <c r="AW51" s="171">
        <v>0.0299941887111073</v>
      </c>
      <c r="AX51" s="171">
        <v>0.0126577406127209</v>
      </c>
      <c r="AY51" s="171">
        <v>0.00521313964120965</v>
      </c>
      <c r="AZ51" s="171">
        <v>0.0192656332113682</v>
      </c>
      <c r="BA51" s="171">
        <v>0.026415187062481</v>
      </c>
      <c r="BB51" s="178">
        <v>0</v>
      </c>
    </row>
    <row r="52" spans="1:54">
      <c r="A52" s="86" t="s">
        <v>82</v>
      </c>
      <c r="B52" s="87" t="s">
        <v>137</v>
      </c>
      <c r="C52" s="171">
        <v>0.0159295336804691</v>
      </c>
      <c r="D52" s="171">
        <v>0.02041345968182</v>
      </c>
      <c r="E52" s="171">
        <v>0.00747732962748225</v>
      </c>
      <c r="F52" s="171">
        <v>0.0269532199812737</v>
      </c>
      <c r="G52" s="171">
        <v>0.0465872820171397</v>
      </c>
      <c r="H52" s="171">
        <v>0.0468682115139798</v>
      </c>
      <c r="I52" s="171">
        <v>0.0449521648201661</v>
      </c>
      <c r="J52" s="171">
        <v>0.126199576194967</v>
      </c>
      <c r="K52" s="171">
        <v>0.106443247306232</v>
      </c>
      <c r="L52" s="171">
        <v>0.0312051389147769</v>
      </c>
      <c r="M52" s="171">
        <v>0.0277495552351739</v>
      </c>
      <c r="N52" s="171">
        <v>0.0638869347030392</v>
      </c>
      <c r="O52" s="171">
        <v>0.0361227603212792</v>
      </c>
      <c r="P52" s="171">
        <v>0.0407360661055476</v>
      </c>
      <c r="Q52" s="171">
        <v>0.0305591622563562</v>
      </c>
      <c r="R52" s="171">
        <v>0.0274631534823656</v>
      </c>
      <c r="S52" s="171">
        <v>0.0440700978646056</v>
      </c>
      <c r="T52" s="171">
        <v>0.0485024881332853</v>
      </c>
      <c r="U52" s="171">
        <v>0.0464267260209965</v>
      </c>
      <c r="V52" s="171">
        <v>0.0843759259521422</v>
      </c>
      <c r="W52" s="171">
        <v>0.0494184008941404</v>
      </c>
      <c r="X52" s="171">
        <v>0.0593634828653707</v>
      </c>
      <c r="Y52" s="171">
        <v>0.0439310626897881</v>
      </c>
      <c r="Z52" s="171">
        <v>0.0409622913094259</v>
      </c>
      <c r="AA52" s="171">
        <v>0.0528245935936006</v>
      </c>
      <c r="AB52" s="171">
        <v>0.0571289823584262</v>
      </c>
      <c r="AC52" s="171">
        <v>0.0457016238338984</v>
      </c>
      <c r="AD52" s="171">
        <v>0.0528007444862919</v>
      </c>
      <c r="AE52" s="171">
        <v>0.0331138033037177</v>
      </c>
      <c r="AF52" s="171">
        <v>0.0508874708366811</v>
      </c>
      <c r="AG52" s="171">
        <v>0.0443202841844252</v>
      </c>
      <c r="AH52" s="171">
        <v>0.0481370109560074</v>
      </c>
      <c r="AI52" s="171">
        <v>0.0398878174357754</v>
      </c>
      <c r="AJ52" s="171">
        <v>0.0402797343787715</v>
      </c>
      <c r="AK52" s="171">
        <v>0.0300667634326966</v>
      </c>
      <c r="AL52" s="171">
        <v>0.0795864373433805</v>
      </c>
      <c r="AM52" s="171">
        <v>0.0374762159490154</v>
      </c>
      <c r="AN52" s="171">
        <v>0.070902594339433</v>
      </c>
      <c r="AO52" s="171">
        <v>0.103799095752845</v>
      </c>
      <c r="AP52" s="171">
        <v>0.0690014336290629</v>
      </c>
      <c r="AQ52" s="171">
        <v>0.0712338465762995</v>
      </c>
      <c r="AR52" s="171">
        <v>0.053161719891812</v>
      </c>
      <c r="AS52" s="171">
        <v>0.161186578521041</v>
      </c>
      <c r="AT52" s="171">
        <v>0.113831442760052</v>
      </c>
      <c r="AU52" s="171">
        <v>0.0758184617247901</v>
      </c>
      <c r="AV52" s="171">
        <v>0.0187121031453058</v>
      </c>
      <c r="AW52" s="171">
        <v>1.08379825780826</v>
      </c>
      <c r="AX52" s="171">
        <v>0.0516819447766293</v>
      </c>
      <c r="AY52" s="171">
        <v>0.0336334550963215</v>
      </c>
      <c r="AZ52" s="171">
        <v>0.0396109416514318</v>
      </c>
      <c r="BA52" s="171">
        <v>0.0656197203300619</v>
      </c>
      <c r="BB52" s="178">
        <v>0</v>
      </c>
    </row>
    <row r="53" spans="1:54">
      <c r="A53" s="86" t="s">
        <v>83</v>
      </c>
      <c r="B53" s="87" t="s">
        <v>138</v>
      </c>
      <c r="C53" s="171">
        <v>0.0044660892976153</v>
      </c>
      <c r="D53" s="171">
        <v>0.00574307431304726</v>
      </c>
      <c r="E53" s="171">
        <v>0.00277141719938575</v>
      </c>
      <c r="F53" s="171">
        <v>0.0183661112892485</v>
      </c>
      <c r="G53" s="171">
        <v>0.0201744138834956</v>
      </c>
      <c r="H53" s="171">
        <v>0.0143471802555199</v>
      </c>
      <c r="I53" s="171">
        <v>0.01423342243739</v>
      </c>
      <c r="J53" s="171">
        <v>0.018621717488584</v>
      </c>
      <c r="K53" s="171">
        <v>0.0213341713380884</v>
      </c>
      <c r="L53" s="171">
        <v>0.0159580526914392</v>
      </c>
      <c r="M53" s="171">
        <v>0.0127299205617026</v>
      </c>
      <c r="N53" s="171">
        <v>0.0177824972693194</v>
      </c>
      <c r="O53" s="171">
        <v>0.0156697765765033</v>
      </c>
      <c r="P53" s="171">
        <v>0.0204464476670178</v>
      </c>
      <c r="Q53" s="171">
        <v>0.0198379382909571</v>
      </c>
      <c r="R53" s="171">
        <v>0.00394035611000621</v>
      </c>
      <c r="S53" s="171">
        <v>0.0171904782489921</v>
      </c>
      <c r="T53" s="171">
        <v>0.0145719807190531</v>
      </c>
      <c r="U53" s="171">
        <v>0.0202488410929723</v>
      </c>
      <c r="V53" s="171">
        <v>0.0299818329362759</v>
      </c>
      <c r="W53" s="171">
        <v>0.0206742925393127</v>
      </c>
      <c r="X53" s="171">
        <v>0.0200977787354912</v>
      </c>
      <c r="Y53" s="171">
        <v>0.0207198493718291</v>
      </c>
      <c r="Z53" s="171">
        <v>0.0170362473764235</v>
      </c>
      <c r="AA53" s="171">
        <v>0.0209993654290573</v>
      </c>
      <c r="AB53" s="171">
        <v>0.0211623064459137</v>
      </c>
      <c r="AC53" s="171">
        <v>0.025231610328423</v>
      </c>
      <c r="AD53" s="171">
        <v>0.0149913873668797</v>
      </c>
      <c r="AE53" s="171">
        <v>0.0159979837709384</v>
      </c>
      <c r="AF53" s="171">
        <v>0.0327458846596741</v>
      </c>
      <c r="AG53" s="171">
        <v>0.0188524231883105</v>
      </c>
      <c r="AH53" s="171">
        <v>0.0445594862479822</v>
      </c>
      <c r="AI53" s="171">
        <v>0.0124642392116408</v>
      </c>
      <c r="AJ53" s="171">
        <v>0.028395314770194</v>
      </c>
      <c r="AK53" s="171">
        <v>0.0142065414464417</v>
      </c>
      <c r="AL53" s="171">
        <v>0.0259183033509047</v>
      </c>
      <c r="AM53" s="171">
        <v>0.0223534027873537</v>
      </c>
      <c r="AN53" s="171">
        <v>0.0503800126423362</v>
      </c>
      <c r="AO53" s="171">
        <v>0.0746840778215886</v>
      </c>
      <c r="AP53" s="171">
        <v>0.048718706451989</v>
      </c>
      <c r="AQ53" s="171">
        <v>0.0336738291381507</v>
      </c>
      <c r="AR53" s="171">
        <v>0.0332901540731129</v>
      </c>
      <c r="AS53" s="171">
        <v>0.0618059518650232</v>
      </c>
      <c r="AT53" s="171">
        <v>0.0292392778973679</v>
      </c>
      <c r="AU53" s="171">
        <v>0.0456464238858241</v>
      </c>
      <c r="AV53" s="171">
        <v>0.00768648530250084</v>
      </c>
      <c r="AW53" s="171">
        <v>0.0236254481418179</v>
      </c>
      <c r="AX53" s="171">
        <v>1.03675617716233</v>
      </c>
      <c r="AY53" s="171">
        <v>0.0466376334061578</v>
      </c>
      <c r="AZ53" s="171">
        <v>0.03016457266242</v>
      </c>
      <c r="BA53" s="171">
        <v>0.0456803479591825</v>
      </c>
      <c r="BB53" s="178">
        <v>0</v>
      </c>
    </row>
    <row r="54" spans="1:54">
      <c r="A54" s="86" t="s">
        <v>84</v>
      </c>
      <c r="B54" s="87" t="s">
        <v>139</v>
      </c>
      <c r="C54" s="171">
        <v>0.000299180049194291</v>
      </c>
      <c r="D54" s="171">
        <v>0.000443138332343815</v>
      </c>
      <c r="E54" s="171">
        <v>0.000154367808845558</v>
      </c>
      <c r="F54" s="171">
        <v>0.000616215153962113</v>
      </c>
      <c r="G54" s="171">
        <v>0.000644831674765745</v>
      </c>
      <c r="H54" s="171">
        <v>0.00101956809249263</v>
      </c>
      <c r="I54" s="171">
        <v>0.00115536279339069</v>
      </c>
      <c r="J54" s="171">
        <v>0.00169416202479605</v>
      </c>
      <c r="K54" s="171">
        <v>0.00251651001224764</v>
      </c>
      <c r="L54" s="171">
        <v>0.000847094630077938</v>
      </c>
      <c r="M54" s="171">
        <v>0.000801813031995915</v>
      </c>
      <c r="N54" s="171">
        <v>0.000934679115544048</v>
      </c>
      <c r="O54" s="171">
        <v>0.00291952344033709</v>
      </c>
      <c r="P54" s="171">
        <v>0.000694432211096527</v>
      </c>
      <c r="Q54" s="171">
        <v>0.000700959072284246</v>
      </c>
      <c r="R54" s="171">
        <v>0.000417438875125288</v>
      </c>
      <c r="S54" s="171">
        <v>0.00114355440516692</v>
      </c>
      <c r="T54" s="171">
        <v>0.00126008614165242</v>
      </c>
      <c r="U54" s="171">
        <v>0.00121890075030807</v>
      </c>
      <c r="V54" s="171">
        <v>0.00394928968548387</v>
      </c>
      <c r="W54" s="171">
        <v>0.00101053730238102</v>
      </c>
      <c r="X54" s="171">
        <v>0.00109950828224501</v>
      </c>
      <c r="Y54" s="171">
        <v>0.00101264216304771</v>
      </c>
      <c r="Z54" s="171">
        <v>0.00088390296950006</v>
      </c>
      <c r="AA54" s="171">
        <v>0.000972790540587865</v>
      </c>
      <c r="AB54" s="171">
        <v>0.00132304866313671</v>
      </c>
      <c r="AC54" s="171">
        <v>0.00133042449985051</v>
      </c>
      <c r="AD54" s="171">
        <v>0.00135048923466744</v>
      </c>
      <c r="AE54" s="171">
        <v>0.00143588241562927</v>
      </c>
      <c r="AF54" s="171">
        <v>0.000976568773472085</v>
      </c>
      <c r="AG54" s="171">
        <v>0.000911089194722329</v>
      </c>
      <c r="AH54" s="171">
        <v>0.00104162663099045</v>
      </c>
      <c r="AI54" s="171">
        <v>0.00048280806733962</v>
      </c>
      <c r="AJ54" s="171">
        <v>0.00305162875469923</v>
      </c>
      <c r="AK54" s="171">
        <v>0.000558850834128763</v>
      </c>
      <c r="AL54" s="171">
        <v>0.00160062126379556</v>
      </c>
      <c r="AM54" s="171">
        <v>0.00097497177161986</v>
      </c>
      <c r="AN54" s="171">
        <v>0.00157772935949738</v>
      </c>
      <c r="AO54" s="171">
        <v>0.00187676283954906</v>
      </c>
      <c r="AP54" s="171">
        <v>0.00384049088980039</v>
      </c>
      <c r="AQ54" s="171">
        <v>0.00433134143127571</v>
      </c>
      <c r="AR54" s="171">
        <v>0.00235953226874262</v>
      </c>
      <c r="AS54" s="171">
        <v>0.00150926613389193</v>
      </c>
      <c r="AT54" s="171">
        <v>0.00183900544847749</v>
      </c>
      <c r="AU54" s="171">
        <v>0.00147678548993166</v>
      </c>
      <c r="AV54" s="171">
        <v>0.000265147656190401</v>
      </c>
      <c r="AW54" s="171">
        <v>0.00264397871087236</v>
      </c>
      <c r="AX54" s="171">
        <v>0.00497685326633709</v>
      </c>
      <c r="AY54" s="171">
        <v>1.00349836794235</v>
      </c>
      <c r="AZ54" s="171">
        <v>0.00379283696566805</v>
      </c>
      <c r="BA54" s="171">
        <v>0.00562963103479628</v>
      </c>
      <c r="BB54" s="178">
        <v>0</v>
      </c>
    </row>
    <row r="55" spans="1:54">
      <c r="A55" s="86" t="s">
        <v>85</v>
      </c>
      <c r="B55" s="87" t="s">
        <v>140</v>
      </c>
      <c r="C55" s="171">
        <v>0.000653572793107698</v>
      </c>
      <c r="D55" s="171">
        <v>0.00088571464764384</v>
      </c>
      <c r="E55" s="171">
        <v>0.000532199724251851</v>
      </c>
      <c r="F55" s="171">
        <v>0.00189027313767682</v>
      </c>
      <c r="G55" s="171">
        <v>0.00138021022193872</v>
      </c>
      <c r="H55" s="171">
        <v>0.00197601321584512</v>
      </c>
      <c r="I55" s="171">
        <v>0.00200290509099588</v>
      </c>
      <c r="J55" s="171">
        <v>0.00280437251771273</v>
      </c>
      <c r="K55" s="171">
        <v>0.00195203881178423</v>
      </c>
      <c r="L55" s="171">
        <v>0.00120272190958375</v>
      </c>
      <c r="M55" s="171">
        <v>0.000885333781467738</v>
      </c>
      <c r="N55" s="171">
        <v>0.00162755085255812</v>
      </c>
      <c r="O55" s="171">
        <v>0.00182373223424696</v>
      </c>
      <c r="P55" s="171">
        <v>0.00212773774250808</v>
      </c>
      <c r="Q55" s="171">
        <v>0.001196361592239</v>
      </c>
      <c r="R55" s="171">
        <v>0.000597444243555483</v>
      </c>
      <c r="S55" s="171">
        <v>0.00204960812084532</v>
      </c>
      <c r="T55" s="171">
        <v>0.00190430630445499</v>
      </c>
      <c r="U55" s="171">
        <v>0.00195827862455931</v>
      </c>
      <c r="V55" s="171">
        <v>0.00215461003576224</v>
      </c>
      <c r="W55" s="171">
        <v>0.00169585720071903</v>
      </c>
      <c r="X55" s="171">
        <v>0.0017581669760153</v>
      </c>
      <c r="Y55" s="171">
        <v>0.00674357293664529</v>
      </c>
      <c r="Z55" s="171">
        <v>0.00292086300204246</v>
      </c>
      <c r="AA55" s="171">
        <v>0.00157323701085131</v>
      </c>
      <c r="AB55" s="171">
        <v>0.00184747475573792</v>
      </c>
      <c r="AC55" s="171">
        <v>0.00214727608594473</v>
      </c>
      <c r="AD55" s="171">
        <v>0.00337935339281611</v>
      </c>
      <c r="AE55" s="171">
        <v>0.00173698647340726</v>
      </c>
      <c r="AF55" s="171">
        <v>0.00167324696523561</v>
      </c>
      <c r="AG55" s="171">
        <v>0.00147553039928156</v>
      </c>
      <c r="AH55" s="171">
        <v>0.00173320303863482</v>
      </c>
      <c r="AI55" s="171">
        <v>0.00150363439443711</v>
      </c>
      <c r="AJ55" s="171">
        <v>0.00112741688617922</v>
      </c>
      <c r="AK55" s="171">
        <v>0.00105977211288777</v>
      </c>
      <c r="AL55" s="171">
        <v>0.00361633522172992</v>
      </c>
      <c r="AM55" s="171">
        <v>0.0076513074946737</v>
      </c>
      <c r="AN55" s="171">
        <v>0.00849128563135745</v>
      </c>
      <c r="AO55" s="171">
        <v>0.00371654816261832</v>
      </c>
      <c r="AP55" s="171">
        <v>0.00788803363340159</v>
      </c>
      <c r="AQ55" s="171">
        <v>0.00156641736999687</v>
      </c>
      <c r="AR55" s="171">
        <v>0.00151292439674952</v>
      </c>
      <c r="AS55" s="171">
        <v>0.00325095831404972</v>
      </c>
      <c r="AT55" s="171">
        <v>0.00171842157289271</v>
      </c>
      <c r="AU55" s="171">
        <v>0.00825404312659029</v>
      </c>
      <c r="AV55" s="171">
        <v>0.000490812080151466</v>
      </c>
      <c r="AW55" s="171">
        <v>0.0107857154739825</v>
      </c>
      <c r="AX55" s="171">
        <v>0.012504889083498</v>
      </c>
      <c r="AY55" s="171">
        <v>0.00274260163836371</v>
      </c>
      <c r="AZ55" s="171">
        <v>1.10516353998546</v>
      </c>
      <c r="BA55" s="171">
        <v>0.00712085499071553</v>
      </c>
      <c r="BB55" s="178">
        <v>0</v>
      </c>
    </row>
    <row r="56" spans="1:54">
      <c r="A56" s="86" t="s">
        <v>86</v>
      </c>
      <c r="B56" s="87" t="s">
        <v>141</v>
      </c>
      <c r="C56" s="171">
        <v>0.000760473104718881</v>
      </c>
      <c r="D56" s="171">
        <v>0.000927892445251774</v>
      </c>
      <c r="E56" s="171">
        <v>0.00112872871138581</v>
      </c>
      <c r="F56" s="171">
        <v>0.00103672429847776</v>
      </c>
      <c r="G56" s="171">
        <v>0.00218812778313139</v>
      </c>
      <c r="H56" s="171">
        <v>0.00228782694029429</v>
      </c>
      <c r="I56" s="171">
        <v>0.00206615602134421</v>
      </c>
      <c r="J56" s="171">
        <v>0.0042969791505814</v>
      </c>
      <c r="K56" s="171">
        <v>0.00270910030164281</v>
      </c>
      <c r="L56" s="171">
        <v>0.00194834326146036</v>
      </c>
      <c r="M56" s="171">
        <v>0.00179480050316153</v>
      </c>
      <c r="N56" s="171">
        <v>0.00249717055991842</v>
      </c>
      <c r="O56" s="171">
        <v>0.0037475770154271</v>
      </c>
      <c r="P56" s="171">
        <v>0.00203462888735498</v>
      </c>
      <c r="Q56" s="171">
        <v>0.00333290241479513</v>
      </c>
      <c r="R56" s="171">
        <v>0.000654949161936169</v>
      </c>
      <c r="S56" s="171">
        <v>0.00295828999387869</v>
      </c>
      <c r="T56" s="171">
        <v>0.00241230731130265</v>
      </c>
      <c r="U56" s="171">
        <v>0.00228028962712366</v>
      </c>
      <c r="V56" s="171">
        <v>0.00477274890867676</v>
      </c>
      <c r="W56" s="171">
        <v>0.0028503623069489</v>
      </c>
      <c r="X56" s="171">
        <v>0.00325635878162964</v>
      </c>
      <c r="Y56" s="171">
        <v>0.00275852484336509</v>
      </c>
      <c r="Z56" s="171">
        <v>0.00303743857852484</v>
      </c>
      <c r="AA56" s="171">
        <v>0.00352303907304279</v>
      </c>
      <c r="AB56" s="171">
        <v>0.00239628814405691</v>
      </c>
      <c r="AC56" s="171">
        <v>0.00286630332782482</v>
      </c>
      <c r="AD56" s="171">
        <v>0.00319643779473235</v>
      </c>
      <c r="AE56" s="171">
        <v>0.00287472163951652</v>
      </c>
      <c r="AF56" s="171">
        <v>0.00190494682163191</v>
      </c>
      <c r="AG56" s="171">
        <v>0.00259418387380182</v>
      </c>
      <c r="AH56" s="171">
        <v>0.000992907863838138</v>
      </c>
      <c r="AI56" s="171">
        <v>0.00166719849425068</v>
      </c>
      <c r="AJ56" s="171">
        <v>0.000690928975963058</v>
      </c>
      <c r="AK56" s="171">
        <v>0.00108539606267918</v>
      </c>
      <c r="AL56" s="171">
        <v>0.00363148408598513</v>
      </c>
      <c r="AM56" s="171">
        <v>0.00224188537240197</v>
      </c>
      <c r="AN56" s="171">
        <v>0.00433808022620141</v>
      </c>
      <c r="AO56" s="171">
        <v>0.00195341479477116</v>
      </c>
      <c r="AP56" s="171">
        <v>0.0146872560832336</v>
      </c>
      <c r="AQ56" s="171">
        <v>0.00515381601573591</v>
      </c>
      <c r="AR56" s="171">
        <v>0.0018248909831917</v>
      </c>
      <c r="AS56" s="171">
        <v>0.0121478629750219</v>
      </c>
      <c r="AT56" s="171">
        <v>0.00809601534516372</v>
      </c>
      <c r="AU56" s="171">
        <v>0.00399425752961979</v>
      </c>
      <c r="AV56" s="171">
        <v>0.000347172687373943</v>
      </c>
      <c r="AW56" s="171">
        <v>0.00275859974018646</v>
      </c>
      <c r="AX56" s="171">
        <v>0.00422489212828444</v>
      </c>
      <c r="AY56" s="171">
        <v>0.0025809989997231</v>
      </c>
      <c r="AZ56" s="171">
        <v>0.00902499016754125</v>
      </c>
      <c r="BA56" s="171">
        <v>1.01614194811092</v>
      </c>
      <c r="BB56" s="178">
        <v>0</v>
      </c>
    </row>
    <row r="57" ht="16" customHeight="1" spans="1:54">
      <c r="A57" s="172" t="s">
        <v>87</v>
      </c>
      <c r="B57" s="173" t="s">
        <v>142</v>
      </c>
      <c r="C57" s="174">
        <v>0</v>
      </c>
      <c r="D57" s="174">
        <v>0</v>
      </c>
      <c r="E57" s="174">
        <v>0</v>
      </c>
      <c r="F57" s="174">
        <v>0</v>
      </c>
      <c r="G57" s="174">
        <v>0</v>
      </c>
      <c r="H57" s="174">
        <v>0</v>
      </c>
      <c r="I57" s="174">
        <v>0</v>
      </c>
      <c r="J57" s="174">
        <v>0</v>
      </c>
      <c r="K57" s="174">
        <v>0</v>
      </c>
      <c r="L57" s="174">
        <v>0</v>
      </c>
      <c r="M57" s="174">
        <v>0</v>
      </c>
      <c r="N57" s="174">
        <v>0</v>
      </c>
      <c r="O57" s="174">
        <v>0</v>
      </c>
      <c r="P57" s="174">
        <v>0</v>
      </c>
      <c r="Q57" s="174">
        <v>0</v>
      </c>
      <c r="R57" s="174">
        <v>0</v>
      </c>
      <c r="S57" s="174">
        <v>0</v>
      </c>
      <c r="T57" s="174">
        <v>0</v>
      </c>
      <c r="U57" s="174">
        <v>0</v>
      </c>
      <c r="V57" s="174">
        <v>0</v>
      </c>
      <c r="W57" s="174">
        <v>0</v>
      </c>
      <c r="X57" s="174">
        <v>0</v>
      </c>
      <c r="Y57" s="174">
        <v>0</v>
      </c>
      <c r="Z57" s="174">
        <v>0</v>
      </c>
      <c r="AA57" s="174">
        <v>0</v>
      </c>
      <c r="AB57" s="174">
        <v>0</v>
      </c>
      <c r="AC57" s="174">
        <v>0</v>
      </c>
      <c r="AD57" s="174">
        <v>0</v>
      </c>
      <c r="AE57" s="174">
        <v>0</v>
      </c>
      <c r="AF57" s="174">
        <v>0</v>
      </c>
      <c r="AG57" s="174">
        <v>0</v>
      </c>
      <c r="AH57" s="174">
        <v>0</v>
      </c>
      <c r="AI57" s="174">
        <v>0</v>
      </c>
      <c r="AJ57" s="174">
        <v>0</v>
      </c>
      <c r="AK57" s="174">
        <v>0</v>
      </c>
      <c r="AL57" s="174">
        <v>0</v>
      </c>
      <c r="AM57" s="174">
        <v>0</v>
      </c>
      <c r="AN57" s="174">
        <v>0</v>
      </c>
      <c r="AO57" s="174">
        <v>0</v>
      </c>
      <c r="AP57" s="174">
        <v>0</v>
      </c>
      <c r="AQ57" s="174">
        <v>0</v>
      </c>
      <c r="AR57" s="174">
        <v>0</v>
      </c>
      <c r="AS57" s="174">
        <v>0</v>
      </c>
      <c r="AT57" s="174">
        <v>0</v>
      </c>
      <c r="AU57" s="174">
        <v>0</v>
      </c>
      <c r="AV57" s="174">
        <v>0</v>
      </c>
      <c r="AW57" s="174">
        <v>0</v>
      </c>
      <c r="AX57" s="174">
        <v>0</v>
      </c>
      <c r="AY57" s="174">
        <v>0</v>
      </c>
      <c r="AZ57" s="174">
        <v>0</v>
      </c>
      <c r="BA57" s="174">
        <v>0</v>
      </c>
      <c r="BB57" s="179">
        <v>1</v>
      </c>
    </row>
    <row r="58" ht="15.75" customHeight="1" spans="48:53">
      <c r="AV58" s="175"/>
      <c r="AW58" s="175"/>
      <c r="AX58" s="175"/>
      <c r="AY58" s="175"/>
      <c r="AZ58" s="175"/>
      <c r="BA58" s="175"/>
    </row>
  </sheetData>
  <mergeCells count="3">
    <mergeCell ref="C3:BB3"/>
    <mergeCell ref="A3:A5"/>
    <mergeCell ref="B3:B5"/>
  </mergeCells>
  <hyperlinks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topLeftCell="G1" workbookViewId="0">
      <selection activeCell="J6" sqref="J6"/>
    </sheetView>
  </sheetViews>
  <sheetFormatPr defaultColWidth="9.16190476190476" defaultRowHeight="15"/>
  <cols>
    <col min="1" max="1" width="62.5047619047619" style="139" customWidth="1"/>
    <col min="2" max="18" width="14.3333333333333" style="139" customWidth="1"/>
    <col min="19" max="19" width="11.3333333333333" style="139" customWidth="1"/>
    <col min="20" max="16384" width="9.16190476190476" style="139"/>
  </cols>
  <sheetData>
    <row r="1" ht="18.75" spans="1:18">
      <c r="A1" s="140" t="s">
        <v>1</v>
      </c>
      <c r="B1" s="141" t="s">
        <v>19</v>
      </c>
      <c r="C1" s="142"/>
      <c r="D1" s="142"/>
      <c r="E1" s="142"/>
      <c r="F1" s="143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</row>
    <row r="2" spans="1:18">
      <c r="A2" s="145" t="s">
        <v>389</v>
      </c>
      <c r="B2" s="144"/>
      <c r="C2" s="144"/>
      <c r="D2" s="144"/>
      <c r="E2" s="144"/>
      <c r="F2" s="146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  <c r="R2" s="144"/>
    </row>
    <row r="3" customHeight="1" spans="1:18">
      <c r="A3" s="147" t="s">
        <v>390</v>
      </c>
      <c r="B3" s="148" t="s">
        <v>391</v>
      </c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</row>
    <row r="4" ht="135" spans="1:18">
      <c r="A4" s="147"/>
      <c r="B4" s="150" t="s">
        <v>392</v>
      </c>
      <c r="C4" s="150" t="s">
        <v>393</v>
      </c>
      <c r="D4" s="150" t="s">
        <v>394</v>
      </c>
      <c r="E4" s="150" t="s">
        <v>395</v>
      </c>
      <c r="F4" s="150" t="s">
        <v>125</v>
      </c>
      <c r="G4" s="150" t="s">
        <v>396</v>
      </c>
      <c r="H4" s="150" t="s">
        <v>397</v>
      </c>
      <c r="I4" s="150" t="s">
        <v>398</v>
      </c>
      <c r="J4" s="150" t="s">
        <v>399</v>
      </c>
      <c r="K4" s="150" t="s">
        <v>400</v>
      </c>
      <c r="L4" s="150" t="s">
        <v>136</v>
      </c>
      <c r="M4" s="150" t="s">
        <v>401</v>
      </c>
      <c r="N4" s="150" t="s">
        <v>139</v>
      </c>
      <c r="O4" s="150" t="s">
        <v>402</v>
      </c>
      <c r="P4" s="150" t="s">
        <v>141</v>
      </c>
      <c r="Q4" s="150" t="s">
        <v>142</v>
      </c>
      <c r="R4" s="160" t="s">
        <v>403</v>
      </c>
    </row>
    <row r="5" ht="8" customHeight="1" spans="1:18">
      <c r="A5" s="151"/>
      <c r="B5" s="152"/>
      <c r="C5" s="152"/>
      <c r="D5" s="152"/>
      <c r="E5" s="152"/>
      <c r="F5" s="152"/>
      <c r="G5" s="152"/>
      <c r="H5" s="152"/>
      <c r="I5" s="152"/>
      <c r="J5" s="152"/>
      <c r="K5" s="152"/>
      <c r="L5" s="152"/>
      <c r="M5" s="152"/>
      <c r="N5" s="152"/>
      <c r="O5" s="152"/>
      <c r="P5" s="152"/>
      <c r="Q5" s="152"/>
      <c r="R5" s="161"/>
    </row>
    <row r="6" spans="1:19">
      <c r="A6" s="139" t="s">
        <v>404</v>
      </c>
      <c r="B6" s="153">
        <v>36264.0715725812</v>
      </c>
      <c r="C6" s="153">
        <v>464.51668153052</v>
      </c>
      <c r="D6" s="153">
        <v>66179.9280736428</v>
      </c>
      <c r="E6" s="153">
        <v>10682.079606445</v>
      </c>
      <c r="F6" s="153">
        <v>17314.3911429074</v>
      </c>
      <c r="G6" s="153">
        <v>54913.9416050501</v>
      </c>
      <c r="H6" s="153">
        <v>17380.3450590807</v>
      </c>
      <c r="I6" s="153">
        <v>9216.94436408262</v>
      </c>
      <c r="J6" s="153">
        <v>12954.1456798596</v>
      </c>
      <c r="K6" s="153">
        <v>24413.3457710269</v>
      </c>
      <c r="L6" s="153">
        <v>37616.1140951317</v>
      </c>
      <c r="M6" s="153">
        <v>31133.3784054265</v>
      </c>
      <c r="N6" s="153">
        <v>62161.0837251829</v>
      </c>
      <c r="O6" s="153">
        <v>28689.7168969679</v>
      </c>
      <c r="P6" s="153">
        <v>6126.09863333633</v>
      </c>
      <c r="Q6" s="153">
        <v>4638</v>
      </c>
      <c r="R6" s="153">
        <v>420148.101312252</v>
      </c>
      <c r="S6" s="161"/>
    </row>
    <row r="7" spans="1:19">
      <c r="A7" s="154" t="s">
        <v>405</v>
      </c>
      <c r="B7" s="155">
        <v>4624.70329274583</v>
      </c>
      <c r="C7" s="155">
        <v>275.263639288952</v>
      </c>
      <c r="D7" s="155">
        <v>35964.438618814</v>
      </c>
      <c r="E7" s="155">
        <v>2821.04722089271</v>
      </c>
      <c r="F7" s="155">
        <v>6519.49996776133</v>
      </c>
      <c r="G7" s="155">
        <v>27549.5382458855</v>
      </c>
      <c r="H7" s="155">
        <v>9284.19244310727</v>
      </c>
      <c r="I7" s="155">
        <v>4481.30806963232</v>
      </c>
      <c r="J7" s="155">
        <v>4961.97890714358</v>
      </c>
      <c r="K7" s="155">
        <v>9982.1092005224</v>
      </c>
      <c r="L7" s="155">
        <v>659.571351243663</v>
      </c>
      <c r="M7" s="155">
        <v>12888.1564303003</v>
      </c>
      <c r="N7" s="155">
        <v>55650.3864040347</v>
      </c>
      <c r="O7" s="155">
        <v>14452.2056587232</v>
      </c>
      <c r="P7" s="155">
        <v>2963.58032075885</v>
      </c>
      <c r="Q7" s="155">
        <v>4694.1396633651</v>
      </c>
      <c r="R7" s="155">
        <v>197772.11943422</v>
      </c>
      <c r="S7" s="161"/>
    </row>
    <row r="8" spans="1:19">
      <c r="A8" s="139" t="s">
        <v>406</v>
      </c>
      <c r="B8" s="153">
        <v>4000.10130625562</v>
      </c>
      <c r="C8" s="153">
        <v>215.724181773219</v>
      </c>
      <c r="D8" s="153">
        <v>28289.4759537061</v>
      </c>
      <c r="E8" s="153">
        <v>2073.10234070993</v>
      </c>
      <c r="F8" s="153">
        <v>5368.96823499438</v>
      </c>
      <c r="G8" s="153">
        <v>21692.9971200268</v>
      </c>
      <c r="H8" s="153">
        <v>7465.44599684403</v>
      </c>
      <c r="I8" s="153">
        <v>3735.90222545642</v>
      </c>
      <c r="J8" s="153">
        <v>3893.52384411264</v>
      </c>
      <c r="K8" s="153">
        <v>7669.00895227667</v>
      </c>
      <c r="L8" s="153">
        <v>506.674867609181</v>
      </c>
      <c r="M8" s="153">
        <v>10294.980071419</v>
      </c>
      <c r="N8" s="153">
        <v>41743.7468851059</v>
      </c>
      <c r="O8" s="153">
        <v>12104.5940336096</v>
      </c>
      <c r="P8" s="153">
        <v>2552.12132337774</v>
      </c>
      <c r="Q8" s="153">
        <v>4575.17655339307</v>
      </c>
      <c r="R8" s="153">
        <v>156181.54389067</v>
      </c>
      <c r="S8" s="161"/>
    </row>
    <row r="9" spans="1:19">
      <c r="A9" s="139" t="s">
        <v>407</v>
      </c>
      <c r="B9" s="153">
        <v>624.601986490212</v>
      </c>
      <c r="C9" s="153">
        <v>59.5394575157335</v>
      </c>
      <c r="D9" s="153">
        <v>7674.96266510789</v>
      </c>
      <c r="E9" s="153">
        <v>747.944880182782</v>
      </c>
      <c r="F9" s="153">
        <v>1150.53173276695</v>
      </c>
      <c r="G9" s="153">
        <v>5856.54112585869</v>
      </c>
      <c r="H9" s="153">
        <v>1818.74644626325</v>
      </c>
      <c r="I9" s="153">
        <v>745.405844175895</v>
      </c>
      <c r="J9" s="153">
        <v>1068.45506303094</v>
      </c>
      <c r="K9" s="153">
        <v>2313.10024824573</v>
      </c>
      <c r="L9" s="153">
        <v>152.896483634482</v>
      </c>
      <c r="M9" s="153">
        <v>2593.17635888127</v>
      </c>
      <c r="N9" s="153">
        <v>8000.52983000563</v>
      </c>
      <c r="O9" s="153">
        <v>2347.61162511358</v>
      </c>
      <c r="P9" s="153">
        <v>411.458997381119</v>
      </c>
      <c r="Q9" s="153">
        <v>118.963109972026</v>
      </c>
      <c r="R9" s="153">
        <v>35684.4658546262</v>
      </c>
      <c r="S9" s="161"/>
    </row>
    <row r="10" spans="1:19">
      <c r="A10" s="139" t="s">
        <v>408</v>
      </c>
      <c r="B10" s="153">
        <v>0</v>
      </c>
      <c r="C10" s="153">
        <v>0</v>
      </c>
      <c r="D10" s="153">
        <v>0</v>
      </c>
      <c r="E10" s="153">
        <v>0</v>
      </c>
      <c r="F10" s="153">
        <v>0</v>
      </c>
      <c r="G10" s="153">
        <v>0</v>
      </c>
      <c r="H10" s="153">
        <v>0</v>
      </c>
      <c r="I10" s="153">
        <v>0</v>
      </c>
      <c r="J10" s="153">
        <v>0</v>
      </c>
      <c r="K10" s="153">
        <v>0</v>
      </c>
      <c r="L10" s="153">
        <v>0</v>
      </c>
      <c r="M10" s="153">
        <v>0</v>
      </c>
      <c r="N10" s="153">
        <v>5906.10968892311</v>
      </c>
      <c r="O10" s="153">
        <v>0</v>
      </c>
      <c r="P10" s="153">
        <v>0</v>
      </c>
      <c r="Q10" s="153">
        <v>0</v>
      </c>
      <c r="R10" s="153">
        <v>5906.10968892311</v>
      </c>
      <c r="S10" s="161"/>
    </row>
    <row r="11" spans="1:19">
      <c r="A11" s="154" t="s">
        <v>409</v>
      </c>
      <c r="B11" s="155">
        <v>32606.1520997637</v>
      </c>
      <c r="C11" s="155">
        <v>179.972347113346</v>
      </c>
      <c r="D11" s="155">
        <v>27694.8389236007</v>
      </c>
      <c r="E11" s="155">
        <v>7615.92809886186</v>
      </c>
      <c r="F11" s="155">
        <v>10558.108147781</v>
      </c>
      <c r="G11" s="155">
        <v>26400.1661253683</v>
      </c>
      <c r="H11" s="155">
        <v>7691.96884326684</v>
      </c>
      <c r="I11" s="155">
        <v>4603.10016013376</v>
      </c>
      <c r="J11" s="155">
        <v>7574.75702598976</v>
      </c>
      <c r="K11" s="155">
        <v>13967.4780848869</v>
      </c>
      <c r="L11" s="155">
        <v>36925.7636474701</v>
      </c>
      <c r="M11" s="155">
        <v>17720.1588394875</v>
      </c>
      <c r="N11" s="155">
        <v>6501.4173334248</v>
      </c>
      <c r="O11" s="155">
        <v>13666.4875665001</v>
      </c>
      <c r="P11" s="155">
        <v>3080.30565536098</v>
      </c>
      <c r="Q11" s="155">
        <v>-56.139663365</v>
      </c>
      <c r="R11" s="155">
        <v>216730.463235644</v>
      </c>
      <c r="S11" s="161"/>
    </row>
    <row r="12" spans="1:19">
      <c r="A12" s="139" t="s">
        <v>410</v>
      </c>
      <c r="B12" s="153">
        <v>18872.8684202789</v>
      </c>
      <c r="C12" s="153">
        <v>1.46245058775403</v>
      </c>
      <c r="D12" s="153">
        <v>1543.45707811982</v>
      </c>
      <c r="E12" s="153">
        <v>104.344288614122</v>
      </c>
      <c r="F12" s="153">
        <v>5675.04623409702</v>
      </c>
      <c r="G12" s="153">
        <v>6009.58375362466</v>
      </c>
      <c r="H12" s="153">
        <v>1910.08635590568</v>
      </c>
      <c r="I12" s="153">
        <v>2027.72308758399</v>
      </c>
      <c r="J12" s="153">
        <v>634.704112390618</v>
      </c>
      <c r="K12" s="153">
        <v>136.892957331387</v>
      </c>
      <c r="L12" s="153">
        <v>505.954679293016</v>
      </c>
      <c r="M12" s="153">
        <v>7094.27550519394</v>
      </c>
      <c r="N12" s="153">
        <v>0</v>
      </c>
      <c r="O12" s="153">
        <v>10014.6266725312</v>
      </c>
      <c r="P12" s="153">
        <v>2141.92389100329</v>
      </c>
      <c r="Q12" s="153">
        <v>0</v>
      </c>
      <c r="R12" s="153">
        <v>56672.9494865554</v>
      </c>
      <c r="S12" s="161"/>
    </row>
    <row r="13" spans="1:19">
      <c r="A13" s="139" t="s">
        <v>411</v>
      </c>
      <c r="B13" s="153">
        <v>13733.2836794848</v>
      </c>
      <c r="C13" s="153">
        <v>178.509896525592</v>
      </c>
      <c r="D13" s="153">
        <v>26151.3818454809</v>
      </c>
      <c r="E13" s="153">
        <v>7511.58381024774</v>
      </c>
      <c r="F13" s="153">
        <v>4883.06191368396</v>
      </c>
      <c r="G13" s="153">
        <v>20390.5823717436</v>
      </c>
      <c r="H13" s="153">
        <v>5781.88248736116</v>
      </c>
      <c r="I13" s="153">
        <v>2575.37707254977</v>
      </c>
      <c r="J13" s="153">
        <v>6940.05291359914</v>
      </c>
      <c r="K13" s="153">
        <v>13830.5851275555</v>
      </c>
      <c r="L13" s="153">
        <v>36419.808968177</v>
      </c>
      <c r="M13" s="153">
        <v>10625.8833342935</v>
      </c>
      <c r="N13" s="153">
        <v>6501.4173334248</v>
      </c>
      <c r="O13" s="153">
        <v>3651.86089396882</v>
      </c>
      <c r="P13" s="153">
        <v>938.381764357695</v>
      </c>
      <c r="Q13" s="153">
        <v>-56.139663365</v>
      </c>
      <c r="R13" s="153">
        <v>160057.513749089</v>
      </c>
      <c r="S13" s="161"/>
    </row>
    <row r="14" spans="1:19">
      <c r="A14" s="154" t="s">
        <v>412</v>
      </c>
      <c r="B14" s="155">
        <v>-966.783819928586</v>
      </c>
      <c r="C14" s="155">
        <v>9.2806951282116</v>
      </c>
      <c r="D14" s="155">
        <v>2520.65053122527</v>
      </c>
      <c r="E14" s="155">
        <v>245.104286690435</v>
      </c>
      <c r="F14" s="155">
        <v>236.78302736469</v>
      </c>
      <c r="G14" s="155">
        <v>964.237233796175</v>
      </c>
      <c r="H14" s="155">
        <v>404.183772705884</v>
      </c>
      <c r="I14" s="155">
        <v>132.536134316921</v>
      </c>
      <c r="J14" s="155">
        <v>417.409746725962</v>
      </c>
      <c r="K14" s="155">
        <v>463.758485617719</v>
      </c>
      <c r="L14" s="155">
        <v>30.7790964182828</v>
      </c>
      <c r="M14" s="155">
        <v>525.063135638236</v>
      </c>
      <c r="N14" s="155">
        <v>9.2799877235277</v>
      </c>
      <c r="O14" s="155">
        <v>571.02367174473</v>
      </c>
      <c r="P14" s="155">
        <v>82.2126572163626</v>
      </c>
      <c r="Q14" s="155">
        <v>0</v>
      </c>
      <c r="R14" s="155">
        <v>5645.51864238382</v>
      </c>
      <c r="S14" s="161"/>
    </row>
    <row r="15" spans="1:19">
      <c r="A15" s="139" t="s">
        <v>413</v>
      </c>
      <c r="B15" s="153">
        <v>56.3542228774107</v>
      </c>
      <c r="C15" s="153">
        <v>2.49718457920706</v>
      </c>
      <c r="D15" s="153">
        <v>919.883769766523</v>
      </c>
      <c r="E15" s="153">
        <v>49.8278065890671</v>
      </c>
      <c r="F15" s="153">
        <v>137.234607451607</v>
      </c>
      <c r="G15" s="153">
        <v>556.844783604164</v>
      </c>
      <c r="H15" s="153">
        <v>250.741682493259</v>
      </c>
      <c r="I15" s="153">
        <v>75.2263659773279</v>
      </c>
      <c r="J15" s="153">
        <v>114.277370012383</v>
      </c>
      <c r="K15" s="153">
        <v>205.599235536829</v>
      </c>
      <c r="L15" s="153">
        <v>11.3140552051395</v>
      </c>
      <c r="M15" s="153">
        <v>299.029077469329</v>
      </c>
      <c r="N15" s="153">
        <v>7.94633679320037</v>
      </c>
      <c r="O15" s="153">
        <v>355.932098190396</v>
      </c>
      <c r="P15" s="153">
        <v>53.6606890707807</v>
      </c>
      <c r="Q15" s="153">
        <v>0</v>
      </c>
      <c r="R15" s="153">
        <v>3096.36928561662</v>
      </c>
      <c r="S15" s="161"/>
    </row>
    <row r="16" spans="1:19">
      <c r="A16" s="139" t="s">
        <v>414</v>
      </c>
      <c r="B16" s="153">
        <v>202.623871197692</v>
      </c>
      <c r="C16" s="153">
        <v>7.18701903283983</v>
      </c>
      <c r="D16" s="153">
        <v>1700.73234040596</v>
      </c>
      <c r="E16" s="153">
        <v>200.377614018574</v>
      </c>
      <c r="F16" s="153">
        <v>115.476167099176</v>
      </c>
      <c r="G16" s="153">
        <v>434.633875971568</v>
      </c>
      <c r="H16" s="153">
        <v>227.524860040179</v>
      </c>
      <c r="I16" s="153">
        <v>57.3097683395935</v>
      </c>
      <c r="J16" s="153">
        <v>305.221836362188</v>
      </c>
      <c r="K16" s="153">
        <v>258.15925008089</v>
      </c>
      <c r="L16" s="153">
        <v>19.4650412131432</v>
      </c>
      <c r="M16" s="153">
        <v>254.171803038902</v>
      </c>
      <c r="N16" s="153">
        <v>1.33365093032733</v>
      </c>
      <c r="O16" s="153">
        <v>221.523511549802</v>
      </c>
      <c r="P16" s="153">
        <v>28.5519681455819</v>
      </c>
      <c r="Q16" s="153">
        <v>0</v>
      </c>
      <c r="R16" s="153">
        <v>4034.29257742642</v>
      </c>
      <c r="S16" s="161"/>
    </row>
    <row r="17" spans="1:19">
      <c r="A17" s="139" t="s">
        <v>415</v>
      </c>
      <c r="B17" s="153">
        <v>-1225.76191400369</v>
      </c>
      <c r="C17" s="153">
        <v>-0.403508483835287</v>
      </c>
      <c r="D17" s="153">
        <v>-99.9655789472164</v>
      </c>
      <c r="E17" s="153">
        <v>-5.10113391720602</v>
      </c>
      <c r="F17" s="153">
        <v>-15.9277471860933</v>
      </c>
      <c r="G17" s="153">
        <v>-27.2414257795563</v>
      </c>
      <c r="H17" s="153">
        <v>-74.0827698275537</v>
      </c>
      <c r="I17" s="153">
        <v>0</v>
      </c>
      <c r="J17" s="153">
        <v>-2.08945964860898</v>
      </c>
      <c r="K17" s="153">
        <v>0</v>
      </c>
      <c r="L17" s="153">
        <v>0</v>
      </c>
      <c r="M17" s="153">
        <v>-28.1377448699953</v>
      </c>
      <c r="N17" s="153">
        <v>0</v>
      </c>
      <c r="O17" s="153">
        <v>-6.43193799546822</v>
      </c>
      <c r="P17" s="153">
        <v>0</v>
      </c>
      <c r="Q17" s="153">
        <v>0</v>
      </c>
      <c r="R17" s="153">
        <v>-1485.14322065922</v>
      </c>
      <c r="S17" s="161"/>
    </row>
    <row r="18" spans="1:19">
      <c r="A18" s="139" t="s">
        <v>416</v>
      </c>
      <c r="B18" s="153">
        <v>64349.9589190025</v>
      </c>
      <c r="C18" s="153">
        <v>1199.3490278404</v>
      </c>
      <c r="D18" s="153">
        <v>298790.54847035</v>
      </c>
      <c r="E18" s="153">
        <v>24534.672341456</v>
      </c>
      <c r="F18" s="153">
        <v>40735.924488576</v>
      </c>
      <c r="G18" s="153">
        <v>93198.720903118</v>
      </c>
      <c r="H18" s="153">
        <v>45653.630025743</v>
      </c>
      <c r="I18" s="153">
        <v>19384.066196695</v>
      </c>
      <c r="J18" s="153">
        <v>22670.690763296</v>
      </c>
      <c r="K18" s="153">
        <v>37598.164243752</v>
      </c>
      <c r="L18" s="153">
        <v>41114.425019924</v>
      </c>
      <c r="M18" s="153">
        <v>47060.465679368</v>
      </c>
      <c r="N18" s="153">
        <v>83044.165111144</v>
      </c>
      <c r="O18" s="153">
        <v>44754.654207673</v>
      </c>
      <c r="P18" s="153">
        <v>11831.278803157</v>
      </c>
      <c r="Q18" s="153">
        <v>4638</v>
      </c>
      <c r="R18" s="153">
        <v>880558.714201095</v>
      </c>
      <c r="S18" s="161"/>
    </row>
    <row r="19" spans="1:19">
      <c r="A19" s="139" t="s">
        <v>417</v>
      </c>
      <c r="B19" s="153">
        <v>1303628.25251651</v>
      </c>
      <c r="C19" s="153">
        <v>5807.25404637847</v>
      </c>
      <c r="D19" s="153">
        <v>850759.279991583</v>
      </c>
      <c r="E19" s="153">
        <v>42359.9541999557</v>
      </c>
      <c r="F19" s="153">
        <v>452656.675750345</v>
      </c>
      <c r="G19" s="153">
        <v>1135629.22152497</v>
      </c>
      <c r="H19" s="153">
        <v>326781.824480173</v>
      </c>
      <c r="I19" s="153">
        <v>241791.916101496</v>
      </c>
      <c r="J19" s="153">
        <v>78369.6209419051</v>
      </c>
      <c r="K19" s="153">
        <v>94427.4369074001</v>
      </c>
      <c r="L19" s="153">
        <v>44362.0326620724</v>
      </c>
      <c r="M19" s="153">
        <v>511887.312761103</v>
      </c>
      <c r="N19" s="153">
        <v>638760.062654762</v>
      </c>
      <c r="O19" s="153">
        <v>447299.512082825</v>
      </c>
      <c r="P19" s="153">
        <v>286727.531248211</v>
      </c>
      <c r="Q19" s="153">
        <v>390096.584888732</v>
      </c>
      <c r="R19" s="153">
        <v>6851344.47275842</v>
      </c>
      <c r="S19" s="161"/>
    </row>
    <row r="20" ht="2" customHeight="1" spans="1:18">
      <c r="A20" s="156"/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</row>
    <row r="21" spans="2:18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</row>
    <row r="22" spans="2:18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59"/>
      <c r="R22" s="159"/>
    </row>
    <row r="23" spans="2:18">
      <c r="B23" s="158"/>
      <c r="C23" s="158"/>
      <c r="D23" s="158"/>
      <c r="E23" s="158"/>
      <c r="F23" s="158"/>
      <c r="G23" s="158"/>
      <c r="H23" s="158"/>
      <c r="I23" s="158"/>
      <c r="J23" s="158"/>
      <c r="R23" s="158"/>
    </row>
    <row r="24" spans="2:18">
      <c r="B24" s="158"/>
      <c r="C24" s="158"/>
      <c r="D24" s="158"/>
      <c r="E24" s="158"/>
      <c r="F24" s="158"/>
      <c r="G24" s="158"/>
      <c r="H24" s="158"/>
      <c r="I24" s="158"/>
      <c r="J24" s="158"/>
      <c r="R24" s="161"/>
    </row>
    <row r="25" spans="2:10">
      <c r="B25" s="158"/>
      <c r="C25" s="158"/>
      <c r="D25" s="158"/>
      <c r="E25" s="158"/>
      <c r="F25" s="158"/>
      <c r="G25" s="158"/>
      <c r="H25" s="158"/>
      <c r="I25" s="158"/>
      <c r="J25" s="158"/>
    </row>
    <row r="26" spans="2:10">
      <c r="B26" s="158"/>
      <c r="C26" s="158"/>
      <c r="D26" s="158"/>
      <c r="E26" s="158"/>
      <c r="F26" s="158"/>
      <c r="G26" s="158"/>
      <c r="H26" s="158"/>
      <c r="I26" s="158"/>
      <c r="J26" s="158"/>
    </row>
    <row r="27" spans="2:10">
      <c r="B27" s="158"/>
      <c r="C27" s="158"/>
      <c r="D27" s="158"/>
      <c r="E27" s="158"/>
      <c r="F27" s="158"/>
      <c r="G27" s="158"/>
      <c r="H27" s="158"/>
      <c r="I27" s="158"/>
      <c r="J27" s="158"/>
    </row>
    <row r="28" spans="2:10">
      <c r="B28" s="158"/>
      <c r="C28" s="158"/>
      <c r="D28" s="158"/>
      <c r="E28" s="158"/>
      <c r="F28" s="158"/>
      <c r="G28" s="158"/>
      <c r="H28" s="158"/>
      <c r="I28" s="158"/>
      <c r="J28" s="158"/>
    </row>
    <row r="29" spans="2:10">
      <c r="B29" s="158"/>
      <c r="C29" s="158"/>
      <c r="D29" s="158"/>
      <c r="E29" s="158"/>
      <c r="F29" s="158"/>
      <c r="G29" s="158"/>
      <c r="H29" s="158"/>
      <c r="I29" s="158"/>
      <c r="J29" s="158"/>
    </row>
    <row r="30" spans="2:10">
      <c r="B30" s="158"/>
      <c r="C30" s="158"/>
      <c r="D30" s="158"/>
      <c r="E30" s="158"/>
      <c r="F30" s="158"/>
      <c r="G30" s="158"/>
      <c r="H30" s="158"/>
      <c r="I30" s="158"/>
      <c r="J30" s="158"/>
    </row>
    <row r="31" spans="2:10">
      <c r="B31" s="158"/>
      <c r="C31" s="158"/>
      <c r="D31" s="158"/>
      <c r="E31" s="158"/>
      <c r="F31" s="158"/>
      <c r="G31" s="158"/>
      <c r="H31" s="158"/>
      <c r="I31" s="158"/>
      <c r="J31" s="158"/>
    </row>
    <row r="32" spans="2:10">
      <c r="B32" s="158"/>
      <c r="C32" s="158"/>
      <c r="D32" s="158"/>
      <c r="E32" s="158"/>
      <c r="F32" s="158"/>
      <c r="G32" s="158"/>
      <c r="H32" s="158"/>
      <c r="I32" s="158"/>
      <c r="J32" s="158"/>
    </row>
    <row r="33" spans="2:10">
      <c r="B33" s="158"/>
      <c r="C33" s="158"/>
      <c r="D33" s="158"/>
      <c r="E33" s="158"/>
      <c r="F33" s="158"/>
      <c r="G33" s="158"/>
      <c r="H33" s="158"/>
      <c r="I33" s="158"/>
      <c r="J33" s="158"/>
    </row>
  </sheetData>
  <mergeCells count="2">
    <mergeCell ref="B3:R3"/>
    <mergeCell ref="A3:A4"/>
  </mergeCells>
  <hyperlinks>
    <hyperlink ref="B1" location="Índice!A1" display="Voltar"/>
  </hyperlinks>
  <pageMargins left="0.511811024" right="0.511811024" top="0.787401575" bottom="0.787401575" header="0.31496062" footer="0.31496062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Z149"/>
  <sheetViews>
    <sheetView tabSelected="1" zoomScale="70" zoomScaleNormal="70" topLeftCell="A49" workbookViewId="0">
      <pane xSplit="2" topLeftCell="C1" activePane="topRight" state="frozen"/>
      <selection/>
      <selection pane="topRight" activeCell="C76" sqref="C76"/>
    </sheetView>
  </sheetViews>
  <sheetFormatPr defaultColWidth="9.14285714285714" defaultRowHeight="15"/>
  <cols>
    <col min="1" max="1" width="10.8190476190476" customWidth="1"/>
    <col min="2" max="2" width="77.3142857142857" customWidth="1"/>
    <col min="3" max="55" width="14.5047619047619" customWidth="1"/>
    <col min="56" max="56" width="14"/>
    <col min="57" max="66" width="10.9047619047619"/>
    <col min="68" max="68" width="10.8190476190476" customWidth="1"/>
    <col min="69" max="69" width="77.3142857142857" customWidth="1"/>
    <col min="70" max="122" width="14.5047619047619" customWidth="1"/>
    <col min="124" max="124" width="10.8190476190476" customWidth="1"/>
    <col min="125" max="125" width="77.3142857142857" customWidth="1"/>
    <col min="126" max="178" width="14.5047619047619" customWidth="1"/>
    <col min="180" max="180" width="10.8190476190476" customWidth="1"/>
    <col min="181" max="181" width="77.3142857142857" customWidth="1"/>
    <col min="182" max="234" width="14.5047619047619" customWidth="1"/>
  </cols>
  <sheetData>
    <row r="1" spans="215:215">
      <c r="HG1" s="119"/>
    </row>
    <row r="2" ht="15.75" spans="2:234">
      <c r="B2" t="s">
        <v>386</v>
      </c>
      <c r="C2" s="76"/>
      <c r="D2" s="77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Q2" t="s">
        <v>418</v>
      </c>
      <c r="BR2" s="76"/>
      <c r="BS2" s="77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  <c r="DR2" s="78"/>
      <c r="DU2" t="s">
        <v>419</v>
      </c>
      <c r="DV2" s="76"/>
      <c r="DW2" s="77"/>
      <c r="DX2" s="78"/>
      <c r="DY2" s="78"/>
      <c r="DZ2" s="78"/>
      <c r="EA2" s="78"/>
      <c r="EB2" s="78"/>
      <c r="EC2" s="78"/>
      <c r="ED2" s="78"/>
      <c r="EE2" s="78"/>
      <c r="EF2" s="78"/>
      <c r="EG2" s="78"/>
      <c r="EH2" s="78"/>
      <c r="EI2" s="78"/>
      <c r="EJ2" s="78"/>
      <c r="EK2" s="78"/>
      <c r="EL2" s="78"/>
      <c r="EM2" s="78"/>
      <c r="EN2" s="78"/>
      <c r="EO2" s="78"/>
      <c r="EP2" s="78"/>
      <c r="EQ2" s="78"/>
      <c r="ER2" s="78"/>
      <c r="ES2" s="78"/>
      <c r="ET2" s="78"/>
      <c r="EU2" s="78"/>
      <c r="EV2" s="78"/>
      <c r="EW2" s="78"/>
      <c r="EX2" s="78"/>
      <c r="EY2" s="78"/>
      <c r="EZ2" s="78"/>
      <c r="FA2" s="78"/>
      <c r="FB2" s="78"/>
      <c r="FC2" s="78"/>
      <c r="FD2" s="78"/>
      <c r="FE2" s="78"/>
      <c r="FF2" s="78"/>
      <c r="FG2" s="78"/>
      <c r="FH2" s="78"/>
      <c r="FI2" s="78"/>
      <c r="FJ2" s="78"/>
      <c r="FK2" s="78"/>
      <c r="FL2" s="78"/>
      <c r="FM2" s="78"/>
      <c r="FN2" s="78"/>
      <c r="FO2" s="78"/>
      <c r="FP2" s="78"/>
      <c r="FQ2" s="78"/>
      <c r="FR2" s="78"/>
      <c r="FS2" s="78"/>
      <c r="FT2" s="78"/>
      <c r="FU2" s="78"/>
      <c r="FV2" s="78"/>
      <c r="FY2" t="s">
        <v>420</v>
      </c>
      <c r="FZ2" s="76"/>
      <c r="GA2" s="77"/>
      <c r="GB2" s="78"/>
      <c r="GC2" s="78"/>
      <c r="GD2" s="78"/>
      <c r="GE2" s="78"/>
      <c r="GF2" s="78"/>
      <c r="GG2" s="78"/>
      <c r="GH2" s="78"/>
      <c r="GI2" s="78"/>
      <c r="GJ2" s="78"/>
      <c r="GK2" s="78"/>
      <c r="GL2" s="78"/>
      <c r="GM2" s="78"/>
      <c r="GN2" s="78"/>
      <c r="GO2" s="78"/>
      <c r="GP2" s="78"/>
      <c r="GQ2" s="78"/>
      <c r="GR2" s="78"/>
      <c r="GS2" s="78"/>
      <c r="GT2" s="78"/>
      <c r="GU2" s="78"/>
      <c r="GV2" s="78"/>
      <c r="GW2" s="78"/>
      <c r="GX2" s="78"/>
      <c r="GY2" s="78"/>
      <c r="GZ2" s="78"/>
      <c r="HA2" s="78"/>
      <c r="HB2" s="78"/>
      <c r="HC2" s="78"/>
      <c r="HD2" s="78"/>
      <c r="HE2" s="78"/>
      <c r="HF2" s="78"/>
      <c r="HG2" s="78"/>
      <c r="HH2" s="78"/>
      <c r="HI2" s="78"/>
      <c r="HJ2" s="78"/>
      <c r="HK2" s="78"/>
      <c r="HL2" s="78"/>
      <c r="HM2" s="78"/>
      <c r="HN2" s="78"/>
      <c r="HO2" s="78"/>
      <c r="HP2" s="78"/>
      <c r="HQ2" s="78"/>
      <c r="HR2" s="78"/>
      <c r="HS2" s="78"/>
      <c r="HT2" s="78"/>
      <c r="HU2" s="78"/>
      <c r="HV2" s="78"/>
      <c r="HW2" s="78"/>
      <c r="HX2" s="78"/>
      <c r="HY2" s="78"/>
      <c r="HZ2" s="78"/>
    </row>
    <row r="3" ht="15.75" spans="1:234">
      <c r="A3" s="67" t="s">
        <v>20</v>
      </c>
      <c r="B3" s="67" t="s">
        <v>25</v>
      </c>
      <c r="C3" s="79" t="s">
        <v>373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103" t="s">
        <v>374</v>
      </c>
      <c r="BF3" s="104"/>
      <c r="BG3" s="104"/>
      <c r="BH3" s="104"/>
      <c r="BI3" s="104"/>
      <c r="BJ3" s="104"/>
      <c r="BK3" s="104"/>
      <c r="BL3" s="104"/>
      <c r="BM3" s="112"/>
      <c r="BN3" s="113" t="s">
        <v>375</v>
      </c>
      <c r="BP3" s="67" t="s">
        <v>20</v>
      </c>
      <c r="BQ3" s="67" t="s">
        <v>25</v>
      </c>
      <c r="BR3" s="79" t="s">
        <v>373</v>
      </c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80"/>
      <c r="DT3" s="67" t="s">
        <v>20</v>
      </c>
      <c r="DU3" s="67" t="s">
        <v>25</v>
      </c>
      <c r="DV3" s="79" t="s">
        <v>373</v>
      </c>
      <c r="DW3" s="80"/>
      <c r="DX3" s="80"/>
      <c r="DY3" s="80"/>
      <c r="DZ3" s="80"/>
      <c r="EA3" s="80"/>
      <c r="EB3" s="80"/>
      <c r="EC3" s="80"/>
      <c r="ED3" s="80"/>
      <c r="EE3" s="80"/>
      <c r="EF3" s="80"/>
      <c r="EG3" s="80"/>
      <c r="EH3" s="80"/>
      <c r="EI3" s="80"/>
      <c r="EJ3" s="80"/>
      <c r="EK3" s="80"/>
      <c r="EL3" s="80"/>
      <c r="EM3" s="80"/>
      <c r="EN3" s="80"/>
      <c r="EO3" s="80"/>
      <c r="EP3" s="80"/>
      <c r="EQ3" s="80"/>
      <c r="ER3" s="80"/>
      <c r="ES3" s="80"/>
      <c r="ET3" s="80"/>
      <c r="EU3" s="80"/>
      <c r="EV3" s="80"/>
      <c r="EW3" s="80"/>
      <c r="EX3" s="80"/>
      <c r="EY3" s="80"/>
      <c r="EZ3" s="80"/>
      <c r="FA3" s="80"/>
      <c r="FB3" s="80"/>
      <c r="FC3" s="80"/>
      <c r="FD3" s="80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0"/>
      <c r="FS3" s="80"/>
      <c r="FT3" s="80"/>
      <c r="FU3" s="80"/>
      <c r="FV3" s="80"/>
      <c r="FX3" s="67" t="s">
        <v>20</v>
      </c>
      <c r="FY3" s="67" t="s">
        <v>25</v>
      </c>
      <c r="FZ3" s="79" t="s">
        <v>373</v>
      </c>
      <c r="GA3" s="80"/>
      <c r="GB3" s="80"/>
      <c r="GC3" s="80"/>
      <c r="GD3" s="80"/>
      <c r="GE3" s="80"/>
      <c r="GF3" s="80"/>
      <c r="GG3" s="80"/>
      <c r="GH3" s="80"/>
      <c r="GI3" s="80"/>
      <c r="GJ3" s="80"/>
      <c r="GK3" s="80"/>
      <c r="GL3" s="80"/>
      <c r="GM3" s="80"/>
      <c r="GN3" s="80"/>
      <c r="GO3" s="80"/>
      <c r="GP3" s="80"/>
      <c r="GQ3" s="80"/>
      <c r="GR3" s="80"/>
      <c r="GS3" s="80"/>
      <c r="GT3" s="80"/>
      <c r="GU3" s="80"/>
      <c r="GV3" s="80"/>
      <c r="GW3" s="80"/>
      <c r="GX3" s="80"/>
      <c r="GY3" s="80"/>
      <c r="GZ3" s="80"/>
      <c r="HA3" s="80"/>
      <c r="HB3" s="80"/>
      <c r="HC3" s="80"/>
      <c r="HD3" s="80"/>
      <c r="HE3" s="80"/>
      <c r="HF3" s="80"/>
      <c r="HG3" s="80"/>
      <c r="HH3" s="80"/>
      <c r="HI3" s="80"/>
      <c r="HJ3" s="80"/>
      <c r="HK3" s="80"/>
      <c r="HL3" s="80"/>
      <c r="HM3" s="80"/>
      <c r="HN3" s="80"/>
      <c r="HO3" s="80"/>
      <c r="HP3" s="80"/>
      <c r="HQ3" s="80"/>
      <c r="HR3" s="80"/>
      <c r="HS3" s="80"/>
      <c r="HT3" s="80"/>
      <c r="HU3" s="80"/>
      <c r="HV3" s="80"/>
      <c r="HW3" s="80"/>
      <c r="HX3" s="80"/>
      <c r="HY3" s="80"/>
      <c r="HZ3" s="80"/>
    </row>
    <row r="4" ht="15.75" spans="1:234">
      <c r="A4" s="81"/>
      <c r="B4" s="81"/>
      <c r="C4" s="72" t="s">
        <v>36</v>
      </c>
      <c r="D4" s="72" t="s">
        <v>37</v>
      </c>
      <c r="E4" s="72" t="s">
        <v>38</v>
      </c>
      <c r="F4" s="72" t="s">
        <v>39</v>
      </c>
      <c r="G4" s="72" t="s">
        <v>40</v>
      </c>
      <c r="H4" s="72" t="s">
        <v>41</v>
      </c>
      <c r="I4" s="72" t="s">
        <v>42</v>
      </c>
      <c r="J4" s="72" t="s">
        <v>43</v>
      </c>
      <c r="K4" s="72" t="s">
        <v>44</v>
      </c>
      <c r="L4" s="72" t="s">
        <v>45</v>
      </c>
      <c r="M4" s="72" t="s">
        <v>46</v>
      </c>
      <c r="N4" s="72" t="s">
        <v>47</v>
      </c>
      <c r="O4" s="72" t="s">
        <v>48</v>
      </c>
      <c r="P4" s="72" t="s">
        <v>49</v>
      </c>
      <c r="Q4" s="72" t="s">
        <v>50</v>
      </c>
      <c r="R4" s="72" t="s">
        <v>51</v>
      </c>
      <c r="S4" s="72" t="s">
        <v>52</v>
      </c>
      <c r="T4" s="72" t="s">
        <v>53</v>
      </c>
      <c r="U4" s="72" t="s">
        <v>54</v>
      </c>
      <c r="V4" s="72" t="s">
        <v>55</v>
      </c>
      <c r="W4" s="72" t="s">
        <v>56</v>
      </c>
      <c r="X4" s="72" t="s">
        <v>57</v>
      </c>
      <c r="Y4" s="72" t="s">
        <v>58</v>
      </c>
      <c r="Z4" s="72" t="s">
        <v>59</v>
      </c>
      <c r="AA4" s="72" t="s">
        <v>60</v>
      </c>
      <c r="AB4" s="72" t="s">
        <v>61</v>
      </c>
      <c r="AC4" s="72" t="s">
        <v>62</v>
      </c>
      <c r="AD4" s="72" t="s">
        <v>63</v>
      </c>
      <c r="AE4" s="72" t="s">
        <v>64</v>
      </c>
      <c r="AF4" s="72" t="s">
        <v>65</v>
      </c>
      <c r="AG4" s="72" t="s">
        <v>66</v>
      </c>
      <c r="AH4" s="72" t="s">
        <v>67</v>
      </c>
      <c r="AI4" s="72" t="s">
        <v>68</v>
      </c>
      <c r="AJ4" s="72" t="s">
        <v>421</v>
      </c>
      <c r="AK4" s="72" t="s">
        <v>422</v>
      </c>
      <c r="AL4" s="72" t="s">
        <v>70</v>
      </c>
      <c r="AM4" s="72" t="s">
        <v>71</v>
      </c>
      <c r="AN4" s="72" t="s">
        <v>72</v>
      </c>
      <c r="AO4" s="72" t="s">
        <v>73</v>
      </c>
      <c r="AP4" s="72" t="s">
        <v>74</v>
      </c>
      <c r="AQ4" s="72" t="s">
        <v>75</v>
      </c>
      <c r="AR4" s="72" t="s">
        <v>76</v>
      </c>
      <c r="AS4" s="72" t="s">
        <v>77</v>
      </c>
      <c r="AT4" s="72" t="s">
        <v>78</v>
      </c>
      <c r="AU4" s="72" t="s">
        <v>79</v>
      </c>
      <c r="AV4" s="72" t="s">
        <v>80</v>
      </c>
      <c r="AW4" s="72" t="s">
        <v>81</v>
      </c>
      <c r="AX4" s="72" t="s">
        <v>82</v>
      </c>
      <c r="AY4" s="72" t="s">
        <v>83</v>
      </c>
      <c r="AZ4" s="72" t="s">
        <v>84</v>
      </c>
      <c r="BA4" s="72" t="s">
        <v>85</v>
      </c>
      <c r="BB4" s="72" t="s">
        <v>86</v>
      </c>
      <c r="BC4" s="72" t="s">
        <v>87</v>
      </c>
      <c r="BD4" s="99" t="s">
        <v>90</v>
      </c>
      <c r="BE4" s="105" t="s">
        <v>376</v>
      </c>
      <c r="BF4" s="106"/>
      <c r="BG4" s="106"/>
      <c r="BH4" s="72" t="s">
        <v>377</v>
      </c>
      <c r="BI4" s="72" t="s">
        <v>378</v>
      </c>
      <c r="BJ4" s="72" t="s">
        <v>379</v>
      </c>
      <c r="BK4" s="72" t="s">
        <v>380</v>
      </c>
      <c r="BL4" s="72" t="s">
        <v>381</v>
      </c>
      <c r="BM4" s="114" t="s">
        <v>382</v>
      </c>
      <c r="BN4" s="115"/>
      <c r="BP4" s="81"/>
      <c r="BQ4" s="81"/>
      <c r="BR4" s="72" t="s">
        <v>36</v>
      </c>
      <c r="BS4" s="72" t="s">
        <v>37</v>
      </c>
      <c r="BT4" s="72" t="s">
        <v>38</v>
      </c>
      <c r="BU4" s="72" t="s">
        <v>39</v>
      </c>
      <c r="BV4" s="72" t="s">
        <v>40</v>
      </c>
      <c r="BW4" s="72" t="s">
        <v>41</v>
      </c>
      <c r="BX4" s="72" t="s">
        <v>42</v>
      </c>
      <c r="BY4" s="72" t="s">
        <v>43</v>
      </c>
      <c r="BZ4" s="72" t="s">
        <v>44</v>
      </c>
      <c r="CA4" s="72" t="s">
        <v>45</v>
      </c>
      <c r="CB4" s="72" t="s">
        <v>46</v>
      </c>
      <c r="CC4" s="72" t="s">
        <v>47</v>
      </c>
      <c r="CD4" s="72" t="s">
        <v>48</v>
      </c>
      <c r="CE4" s="72" t="s">
        <v>49</v>
      </c>
      <c r="CF4" s="72" t="s">
        <v>50</v>
      </c>
      <c r="CG4" s="72" t="s">
        <v>51</v>
      </c>
      <c r="CH4" s="72" t="s">
        <v>52</v>
      </c>
      <c r="CI4" s="72" t="s">
        <v>53</v>
      </c>
      <c r="CJ4" s="72" t="s">
        <v>54</v>
      </c>
      <c r="CK4" s="72" t="s">
        <v>55</v>
      </c>
      <c r="CL4" s="72" t="s">
        <v>56</v>
      </c>
      <c r="CM4" s="72" t="s">
        <v>57</v>
      </c>
      <c r="CN4" s="72" t="s">
        <v>58</v>
      </c>
      <c r="CO4" s="72" t="s">
        <v>59</v>
      </c>
      <c r="CP4" s="72" t="s">
        <v>60</v>
      </c>
      <c r="CQ4" s="72" t="s">
        <v>61</v>
      </c>
      <c r="CR4" s="72" t="s">
        <v>62</v>
      </c>
      <c r="CS4" s="72" t="s">
        <v>63</v>
      </c>
      <c r="CT4" s="72" t="s">
        <v>64</v>
      </c>
      <c r="CU4" s="72" t="s">
        <v>65</v>
      </c>
      <c r="CV4" s="72" t="s">
        <v>66</v>
      </c>
      <c r="CW4" s="72" t="s">
        <v>67</v>
      </c>
      <c r="CX4" s="72" t="s">
        <v>68</v>
      </c>
      <c r="CY4" s="72" t="s">
        <v>421</v>
      </c>
      <c r="CZ4" s="72" t="s">
        <v>422</v>
      </c>
      <c r="DA4" s="72" t="s">
        <v>70</v>
      </c>
      <c r="DB4" s="72" t="s">
        <v>71</v>
      </c>
      <c r="DC4" s="72" t="s">
        <v>72</v>
      </c>
      <c r="DD4" s="72" t="s">
        <v>73</v>
      </c>
      <c r="DE4" s="72" t="s">
        <v>74</v>
      </c>
      <c r="DF4" s="72" t="s">
        <v>75</v>
      </c>
      <c r="DG4" s="72" t="s">
        <v>76</v>
      </c>
      <c r="DH4" s="72" t="s">
        <v>77</v>
      </c>
      <c r="DI4" s="72" t="s">
        <v>78</v>
      </c>
      <c r="DJ4" s="72" t="s">
        <v>79</v>
      </c>
      <c r="DK4" s="72" t="s">
        <v>80</v>
      </c>
      <c r="DL4" s="72" t="s">
        <v>81</v>
      </c>
      <c r="DM4" s="72" t="s">
        <v>82</v>
      </c>
      <c r="DN4" s="72" t="s">
        <v>83</v>
      </c>
      <c r="DO4" s="72" t="s">
        <v>84</v>
      </c>
      <c r="DP4" s="72" t="s">
        <v>85</v>
      </c>
      <c r="DQ4" s="72" t="s">
        <v>86</v>
      </c>
      <c r="DR4" s="72" t="s">
        <v>87</v>
      </c>
      <c r="DT4" s="81"/>
      <c r="DU4" s="81"/>
      <c r="DV4" s="72" t="s">
        <v>36</v>
      </c>
      <c r="DW4" s="72" t="s">
        <v>37</v>
      </c>
      <c r="DX4" s="72" t="s">
        <v>38</v>
      </c>
      <c r="DY4" s="72" t="s">
        <v>39</v>
      </c>
      <c r="DZ4" s="72" t="s">
        <v>40</v>
      </c>
      <c r="EA4" s="72" t="s">
        <v>41</v>
      </c>
      <c r="EB4" s="72" t="s">
        <v>42</v>
      </c>
      <c r="EC4" s="72" t="s">
        <v>43</v>
      </c>
      <c r="ED4" s="72" t="s">
        <v>44</v>
      </c>
      <c r="EE4" s="72" t="s">
        <v>45</v>
      </c>
      <c r="EF4" s="72" t="s">
        <v>46</v>
      </c>
      <c r="EG4" s="72" t="s">
        <v>47</v>
      </c>
      <c r="EH4" s="72" t="s">
        <v>48</v>
      </c>
      <c r="EI4" s="72" t="s">
        <v>49</v>
      </c>
      <c r="EJ4" s="72" t="s">
        <v>50</v>
      </c>
      <c r="EK4" s="72" t="s">
        <v>51</v>
      </c>
      <c r="EL4" s="72" t="s">
        <v>52</v>
      </c>
      <c r="EM4" s="72" t="s">
        <v>53</v>
      </c>
      <c r="EN4" s="72" t="s">
        <v>54</v>
      </c>
      <c r="EO4" s="72" t="s">
        <v>55</v>
      </c>
      <c r="EP4" s="72" t="s">
        <v>56</v>
      </c>
      <c r="EQ4" s="72" t="s">
        <v>57</v>
      </c>
      <c r="ER4" s="72" t="s">
        <v>58</v>
      </c>
      <c r="ES4" s="72" t="s">
        <v>59</v>
      </c>
      <c r="ET4" s="72" t="s">
        <v>60</v>
      </c>
      <c r="EU4" s="72" t="s">
        <v>61</v>
      </c>
      <c r="EV4" s="72" t="s">
        <v>62</v>
      </c>
      <c r="EW4" s="72" t="s">
        <v>63</v>
      </c>
      <c r="EX4" s="72" t="s">
        <v>64</v>
      </c>
      <c r="EY4" s="72" t="s">
        <v>65</v>
      </c>
      <c r="EZ4" s="72" t="s">
        <v>66</v>
      </c>
      <c r="FA4" s="72" t="s">
        <v>67</v>
      </c>
      <c r="FB4" s="72" t="s">
        <v>68</v>
      </c>
      <c r="FC4" s="72" t="s">
        <v>421</v>
      </c>
      <c r="FD4" s="72" t="s">
        <v>422</v>
      </c>
      <c r="FE4" s="72" t="s">
        <v>70</v>
      </c>
      <c r="FF4" s="72" t="s">
        <v>71</v>
      </c>
      <c r="FG4" s="72" t="s">
        <v>72</v>
      </c>
      <c r="FH4" s="72" t="s">
        <v>73</v>
      </c>
      <c r="FI4" s="72" t="s">
        <v>74</v>
      </c>
      <c r="FJ4" s="72" t="s">
        <v>75</v>
      </c>
      <c r="FK4" s="72" t="s">
        <v>76</v>
      </c>
      <c r="FL4" s="72" t="s">
        <v>77</v>
      </c>
      <c r="FM4" s="72" t="s">
        <v>78</v>
      </c>
      <c r="FN4" s="72" t="s">
        <v>79</v>
      </c>
      <c r="FO4" s="72" t="s">
        <v>80</v>
      </c>
      <c r="FP4" s="72" t="s">
        <v>81</v>
      </c>
      <c r="FQ4" s="72" t="s">
        <v>82</v>
      </c>
      <c r="FR4" s="72" t="s">
        <v>83</v>
      </c>
      <c r="FS4" s="72" t="s">
        <v>84</v>
      </c>
      <c r="FT4" s="72" t="s">
        <v>85</v>
      </c>
      <c r="FU4" s="72" t="s">
        <v>86</v>
      </c>
      <c r="FV4" s="72" t="s">
        <v>87</v>
      </c>
      <c r="FX4" s="81"/>
      <c r="FY4" s="81"/>
      <c r="FZ4" s="72" t="s">
        <v>36</v>
      </c>
      <c r="GA4" s="72" t="s">
        <v>37</v>
      </c>
      <c r="GB4" s="72" t="s">
        <v>38</v>
      </c>
      <c r="GC4" s="72" t="s">
        <v>39</v>
      </c>
      <c r="GD4" s="72" t="s">
        <v>40</v>
      </c>
      <c r="GE4" s="72" t="s">
        <v>41</v>
      </c>
      <c r="GF4" s="72" t="s">
        <v>42</v>
      </c>
      <c r="GG4" s="72" t="s">
        <v>43</v>
      </c>
      <c r="GH4" s="72" t="s">
        <v>44</v>
      </c>
      <c r="GI4" s="72" t="s">
        <v>45</v>
      </c>
      <c r="GJ4" s="72" t="s">
        <v>46</v>
      </c>
      <c r="GK4" s="72" t="s">
        <v>47</v>
      </c>
      <c r="GL4" s="72" t="s">
        <v>48</v>
      </c>
      <c r="GM4" s="72" t="s">
        <v>49</v>
      </c>
      <c r="GN4" s="72" t="s">
        <v>50</v>
      </c>
      <c r="GO4" s="72" t="s">
        <v>51</v>
      </c>
      <c r="GP4" s="72" t="s">
        <v>52</v>
      </c>
      <c r="GQ4" s="72" t="s">
        <v>53</v>
      </c>
      <c r="GR4" s="72" t="s">
        <v>54</v>
      </c>
      <c r="GS4" s="72" t="s">
        <v>55</v>
      </c>
      <c r="GT4" s="72" t="s">
        <v>56</v>
      </c>
      <c r="GU4" s="72" t="s">
        <v>57</v>
      </c>
      <c r="GV4" s="72" t="s">
        <v>58</v>
      </c>
      <c r="GW4" s="72" t="s">
        <v>59</v>
      </c>
      <c r="GX4" s="72" t="s">
        <v>60</v>
      </c>
      <c r="GY4" s="72" t="s">
        <v>61</v>
      </c>
      <c r="GZ4" s="72" t="s">
        <v>62</v>
      </c>
      <c r="HA4" s="72" t="s">
        <v>63</v>
      </c>
      <c r="HB4" s="72" t="s">
        <v>64</v>
      </c>
      <c r="HC4" s="72" t="s">
        <v>65</v>
      </c>
      <c r="HD4" s="72" t="s">
        <v>66</v>
      </c>
      <c r="HE4" s="72" t="s">
        <v>67</v>
      </c>
      <c r="HF4" s="72" t="s">
        <v>68</v>
      </c>
      <c r="HG4" s="72" t="s">
        <v>421</v>
      </c>
      <c r="HH4" s="72" t="s">
        <v>422</v>
      </c>
      <c r="HI4" s="72" t="s">
        <v>70</v>
      </c>
      <c r="HJ4" s="72" t="s">
        <v>71</v>
      </c>
      <c r="HK4" s="72" t="s">
        <v>72</v>
      </c>
      <c r="HL4" s="72" t="s">
        <v>73</v>
      </c>
      <c r="HM4" s="72" t="s">
        <v>74</v>
      </c>
      <c r="HN4" s="72" t="s">
        <v>75</v>
      </c>
      <c r="HO4" s="72" t="s">
        <v>76</v>
      </c>
      <c r="HP4" s="72" t="s">
        <v>77</v>
      </c>
      <c r="HQ4" s="72" t="s">
        <v>78</v>
      </c>
      <c r="HR4" s="72" t="s">
        <v>79</v>
      </c>
      <c r="HS4" s="72" t="s">
        <v>80</v>
      </c>
      <c r="HT4" s="72" t="s">
        <v>81</v>
      </c>
      <c r="HU4" s="72" t="s">
        <v>82</v>
      </c>
      <c r="HV4" s="72" t="s">
        <v>83</v>
      </c>
      <c r="HW4" s="72" t="s">
        <v>84</v>
      </c>
      <c r="HX4" s="72" t="s">
        <v>85</v>
      </c>
      <c r="HY4" s="72" t="s">
        <v>86</v>
      </c>
      <c r="HZ4" s="72" t="s">
        <v>87</v>
      </c>
    </row>
    <row r="5" ht="129" spans="1:234">
      <c r="A5" s="82"/>
      <c r="B5" s="82"/>
      <c r="C5" s="72" t="s">
        <v>91</v>
      </c>
      <c r="D5" s="72" t="s">
        <v>92</v>
      </c>
      <c r="E5" s="72" t="s">
        <v>93</v>
      </c>
      <c r="F5" s="72" t="s">
        <v>94</v>
      </c>
      <c r="G5" s="72" t="s">
        <v>95</v>
      </c>
      <c r="H5" s="72" t="s">
        <v>96</v>
      </c>
      <c r="I5" s="72" t="s">
        <v>97</v>
      </c>
      <c r="J5" s="72" t="s">
        <v>98</v>
      </c>
      <c r="K5" s="72" t="s">
        <v>99</v>
      </c>
      <c r="L5" s="72" t="s">
        <v>100</v>
      </c>
      <c r="M5" s="72" t="s">
        <v>101</v>
      </c>
      <c r="N5" s="72" t="s">
        <v>102</v>
      </c>
      <c r="O5" s="72" t="s">
        <v>103</v>
      </c>
      <c r="P5" s="72" t="s">
        <v>104</v>
      </c>
      <c r="Q5" s="72" t="s">
        <v>105</v>
      </c>
      <c r="R5" s="72" t="s">
        <v>106</v>
      </c>
      <c r="S5" s="72" t="s">
        <v>107</v>
      </c>
      <c r="T5" s="72" t="s">
        <v>108</v>
      </c>
      <c r="U5" s="72" t="s">
        <v>109</v>
      </c>
      <c r="V5" s="72" t="s">
        <v>110</v>
      </c>
      <c r="W5" s="72" t="s">
        <v>111</v>
      </c>
      <c r="X5" s="72" t="s">
        <v>112</v>
      </c>
      <c r="Y5" s="72" t="s">
        <v>113</v>
      </c>
      <c r="Z5" s="72" t="s">
        <v>114</v>
      </c>
      <c r="AA5" s="72" t="s">
        <v>115</v>
      </c>
      <c r="AB5" s="72" t="s">
        <v>116</v>
      </c>
      <c r="AC5" s="72" t="s">
        <v>117</v>
      </c>
      <c r="AD5" s="72" t="s">
        <v>118</v>
      </c>
      <c r="AE5" s="72" t="s">
        <v>119</v>
      </c>
      <c r="AF5" s="72" t="s">
        <v>120</v>
      </c>
      <c r="AG5" s="72" t="s">
        <v>121</v>
      </c>
      <c r="AH5" s="72" t="s">
        <v>122</v>
      </c>
      <c r="AI5" s="72" t="s">
        <v>123</v>
      </c>
      <c r="AJ5" s="72" t="s">
        <v>423</v>
      </c>
      <c r="AK5" s="72" t="s">
        <v>424</v>
      </c>
      <c r="AL5" s="72" t="s">
        <v>125</v>
      </c>
      <c r="AM5" s="72" t="s">
        <v>126</v>
      </c>
      <c r="AN5" s="72" t="s">
        <v>127</v>
      </c>
      <c r="AO5" s="72" t="s">
        <v>128</v>
      </c>
      <c r="AP5" s="72" t="s">
        <v>129</v>
      </c>
      <c r="AQ5" s="72" t="s">
        <v>130</v>
      </c>
      <c r="AR5" s="72" t="s">
        <v>131</v>
      </c>
      <c r="AS5" s="72" t="s">
        <v>132</v>
      </c>
      <c r="AT5" s="72" t="s">
        <v>133</v>
      </c>
      <c r="AU5" s="72" t="s">
        <v>134</v>
      </c>
      <c r="AV5" s="72" t="s">
        <v>135</v>
      </c>
      <c r="AW5" s="72" t="s">
        <v>136</v>
      </c>
      <c r="AX5" s="72" t="s">
        <v>137</v>
      </c>
      <c r="AY5" s="72" t="s">
        <v>138</v>
      </c>
      <c r="AZ5" s="72" t="s">
        <v>139</v>
      </c>
      <c r="BA5" s="72" t="s">
        <v>140</v>
      </c>
      <c r="BB5" s="72" t="s">
        <v>141</v>
      </c>
      <c r="BC5" s="72" t="s">
        <v>142</v>
      </c>
      <c r="BD5" s="100"/>
      <c r="BE5" s="107" t="s">
        <v>383</v>
      </c>
      <c r="BF5" s="72" t="s">
        <v>384</v>
      </c>
      <c r="BG5" s="72" t="s">
        <v>385</v>
      </c>
      <c r="BH5" s="72"/>
      <c r="BI5" s="72"/>
      <c r="BJ5" s="72"/>
      <c r="BK5" s="72"/>
      <c r="BL5" s="72"/>
      <c r="BM5" s="114"/>
      <c r="BN5" s="116"/>
      <c r="BP5" s="82"/>
      <c r="BQ5" s="82"/>
      <c r="BR5" s="72" t="s">
        <v>91</v>
      </c>
      <c r="BS5" s="72" t="s">
        <v>92</v>
      </c>
      <c r="BT5" s="72" t="s">
        <v>93</v>
      </c>
      <c r="BU5" s="72" t="s">
        <v>94</v>
      </c>
      <c r="BV5" s="72" t="s">
        <v>95</v>
      </c>
      <c r="BW5" s="72" t="s">
        <v>96</v>
      </c>
      <c r="BX5" s="72" t="s">
        <v>97</v>
      </c>
      <c r="BY5" s="72" t="s">
        <v>98</v>
      </c>
      <c r="BZ5" s="72" t="s">
        <v>99</v>
      </c>
      <c r="CA5" s="72" t="s">
        <v>100</v>
      </c>
      <c r="CB5" s="72" t="s">
        <v>101</v>
      </c>
      <c r="CC5" s="72" t="s">
        <v>102</v>
      </c>
      <c r="CD5" s="72" t="s">
        <v>103</v>
      </c>
      <c r="CE5" s="72" t="s">
        <v>104</v>
      </c>
      <c r="CF5" s="72" t="s">
        <v>105</v>
      </c>
      <c r="CG5" s="72" t="s">
        <v>106</v>
      </c>
      <c r="CH5" s="72" t="s">
        <v>107</v>
      </c>
      <c r="CI5" s="72" t="s">
        <v>108</v>
      </c>
      <c r="CJ5" s="72" t="s">
        <v>109</v>
      </c>
      <c r="CK5" s="72" t="s">
        <v>110</v>
      </c>
      <c r="CL5" s="72" t="s">
        <v>111</v>
      </c>
      <c r="CM5" s="72" t="s">
        <v>112</v>
      </c>
      <c r="CN5" s="72" t="s">
        <v>113</v>
      </c>
      <c r="CO5" s="72" t="s">
        <v>114</v>
      </c>
      <c r="CP5" s="72" t="s">
        <v>115</v>
      </c>
      <c r="CQ5" s="72" t="s">
        <v>116</v>
      </c>
      <c r="CR5" s="72" t="s">
        <v>117</v>
      </c>
      <c r="CS5" s="72" t="s">
        <v>118</v>
      </c>
      <c r="CT5" s="72" t="s">
        <v>119</v>
      </c>
      <c r="CU5" s="72" t="s">
        <v>120</v>
      </c>
      <c r="CV5" s="72" t="s">
        <v>121</v>
      </c>
      <c r="CW5" s="72" t="s">
        <v>122</v>
      </c>
      <c r="CX5" s="72" t="s">
        <v>123</v>
      </c>
      <c r="CY5" s="72" t="s">
        <v>423</v>
      </c>
      <c r="CZ5" s="72" t="s">
        <v>424</v>
      </c>
      <c r="DA5" s="72" t="s">
        <v>125</v>
      </c>
      <c r="DB5" s="72" t="s">
        <v>126</v>
      </c>
      <c r="DC5" s="72" t="s">
        <v>127</v>
      </c>
      <c r="DD5" s="72" t="s">
        <v>128</v>
      </c>
      <c r="DE5" s="72" t="s">
        <v>129</v>
      </c>
      <c r="DF5" s="72" t="s">
        <v>130</v>
      </c>
      <c r="DG5" s="72" t="s">
        <v>131</v>
      </c>
      <c r="DH5" s="72" t="s">
        <v>132</v>
      </c>
      <c r="DI5" s="72" t="s">
        <v>133</v>
      </c>
      <c r="DJ5" s="72" t="s">
        <v>134</v>
      </c>
      <c r="DK5" s="72" t="s">
        <v>135</v>
      </c>
      <c r="DL5" s="72" t="s">
        <v>136</v>
      </c>
      <c r="DM5" s="72" t="s">
        <v>137</v>
      </c>
      <c r="DN5" s="72" t="s">
        <v>138</v>
      </c>
      <c r="DO5" s="72" t="s">
        <v>139</v>
      </c>
      <c r="DP5" s="72" t="s">
        <v>140</v>
      </c>
      <c r="DQ5" s="72" t="s">
        <v>141</v>
      </c>
      <c r="DR5" s="72" t="s">
        <v>142</v>
      </c>
      <c r="DT5" s="82"/>
      <c r="DU5" s="82"/>
      <c r="DV5" s="72" t="s">
        <v>91</v>
      </c>
      <c r="DW5" s="72" t="s">
        <v>92</v>
      </c>
      <c r="DX5" s="72" t="s">
        <v>93</v>
      </c>
      <c r="DY5" s="72" t="s">
        <v>94</v>
      </c>
      <c r="DZ5" s="72" t="s">
        <v>95</v>
      </c>
      <c r="EA5" s="72" t="s">
        <v>96</v>
      </c>
      <c r="EB5" s="72" t="s">
        <v>97</v>
      </c>
      <c r="EC5" s="72" t="s">
        <v>98</v>
      </c>
      <c r="ED5" s="72" t="s">
        <v>99</v>
      </c>
      <c r="EE5" s="72" t="s">
        <v>100</v>
      </c>
      <c r="EF5" s="72" t="s">
        <v>101</v>
      </c>
      <c r="EG5" s="72" t="s">
        <v>102</v>
      </c>
      <c r="EH5" s="72" t="s">
        <v>103</v>
      </c>
      <c r="EI5" s="72" t="s">
        <v>104</v>
      </c>
      <c r="EJ5" s="72" t="s">
        <v>105</v>
      </c>
      <c r="EK5" s="72" t="s">
        <v>106</v>
      </c>
      <c r="EL5" s="72" t="s">
        <v>107</v>
      </c>
      <c r="EM5" s="72" t="s">
        <v>108</v>
      </c>
      <c r="EN5" s="72" t="s">
        <v>109</v>
      </c>
      <c r="EO5" s="72" t="s">
        <v>110</v>
      </c>
      <c r="EP5" s="72" t="s">
        <v>111</v>
      </c>
      <c r="EQ5" s="72" t="s">
        <v>112</v>
      </c>
      <c r="ER5" s="72" t="s">
        <v>113</v>
      </c>
      <c r="ES5" s="72" t="s">
        <v>114</v>
      </c>
      <c r="ET5" s="72" t="s">
        <v>115</v>
      </c>
      <c r="EU5" s="72" t="s">
        <v>116</v>
      </c>
      <c r="EV5" s="72" t="s">
        <v>117</v>
      </c>
      <c r="EW5" s="72" t="s">
        <v>118</v>
      </c>
      <c r="EX5" s="72" t="s">
        <v>119</v>
      </c>
      <c r="EY5" s="72" t="s">
        <v>120</v>
      </c>
      <c r="EZ5" s="72" t="s">
        <v>121</v>
      </c>
      <c r="FA5" s="72" t="s">
        <v>122</v>
      </c>
      <c r="FB5" s="72" t="s">
        <v>123</v>
      </c>
      <c r="FC5" s="72" t="s">
        <v>423</v>
      </c>
      <c r="FD5" s="72" t="s">
        <v>424</v>
      </c>
      <c r="FE5" s="72" t="s">
        <v>125</v>
      </c>
      <c r="FF5" s="72" t="s">
        <v>126</v>
      </c>
      <c r="FG5" s="72" t="s">
        <v>127</v>
      </c>
      <c r="FH5" s="72" t="s">
        <v>128</v>
      </c>
      <c r="FI5" s="72" t="s">
        <v>129</v>
      </c>
      <c r="FJ5" s="72" t="s">
        <v>130</v>
      </c>
      <c r="FK5" s="72" t="s">
        <v>131</v>
      </c>
      <c r="FL5" s="72" t="s">
        <v>132</v>
      </c>
      <c r="FM5" s="72" t="s">
        <v>133</v>
      </c>
      <c r="FN5" s="72" t="s">
        <v>134</v>
      </c>
      <c r="FO5" s="72" t="s">
        <v>135</v>
      </c>
      <c r="FP5" s="72" t="s">
        <v>136</v>
      </c>
      <c r="FQ5" s="72" t="s">
        <v>137</v>
      </c>
      <c r="FR5" s="72" t="s">
        <v>138</v>
      </c>
      <c r="FS5" s="72" t="s">
        <v>139</v>
      </c>
      <c r="FT5" s="72" t="s">
        <v>140</v>
      </c>
      <c r="FU5" s="72" t="s">
        <v>141</v>
      </c>
      <c r="FV5" s="72" t="s">
        <v>142</v>
      </c>
      <c r="FX5" s="82"/>
      <c r="FY5" s="82"/>
      <c r="FZ5" s="72" t="s">
        <v>91</v>
      </c>
      <c r="GA5" s="72" t="s">
        <v>92</v>
      </c>
      <c r="GB5" s="72" t="s">
        <v>93</v>
      </c>
      <c r="GC5" s="72" t="s">
        <v>94</v>
      </c>
      <c r="GD5" s="72" t="s">
        <v>95</v>
      </c>
      <c r="GE5" s="72" t="s">
        <v>96</v>
      </c>
      <c r="GF5" s="72" t="s">
        <v>97</v>
      </c>
      <c r="GG5" s="72" t="s">
        <v>98</v>
      </c>
      <c r="GH5" s="72" t="s">
        <v>99</v>
      </c>
      <c r="GI5" s="72" t="s">
        <v>100</v>
      </c>
      <c r="GJ5" s="72" t="s">
        <v>101</v>
      </c>
      <c r="GK5" s="72" t="s">
        <v>102</v>
      </c>
      <c r="GL5" s="72" t="s">
        <v>103</v>
      </c>
      <c r="GM5" s="72" t="s">
        <v>104</v>
      </c>
      <c r="GN5" s="72" t="s">
        <v>105</v>
      </c>
      <c r="GO5" s="72" t="s">
        <v>106</v>
      </c>
      <c r="GP5" s="72" t="s">
        <v>107</v>
      </c>
      <c r="GQ5" s="72" t="s">
        <v>108</v>
      </c>
      <c r="GR5" s="72" t="s">
        <v>109</v>
      </c>
      <c r="GS5" s="72" t="s">
        <v>110</v>
      </c>
      <c r="GT5" s="72" t="s">
        <v>111</v>
      </c>
      <c r="GU5" s="72" t="s">
        <v>112</v>
      </c>
      <c r="GV5" s="72" t="s">
        <v>113</v>
      </c>
      <c r="GW5" s="72" t="s">
        <v>114</v>
      </c>
      <c r="GX5" s="72" t="s">
        <v>115</v>
      </c>
      <c r="GY5" s="72" t="s">
        <v>116</v>
      </c>
      <c r="GZ5" s="72" t="s">
        <v>117</v>
      </c>
      <c r="HA5" s="72" t="s">
        <v>118</v>
      </c>
      <c r="HB5" s="72" t="s">
        <v>119</v>
      </c>
      <c r="HC5" s="72" t="s">
        <v>120</v>
      </c>
      <c r="HD5" s="72" t="s">
        <v>121</v>
      </c>
      <c r="HE5" s="72" t="s">
        <v>122</v>
      </c>
      <c r="HF5" s="72" t="s">
        <v>123</v>
      </c>
      <c r="HG5" s="72" t="s">
        <v>423</v>
      </c>
      <c r="HH5" s="72" t="s">
        <v>424</v>
      </c>
      <c r="HI5" s="72" t="s">
        <v>125</v>
      </c>
      <c r="HJ5" s="72" t="s">
        <v>126</v>
      </c>
      <c r="HK5" s="72" t="s">
        <v>127</v>
      </c>
      <c r="HL5" s="72" t="s">
        <v>128</v>
      </c>
      <c r="HM5" s="72" t="s">
        <v>129</v>
      </c>
      <c r="HN5" s="72" t="s">
        <v>130</v>
      </c>
      <c r="HO5" s="72" t="s">
        <v>131</v>
      </c>
      <c r="HP5" s="72" t="s">
        <v>132</v>
      </c>
      <c r="HQ5" s="72" t="s">
        <v>133</v>
      </c>
      <c r="HR5" s="72" t="s">
        <v>134</v>
      </c>
      <c r="HS5" s="72" t="s">
        <v>135</v>
      </c>
      <c r="HT5" s="72" t="s">
        <v>136</v>
      </c>
      <c r="HU5" s="72" t="s">
        <v>137</v>
      </c>
      <c r="HV5" s="72" t="s">
        <v>138</v>
      </c>
      <c r="HW5" s="72" t="s">
        <v>139</v>
      </c>
      <c r="HX5" s="72" t="s">
        <v>140</v>
      </c>
      <c r="HY5" s="72" t="s">
        <v>141</v>
      </c>
      <c r="HZ5" s="72" t="s">
        <v>142</v>
      </c>
    </row>
    <row r="6" spans="1:234">
      <c r="A6" s="83" t="s">
        <v>36</v>
      </c>
      <c r="B6" s="84" t="s">
        <v>91</v>
      </c>
      <c r="C6" s="85">
        <f>'3'!BQ6</f>
        <v>428.291275587991</v>
      </c>
      <c r="D6" s="85">
        <f>'3'!BR6</f>
        <v>583.839925591927</v>
      </c>
      <c r="E6" s="85">
        <f>'3'!BS6</f>
        <v>15.5528825489406</v>
      </c>
      <c r="F6" s="85">
        <f>'3'!BT6</f>
        <v>4.55181106648865e-5</v>
      </c>
      <c r="G6" s="85">
        <f>'3'!BU6</f>
        <v>0.0764675875918044</v>
      </c>
      <c r="H6" s="85">
        <f>'3'!BV6</f>
        <v>1505.29219354</v>
      </c>
      <c r="I6" s="85">
        <f>'3'!BW6</f>
        <v>12046.4539044305</v>
      </c>
      <c r="J6" s="85">
        <f>'3'!BX6</f>
        <v>125.155951397036</v>
      </c>
      <c r="K6" s="85">
        <f>'3'!BY6</f>
        <v>2482.51957860706</v>
      </c>
      <c r="L6" s="85">
        <f>'3'!BZ6</f>
        <v>75.2362437558158</v>
      </c>
      <c r="M6" s="85">
        <f>'3'!CA6</f>
        <v>0.0122358186543231</v>
      </c>
      <c r="N6" s="85">
        <f>'3'!CB6</f>
        <v>2.94642624912139</v>
      </c>
      <c r="O6" s="85">
        <f>'3'!CC6</f>
        <v>7.58177676267393</v>
      </c>
      <c r="P6" s="85">
        <f>'3'!CD6</f>
        <v>8.30533732629206</v>
      </c>
      <c r="Q6" s="85">
        <f>'3'!CE6</f>
        <v>0.018282600704909</v>
      </c>
      <c r="R6" s="85">
        <f>'3'!CF6</f>
        <v>0.0619388721910519</v>
      </c>
      <c r="S6" s="85">
        <f>'3'!CG6</f>
        <v>99.8325026629815</v>
      </c>
      <c r="T6" s="85">
        <f>'3'!CH6</f>
        <v>4.92111025703433</v>
      </c>
      <c r="U6" s="85">
        <f>'3'!CI6</f>
        <v>0.319775180330799</v>
      </c>
      <c r="V6" s="85">
        <f>'3'!CJ6</f>
        <v>0.00751287182387545</v>
      </c>
      <c r="W6" s="85">
        <f>'3'!CK6</f>
        <v>4.17512616392595</v>
      </c>
      <c r="X6" s="85">
        <f>'3'!CL6</f>
        <v>2.09808532300459</v>
      </c>
      <c r="Y6" s="85">
        <f>'3'!CM6</f>
        <v>1.85668457251191</v>
      </c>
      <c r="Z6" s="85">
        <f>'3'!CN6</f>
        <v>0.20296402883696</v>
      </c>
      <c r="AA6" s="85">
        <f>'3'!CO6</f>
        <v>0.013601297421504</v>
      </c>
      <c r="AB6" s="85">
        <f>'3'!CP6</f>
        <v>0.01824330646822</v>
      </c>
      <c r="AC6" s="85">
        <f>'3'!CQ6</f>
        <v>0.274207347699223</v>
      </c>
      <c r="AD6" s="85">
        <f>'3'!CR6</f>
        <v>0.225655361198569</v>
      </c>
      <c r="AE6" s="85">
        <f>'3'!CS6</f>
        <v>0.0579220468055639</v>
      </c>
      <c r="AF6" s="85">
        <f>'3'!CT6</f>
        <v>0.0238814417573758</v>
      </c>
      <c r="AG6" s="85">
        <f>'3'!CU6</f>
        <v>0.175362136986673</v>
      </c>
      <c r="AH6" s="85">
        <f>'3'!CV6</f>
        <v>0.00293539584073237</v>
      </c>
      <c r="AI6" s="85">
        <f>'3'!CW6</f>
        <v>0.013397520504403</v>
      </c>
      <c r="AJ6" s="88">
        <f>'3'!CX6*RAIS!$N$5</f>
        <v>0.69563416866477</v>
      </c>
      <c r="AK6" s="88">
        <f>'3'!CX6*RAIS!$F$6</f>
        <v>0.41212747739374</v>
      </c>
      <c r="AL6" s="85">
        <f>'3'!CY6</f>
        <v>117.262463180178</v>
      </c>
      <c r="AM6" s="85">
        <f>'3'!CZ6</f>
        <v>1120.44811197861</v>
      </c>
      <c r="AN6" s="85">
        <f>'3'!DA6</f>
        <v>0.056207611358216</v>
      </c>
      <c r="AO6" s="85">
        <f>'3'!DB6</f>
        <v>0.00217264415323813</v>
      </c>
      <c r="AP6" s="85">
        <f>'3'!DC6</f>
        <v>0.0134786043967346</v>
      </c>
      <c r="AQ6" s="85">
        <f>'3'!DD6</f>
        <v>1.83900661531333</v>
      </c>
      <c r="AR6" s="85">
        <f>'3'!DE6</f>
        <v>7.19988581447505</v>
      </c>
      <c r="AS6" s="85">
        <f>'3'!DF6</f>
        <v>181.61931700439</v>
      </c>
      <c r="AT6" s="85">
        <f>'3'!DG6</f>
        <v>2.35363536139295</v>
      </c>
      <c r="AU6" s="85">
        <f>'3'!DH6</f>
        <v>0.613190438350258</v>
      </c>
      <c r="AV6" s="85">
        <f>'3'!DI6</f>
        <v>1.42004937636677</v>
      </c>
      <c r="AW6" s="85">
        <f>'3'!DJ6</f>
        <v>1.17612053207478</v>
      </c>
      <c r="AX6" s="85">
        <f>'3'!DK6</f>
        <v>1.44964073198583</v>
      </c>
      <c r="AY6" s="85">
        <f>'3'!DL6</f>
        <v>2.68280215314195</v>
      </c>
      <c r="AZ6" s="85">
        <f>'3'!DM6</f>
        <v>73.3627611990572</v>
      </c>
      <c r="BA6" s="85">
        <f>'3'!DN6</f>
        <v>18.8305359973929</v>
      </c>
      <c r="BB6" s="85">
        <f>'3'!DO6</f>
        <v>8.71572924167026</v>
      </c>
      <c r="BC6" s="85">
        <f>'3'!DP6</f>
        <v>0</v>
      </c>
      <c r="BD6" s="101">
        <f t="shared" ref="BD6:BD69" si="0">SUM(C6:BC6)</f>
        <v>18935.7163032401</v>
      </c>
      <c r="BE6" s="108">
        <f>'3'!DR6</f>
        <v>15915.4309088902</v>
      </c>
      <c r="BF6" s="108">
        <f>'3'!DS6</f>
        <v>7241.89659561143</v>
      </c>
      <c r="BG6" s="85">
        <f t="shared" ref="BG6:BG58" si="1">SUM(BE6:BF6)</f>
        <v>23157.3275045016</v>
      </c>
      <c r="BH6" s="85">
        <f>'3'!DU6</f>
        <v>0.754909602115279</v>
      </c>
      <c r="BI6" s="85">
        <f>'3'!DV6</f>
        <v>0</v>
      </c>
      <c r="BJ6" s="85">
        <f>'3'!DW6</f>
        <v>2212.03605826357</v>
      </c>
      <c r="BK6" s="85">
        <f>'3'!DX6</f>
        <v>552.112205536933</v>
      </c>
      <c r="BL6" s="85">
        <f>'3'!DY6</f>
        <v>-0.531032501798931</v>
      </c>
      <c r="BM6" s="117">
        <f t="shared" ref="BM6:BM58" si="2">SUM(BG6,BH6:BL6)</f>
        <v>25921.6996454024</v>
      </c>
      <c r="BN6" s="118">
        <f t="shared" ref="BN6:BN58" si="3">SUM(BM6,BD6)</f>
        <v>44857.4159486425</v>
      </c>
      <c r="BP6" s="83" t="s">
        <v>36</v>
      </c>
      <c r="BQ6" s="84" t="s">
        <v>91</v>
      </c>
      <c r="BR6" s="119">
        <f t="shared" ref="BR6:DR6" si="4">C6/C$66</f>
        <v>0.00954783655122587</v>
      </c>
      <c r="BS6" s="119">
        <f t="shared" si="4"/>
        <v>0.0353679341553197</v>
      </c>
      <c r="BT6" s="119">
        <f t="shared" si="4"/>
        <v>0.00521045610752943</v>
      </c>
      <c r="BU6" s="119">
        <f t="shared" si="4"/>
        <v>2.28463550893492e-6</v>
      </c>
      <c r="BV6" s="119">
        <f t="shared" si="4"/>
        <v>6.48346086767991e-5</v>
      </c>
      <c r="BW6" s="119">
        <f t="shared" si="4"/>
        <v>0.0506836739169454</v>
      </c>
      <c r="BX6" s="119">
        <f t="shared" si="4"/>
        <v>0.312231719281609</v>
      </c>
      <c r="BY6" s="119">
        <f t="shared" si="4"/>
        <v>0.0223620312174766</v>
      </c>
      <c r="BZ6" s="119">
        <f t="shared" si="4"/>
        <v>0.232275300187933</v>
      </c>
      <c r="CA6" s="119">
        <f t="shared" si="4"/>
        <v>0.0338279874803461</v>
      </c>
      <c r="CB6" s="119">
        <f t="shared" si="4"/>
        <v>3.47052236629539e-6</v>
      </c>
      <c r="CC6" s="119">
        <f t="shared" si="4"/>
        <v>0.00020423045743778</v>
      </c>
      <c r="CD6" s="119">
        <f t="shared" si="4"/>
        <v>0.00286643386385194</v>
      </c>
      <c r="CE6" s="119">
        <f t="shared" si="4"/>
        <v>0.00117734688435127</v>
      </c>
      <c r="CF6" s="119">
        <f t="shared" si="4"/>
        <v>2.14319057662733e-5</v>
      </c>
      <c r="CG6" s="119">
        <f t="shared" si="4"/>
        <v>1.48508360904123e-6</v>
      </c>
      <c r="CH6" s="119">
        <f t="shared" si="4"/>
        <v>0.184922207337354</v>
      </c>
      <c r="CI6" s="119">
        <f t="shared" si="4"/>
        <v>0.000168917487331345</v>
      </c>
      <c r="CJ6" s="119">
        <f t="shared" si="4"/>
        <v>7.70212295100677e-5</v>
      </c>
      <c r="CK6" s="119">
        <f t="shared" si="4"/>
        <v>1.18035932938809e-5</v>
      </c>
      <c r="CL6" s="119">
        <f t="shared" si="4"/>
        <v>0.00042357137675678</v>
      </c>
      <c r="CM6" s="119">
        <f t="shared" si="4"/>
        <v>0.000433806674760071</v>
      </c>
      <c r="CN6" s="119">
        <f t="shared" si="4"/>
        <v>0.000340595403960245</v>
      </c>
      <c r="CO6" s="119">
        <f t="shared" si="4"/>
        <v>1.41658255936559e-5</v>
      </c>
      <c r="CP6" s="119">
        <f t="shared" si="4"/>
        <v>4.77430693106498e-6</v>
      </c>
      <c r="CQ6" s="119">
        <f t="shared" si="4"/>
        <v>6.15820281056791e-6</v>
      </c>
      <c r="CR6" s="119">
        <f t="shared" si="4"/>
        <v>1.09922277229333e-5</v>
      </c>
      <c r="CS6" s="119">
        <f t="shared" si="4"/>
        <v>1.33635218543041e-5</v>
      </c>
      <c r="CT6" s="119">
        <f t="shared" si="4"/>
        <v>7.20159844440566e-6</v>
      </c>
      <c r="CU6" s="119">
        <f t="shared" si="4"/>
        <v>4.94830274521984e-5</v>
      </c>
      <c r="CV6" s="119">
        <f t="shared" si="4"/>
        <v>1.32169657181331e-5</v>
      </c>
      <c r="CW6" s="119">
        <f t="shared" si="4"/>
        <v>8.58822161820514e-7</v>
      </c>
      <c r="CX6" s="119">
        <f t="shared" si="4"/>
        <v>6.72420299385547e-7</v>
      </c>
      <c r="CY6" s="119">
        <f t="shared" si="4"/>
        <v>0.000241018254404448</v>
      </c>
      <c r="CZ6" s="119">
        <f t="shared" si="4"/>
        <v>0.000239540804299413</v>
      </c>
      <c r="DA6" s="119">
        <f t="shared" si="4"/>
        <v>0.00287860075970689</v>
      </c>
      <c r="DB6" s="119">
        <f t="shared" si="4"/>
        <v>0.0120221404448602</v>
      </c>
      <c r="DC6" s="119">
        <f t="shared" si="4"/>
        <v>1.57891636444751e-6</v>
      </c>
      <c r="DD6" s="119">
        <f t="shared" si="4"/>
        <v>2.11504194335212e-6</v>
      </c>
      <c r="DE6" s="119">
        <f t="shared" si="4"/>
        <v>7.02766439886363e-6</v>
      </c>
      <c r="DF6" s="119">
        <f t="shared" si="4"/>
        <v>0.000258664999523255</v>
      </c>
      <c r="DG6" s="119">
        <f t="shared" si="4"/>
        <v>0.00411020716530706</v>
      </c>
      <c r="DH6" s="119">
        <f t="shared" si="4"/>
        <v>0.010300342279808</v>
      </c>
      <c r="DI6" s="119">
        <f t="shared" si="4"/>
        <v>0.000251620151397119</v>
      </c>
      <c r="DJ6" s="119">
        <f t="shared" si="4"/>
        <v>4.60464896561413e-5</v>
      </c>
      <c r="DK6" s="119">
        <f t="shared" si="4"/>
        <v>3.7769114661037e-5</v>
      </c>
      <c r="DL6" s="119">
        <f t="shared" si="4"/>
        <v>2.86060313747509e-5</v>
      </c>
      <c r="DM6" s="119">
        <f t="shared" si="4"/>
        <v>4.73537319620099e-5</v>
      </c>
      <c r="DN6" s="119">
        <f t="shared" si="4"/>
        <v>0.000163113602278447</v>
      </c>
      <c r="DO6" s="119">
        <f t="shared" si="4"/>
        <v>0.000883418613467552</v>
      </c>
      <c r="DP6" s="119">
        <f t="shared" si="4"/>
        <v>0.000420750340512395</v>
      </c>
      <c r="DQ6" s="119">
        <f t="shared" si="4"/>
        <v>0.000736668401334985</v>
      </c>
      <c r="DR6" s="119">
        <f t="shared" si="4"/>
        <v>0</v>
      </c>
      <c r="DT6" s="83" t="s">
        <v>36</v>
      </c>
      <c r="DU6" s="84" t="s">
        <v>91</v>
      </c>
      <c r="DV6" s="119">
        <f>'Matriz I'!D5-BR6</f>
        <v>0.990452163448774</v>
      </c>
      <c r="DW6" s="119">
        <f>'Matriz I'!E5-BS6</f>
        <v>-0.0353679341553197</v>
      </c>
      <c r="DX6" s="119">
        <f>'Matriz I'!F5-BT6</f>
        <v>-0.00521045610752943</v>
      </c>
      <c r="DY6" s="119">
        <f>'Matriz I'!G5-BU6</f>
        <v>-2.28463550893492e-6</v>
      </c>
      <c r="DZ6" s="119">
        <f>'Matriz I'!H5-BV6</f>
        <v>-6.48346086767991e-5</v>
      </c>
      <c r="EA6" s="119">
        <f>'Matriz I'!I5-BW6</f>
        <v>-0.0506836739169454</v>
      </c>
      <c r="EB6" s="119">
        <f>'Matriz I'!J5-BX6</f>
        <v>-0.312231719281609</v>
      </c>
      <c r="EC6" s="119">
        <f>'Matriz I'!K5-BY6</f>
        <v>-0.0223620312174766</v>
      </c>
      <c r="ED6" s="119">
        <f>'Matriz I'!L5-BZ6</f>
        <v>-0.232275300187933</v>
      </c>
      <c r="EE6" s="119">
        <f>'Matriz I'!M5-CA6</f>
        <v>-0.0338279874803461</v>
      </c>
      <c r="EF6" s="119">
        <f>'Matriz I'!N5-CB6</f>
        <v>-3.47052236629539e-6</v>
      </c>
      <c r="EG6" s="119">
        <f>'Matriz I'!O5-CC6</f>
        <v>-0.00020423045743778</v>
      </c>
      <c r="EH6" s="119">
        <f>'Matriz I'!P5-CD6</f>
        <v>-0.00286643386385194</v>
      </c>
      <c r="EI6" s="119">
        <f>'Matriz I'!Q5-CE6</f>
        <v>-0.00117734688435127</v>
      </c>
      <c r="EJ6" s="119">
        <f>'Matriz I'!R5-CF6</f>
        <v>-2.14319057662733e-5</v>
      </c>
      <c r="EK6" s="119">
        <f>'Matriz I'!S5-CG6</f>
        <v>-1.48508360904123e-6</v>
      </c>
      <c r="EL6" s="119">
        <f>'Matriz I'!T5-CH6</f>
        <v>-0.184922207337354</v>
      </c>
      <c r="EM6" s="119">
        <f>'Matriz I'!U5-CI6</f>
        <v>-0.000168917487331345</v>
      </c>
      <c r="EN6" s="119">
        <f>'Matriz I'!V5-CJ6</f>
        <v>-7.70212295100677e-5</v>
      </c>
      <c r="EO6" s="119">
        <f>'Matriz I'!W5-CK6</f>
        <v>-1.18035932938809e-5</v>
      </c>
      <c r="EP6" s="119">
        <f>'Matriz I'!X5-CL6</f>
        <v>-0.00042357137675678</v>
      </c>
      <c r="EQ6" s="119">
        <f>'Matriz I'!Y5-CM6</f>
        <v>-0.000433806674760071</v>
      </c>
      <c r="ER6" s="119">
        <f>'Matriz I'!Z5-CN6</f>
        <v>-0.000340595403960245</v>
      </c>
      <c r="ES6" s="119">
        <f>'Matriz I'!AA5-CO6</f>
        <v>-1.41658255936559e-5</v>
      </c>
      <c r="ET6" s="119">
        <f>'Matriz I'!AB5-CP6</f>
        <v>-4.77430693106498e-6</v>
      </c>
      <c r="EU6" s="119">
        <f>'Matriz I'!AC5-CQ6</f>
        <v>-6.15820281056791e-6</v>
      </c>
      <c r="EV6" s="119">
        <f>'Matriz I'!AD5-CR6</f>
        <v>-1.09922277229333e-5</v>
      </c>
      <c r="EW6" s="119">
        <f>'Matriz I'!AE5-CS6</f>
        <v>-1.33635218543041e-5</v>
      </c>
      <c r="EX6" s="119">
        <f>'Matriz I'!AF5-CT6</f>
        <v>-7.20159844440566e-6</v>
      </c>
      <c r="EY6" s="119">
        <f>'Matriz I'!AG5-CU6</f>
        <v>-4.94830274521984e-5</v>
      </c>
      <c r="EZ6" s="119">
        <f>'Matriz I'!AH5-CV6</f>
        <v>-1.32169657181331e-5</v>
      </c>
      <c r="FA6" s="119">
        <f>'Matriz I'!AI5-CW6</f>
        <v>-8.58822161820514e-7</v>
      </c>
      <c r="FB6" s="119">
        <f>'Matriz I'!AJ5-CX6</f>
        <v>-6.72420299385547e-7</v>
      </c>
      <c r="FC6" s="119">
        <f>'Matriz I'!AK5-CY6</f>
        <v>-0.000241018254404448</v>
      </c>
      <c r="FD6" s="119">
        <f>'Matriz I'!AL5-CZ6</f>
        <v>-0.000239540804299413</v>
      </c>
      <c r="FE6" s="119">
        <f>'Matriz I'!AM5-DA6</f>
        <v>-0.00287860075970689</v>
      </c>
      <c r="FF6" s="119">
        <f>'Matriz I'!AN5-DB6</f>
        <v>-0.0120221404448602</v>
      </c>
      <c r="FG6" s="119">
        <f>'Matriz I'!AO5-DC6</f>
        <v>-1.57891636444751e-6</v>
      </c>
      <c r="FH6" s="119">
        <f>'Matriz I'!AP5-DD6</f>
        <v>-2.11504194335212e-6</v>
      </c>
      <c r="FI6" s="119">
        <f>'Matriz I'!AQ5-DE6</f>
        <v>-7.02766439886363e-6</v>
      </c>
      <c r="FJ6" s="119">
        <f>'Matriz I'!AR5-DF6</f>
        <v>-0.000258664999523255</v>
      </c>
      <c r="FK6" s="119">
        <f>'Matriz I'!AS5-DG6</f>
        <v>-0.00411020716530706</v>
      </c>
      <c r="FL6" s="119">
        <f>'Matriz I'!AT5-DH6</f>
        <v>-0.010300342279808</v>
      </c>
      <c r="FM6" s="119">
        <f>'Matriz I'!AU5-DI6</f>
        <v>-0.000251620151397119</v>
      </c>
      <c r="FN6" s="119">
        <f>'Matriz I'!AV5-DJ6</f>
        <v>-4.60464896561413e-5</v>
      </c>
      <c r="FO6" s="119">
        <f>'Matriz I'!AW5-DK6</f>
        <v>-3.7769114661037e-5</v>
      </c>
      <c r="FP6" s="119">
        <f>'Matriz I'!AX5-DL6</f>
        <v>-2.86060313747509e-5</v>
      </c>
      <c r="FQ6" s="119">
        <f>'Matriz I'!AY5-DM6</f>
        <v>-4.73537319620099e-5</v>
      </c>
      <c r="FR6" s="119">
        <f>'Matriz I'!AZ5-DN6</f>
        <v>-0.000163113602278447</v>
      </c>
      <c r="FS6" s="119">
        <f>'Matriz I'!BA5-DO6</f>
        <v>-0.000883418613467552</v>
      </c>
      <c r="FT6" s="119">
        <f>'Matriz I'!BB5-DP6</f>
        <v>-0.000420750340512395</v>
      </c>
      <c r="FU6" s="119">
        <f>'Matriz I'!BC5-DQ6</f>
        <v>-0.000736668401334985</v>
      </c>
      <c r="FV6" s="119">
        <f>'Matriz I'!BD5-DR6</f>
        <v>0</v>
      </c>
      <c r="FX6" s="83" t="s">
        <v>36</v>
      </c>
      <c r="FY6" s="84" t="s">
        <v>91</v>
      </c>
      <c r="FZ6" s="119">
        <v>1.011915867</v>
      </c>
      <c r="GA6" s="119">
        <v>0.06742067616</v>
      </c>
      <c r="GB6" s="119">
        <v>0.009132177566</v>
      </c>
      <c r="GC6" s="119">
        <v>0.0004673352064</v>
      </c>
      <c r="GD6" s="119">
        <v>0.001588431758</v>
      </c>
      <c r="GE6" s="119">
        <v>0.1065154791</v>
      </c>
      <c r="GF6" s="119">
        <v>0.35091293</v>
      </c>
      <c r="GG6" s="119">
        <v>0.04033219126</v>
      </c>
      <c r="GH6" s="119">
        <v>0.2558617288</v>
      </c>
      <c r="GI6" s="119">
        <v>0.03946479807</v>
      </c>
      <c r="GJ6" s="119">
        <v>0.004496978886</v>
      </c>
      <c r="GK6" s="119">
        <v>0.007531618245</v>
      </c>
      <c r="GL6" s="119">
        <v>0.005208340484</v>
      </c>
      <c r="GM6" s="119">
        <v>0.004713317389</v>
      </c>
      <c r="GN6" s="119">
        <v>0.001557883642</v>
      </c>
      <c r="GO6" s="119">
        <v>0.001790299914</v>
      </c>
      <c r="GP6" s="119">
        <v>0.347537656</v>
      </c>
      <c r="GQ6" s="119">
        <v>0.001450225668</v>
      </c>
      <c r="GR6" s="119">
        <v>0.007641928123</v>
      </c>
      <c r="GS6" s="119">
        <v>0.002222304634</v>
      </c>
      <c r="GT6" s="119">
        <v>0.002110805443</v>
      </c>
      <c r="GU6" s="119">
        <v>0.001959277664</v>
      </c>
      <c r="GV6" s="119">
        <v>0.002471024717</v>
      </c>
      <c r="GW6" s="119">
        <v>0.00117853959</v>
      </c>
      <c r="GX6" s="119">
        <v>0.001705053138</v>
      </c>
      <c r="GY6" s="119">
        <v>0.001501648622</v>
      </c>
      <c r="GZ6" s="119">
        <v>0.001503060913</v>
      </c>
      <c r="HA6" s="119">
        <v>0.002159385868</v>
      </c>
      <c r="HB6" s="119">
        <v>0.001991741553</v>
      </c>
      <c r="HC6" s="119">
        <v>0.001993621965</v>
      </c>
      <c r="HD6" s="119">
        <v>0.002120087017</v>
      </c>
      <c r="HE6" s="119">
        <v>0.0008879614159</v>
      </c>
      <c r="HF6" s="119">
        <v>0.0002793909893</v>
      </c>
      <c r="HG6" s="119">
        <v>0.0009818093512</v>
      </c>
      <c r="HH6" s="119">
        <v>0.0009824974523</v>
      </c>
      <c r="HI6" s="119">
        <v>0.004826294611</v>
      </c>
      <c r="HJ6" s="119">
        <v>0.01378045043</v>
      </c>
      <c r="HK6" s="119">
        <v>0.001509700303</v>
      </c>
      <c r="HL6" s="119">
        <v>0.0007560582463</v>
      </c>
      <c r="HM6" s="119">
        <v>0.002342343707</v>
      </c>
      <c r="HN6" s="119">
        <v>0.0010866948</v>
      </c>
      <c r="HO6" s="119">
        <v>0.007705291288</v>
      </c>
      <c r="HP6" s="119">
        <v>0.03557820691</v>
      </c>
      <c r="HQ6" s="119">
        <v>0.001160963997</v>
      </c>
      <c r="HR6" s="119">
        <v>0.0005512561293</v>
      </c>
      <c r="HS6" s="119">
        <v>0.0004675451781</v>
      </c>
      <c r="HT6" s="119">
        <v>0.0001158226445</v>
      </c>
      <c r="HU6" s="119">
        <v>0.0006301080736</v>
      </c>
      <c r="HV6" s="119">
        <v>0.0007435079255</v>
      </c>
      <c r="HW6" s="119">
        <v>0.003130591904</v>
      </c>
      <c r="HX6" s="119">
        <v>0.002315876747</v>
      </c>
      <c r="HY6" s="119">
        <v>0.00429167454</v>
      </c>
      <c r="HZ6" s="119">
        <v>0</v>
      </c>
    </row>
    <row r="7" spans="1:234">
      <c r="A7" s="86" t="s">
        <v>37</v>
      </c>
      <c r="B7" s="87" t="s">
        <v>92</v>
      </c>
      <c r="C7" s="85">
        <f>'3'!BQ7</f>
        <v>91.3499329847204</v>
      </c>
      <c r="D7" s="85">
        <f>'3'!BR7</f>
        <v>413.678304093012</v>
      </c>
      <c r="E7" s="85">
        <f>'3'!BS7</f>
        <v>9.97757712543215</v>
      </c>
      <c r="F7" s="85">
        <f>'3'!BT7</f>
        <v>6.61083152689217e-5</v>
      </c>
      <c r="G7" s="85">
        <f>'3'!BU7</f>
        <v>0.212166345989141</v>
      </c>
      <c r="H7" s="85">
        <f>'3'!BV7</f>
        <v>8416.62950433145</v>
      </c>
      <c r="I7" s="85">
        <f>'3'!BW7</f>
        <v>773.62277289518</v>
      </c>
      <c r="J7" s="85">
        <f>'3'!BX7</f>
        <v>8.36868744863481</v>
      </c>
      <c r="K7" s="85">
        <f>'3'!BY7</f>
        <v>170.234773086241</v>
      </c>
      <c r="L7" s="85">
        <f>'3'!BZ7</f>
        <v>5.19159528113398</v>
      </c>
      <c r="M7" s="85">
        <f>'3'!CA7</f>
        <v>0.00747070169514663</v>
      </c>
      <c r="N7" s="85">
        <f>'3'!CB7</f>
        <v>4.96436904867661</v>
      </c>
      <c r="O7" s="85">
        <f>'3'!CC7</f>
        <v>4.04844495582059</v>
      </c>
      <c r="P7" s="85">
        <f>'3'!CD7</f>
        <v>4.04750181852845</v>
      </c>
      <c r="Q7" s="85">
        <f>'3'!CE7</f>
        <v>0.0249798854790603</v>
      </c>
      <c r="R7" s="85">
        <f>'3'!CF7</f>
        <v>0.0830231214405902</v>
      </c>
      <c r="S7" s="85">
        <f>'3'!CG7</f>
        <v>6.97700242334957</v>
      </c>
      <c r="T7" s="85">
        <f>'3'!CH7</f>
        <v>9.05451171512484</v>
      </c>
      <c r="U7" s="85">
        <f>'3'!CI7</f>
        <v>0.529599897087514</v>
      </c>
      <c r="V7" s="85">
        <f>'3'!CJ7</f>
        <v>0.0110124693719689</v>
      </c>
      <c r="W7" s="85">
        <f>'3'!CK7</f>
        <v>2.02652949528248</v>
      </c>
      <c r="X7" s="85">
        <f>'3'!CL7</f>
        <v>5.66500448584902</v>
      </c>
      <c r="Y7" s="85">
        <f>'3'!CM7</f>
        <v>2.09001384950236</v>
      </c>
      <c r="Z7" s="85">
        <f>'3'!CN7</f>
        <v>0.29195891116434</v>
      </c>
      <c r="AA7" s="85">
        <f>'3'!CO7</f>
        <v>0.0183205227520956</v>
      </c>
      <c r="AB7" s="85">
        <f>'3'!CP7</f>
        <v>0.0407219459174093</v>
      </c>
      <c r="AC7" s="85">
        <f>'3'!CQ7</f>
        <v>0.438722839099694</v>
      </c>
      <c r="AD7" s="85">
        <f>'3'!CR7</f>
        <v>0.300488854980984</v>
      </c>
      <c r="AE7" s="85">
        <f>'3'!CS7</f>
        <v>0.10577331229641</v>
      </c>
      <c r="AF7" s="85">
        <f>'3'!CT7</f>
        <v>0.0303775369698321</v>
      </c>
      <c r="AG7" s="85">
        <f>'3'!CU7</f>
        <v>1.6696282054883</v>
      </c>
      <c r="AH7" s="85">
        <f>'3'!CV7</f>
        <v>0.00426311686603675</v>
      </c>
      <c r="AI7" s="85">
        <f>'3'!CW7</f>
        <v>0.0369495691521631</v>
      </c>
      <c r="AJ7" s="88">
        <f>'3'!CX7*RAIS!$N$5</f>
        <v>0.270196343636455</v>
      </c>
      <c r="AK7" s="88">
        <f>'3'!CX7*RAIS!$F$6</f>
        <v>0.160077440873332</v>
      </c>
      <c r="AL7" s="85">
        <f>'3'!CY7</f>
        <v>158.59586970249</v>
      </c>
      <c r="AM7" s="85">
        <f>'3'!CZ7</f>
        <v>80.1804738755131</v>
      </c>
      <c r="AN7" s="85">
        <f>'3'!DA7</f>
        <v>0.0695410844852308</v>
      </c>
      <c r="AO7" s="85">
        <f>'3'!DB7</f>
        <v>0.00262737978720238</v>
      </c>
      <c r="AP7" s="85">
        <f>'3'!DC7</f>
        <v>0.017833051225746</v>
      </c>
      <c r="AQ7" s="85">
        <f>'3'!DD7</f>
        <v>2.48157099544179</v>
      </c>
      <c r="AR7" s="85">
        <f>'3'!DE7</f>
        <v>4.86712486995585</v>
      </c>
      <c r="AS7" s="85">
        <f>'3'!DF7</f>
        <v>70.461124889937</v>
      </c>
      <c r="AT7" s="85">
        <f>'3'!DG7</f>
        <v>3.20816726522486</v>
      </c>
      <c r="AU7" s="85">
        <f>'3'!DH7</f>
        <v>0.742662216955643</v>
      </c>
      <c r="AV7" s="85">
        <f>'3'!DI7</f>
        <v>1.90414042306351</v>
      </c>
      <c r="AW7" s="85">
        <f>'3'!DJ7</f>
        <v>1.67834634747097</v>
      </c>
      <c r="AX7" s="85">
        <f>'3'!DK7</f>
        <v>1.70826330125983</v>
      </c>
      <c r="AY7" s="85">
        <f>'3'!DL7</f>
        <v>2.30527195440067</v>
      </c>
      <c r="AZ7" s="85">
        <f>'3'!DM7</f>
        <v>27.7804245535026</v>
      </c>
      <c r="BA7" s="85">
        <f>'3'!DN7</f>
        <v>8.90227735949622</v>
      </c>
      <c r="BB7" s="85">
        <f>'3'!DO7</f>
        <v>2.68256546750113</v>
      </c>
      <c r="BC7" s="85">
        <f>'3'!DP7</f>
        <v>0</v>
      </c>
      <c r="BD7" s="101">
        <f t="shared" si="0"/>
        <v>10299.7506069042</v>
      </c>
      <c r="BE7" s="108">
        <f>'3'!DR7</f>
        <v>1434.73816842423</v>
      </c>
      <c r="BF7" s="108">
        <f>'3'!DS7</f>
        <v>1406.07233769061</v>
      </c>
      <c r="BG7" s="85">
        <f t="shared" si="1"/>
        <v>2840.81050611484</v>
      </c>
      <c r="BH7" s="85">
        <f>'3'!DU7</f>
        <v>0.0699657967037442</v>
      </c>
      <c r="BI7" s="85">
        <f>'3'!DV7</f>
        <v>0</v>
      </c>
      <c r="BJ7" s="85">
        <f>'3'!DW7</f>
        <v>2279.23245689871</v>
      </c>
      <c r="BK7" s="85">
        <f>'3'!DX7</f>
        <v>1092.77550041268</v>
      </c>
      <c r="BL7" s="85">
        <f>'3'!DY7</f>
        <v>-5.03293654637586</v>
      </c>
      <c r="BM7" s="117">
        <f t="shared" si="2"/>
        <v>6207.85549267656</v>
      </c>
      <c r="BN7" s="118">
        <f t="shared" si="3"/>
        <v>16507.6060995808</v>
      </c>
      <c r="BP7" s="86" t="s">
        <v>37</v>
      </c>
      <c r="BQ7" s="87" t="s">
        <v>92</v>
      </c>
      <c r="BR7" s="119">
        <f t="shared" ref="BR7:DR7" si="5">C7/C$66</f>
        <v>0.0020364510762124</v>
      </c>
      <c r="BS7" s="119">
        <f t="shared" si="5"/>
        <v>0.0250598603817859</v>
      </c>
      <c r="BT7" s="119">
        <f t="shared" si="5"/>
        <v>0.00334264259425627</v>
      </c>
      <c r="BU7" s="119">
        <f t="shared" si="5"/>
        <v>3.31809476037311e-6</v>
      </c>
      <c r="BV7" s="119">
        <f t="shared" si="5"/>
        <v>0.00017988957739876</v>
      </c>
      <c r="BW7" s="119">
        <f t="shared" si="5"/>
        <v>0.283390631472069</v>
      </c>
      <c r="BX7" s="119">
        <f t="shared" si="5"/>
        <v>0.0200515081344917</v>
      </c>
      <c r="BY7" s="119">
        <f t="shared" si="5"/>
        <v>0.00149526129510217</v>
      </c>
      <c r="BZ7" s="119">
        <f t="shared" si="5"/>
        <v>0.0159279037965203</v>
      </c>
      <c r="CA7" s="119">
        <f t="shared" si="5"/>
        <v>0.00233426353318773</v>
      </c>
      <c r="CB7" s="119">
        <f t="shared" si="5"/>
        <v>2.11896220901956e-6</v>
      </c>
      <c r="CC7" s="119">
        <f t="shared" si="5"/>
        <v>0.000344103424276618</v>
      </c>
      <c r="CD7" s="119">
        <f t="shared" si="5"/>
        <v>0.00153059105807964</v>
      </c>
      <c r="CE7" s="119">
        <f t="shared" si="5"/>
        <v>0.000573765214853475</v>
      </c>
      <c r="CF7" s="119">
        <f t="shared" si="5"/>
        <v>2.92828443983776e-5</v>
      </c>
      <c r="CG7" s="119">
        <f t="shared" si="5"/>
        <v>1.99061223527851e-6</v>
      </c>
      <c r="CH7" s="119">
        <f t="shared" si="5"/>
        <v>0.0129236736965253</v>
      </c>
      <c r="CI7" s="119">
        <f t="shared" si="5"/>
        <v>0.000310796809672141</v>
      </c>
      <c r="CJ7" s="119">
        <f t="shared" si="5"/>
        <v>0.000127559728618991</v>
      </c>
      <c r="CK7" s="119">
        <f t="shared" si="5"/>
        <v>1.7301867072316e-5</v>
      </c>
      <c r="CL7" s="119">
        <f t="shared" si="5"/>
        <v>0.000205593760440492</v>
      </c>
      <c r="CM7" s="119">
        <f t="shared" si="5"/>
        <v>0.00117131402215222</v>
      </c>
      <c r="CN7" s="119">
        <f t="shared" si="5"/>
        <v>0.000383397978252548</v>
      </c>
      <c r="CO7" s="119">
        <f t="shared" si="5"/>
        <v>2.03772020084899e-5</v>
      </c>
      <c r="CP7" s="119">
        <f t="shared" si="5"/>
        <v>6.43084229727782e-6</v>
      </c>
      <c r="CQ7" s="119">
        <f t="shared" si="5"/>
        <v>1.37460828297346e-5</v>
      </c>
      <c r="CR7" s="119">
        <f t="shared" si="5"/>
        <v>1.75872068896034e-5</v>
      </c>
      <c r="CS7" s="119">
        <f t="shared" si="5"/>
        <v>1.77952314502274e-5</v>
      </c>
      <c r="CT7" s="119">
        <f t="shared" si="5"/>
        <v>1.31510705043022e-5</v>
      </c>
      <c r="CU7" s="119">
        <f t="shared" si="5"/>
        <v>6.2943121737787e-5</v>
      </c>
      <c r="CV7" s="119">
        <f t="shared" si="5"/>
        <v>0.000125839130003554</v>
      </c>
      <c r="CW7" s="119">
        <f t="shared" si="5"/>
        <v>1.24727956351866e-6</v>
      </c>
      <c r="CX7" s="119">
        <f t="shared" si="5"/>
        <v>1.85449541527472e-6</v>
      </c>
      <c r="CY7" s="119">
        <f t="shared" si="5"/>
        <v>9.36156589529251e-5</v>
      </c>
      <c r="CZ7" s="119">
        <f t="shared" si="5"/>
        <v>9.30417917763718e-5</v>
      </c>
      <c r="DA7" s="119">
        <f t="shared" si="5"/>
        <v>0.00389326796172175</v>
      </c>
      <c r="DB7" s="119">
        <f t="shared" si="5"/>
        <v>0.00086031732086605</v>
      </c>
      <c r="DC7" s="119">
        <f t="shared" si="5"/>
        <v>1.95346419536307e-6</v>
      </c>
      <c r="DD7" s="119">
        <f t="shared" si="5"/>
        <v>2.55772140263576e-6</v>
      </c>
      <c r="DE7" s="119">
        <f t="shared" si="5"/>
        <v>9.29804715187342e-6</v>
      </c>
      <c r="DF7" s="119">
        <f t="shared" si="5"/>
        <v>0.000349044726108018</v>
      </c>
      <c r="DG7" s="119">
        <f t="shared" si="5"/>
        <v>0.00277850121938292</v>
      </c>
      <c r="DH7" s="119">
        <f t="shared" si="5"/>
        <v>0.00399612615969208</v>
      </c>
      <c r="DI7" s="119">
        <f t="shared" si="5"/>
        <v>0.000342975613905381</v>
      </c>
      <c r="DJ7" s="119">
        <f t="shared" si="5"/>
        <v>5.57689519475537e-5</v>
      </c>
      <c r="DK7" s="119">
        <f t="shared" si="5"/>
        <v>5.06445051603799e-5</v>
      </c>
      <c r="DL7" s="119">
        <f t="shared" si="5"/>
        <v>4.08213503328249e-5</v>
      </c>
      <c r="DM7" s="119">
        <f t="shared" si="5"/>
        <v>5.58018553863226e-5</v>
      </c>
      <c r="DN7" s="119">
        <f t="shared" si="5"/>
        <v>0.000140159874358754</v>
      </c>
      <c r="DO7" s="119">
        <f t="shared" si="5"/>
        <v>0.000334525905779438</v>
      </c>
      <c r="DP7" s="119">
        <f t="shared" si="5"/>
        <v>0.000198912884416163</v>
      </c>
      <c r="DQ7" s="119">
        <f t="shared" si="5"/>
        <v>0.000226735039561852</v>
      </c>
      <c r="DR7" s="119">
        <f t="shared" si="5"/>
        <v>0</v>
      </c>
      <c r="DT7" s="86" t="s">
        <v>37</v>
      </c>
      <c r="DU7" s="87" t="s">
        <v>92</v>
      </c>
      <c r="DV7" s="119">
        <f>'Matriz I'!D6-BR7</f>
        <v>-0.0020364510762124</v>
      </c>
      <c r="DW7" s="119">
        <f>'Matriz I'!E6-BS7</f>
        <v>0.974940139618214</v>
      </c>
      <c r="DX7" s="119">
        <f>'Matriz I'!F6-BT7</f>
        <v>-0.00334264259425627</v>
      </c>
      <c r="DY7" s="119">
        <f>'Matriz I'!G6-BU7</f>
        <v>-3.31809476037311e-6</v>
      </c>
      <c r="DZ7" s="119">
        <f>'Matriz I'!H6-BV7</f>
        <v>-0.00017988957739876</v>
      </c>
      <c r="EA7" s="119">
        <f>'Matriz I'!I6-BW7</f>
        <v>-0.283390631472069</v>
      </c>
      <c r="EB7" s="119">
        <f>'Matriz I'!J6-BX7</f>
        <v>-0.0200515081344917</v>
      </c>
      <c r="EC7" s="119">
        <f>'Matriz I'!K6-BY7</f>
        <v>-0.00149526129510217</v>
      </c>
      <c r="ED7" s="119">
        <f>'Matriz I'!L6-BZ7</f>
        <v>-0.0159279037965203</v>
      </c>
      <c r="EE7" s="119">
        <f>'Matriz I'!M6-CA7</f>
        <v>-0.00233426353318773</v>
      </c>
      <c r="EF7" s="119">
        <f>'Matriz I'!N6-CB7</f>
        <v>-2.11896220901956e-6</v>
      </c>
      <c r="EG7" s="119">
        <f>'Matriz I'!O6-CC7</f>
        <v>-0.000344103424276618</v>
      </c>
      <c r="EH7" s="119">
        <f>'Matriz I'!P6-CD7</f>
        <v>-0.00153059105807964</v>
      </c>
      <c r="EI7" s="119">
        <f>'Matriz I'!Q6-CE7</f>
        <v>-0.000573765214853475</v>
      </c>
      <c r="EJ7" s="119">
        <f>'Matriz I'!R6-CF7</f>
        <v>-2.92828443983776e-5</v>
      </c>
      <c r="EK7" s="119">
        <f>'Matriz I'!S6-CG7</f>
        <v>-1.99061223527851e-6</v>
      </c>
      <c r="EL7" s="119">
        <f>'Matriz I'!T6-CH7</f>
        <v>-0.0129236736965253</v>
      </c>
      <c r="EM7" s="119">
        <f>'Matriz I'!U6-CI7</f>
        <v>-0.000310796809672141</v>
      </c>
      <c r="EN7" s="119">
        <f>'Matriz I'!V6-CJ7</f>
        <v>-0.000127559728618991</v>
      </c>
      <c r="EO7" s="119">
        <f>'Matriz I'!W6-CK7</f>
        <v>-1.7301867072316e-5</v>
      </c>
      <c r="EP7" s="119">
        <f>'Matriz I'!X6-CL7</f>
        <v>-0.000205593760440492</v>
      </c>
      <c r="EQ7" s="119">
        <f>'Matriz I'!Y6-CM7</f>
        <v>-0.00117131402215222</v>
      </c>
      <c r="ER7" s="119">
        <f>'Matriz I'!Z6-CN7</f>
        <v>-0.000383397978252548</v>
      </c>
      <c r="ES7" s="119">
        <f>'Matriz I'!AA6-CO7</f>
        <v>-2.03772020084899e-5</v>
      </c>
      <c r="ET7" s="119">
        <f>'Matriz I'!AB6-CP7</f>
        <v>-6.43084229727782e-6</v>
      </c>
      <c r="EU7" s="119">
        <f>'Matriz I'!AC6-CQ7</f>
        <v>-1.37460828297346e-5</v>
      </c>
      <c r="EV7" s="119">
        <f>'Matriz I'!AD6-CR7</f>
        <v>-1.75872068896034e-5</v>
      </c>
      <c r="EW7" s="119">
        <f>'Matriz I'!AE6-CS7</f>
        <v>-1.77952314502274e-5</v>
      </c>
      <c r="EX7" s="119">
        <f>'Matriz I'!AF6-CT7</f>
        <v>-1.31510705043022e-5</v>
      </c>
      <c r="EY7" s="119">
        <f>'Matriz I'!AG6-CU7</f>
        <v>-6.2943121737787e-5</v>
      </c>
      <c r="EZ7" s="119">
        <f>'Matriz I'!AH6-CV7</f>
        <v>-0.000125839130003554</v>
      </c>
      <c r="FA7" s="119">
        <f>'Matriz I'!AI6-CW7</f>
        <v>-1.24727956351866e-6</v>
      </c>
      <c r="FB7" s="119">
        <f>'Matriz I'!AJ6-CX7</f>
        <v>-1.85449541527472e-6</v>
      </c>
      <c r="FC7" s="119">
        <f>'Matriz I'!AK6-CY7</f>
        <v>-9.36156589529251e-5</v>
      </c>
      <c r="FD7" s="119">
        <f>'Matriz I'!AL6-CZ7</f>
        <v>-9.30417917763718e-5</v>
      </c>
      <c r="FE7" s="119">
        <f>'Matriz I'!AM6-DA7</f>
        <v>-0.00389326796172175</v>
      </c>
      <c r="FF7" s="119">
        <f>'Matriz I'!AN6-DB7</f>
        <v>-0.00086031732086605</v>
      </c>
      <c r="FG7" s="119">
        <f>'Matriz I'!AO6-DC7</f>
        <v>-1.95346419536307e-6</v>
      </c>
      <c r="FH7" s="119">
        <f>'Matriz I'!AP6-DD7</f>
        <v>-2.55772140263576e-6</v>
      </c>
      <c r="FI7" s="119">
        <f>'Matriz I'!AQ6-DE7</f>
        <v>-9.29804715187342e-6</v>
      </c>
      <c r="FJ7" s="119">
        <f>'Matriz I'!AR6-DF7</f>
        <v>-0.000349044726108018</v>
      </c>
      <c r="FK7" s="119">
        <f>'Matriz I'!AS6-DG7</f>
        <v>-0.00277850121938292</v>
      </c>
      <c r="FL7" s="119">
        <f>'Matriz I'!AT6-DH7</f>
        <v>-0.00399612615969208</v>
      </c>
      <c r="FM7" s="119">
        <f>'Matriz I'!AU6-DI7</f>
        <v>-0.000342975613905381</v>
      </c>
      <c r="FN7" s="119">
        <f>'Matriz I'!AV6-DJ7</f>
        <v>-5.57689519475537e-5</v>
      </c>
      <c r="FO7" s="119">
        <f>'Matriz I'!AW6-DK7</f>
        <v>-5.06445051603799e-5</v>
      </c>
      <c r="FP7" s="119">
        <f>'Matriz I'!AX6-DL7</f>
        <v>-4.08213503328249e-5</v>
      </c>
      <c r="FQ7" s="119">
        <f>'Matriz I'!AY6-DM7</f>
        <v>-5.58018553863226e-5</v>
      </c>
      <c r="FR7" s="119">
        <f>'Matriz I'!AZ6-DN7</f>
        <v>-0.000140159874358754</v>
      </c>
      <c r="FS7" s="119">
        <f>'Matriz I'!BA6-DO7</f>
        <v>-0.000334525905779438</v>
      </c>
      <c r="FT7" s="119">
        <f>'Matriz I'!BB6-DP7</f>
        <v>-0.000198912884416163</v>
      </c>
      <c r="FU7" s="119">
        <f>'Matriz I'!BC6-DQ7</f>
        <v>-0.000226735039561852</v>
      </c>
      <c r="FV7" s="119">
        <f>'Matriz I'!BD6-DR7</f>
        <v>0</v>
      </c>
      <c r="FX7" s="86" t="s">
        <v>37</v>
      </c>
      <c r="FY7" s="87" t="s">
        <v>92</v>
      </c>
      <c r="FZ7" s="119">
        <v>0.002423694485</v>
      </c>
      <c r="GA7" s="119">
        <v>1.029962352</v>
      </c>
      <c r="GB7" s="119">
        <v>0.004070156294</v>
      </c>
      <c r="GC7" s="119">
        <v>0.0001250977314</v>
      </c>
      <c r="GD7" s="119">
        <v>0.0005176445149</v>
      </c>
      <c r="GE7" s="119">
        <v>0.3167375331</v>
      </c>
      <c r="GF7" s="119">
        <v>0.02501914829</v>
      </c>
      <c r="GG7" s="119">
        <v>0.003071880325</v>
      </c>
      <c r="GH7" s="119">
        <v>0.01853206635</v>
      </c>
      <c r="GI7" s="119">
        <v>0.003025838526</v>
      </c>
      <c r="GJ7" s="119">
        <v>0.0004419782377</v>
      </c>
      <c r="GK7" s="119">
        <v>0.01379552037</v>
      </c>
      <c r="GL7" s="119">
        <v>0.002272237841</v>
      </c>
      <c r="GM7" s="119">
        <v>0.001119193727</v>
      </c>
      <c r="GN7" s="119">
        <v>0.0003976592728</v>
      </c>
      <c r="GO7" s="119">
        <v>0.0001845637795</v>
      </c>
      <c r="GP7" s="119">
        <v>0.03110155425</v>
      </c>
      <c r="GQ7" s="119">
        <v>0.000672526331</v>
      </c>
      <c r="GR7" s="119">
        <v>0.004170078271</v>
      </c>
      <c r="GS7" s="119">
        <v>0.0006556301732</v>
      </c>
      <c r="GT7" s="119">
        <v>0.0006350279475</v>
      </c>
      <c r="GU7" s="119">
        <v>0.001584118699</v>
      </c>
      <c r="GV7" s="119">
        <v>0.0008395253411</v>
      </c>
      <c r="GW7" s="119">
        <v>0.0004260026031</v>
      </c>
      <c r="GX7" s="119">
        <v>0.0003055114671</v>
      </c>
      <c r="GY7" s="119">
        <v>0.000317296399</v>
      </c>
      <c r="GZ7" s="119">
        <v>0.0003304815594</v>
      </c>
      <c r="HA7" s="119">
        <v>0.0004729273539</v>
      </c>
      <c r="HB7" s="119">
        <v>0.0003766286351</v>
      </c>
      <c r="HC7" s="119">
        <v>0.0004449033288</v>
      </c>
      <c r="HD7" s="119">
        <v>0.0005776368932</v>
      </c>
      <c r="HE7" s="119">
        <v>0.0002081433707</v>
      </c>
      <c r="HF7" s="119">
        <v>9.808443528e-5</v>
      </c>
      <c r="HG7" s="119">
        <v>0.0005607354981</v>
      </c>
      <c r="HH7" s="119">
        <v>0.0005603908793</v>
      </c>
      <c r="HI7" s="119">
        <v>0.00492750055</v>
      </c>
      <c r="HJ7" s="119">
        <v>0.001219019581</v>
      </c>
      <c r="HK7" s="119">
        <v>0.0002435619955</v>
      </c>
      <c r="HL7" s="119">
        <v>0.0002606216936</v>
      </c>
      <c r="HM7" s="119">
        <v>0.001201016778</v>
      </c>
      <c r="HN7" s="119">
        <v>0.0006421188456</v>
      </c>
      <c r="HO7" s="119">
        <v>0.006343098532</v>
      </c>
      <c r="HP7" s="119">
        <v>0.02741199317</v>
      </c>
      <c r="HQ7" s="119">
        <v>0.0006234605946</v>
      </c>
      <c r="HR7" s="119">
        <v>0.0002391123051</v>
      </c>
      <c r="HS7" s="119">
        <v>0.0002772822925</v>
      </c>
      <c r="HT7" s="119">
        <v>7.867796365e-5</v>
      </c>
      <c r="HU7" s="119">
        <v>0.0002507303337</v>
      </c>
      <c r="HV7" s="119">
        <v>0.000402018522</v>
      </c>
      <c r="HW7" s="119">
        <v>0.002034522743</v>
      </c>
      <c r="HX7" s="119">
        <v>0.001477089674</v>
      </c>
      <c r="HY7" s="119">
        <v>0.002041729658</v>
      </c>
      <c r="HZ7" s="119">
        <v>0</v>
      </c>
    </row>
    <row r="8" spans="1:234">
      <c r="A8" s="86" t="s">
        <v>38</v>
      </c>
      <c r="B8" s="87" t="s">
        <v>93</v>
      </c>
      <c r="C8" s="85">
        <f>'3'!BQ8</f>
        <v>199.088480265328</v>
      </c>
      <c r="D8" s="85">
        <f>'3'!BR8</f>
        <v>290.424513078118</v>
      </c>
      <c r="E8" s="85">
        <f>'3'!BS8</f>
        <v>263.238951901145</v>
      </c>
      <c r="F8" s="85">
        <f>'3'!BT8</f>
        <v>1.19063294047354e-5</v>
      </c>
      <c r="G8" s="85">
        <f>'3'!BU8</f>
        <v>0.0811324225442915</v>
      </c>
      <c r="H8" s="85">
        <f>'3'!BV8</f>
        <v>88.6817774061811</v>
      </c>
      <c r="I8" s="85">
        <f>'3'!BW8</f>
        <v>36.8375206774228</v>
      </c>
      <c r="J8" s="85">
        <f>'3'!BX8</f>
        <v>0.93934384122943</v>
      </c>
      <c r="K8" s="85">
        <f>'3'!BY8</f>
        <v>21.752533298081</v>
      </c>
      <c r="L8" s="85">
        <f>'3'!BZ8</f>
        <v>1.38272724410015</v>
      </c>
      <c r="M8" s="85">
        <f>'3'!CA8</f>
        <v>0.210514697272836</v>
      </c>
      <c r="N8" s="85">
        <f>'3'!CB8</f>
        <v>2.30045551203538</v>
      </c>
      <c r="O8" s="85">
        <f>'3'!CC8</f>
        <v>150.096107648806</v>
      </c>
      <c r="P8" s="85">
        <f>'3'!CD8</f>
        <v>163.361482931608</v>
      </c>
      <c r="Q8" s="85">
        <f>'3'!CE8</f>
        <v>0.00220472434074492</v>
      </c>
      <c r="R8" s="85">
        <f>'3'!CF8</f>
        <v>0.00778583117219702</v>
      </c>
      <c r="S8" s="85">
        <f>'3'!CG8</f>
        <v>0.119057279332812</v>
      </c>
      <c r="T8" s="85">
        <f>'3'!CH8</f>
        <v>41.3469071170909</v>
      </c>
      <c r="U8" s="85">
        <f>'3'!CI8</f>
        <v>0.0208601820372346</v>
      </c>
      <c r="V8" s="85">
        <f>'3'!CJ8</f>
        <v>0.00190501621937049</v>
      </c>
      <c r="W8" s="85">
        <f>'3'!CK8</f>
        <v>82.4671773304716</v>
      </c>
      <c r="X8" s="85">
        <f>'3'!CL8</f>
        <v>5.07199272627461</v>
      </c>
      <c r="Y8" s="85">
        <f>'3'!CM8</f>
        <v>13.2070436157398</v>
      </c>
      <c r="Z8" s="85">
        <f>'3'!CN8</f>
        <v>0.665846504604052</v>
      </c>
      <c r="AA8" s="85">
        <f>'3'!CO8</f>
        <v>0.00267569768738591</v>
      </c>
      <c r="AB8" s="85">
        <f>'3'!CP8</f>
        <v>0.00449756589719745</v>
      </c>
      <c r="AC8" s="85">
        <f>'3'!CQ8</f>
        <v>0.0481592187650928</v>
      </c>
      <c r="AD8" s="85">
        <f>'3'!CR8</f>
        <v>0.0262548984616221</v>
      </c>
      <c r="AE8" s="85">
        <f>'3'!CS8</f>
        <v>0.0102144297069736</v>
      </c>
      <c r="AF8" s="85">
        <f>'3'!CT8</f>
        <v>0.0024086541487552</v>
      </c>
      <c r="AG8" s="85">
        <f>'3'!CU8</f>
        <v>0.407523238257633</v>
      </c>
      <c r="AH8" s="85">
        <f>'3'!CV8</f>
        <v>0.000767801652355509</v>
      </c>
      <c r="AI8" s="85">
        <f>'3'!CW8</f>
        <v>0.00349216113356713</v>
      </c>
      <c r="AJ8" s="88">
        <f>'3'!CX8*RAIS!$N$5</f>
        <v>0.0212711175578179</v>
      </c>
      <c r="AK8" s="88">
        <f>'3'!CX8*RAIS!$F$6</f>
        <v>0.0126020434523448</v>
      </c>
      <c r="AL8" s="85">
        <f>'3'!CY8</f>
        <v>89.4442828411063</v>
      </c>
      <c r="AM8" s="85">
        <f>'3'!CZ8</f>
        <v>16.6495094644487</v>
      </c>
      <c r="AN8" s="85">
        <f>'3'!DA8</f>
        <v>0.0108560344015889</v>
      </c>
      <c r="AO8" s="85">
        <f>'3'!DB8</f>
        <v>0.000243576205742057</v>
      </c>
      <c r="AP8" s="85">
        <f>'3'!DC8</f>
        <v>0.00292783309132035</v>
      </c>
      <c r="AQ8" s="85">
        <f>'3'!DD8</f>
        <v>0.210962919424756</v>
      </c>
      <c r="AR8" s="85">
        <f>'3'!DE8</f>
        <v>0.389920431266847</v>
      </c>
      <c r="AS8" s="85">
        <f>'3'!DF8</f>
        <v>7.94516033891954</v>
      </c>
      <c r="AT8" s="85">
        <f>'3'!DG8</f>
        <v>0.269808171906419</v>
      </c>
      <c r="AU8" s="85">
        <f>'3'!DH8</f>
        <v>0.0681780663943189</v>
      </c>
      <c r="AV8" s="85">
        <f>'3'!DI8</f>
        <v>0.175114045433437</v>
      </c>
      <c r="AW8" s="85">
        <f>'3'!DJ8</f>
        <v>0.139910815979215</v>
      </c>
      <c r="AX8" s="85">
        <f>'3'!DK8</f>
        <v>0.32357254860917</v>
      </c>
      <c r="AY8" s="85">
        <f>'3'!DL8</f>
        <v>0.195112727912706</v>
      </c>
      <c r="AZ8" s="85">
        <f>'3'!DM8</f>
        <v>4.94023538476117</v>
      </c>
      <c r="BA8" s="85">
        <f>'3'!DN8</f>
        <v>0.69947204348489</v>
      </c>
      <c r="BB8" s="85">
        <f>'3'!DO8</f>
        <v>0.276373736000117</v>
      </c>
      <c r="BC8" s="85">
        <f>'3'!DP8</f>
        <v>0</v>
      </c>
      <c r="BD8" s="101">
        <f t="shared" si="0"/>
        <v>1483.58784096355</v>
      </c>
      <c r="BE8" s="108">
        <f>'3'!DR8</f>
        <v>168.614563083966</v>
      </c>
      <c r="BF8" s="108">
        <f>'3'!DS8</f>
        <v>255.633653085196</v>
      </c>
      <c r="BG8" s="85">
        <f t="shared" si="1"/>
        <v>424.248216169162</v>
      </c>
      <c r="BH8" s="85">
        <f>'3'!DU8</f>
        <v>0.0299830836998712</v>
      </c>
      <c r="BI8" s="85">
        <f>'3'!DV8</f>
        <v>0</v>
      </c>
      <c r="BJ8" s="85">
        <f>'3'!DW8</f>
        <v>923.280835873968</v>
      </c>
      <c r="BK8" s="85">
        <f>'3'!DX8</f>
        <v>155.006877910665</v>
      </c>
      <c r="BL8" s="85">
        <f>'3'!DY8</f>
        <v>-1.2168832219775</v>
      </c>
      <c r="BM8" s="117">
        <f t="shared" si="2"/>
        <v>1501.34902981552</v>
      </c>
      <c r="BN8" s="118">
        <f t="shared" si="3"/>
        <v>2984.93687077907</v>
      </c>
      <c r="BP8" s="86" t="s">
        <v>38</v>
      </c>
      <c r="BQ8" s="87" t="s">
        <v>93</v>
      </c>
      <c r="BR8" s="119">
        <f t="shared" ref="BR8:DR8" si="6">C8/C$66</f>
        <v>0.00443825120228204</v>
      </c>
      <c r="BS8" s="119">
        <f t="shared" si="6"/>
        <v>0.0175933755219355</v>
      </c>
      <c r="BT8" s="119">
        <f t="shared" si="6"/>
        <v>0.0881891186638193</v>
      </c>
      <c r="BU8" s="119">
        <f t="shared" si="6"/>
        <v>5.97600000127384e-7</v>
      </c>
      <c r="BV8" s="119">
        <f t="shared" si="6"/>
        <v>6.87897844344135e-5</v>
      </c>
      <c r="BW8" s="119">
        <f t="shared" si="6"/>
        <v>0.00298594406303256</v>
      </c>
      <c r="BX8" s="119">
        <f t="shared" si="6"/>
        <v>0.00095479072152124</v>
      </c>
      <c r="BY8" s="119">
        <f t="shared" si="6"/>
        <v>0.000167835696721125</v>
      </c>
      <c r="BZ8" s="119">
        <f t="shared" si="6"/>
        <v>0.00203526137122946</v>
      </c>
      <c r="CA8" s="119">
        <f t="shared" si="6"/>
        <v>0.000621706740888929</v>
      </c>
      <c r="CB8" s="119">
        <f t="shared" si="6"/>
        <v>5.97096104445083e-5</v>
      </c>
      <c r="CC8" s="119">
        <f t="shared" si="6"/>
        <v>0.00015945523214041</v>
      </c>
      <c r="CD8" s="119">
        <f t="shared" si="6"/>
        <v>0.0567466676036986</v>
      </c>
      <c r="CE8" s="119">
        <f t="shared" si="6"/>
        <v>0.0231577749820788</v>
      </c>
      <c r="CF8" s="119">
        <f t="shared" si="6"/>
        <v>2.58450343439196e-6</v>
      </c>
      <c r="CG8" s="119">
        <f t="shared" si="6"/>
        <v>1.86677765473787e-7</v>
      </c>
      <c r="CH8" s="119">
        <f t="shared" si="6"/>
        <v>0.000220532735397079</v>
      </c>
      <c r="CI8" s="119">
        <f t="shared" si="6"/>
        <v>0.0014192357607022</v>
      </c>
      <c r="CJ8" s="119">
        <f t="shared" si="6"/>
        <v>5.02439515990445e-6</v>
      </c>
      <c r="CK8" s="119">
        <f t="shared" si="6"/>
        <v>2.99300150446287e-6</v>
      </c>
      <c r="CL8" s="119">
        <f t="shared" si="6"/>
        <v>0.0083663904916031</v>
      </c>
      <c r="CM8" s="119">
        <f t="shared" si="6"/>
        <v>0.00104870105846865</v>
      </c>
      <c r="CN8" s="119">
        <f t="shared" si="6"/>
        <v>0.00242273696998396</v>
      </c>
      <c r="CO8" s="119">
        <f t="shared" si="6"/>
        <v>4.64725966981237e-5</v>
      </c>
      <c r="CP8" s="119">
        <f t="shared" si="6"/>
        <v>9.39219371390564e-7</v>
      </c>
      <c r="CQ8" s="119">
        <f t="shared" si="6"/>
        <v>1.51819644081976e-6</v>
      </c>
      <c r="CR8" s="119">
        <f t="shared" si="6"/>
        <v>1.93057226243672e-6</v>
      </c>
      <c r="CS8" s="119">
        <f t="shared" si="6"/>
        <v>1.55483967901689e-6</v>
      </c>
      <c r="CT8" s="119">
        <f t="shared" si="6"/>
        <v>1.26998656202816e-6</v>
      </c>
      <c r="CU8" s="119">
        <f t="shared" si="6"/>
        <v>4.99079999342561e-6</v>
      </c>
      <c r="CV8" s="119">
        <f t="shared" si="6"/>
        <v>3.07148439335172e-5</v>
      </c>
      <c r="CW8" s="119">
        <f t="shared" si="6"/>
        <v>2.24639234605171e-7</v>
      </c>
      <c r="CX8" s="119">
        <f t="shared" si="6"/>
        <v>1.75271240239122e-7</v>
      </c>
      <c r="CY8" s="119">
        <f t="shared" si="6"/>
        <v>7.36986170885988e-6</v>
      </c>
      <c r="CZ8" s="119">
        <f t="shared" si="6"/>
        <v>7.32468420567553e-6</v>
      </c>
      <c r="DA8" s="119">
        <f t="shared" si="6"/>
        <v>0.00219571014931034</v>
      </c>
      <c r="DB8" s="119">
        <f t="shared" si="6"/>
        <v>0.000178645257178542</v>
      </c>
      <c r="DC8" s="119">
        <f t="shared" si="6"/>
        <v>3.04954613004887e-7</v>
      </c>
      <c r="DD8" s="119">
        <f t="shared" si="6"/>
        <v>2.37118393630727e-7</v>
      </c>
      <c r="DE8" s="119">
        <f t="shared" si="6"/>
        <v>1.52655481057606e-6</v>
      </c>
      <c r="DF8" s="119">
        <f t="shared" si="6"/>
        <v>2.96729348323369e-5</v>
      </c>
      <c r="DG8" s="119">
        <f t="shared" si="6"/>
        <v>0.000222594328825403</v>
      </c>
      <c r="DH8" s="119">
        <f t="shared" si="6"/>
        <v>0.000450601138186466</v>
      </c>
      <c r="DI8" s="119">
        <f t="shared" si="6"/>
        <v>2.88443886325256e-5</v>
      </c>
      <c r="DJ8" s="119">
        <f t="shared" si="6"/>
        <v>5.11971556087523e-6</v>
      </c>
      <c r="DK8" s="119">
        <f t="shared" si="6"/>
        <v>4.65751583769245e-6</v>
      </c>
      <c r="DL8" s="119">
        <f t="shared" si="6"/>
        <v>3.40296175640095e-6</v>
      </c>
      <c r="DM8" s="119">
        <f t="shared" si="6"/>
        <v>1.05697690462335e-5</v>
      </c>
      <c r="DN8" s="119">
        <f t="shared" si="6"/>
        <v>1.18627979565857e-5</v>
      </c>
      <c r="DO8" s="119">
        <f t="shared" si="6"/>
        <v>5.94892534370031e-5</v>
      </c>
      <c r="DP8" s="119">
        <f t="shared" si="6"/>
        <v>1.56290346974677e-5</v>
      </c>
      <c r="DQ8" s="119">
        <f t="shared" si="6"/>
        <v>2.3359582729668e-5</v>
      </c>
      <c r="DR8" s="119">
        <f t="shared" si="6"/>
        <v>0</v>
      </c>
      <c r="DT8" s="86" t="s">
        <v>38</v>
      </c>
      <c r="DU8" s="87" t="s">
        <v>93</v>
      </c>
      <c r="DV8" s="119">
        <f>'Matriz I'!D7-BR8</f>
        <v>-0.00443825120228204</v>
      </c>
      <c r="DW8" s="119">
        <f>'Matriz I'!E7-BS8</f>
        <v>-0.0175933755219355</v>
      </c>
      <c r="DX8" s="119">
        <f>'Matriz I'!F7-BT8</f>
        <v>0.911810881336181</v>
      </c>
      <c r="DY8" s="119">
        <f>'Matriz I'!G7-BU8</f>
        <v>-5.97600000127384e-7</v>
      </c>
      <c r="DZ8" s="119">
        <f>'Matriz I'!H7-BV8</f>
        <v>-6.87897844344135e-5</v>
      </c>
      <c r="EA8" s="119">
        <f>'Matriz I'!I7-BW8</f>
        <v>-0.00298594406303256</v>
      </c>
      <c r="EB8" s="119">
        <f>'Matriz I'!J7-BX8</f>
        <v>-0.00095479072152124</v>
      </c>
      <c r="EC8" s="119">
        <f>'Matriz I'!K7-BY8</f>
        <v>-0.000167835696721125</v>
      </c>
      <c r="ED8" s="119">
        <f>'Matriz I'!L7-BZ8</f>
        <v>-0.00203526137122946</v>
      </c>
      <c r="EE8" s="119">
        <f>'Matriz I'!M7-CA8</f>
        <v>-0.000621706740888929</v>
      </c>
      <c r="EF8" s="119">
        <f>'Matriz I'!N7-CB8</f>
        <v>-5.97096104445083e-5</v>
      </c>
      <c r="EG8" s="119">
        <f>'Matriz I'!O7-CC8</f>
        <v>-0.00015945523214041</v>
      </c>
      <c r="EH8" s="119">
        <f>'Matriz I'!P7-CD8</f>
        <v>-0.0567466676036986</v>
      </c>
      <c r="EI8" s="119">
        <f>'Matriz I'!Q7-CE8</f>
        <v>-0.0231577749820788</v>
      </c>
      <c r="EJ8" s="119">
        <f>'Matriz I'!R7-CF8</f>
        <v>-2.58450343439196e-6</v>
      </c>
      <c r="EK8" s="119">
        <f>'Matriz I'!S7-CG8</f>
        <v>-1.86677765473787e-7</v>
      </c>
      <c r="EL8" s="119">
        <f>'Matriz I'!T7-CH8</f>
        <v>-0.000220532735397079</v>
      </c>
      <c r="EM8" s="119">
        <f>'Matriz I'!U7-CI8</f>
        <v>-0.0014192357607022</v>
      </c>
      <c r="EN8" s="119">
        <f>'Matriz I'!V7-CJ8</f>
        <v>-5.02439515990445e-6</v>
      </c>
      <c r="EO8" s="119">
        <f>'Matriz I'!W7-CK8</f>
        <v>-2.99300150446287e-6</v>
      </c>
      <c r="EP8" s="119">
        <f>'Matriz I'!X7-CL8</f>
        <v>-0.0083663904916031</v>
      </c>
      <c r="EQ8" s="119">
        <f>'Matriz I'!Y7-CM8</f>
        <v>-0.00104870105846865</v>
      </c>
      <c r="ER8" s="119">
        <f>'Matriz I'!Z7-CN8</f>
        <v>-0.00242273696998396</v>
      </c>
      <c r="ES8" s="119">
        <f>'Matriz I'!AA7-CO8</f>
        <v>-4.64725966981237e-5</v>
      </c>
      <c r="ET8" s="119">
        <f>'Matriz I'!AB7-CP8</f>
        <v>-9.39219371390564e-7</v>
      </c>
      <c r="EU8" s="119">
        <f>'Matriz I'!AC7-CQ8</f>
        <v>-1.51819644081976e-6</v>
      </c>
      <c r="EV8" s="119">
        <f>'Matriz I'!AD7-CR8</f>
        <v>-1.93057226243672e-6</v>
      </c>
      <c r="EW8" s="119">
        <f>'Matriz I'!AE7-CS8</f>
        <v>-1.55483967901689e-6</v>
      </c>
      <c r="EX8" s="119">
        <f>'Matriz I'!AF7-CT8</f>
        <v>-1.26998656202816e-6</v>
      </c>
      <c r="EY8" s="119">
        <f>'Matriz I'!AG7-CU8</f>
        <v>-4.99079999342561e-6</v>
      </c>
      <c r="EZ8" s="119">
        <f>'Matriz I'!AH7-CV8</f>
        <v>-3.07148439335172e-5</v>
      </c>
      <c r="FA8" s="119">
        <f>'Matriz I'!AI7-CW8</f>
        <v>-2.24639234605171e-7</v>
      </c>
      <c r="FB8" s="119">
        <f>'Matriz I'!AJ7-CX8</f>
        <v>-1.75271240239122e-7</v>
      </c>
      <c r="FC8" s="119">
        <f>'Matriz I'!AK7-CY8</f>
        <v>-7.36986170885988e-6</v>
      </c>
      <c r="FD8" s="119">
        <f>'Matriz I'!AL7-CZ8</f>
        <v>-7.32468420567553e-6</v>
      </c>
      <c r="FE8" s="119">
        <f>'Matriz I'!AM7-DA8</f>
        <v>-0.00219571014931034</v>
      </c>
      <c r="FF8" s="119">
        <f>'Matriz I'!AN7-DB8</f>
        <v>-0.000178645257178542</v>
      </c>
      <c r="FG8" s="119">
        <f>'Matriz I'!AO7-DC8</f>
        <v>-3.04954613004887e-7</v>
      </c>
      <c r="FH8" s="119">
        <f>'Matriz I'!AP7-DD8</f>
        <v>-2.37118393630727e-7</v>
      </c>
      <c r="FI8" s="119">
        <f>'Matriz I'!AQ7-DE8</f>
        <v>-1.52655481057606e-6</v>
      </c>
      <c r="FJ8" s="119">
        <f>'Matriz I'!AR7-DF8</f>
        <v>-2.96729348323369e-5</v>
      </c>
      <c r="FK8" s="119">
        <f>'Matriz I'!AS7-DG8</f>
        <v>-0.000222594328825403</v>
      </c>
      <c r="FL8" s="119">
        <f>'Matriz I'!AT7-DH8</f>
        <v>-0.000450601138186466</v>
      </c>
      <c r="FM8" s="119">
        <f>'Matriz I'!AU7-DI8</f>
        <v>-2.88443886325256e-5</v>
      </c>
      <c r="FN8" s="119">
        <f>'Matriz I'!AV7-DJ8</f>
        <v>-5.11971556087523e-6</v>
      </c>
      <c r="FO8" s="119">
        <f>'Matriz I'!AW7-DK8</f>
        <v>-4.65751583769245e-6</v>
      </c>
      <c r="FP8" s="119">
        <f>'Matriz I'!AX7-DL8</f>
        <v>-3.40296175640095e-6</v>
      </c>
      <c r="FQ8" s="119">
        <f>'Matriz I'!AY7-DM8</f>
        <v>-1.05697690462335e-5</v>
      </c>
      <c r="FR8" s="119">
        <f>'Matriz I'!AZ7-DN8</f>
        <v>-1.18627979565857e-5</v>
      </c>
      <c r="FS8" s="119">
        <f>'Matriz I'!BA7-DO8</f>
        <v>-5.94892534370031e-5</v>
      </c>
      <c r="FT8" s="119">
        <f>'Matriz I'!BB7-DP8</f>
        <v>-1.56290346974677e-5</v>
      </c>
      <c r="FU8" s="119">
        <f>'Matriz I'!BC7-DQ8</f>
        <v>-2.3359582729668e-5</v>
      </c>
      <c r="FV8" s="119">
        <f>'Matriz I'!BD7-DR8</f>
        <v>0</v>
      </c>
      <c r="FX8" s="86" t="s">
        <v>38</v>
      </c>
      <c r="FY8" s="87" t="s">
        <v>93</v>
      </c>
      <c r="FZ8" s="119">
        <v>0.005293756536</v>
      </c>
      <c r="GA8" s="119">
        <v>0.0206925037</v>
      </c>
      <c r="GB8" s="119">
        <v>1.096998709</v>
      </c>
      <c r="GC8" s="119">
        <v>5.877404823e-5</v>
      </c>
      <c r="GD8" s="119">
        <v>0.0002412909606</v>
      </c>
      <c r="GE8" s="119">
        <v>0.01079921832</v>
      </c>
      <c r="GF8" s="119">
        <v>0.003996763732</v>
      </c>
      <c r="GG8" s="119">
        <v>0.001244430221</v>
      </c>
      <c r="GH8" s="119">
        <v>0.004888883362</v>
      </c>
      <c r="GI8" s="119">
        <v>0.001392809272</v>
      </c>
      <c r="GJ8" s="119">
        <v>0.0003220330996</v>
      </c>
      <c r="GK8" s="119">
        <v>0.001217548408</v>
      </c>
      <c r="GL8" s="119">
        <v>0.06848578186</v>
      </c>
      <c r="GM8" s="119">
        <v>0.0277246147</v>
      </c>
      <c r="GN8" s="119">
        <v>0.001151466284</v>
      </c>
      <c r="GO8" s="119">
        <v>4.068447492e-5</v>
      </c>
      <c r="GP8" s="119">
        <v>0.003586702517</v>
      </c>
      <c r="GQ8" s="119">
        <v>0.00221684786</v>
      </c>
      <c r="GR8" s="119">
        <v>0.000887317552</v>
      </c>
      <c r="GS8" s="119">
        <v>0.0006772606849</v>
      </c>
      <c r="GT8" s="119">
        <v>0.01061605153</v>
      </c>
      <c r="GU8" s="119">
        <v>0.001918224199</v>
      </c>
      <c r="GV8" s="119">
        <v>0.003012074067</v>
      </c>
      <c r="GW8" s="119">
        <v>0.0006511536451</v>
      </c>
      <c r="GX8" s="119">
        <v>0.0003151129766</v>
      </c>
      <c r="GY8" s="119">
        <v>0.0004662536235</v>
      </c>
      <c r="GZ8" s="119">
        <v>0.0005490334961</v>
      </c>
      <c r="HA8" s="119">
        <v>0.0008649946659</v>
      </c>
      <c r="HB8" s="119">
        <v>0.0007991210913</v>
      </c>
      <c r="HC8" s="119">
        <v>0.0004676616428</v>
      </c>
      <c r="HD8" s="119">
        <v>0.004688897119</v>
      </c>
      <c r="HE8" s="119">
        <v>0.000235220222</v>
      </c>
      <c r="HF8" s="119">
        <v>9.458199804e-5</v>
      </c>
      <c r="HG8" s="119">
        <v>0.00041547696</v>
      </c>
      <c r="HH8" s="119">
        <v>0.0004154976865</v>
      </c>
      <c r="HI8" s="119">
        <v>0.00388644609</v>
      </c>
      <c r="HJ8" s="119">
        <v>0.0005522560327</v>
      </c>
      <c r="HK8" s="119">
        <v>0.0003000391317</v>
      </c>
      <c r="HL8" s="119">
        <v>0.0001488285367</v>
      </c>
      <c r="HM8" s="119">
        <v>0.0004703604764</v>
      </c>
      <c r="HN8" s="119">
        <v>0.0002714270663</v>
      </c>
      <c r="HO8" s="119">
        <v>0.0006088453127</v>
      </c>
      <c r="HP8" s="119">
        <v>0.001742101236</v>
      </c>
      <c r="HQ8" s="119">
        <v>0.0001549526871</v>
      </c>
      <c r="HR8" s="119">
        <v>0.0001270217985</v>
      </c>
      <c r="HS8" s="119">
        <v>8.358380868e-5</v>
      </c>
      <c r="HT8" s="119">
        <v>4.077242533e-5</v>
      </c>
      <c r="HU8" s="119">
        <v>0.0001208935005</v>
      </c>
      <c r="HV8" s="119">
        <v>0.0002159206335</v>
      </c>
      <c r="HW8" s="119">
        <v>0.0002814284212</v>
      </c>
      <c r="HX8" s="119">
        <v>0.0002489131361</v>
      </c>
      <c r="HY8" s="119">
        <v>0.0003068055617</v>
      </c>
      <c r="HZ8" s="119">
        <v>0</v>
      </c>
    </row>
    <row r="9" spans="1:234">
      <c r="A9" s="86" t="s">
        <v>39</v>
      </c>
      <c r="B9" s="87" t="s">
        <v>94</v>
      </c>
      <c r="C9" s="85">
        <f>'3'!BQ9</f>
        <v>0</v>
      </c>
      <c r="D9" s="85">
        <f>'3'!BR9</f>
        <v>0</v>
      </c>
      <c r="E9" s="85">
        <f>'3'!BS9</f>
        <v>0</v>
      </c>
      <c r="F9" s="85">
        <f>'3'!BT9</f>
        <v>0.000298708441049779</v>
      </c>
      <c r="G9" s="85">
        <f>'3'!BU9</f>
        <v>0.000209204791045478</v>
      </c>
      <c r="H9" s="85">
        <f>'3'!BV9</f>
        <v>0.00271381739708309</v>
      </c>
      <c r="I9" s="85">
        <f>'3'!BW9</f>
        <v>0.0180503979127303</v>
      </c>
      <c r="J9" s="85">
        <f>'3'!BX9</f>
        <v>0.00390267302092361</v>
      </c>
      <c r="K9" s="85">
        <f>'3'!BY9</f>
        <v>0</v>
      </c>
      <c r="L9" s="85">
        <f>'3'!BZ9</f>
        <v>0.0013063769405109</v>
      </c>
      <c r="M9" s="85">
        <f>'3'!CA9</f>
        <v>0</v>
      </c>
      <c r="N9" s="85">
        <f>'3'!CB9</f>
        <v>0</v>
      </c>
      <c r="O9" s="85">
        <f>'3'!CC9</f>
        <v>0.00127661586335177</v>
      </c>
      <c r="P9" s="85">
        <f>'3'!CD9</f>
        <v>0.00999279897045637</v>
      </c>
      <c r="Q9" s="85">
        <f>'3'!CE9</f>
        <v>0</v>
      </c>
      <c r="R9" s="85">
        <f>'3'!CF9</f>
        <v>19.4859856131765</v>
      </c>
      <c r="S9" s="85">
        <f>'3'!CG9</f>
        <v>0</v>
      </c>
      <c r="T9" s="85">
        <f>'3'!CH9</f>
        <v>0.168413460642222</v>
      </c>
      <c r="U9" s="85">
        <f>'3'!CI9</f>
        <v>0.00110485061146004</v>
      </c>
      <c r="V9" s="85">
        <f>'3'!CJ9</f>
        <v>0.000204508438839769</v>
      </c>
      <c r="W9" s="85">
        <f>'3'!CK9</f>
        <v>0.00264391692342534</v>
      </c>
      <c r="X9" s="85">
        <f>'3'!CL9</f>
        <v>0.00934012813895094</v>
      </c>
      <c r="Y9" s="85">
        <f>'3'!CM9</f>
        <v>0.00688165304663982</v>
      </c>
      <c r="Z9" s="85">
        <f>'3'!CN9</f>
        <v>0.0129617704703606</v>
      </c>
      <c r="AA9" s="85">
        <f>'3'!CO9</f>
        <v>0</v>
      </c>
      <c r="AB9" s="85">
        <f>'3'!CP9</f>
        <v>0.000226659141256246</v>
      </c>
      <c r="AC9" s="85">
        <f>'3'!CQ9</f>
        <v>0.000349567937966158</v>
      </c>
      <c r="AD9" s="85">
        <f>'3'!CR9</f>
        <v>0.00195827507649847</v>
      </c>
      <c r="AE9" s="85">
        <f>'3'!CS9</f>
        <v>0.00361059461341927</v>
      </c>
      <c r="AF9" s="85">
        <f>'3'!CT9</f>
        <v>0</v>
      </c>
      <c r="AG9" s="85">
        <f>'3'!CU9</f>
        <v>0</v>
      </c>
      <c r="AH9" s="85">
        <f>'3'!CV9</f>
        <v>0</v>
      </c>
      <c r="AI9" s="85">
        <f>'3'!CW9</f>
        <v>0.184708446259082</v>
      </c>
      <c r="AJ9" s="88">
        <f>'3'!CX9*RAIS!$N$5</f>
        <v>0</v>
      </c>
      <c r="AK9" s="88">
        <f>'3'!CX9*RAIS!$F$6</f>
        <v>0</v>
      </c>
      <c r="AL9" s="85">
        <f>'3'!CY9</f>
        <v>0</v>
      </c>
      <c r="AM9" s="85">
        <f>'3'!CZ9</f>
        <v>0</v>
      </c>
      <c r="AN9" s="85">
        <f>'3'!DA9</f>
        <v>0</v>
      </c>
      <c r="AO9" s="85">
        <f>'3'!DB9</f>
        <v>0</v>
      </c>
      <c r="AP9" s="85">
        <f>'3'!DC9</f>
        <v>0</v>
      </c>
      <c r="AQ9" s="85">
        <f>'3'!DD9</f>
        <v>0</v>
      </c>
      <c r="AR9" s="85">
        <f>'3'!DE9</f>
        <v>0</v>
      </c>
      <c r="AS9" s="85">
        <f>'3'!DF9</f>
        <v>0</v>
      </c>
      <c r="AT9" s="85">
        <f>'3'!DG9</f>
        <v>0</v>
      </c>
      <c r="AU9" s="85">
        <f>'3'!DH9</f>
        <v>0</v>
      </c>
      <c r="AV9" s="85">
        <f>'3'!DI9</f>
        <v>0</v>
      </c>
      <c r="AW9" s="85">
        <f>'3'!DJ9</f>
        <v>0</v>
      </c>
      <c r="AX9" s="85">
        <f>'3'!DK9</f>
        <v>0.0095918290975795</v>
      </c>
      <c r="AY9" s="85">
        <f>'3'!DL9</f>
        <v>0</v>
      </c>
      <c r="AZ9" s="85">
        <f>'3'!DM9</f>
        <v>0</v>
      </c>
      <c r="BA9" s="85">
        <f>'3'!DN9</f>
        <v>0</v>
      </c>
      <c r="BB9" s="85">
        <f>'3'!DO9</f>
        <v>0</v>
      </c>
      <c r="BC9" s="85">
        <f>'3'!DP9</f>
        <v>0</v>
      </c>
      <c r="BD9" s="101">
        <f t="shared" si="0"/>
        <v>19.9257318669114</v>
      </c>
      <c r="BE9" s="108">
        <f>'3'!DR9</f>
        <v>1.28612927782244e-5</v>
      </c>
      <c r="BF9" s="108">
        <f>'3'!DS9</f>
        <v>0.016452356893211</v>
      </c>
      <c r="BG9" s="85">
        <f t="shared" si="1"/>
        <v>0.0164652181859892</v>
      </c>
      <c r="BH9" s="85">
        <f>'3'!DU9</f>
        <v>0</v>
      </c>
      <c r="BI9" s="85">
        <f>'3'!DV9</f>
        <v>0</v>
      </c>
      <c r="BJ9" s="85">
        <f>'3'!DW9</f>
        <v>0</v>
      </c>
      <c r="BK9" s="85">
        <f>'3'!DX9</f>
        <v>0.00189570291102873</v>
      </c>
      <c r="BL9" s="85">
        <f>'3'!DY9</f>
        <v>-0.0205161444383483</v>
      </c>
      <c r="BM9" s="117">
        <f t="shared" si="2"/>
        <v>-0.00215522334133037</v>
      </c>
      <c r="BN9" s="118">
        <f t="shared" si="3"/>
        <v>19.92357664357</v>
      </c>
      <c r="BP9" s="86" t="s">
        <v>39</v>
      </c>
      <c r="BQ9" s="87" t="s">
        <v>94</v>
      </c>
      <c r="BR9" s="119">
        <f t="shared" ref="BR9:DR9" si="7">C9/C$66</f>
        <v>0</v>
      </c>
      <c r="BS9" s="119">
        <f t="shared" si="7"/>
        <v>0</v>
      </c>
      <c r="BT9" s="119">
        <f t="shared" si="7"/>
        <v>0</v>
      </c>
      <c r="BU9" s="119">
        <f t="shared" si="7"/>
        <v>1.49927117200707e-5</v>
      </c>
      <c r="BV9" s="119">
        <f t="shared" si="7"/>
        <v>1.77378562445964e-7</v>
      </c>
      <c r="BW9" s="119">
        <f t="shared" si="7"/>
        <v>9.13751075134623e-8</v>
      </c>
      <c r="BX9" s="119">
        <f t="shared" si="7"/>
        <v>4.67847784810446e-7</v>
      </c>
      <c r="BY9" s="119">
        <f t="shared" si="7"/>
        <v>6.97303603634818e-7</v>
      </c>
      <c r="BZ9" s="119">
        <f t="shared" si="7"/>
        <v>0</v>
      </c>
      <c r="CA9" s="119">
        <f t="shared" si="7"/>
        <v>5.8737784586434e-7</v>
      </c>
      <c r="CB9" s="119">
        <f t="shared" si="7"/>
        <v>0</v>
      </c>
      <c r="CC9" s="119">
        <f t="shared" si="7"/>
        <v>0</v>
      </c>
      <c r="CD9" s="119">
        <f t="shared" si="7"/>
        <v>4.82648732135913e-7</v>
      </c>
      <c r="CE9" s="119">
        <f t="shared" si="7"/>
        <v>1.4165578436617e-6</v>
      </c>
      <c r="CF9" s="119">
        <f t="shared" si="7"/>
        <v>0</v>
      </c>
      <c r="CG9" s="119">
        <f t="shared" si="7"/>
        <v>0.000467207697145028</v>
      </c>
      <c r="CH9" s="119">
        <f t="shared" si="7"/>
        <v>0</v>
      </c>
      <c r="CI9" s="119">
        <f t="shared" si="7"/>
        <v>5.78080496444811e-6</v>
      </c>
      <c r="CJ9" s="119">
        <f t="shared" si="7"/>
        <v>2.661149387253e-7</v>
      </c>
      <c r="CK9" s="119">
        <f t="shared" si="7"/>
        <v>3.21306484899665e-7</v>
      </c>
      <c r="CL9" s="119">
        <f t="shared" si="7"/>
        <v>2.68228428870463e-7</v>
      </c>
      <c r="CM9" s="119">
        <f t="shared" si="7"/>
        <v>1.93119406792705e-6</v>
      </c>
      <c r="CN9" s="119">
        <f t="shared" si="7"/>
        <v>1.26238965629123e-6</v>
      </c>
      <c r="CO9" s="119">
        <f t="shared" si="7"/>
        <v>9.04663653556185e-7</v>
      </c>
      <c r="CP9" s="119">
        <f t="shared" si="7"/>
        <v>0</v>
      </c>
      <c r="CQ9" s="119">
        <f t="shared" si="7"/>
        <v>7.65109637968666e-8</v>
      </c>
      <c r="CR9" s="119">
        <f t="shared" si="7"/>
        <v>1.4013229080116e-8</v>
      </c>
      <c r="CS9" s="119">
        <f t="shared" si="7"/>
        <v>1.1597088428357e-7</v>
      </c>
      <c r="CT9" s="119">
        <f t="shared" si="7"/>
        <v>4.48914601354902e-7</v>
      </c>
      <c r="CU9" s="119">
        <f t="shared" si="7"/>
        <v>0</v>
      </c>
      <c r="CV9" s="119">
        <f t="shared" si="7"/>
        <v>0</v>
      </c>
      <c r="CW9" s="119">
        <f t="shared" si="7"/>
        <v>0</v>
      </c>
      <c r="CX9" s="119">
        <f t="shared" si="7"/>
        <v>9.27049961907154e-6</v>
      </c>
      <c r="CY9" s="119">
        <f t="shared" si="7"/>
        <v>0</v>
      </c>
      <c r="CZ9" s="119">
        <f t="shared" si="7"/>
        <v>0</v>
      </c>
      <c r="DA9" s="119">
        <f t="shared" si="7"/>
        <v>0</v>
      </c>
      <c r="DB9" s="119">
        <f t="shared" si="7"/>
        <v>0</v>
      </c>
      <c r="DC9" s="119">
        <f t="shared" si="7"/>
        <v>0</v>
      </c>
      <c r="DD9" s="119">
        <f t="shared" si="7"/>
        <v>0</v>
      </c>
      <c r="DE9" s="119">
        <f t="shared" si="7"/>
        <v>0</v>
      </c>
      <c r="DF9" s="119">
        <f t="shared" si="7"/>
        <v>0</v>
      </c>
      <c r="DG9" s="119">
        <f t="shared" si="7"/>
        <v>0</v>
      </c>
      <c r="DH9" s="119">
        <f t="shared" si="7"/>
        <v>0</v>
      </c>
      <c r="DI9" s="119">
        <f t="shared" si="7"/>
        <v>0</v>
      </c>
      <c r="DJ9" s="119">
        <f t="shared" si="7"/>
        <v>0</v>
      </c>
      <c r="DK9" s="119">
        <f t="shared" si="7"/>
        <v>0</v>
      </c>
      <c r="DL9" s="119">
        <f t="shared" si="7"/>
        <v>0</v>
      </c>
      <c r="DM9" s="119">
        <f t="shared" si="7"/>
        <v>3.13325152977715e-7</v>
      </c>
      <c r="DN9" s="119">
        <f t="shared" si="7"/>
        <v>0</v>
      </c>
      <c r="DO9" s="119">
        <f t="shared" si="7"/>
        <v>0</v>
      </c>
      <c r="DP9" s="119">
        <f t="shared" si="7"/>
        <v>0</v>
      </c>
      <c r="DQ9" s="119">
        <f t="shared" si="7"/>
        <v>0</v>
      </c>
      <c r="DR9" s="119">
        <f t="shared" si="7"/>
        <v>0</v>
      </c>
      <c r="DT9" s="86" t="s">
        <v>39</v>
      </c>
      <c r="DU9" s="87" t="s">
        <v>94</v>
      </c>
      <c r="DV9" s="119">
        <f>'Matriz I'!D8-BR9</f>
        <v>0</v>
      </c>
      <c r="DW9" s="119">
        <f>'Matriz I'!E8-BS9</f>
        <v>0</v>
      </c>
      <c r="DX9" s="119">
        <f>'Matriz I'!F8-BT9</f>
        <v>0</v>
      </c>
      <c r="DY9" s="119">
        <f>'Matriz I'!G8-BU9</f>
        <v>0.99998500728828</v>
      </c>
      <c r="DZ9" s="119">
        <f>'Matriz I'!H8-BV9</f>
        <v>-1.77378562445964e-7</v>
      </c>
      <c r="EA9" s="119">
        <f>'Matriz I'!I8-BW9</f>
        <v>-9.13751075134623e-8</v>
      </c>
      <c r="EB9" s="119">
        <f>'Matriz I'!J8-BX9</f>
        <v>-4.67847784810446e-7</v>
      </c>
      <c r="EC9" s="119">
        <f>'Matriz I'!K8-BY9</f>
        <v>-6.97303603634818e-7</v>
      </c>
      <c r="ED9" s="119">
        <f>'Matriz I'!L8-BZ9</f>
        <v>0</v>
      </c>
      <c r="EE9" s="119">
        <f>'Matriz I'!M8-CA9</f>
        <v>-5.8737784586434e-7</v>
      </c>
      <c r="EF9" s="119">
        <f>'Matriz I'!N8-CB9</f>
        <v>0</v>
      </c>
      <c r="EG9" s="119">
        <f>'Matriz I'!O8-CC9</f>
        <v>0</v>
      </c>
      <c r="EH9" s="119">
        <f>'Matriz I'!P8-CD9</f>
        <v>-4.82648732135913e-7</v>
      </c>
      <c r="EI9" s="119">
        <f>'Matriz I'!Q8-CE9</f>
        <v>-1.4165578436617e-6</v>
      </c>
      <c r="EJ9" s="119">
        <f>'Matriz I'!R8-CF9</f>
        <v>0</v>
      </c>
      <c r="EK9" s="119">
        <f>'Matriz I'!S8-CG9</f>
        <v>-0.000467207697145028</v>
      </c>
      <c r="EL9" s="119">
        <f>'Matriz I'!T8-CH9</f>
        <v>0</v>
      </c>
      <c r="EM9" s="119">
        <f>'Matriz I'!U8-CI9</f>
        <v>-5.78080496444811e-6</v>
      </c>
      <c r="EN9" s="119">
        <f>'Matriz I'!V8-CJ9</f>
        <v>-2.661149387253e-7</v>
      </c>
      <c r="EO9" s="119">
        <f>'Matriz I'!W8-CK9</f>
        <v>-3.21306484899665e-7</v>
      </c>
      <c r="EP9" s="119">
        <f>'Matriz I'!X8-CL9</f>
        <v>-2.68228428870463e-7</v>
      </c>
      <c r="EQ9" s="119">
        <f>'Matriz I'!Y8-CM9</f>
        <v>-1.93119406792705e-6</v>
      </c>
      <c r="ER9" s="119">
        <f>'Matriz I'!Z8-CN9</f>
        <v>-1.26238965629123e-6</v>
      </c>
      <c r="ES9" s="119">
        <f>'Matriz I'!AA8-CO9</f>
        <v>-9.04663653556185e-7</v>
      </c>
      <c r="ET9" s="119">
        <f>'Matriz I'!AB8-CP9</f>
        <v>0</v>
      </c>
      <c r="EU9" s="119">
        <f>'Matriz I'!AC8-CQ9</f>
        <v>-7.65109637968666e-8</v>
      </c>
      <c r="EV9" s="119">
        <f>'Matriz I'!AD8-CR9</f>
        <v>-1.4013229080116e-8</v>
      </c>
      <c r="EW9" s="119">
        <f>'Matriz I'!AE8-CS9</f>
        <v>-1.1597088428357e-7</v>
      </c>
      <c r="EX9" s="119">
        <f>'Matriz I'!AF8-CT9</f>
        <v>-4.48914601354902e-7</v>
      </c>
      <c r="EY9" s="119">
        <f>'Matriz I'!AG8-CU9</f>
        <v>0</v>
      </c>
      <c r="EZ9" s="119">
        <f>'Matriz I'!AH8-CV9</f>
        <v>0</v>
      </c>
      <c r="FA9" s="119">
        <f>'Matriz I'!AI8-CW9</f>
        <v>0</v>
      </c>
      <c r="FB9" s="119">
        <f>'Matriz I'!AJ8-CX9</f>
        <v>-9.27049961907154e-6</v>
      </c>
      <c r="FC9" s="119">
        <f>'Matriz I'!AK8-CY9</f>
        <v>0</v>
      </c>
      <c r="FD9" s="119">
        <f>'Matriz I'!AL8-CZ9</f>
        <v>0</v>
      </c>
      <c r="FE9" s="119">
        <f>'Matriz I'!AM8-DA9</f>
        <v>0</v>
      </c>
      <c r="FF9" s="119">
        <f>'Matriz I'!AN8-DB9</f>
        <v>0</v>
      </c>
      <c r="FG9" s="119">
        <f>'Matriz I'!AO8-DC9</f>
        <v>0</v>
      </c>
      <c r="FH9" s="119">
        <f>'Matriz I'!AP8-DD9</f>
        <v>0</v>
      </c>
      <c r="FI9" s="119">
        <f>'Matriz I'!AQ8-DE9</f>
        <v>0</v>
      </c>
      <c r="FJ9" s="119">
        <f>'Matriz I'!AR8-DF9</f>
        <v>0</v>
      </c>
      <c r="FK9" s="119">
        <f>'Matriz I'!AS8-DG9</f>
        <v>0</v>
      </c>
      <c r="FL9" s="119">
        <f>'Matriz I'!AT8-DH9</f>
        <v>0</v>
      </c>
      <c r="FM9" s="119">
        <f>'Matriz I'!AU8-DI9</f>
        <v>0</v>
      </c>
      <c r="FN9" s="119">
        <f>'Matriz I'!AV8-DJ9</f>
        <v>0</v>
      </c>
      <c r="FO9" s="119">
        <f>'Matriz I'!AW8-DK9</f>
        <v>0</v>
      </c>
      <c r="FP9" s="119">
        <f>'Matriz I'!AX8-DL9</f>
        <v>0</v>
      </c>
      <c r="FQ9" s="119">
        <f>'Matriz I'!AY8-DM9</f>
        <v>-3.13325152977715e-7</v>
      </c>
      <c r="FR9" s="119">
        <f>'Matriz I'!AZ8-DN9</f>
        <v>0</v>
      </c>
      <c r="FS9" s="119">
        <f>'Matriz I'!BA8-DO9</f>
        <v>0</v>
      </c>
      <c r="FT9" s="119">
        <f>'Matriz I'!BB8-DP9</f>
        <v>0</v>
      </c>
      <c r="FU9" s="119">
        <f>'Matriz I'!BC8-DQ9</f>
        <v>0</v>
      </c>
      <c r="FV9" s="119">
        <f>'Matriz I'!BD8-DR9</f>
        <v>0</v>
      </c>
      <c r="FX9" s="86" t="s">
        <v>39</v>
      </c>
      <c r="FY9" s="87" t="s">
        <v>94</v>
      </c>
      <c r="FZ9" s="119">
        <v>3.736152329e-5</v>
      </c>
      <c r="GA9" s="119">
        <v>3.269872513e-5</v>
      </c>
      <c r="GB9" s="119">
        <v>1.479850665e-5</v>
      </c>
      <c r="GC9" s="119">
        <v>1.000040207</v>
      </c>
      <c r="GD9" s="119">
        <v>5.340133093e-5</v>
      </c>
      <c r="GE9" s="119">
        <v>3.114404819e-5</v>
      </c>
      <c r="GF9" s="119">
        <v>3.780397959e-5</v>
      </c>
      <c r="GG9" s="119">
        <v>2.408474588e-5</v>
      </c>
      <c r="GH9" s="119">
        <v>1.630463259e-5</v>
      </c>
      <c r="GI9" s="119">
        <v>1.643398728e-5</v>
      </c>
      <c r="GJ9" s="119">
        <v>7.517682275e-6</v>
      </c>
      <c r="GK9" s="119">
        <v>1.251916737e-5</v>
      </c>
      <c r="GL9" s="119">
        <v>3.218051077e-5</v>
      </c>
      <c r="GM9" s="119">
        <v>2.245112503e-5</v>
      </c>
      <c r="GN9" s="119">
        <v>8.490992235e-6</v>
      </c>
      <c r="GO9" s="119">
        <v>0.0006061445325</v>
      </c>
      <c r="GP9" s="119">
        <v>3.72737338e-5</v>
      </c>
      <c r="GQ9" s="119">
        <v>3.181731329e-5</v>
      </c>
      <c r="GR9" s="119">
        <v>1.704492756e-5</v>
      </c>
      <c r="GS9" s="119">
        <v>1.322316183e-5</v>
      </c>
      <c r="GT9" s="119">
        <v>1.856896695e-5</v>
      </c>
      <c r="GU9" s="119">
        <v>2.883573293e-5</v>
      </c>
      <c r="GV9" s="119">
        <v>3.08238548e-5</v>
      </c>
      <c r="GW9" s="119">
        <v>1.46271739e-5</v>
      </c>
      <c r="GX9" s="119">
        <v>9.658865637e-6</v>
      </c>
      <c r="GY9" s="119">
        <v>1.200911806e-5</v>
      </c>
      <c r="GZ9" s="119">
        <v>1.044072057e-5</v>
      </c>
      <c r="HA9" s="119">
        <v>1.362427587e-5</v>
      </c>
      <c r="HB9" s="119">
        <v>1.280126431e-5</v>
      </c>
      <c r="HC9" s="119">
        <v>9.074032505e-6</v>
      </c>
      <c r="HD9" s="119">
        <v>1.237095439e-5</v>
      </c>
      <c r="HE9" s="119">
        <v>7.399131279e-6</v>
      </c>
      <c r="HF9" s="119">
        <v>1.431169447e-5</v>
      </c>
      <c r="HG9" s="119">
        <v>1.278184721e-5</v>
      </c>
      <c r="HH9" s="119">
        <v>1.2782581e-5</v>
      </c>
      <c r="HI9" s="119">
        <v>1.484949882e-5</v>
      </c>
      <c r="HJ9" s="119">
        <v>1.854413833e-5</v>
      </c>
      <c r="HK9" s="119">
        <v>0.0001653384062</v>
      </c>
      <c r="HL9" s="119">
        <v>5.105740559e-5</v>
      </c>
      <c r="HM9" s="119">
        <v>7.368479077e-5</v>
      </c>
      <c r="HN9" s="119">
        <v>1.96124095e-5</v>
      </c>
      <c r="HO9" s="119">
        <v>7.122367441e-6</v>
      </c>
      <c r="HP9" s="119">
        <v>1.112234908e-5</v>
      </c>
      <c r="HQ9" s="119">
        <v>4.342365659e-6</v>
      </c>
      <c r="HR9" s="119">
        <v>3.278206217e-6</v>
      </c>
      <c r="HS9" s="119">
        <v>2.481032959e-6</v>
      </c>
      <c r="HT9" s="119">
        <v>4.69168611e-7</v>
      </c>
      <c r="HU9" s="119">
        <v>4.590778617e-6</v>
      </c>
      <c r="HV9" s="119">
        <v>5.448880863e-6</v>
      </c>
      <c r="HW9" s="119">
        <v>4.579319707e-6</v>
      </c>
      <c r="HX9" s="119">
        <v>3.823082449e-6</v>
      </c>
      <c r="HY9" s="119">
        <v>8.699540263e-6</v>
      </c>
      <c r="HZ9" s="119">
        <v>0</v>
      </c>
    </row>
    <row r="10" spans="1:234">
      <c r="A10" s="86" t="s">
        <v>40</v>
      </c>
      <c r="B10" s="87" t="s">
        <v>95</v>
      </c>
      <c r="C10" s="85">
        <f>'3'!BQ10</f>
        <v>3.63212621323854</v>
      </c>
      <c r="D10" s="85">
        <f>'3'!BR10</f>
        <v>14.1567786306526</v>
      </c>
      <c r="E10" s="85">
        <f>'3'!BS10</f>
        <v>0.584832766238473</v>
      </c>
      <c r="F10" s="85">
        <f>'3'!BT10</f>
        <v>0</v>
      </c>
      <c r="G10" s="85">
        <f>'3'!BU10</f>
        <v>6.69298751174812</v>
      </c>
      <c r="H10" s="85">
        <f>'3'!BV10</f>
        <v>4.2454678986886</v>
      </c>
      <c r="I10" s="85">
        <f>'3'!BW10</f>
        <v>14.6850526478721</v>
      </c>
      <c r="J10" s="85">
        <f>'3'!BX10</f>
        <v>0</v>
      </c>
      <c r="K10" s="85">
        <f>'3'!BY10</f>
        <v>0</v>
      </c>
      <c r="L10" s="85">
        <f>'3'!BZ10</f>
        <v>0</v>
      </c>
      <c r="M10" s="85">
        <f>'3'!CA10</f>
        <v>0</v>
      </c>
      <c r="N10" s="85">
        <f>'3'!CB10</f>
        <v>0</v>
      </c>
      <c r="O10" s="85">
        <f>'3'!CC10</f>
        <v>0</v>
      </c>
      <c r="P10" s="85">
        <f>'3'!CD10</f>
        <v>0.0770177167189719</v>
      </c>
      <c r="Q10" s="85">
        <f>'3'!CE10</f>
        <v>0</v>
      </c>
      <c r="R10" s="85">
        <f>'3'!CF10</f>
        <v>3.96759866960379</v>
      </c>
      <c r="S10" s="85">
        <f>'3'!CG10</f>
        <v>1.65681349670774</v>
      </c>
      <c r="T10" s="85">
        <f>'3'!CH10</f>
        <v>276.547029909662</v>
      </c>
      <c r="U10" s="85">
        <f>'3'!CI10</f>
        <v>2.60285139215901</v>
      </c>
      <c r="V10" s="85">
        <f>'3'!CJ10</f>
        <v>0</v>
      </c>
      <c r="W10" s="85">
        <f>'3'!CK10</f>
        <v>0</v>
      </c>
      <c r="X10" s="85">
        <f>'3'!CL10</f>
        <v>179.913841694003</v>
      </c>
      <c r="Y10" s="85">
        <f>'3'!CM10</f>
        <v>344.458846451117</v>
      </c>
      <c r="Z10" s="85">
        <f>'3'!CN10</f>
        <v>0.0494208458129743</v>
      </c>
      <c r="AA10" s="85">
        <f>'3'!CO10</f>
        <v>0</v>
      </c>
      <c r="AB10" s="85">
        <f>'3'!CP10</f>
        <v>0.898750406906007</v>
      </c>
      <c r="AC10" s="85">
        <f>'3'!CQ10</f>
        <v>0</v>
      </c>
      <c r="AD10" s="85">
        <f>'3'!CR10</f>
        <v>0</v>
      </c>
      <c r="AE10" s="85">
        <f>'3'!CS10</f>
        <v>5.99156860332291</v>
      </c>
      <c r="AF10" s="85">
        <f>'3'!CT10</f>
        <v>0</v>
      </c>
      <c r="AG10" s="85">
        <f>'3'!CU10</f>
        <v>3.22486446723722</v>
      </c>
      <c r="AH10" s="85">
        <f>'3'!CV10</f>
        <v>0</v>
      </c>
      <c r="AI10" s="85">
        <f>'3'!CW10</f>
        <v>0.0381098817676407</v>
      </c>
      <c r="AJ10" s="88">
        <f>'3'!CX10*RAIS!$N$5</f>
        <v>6.32756971994607</v>
      </c>
      <c r="AK10" s="88">
        <f>'3'!CX10*RAIS!$F$6</f>
        <v>3.74875971334163</v>
      </c>
      <c r="AL10" s="85">
        <f>'3'!CY10</f>
        <v>221.405373465262</v>
      </c>
      <c r="AM10" s="85">
        <f>'3'!CZ10</f>
        <v>4.95185696595684</v>
      </c>
      <c r="AN10" s="85">
        <f>'3'!DA10</f>
        <v>0</v>
      </c>
      <c r="AO10" s="85">
        <f>'3'!DB10</f>
        <v>0</v>
      </c>
      <c r="AP10" s="85">
        <f>'3'!DC10</f>
        <v>0</v>
      </c>
      <c r="AQ10" s="85">
        <f>'3'!DD10</f>
        <v>0.213845987275413</v>
      </c>
      <c r="AR10" s="85">
        <f>'3'!DE10</f>
        <v>0</v>
      </c>
      <c r="AS10" s="85">
        <f>'3'!DF10</f>
        <v>0</v>
      </c>
      <c r="AT10" s="85">
        <f>'3'!DG10</f>
        <v>0</v>
      </c>
      <c r="AU10" s="85">
        <f>'3'!DH10</f>
        <v>0</v>
      </c>
      <c r="AV10" s="85">
        <f>'3'!DI10</f>
        <v>0</v>
      </c>
      <c r="AW10" s="85">
        <f>'3'!DJ10</f>
        <v>5.46256979708084</v>
      </c>
      <c r="AX10" s="85">
        <f>'3'!DK10</f>
        <v>0.366861652994119</v>
      </c>
      <c r="AY10" s="85">
        <f>'3'!DL10</f>
        <v>0</v>
      </c>
      <c r="AZ10" s="85">
        <f>'3'!DM10</f>
        <v>2.89231869702795</v>
      </c>
      <c r="BA10" s="85">
        <f>'3'!DN10</f>
        <v>0.0479966798312038</v>
      </c>
      <c r="BB10" s="85">
        <f>'3'!DO10</f>
        <v>0</v>
      </c>
      <c r="BC10" s="85">
        <f>'3'!DP10</f>
        <v>0</v>
      </c>
      <c r="BD10" s="101">
        <f>SUM(C10:BC10)</f>
        <v>1108.84111188217</v>
      </c>
      <c r="BE10" s="108">
        <f>'3'!DR10</f>
        <v>33.8553061852277</v>
      </c>
      <c r="BF10" s="108">
        <f>'3'!DS10</f>
        <v>48.7622038207103</v>
      </c>
      <c r="BG10" s="85">
        <f t="shared" si="1"/>
        <v>82.617510005938</v>
      </c>
      <c r="BH10" s="85">
        <f>'3'!DU10</f>
        <v>0</v>
      </c>
      <c r="BI10" s="85">
        <f>'3'!DV10</f>
        <v>0</v>
      </c>
      <c r="BJ10" s="85">
        <f>'3'!DW10</f>
        <v>0</v>
      </c>
      <c r="BK10" s="85">
        <f>'3'!DX10</f>
        <v>0</v>
      </c>
      <c r="BL10" s="85">
        <f>'3'!DY10</f>
        <v>-12.0331706912704</v>
      </c>
      <c r="BM10" s="117">
        <f t="shared" si="2"/>
        <v>70.5843393146676</v>
      </c>
      <c r="BN10" s="118">
        <f t="shared" si="3"/>
        <v>1179.42545119684</v>
      </c>
      <c r="BP10" s="86" t="s">
        <v>40</v>
      </c>
      <c r="BQ10" s="87" t="s">
        <v>95</v>
      </c>
      <c r="BR10" s="119">
        <f t="shared" ref="BR10:DR10" si="8">C10/C$66</f>
        <v>8.09704735867305e-5</v>
      </c>
      <c r="BS10" s="119">
        <f t="shared" si="8"/>
        <v>0.000857591254919277</v>
      </c>
      <c r="BT10" s="119">
        <f t="shared" si="8"/>
        <v>0.000195928018432708</v>
      </c>
      <c r="BU10" s="119">
        <f t="shared" si="8"/>
        <v>0</v>
      </c>
      <c r="BV10" s="119">
        <f t="shared" si="8"/>
        <v>0.0056747864012569</v>
      </c>
      <c r="BW10" s="119">
        <f t="shared" si="8"/>
        <v>0.000142946274168846</v>
      </c>
      <c r="BX10" s="119">
        <f t="shared" si="8"/>
        <v>0.000380621490138248</v>
      </c>
      <c r="BY10" s="119">
        <f t="shared" si="8"/>
        <v>0</v>
      </c>
      <c r="BZ10" s="119">
        <f t="shared" si="8"/>
        <v>0</v>
      </c>
      <c r="CA10" s="119">
        <f t="shared" si="8"/>
        <v>0</v>
      </c>
      <c r="CB10" s="119">
        <f t="shared" si="8"/>
        <v>0</v>
      </c>
      <c r="CC10" s="119">
        <f t="shared" si="8"/>
        <v>0</v>
      </c>
      <c r="CD10" s="119">
        <f t="shared" si="8"/>
        <v>0</v>
      </c>
      <c r="CE10" s="119">
        <f t="shared" si="8"/>
        <v>1.09178670602429e-5</v>
      </c>
      <c r="CF10" s="119">
        <f t="shared" si="8"/>
        <v>0</v>
      </c>
      <c r="CG10" s="119">
        <f t="shared" si="8"/>
        <v>9.51295292124095e-5</v>
      </c>
      <c r="CH10" s="119">
        <f t="shared" si="8"/>
        <v>0.00306895651000366</v>
      </c>
      <c r="CI10" s="119">
        <f t="shared" si="8"/>
        <v>0.0094924980301982</v>
      </c>
      <c r="CJ10" s="119">
        <f t="shared" si="8"/>
        <v>0.000626924247994145</v>
      </c>
      <c r="CK10" s="119">
        <f t="shared" si="8"/>
        <v>0</v>
      </c>
      <c r="CL10" s="119">
        <f t="shared" si="8"/>
        <v>0</v>
      </c>
      <c r="CM10" s="119">
        <f t="shared" si="8"/>
        <v>0.0371995478700627</v>
      </c>
      <c r="CN10" s="119">
        <f t="shared" si="8"/>
        <v>0.0631884929145366</v>
      </c>
      <c r="CO10" s="119">
        <f t="shared" si="8"/>
        <v>3.44931605117047e-6</v>
      </c>
      <c r="CP10" s="119">
        <f t="shared" si="8"/>
        <v>0</v>
      </c>
      <c r="CQ10" s="119">
        <f t="shared" si="8"/>
        <v>0.000303381806990367</v>
      </c>
      <c r="CR10" s="119">
        <f t="shared" si="8"/>
        <v>0</v>
      </c>
      <c r="CS10" s="119">
        <f t="shared" si="8"/>
        <v>0</v>
      </c>
      <c r="CT10" s="119">
        <f t="shared" si="8"/>
        <v>0.000744947278504931</v>
      </c>
      <c r="CU10" s="119">
        <f t="shared" si="8"/>
        <v>0</v>
      </c>
      <c r="CV10" s="119">
        <f t="shared" si="8"/>
        <v>0.00024305659044483</v>
      </c>
      <c r="CW10" s="119">
        <f t="shared" si="8"/>
        <v>0</v>
      </c>
      <c r="CX10" s="119">
        <f t="shared" si="8"/>
        <v>1.91273139677771e-6</v>
      </c>
      <c r="CY10" s="119">
        <f t="shared" si="8"/>
        <v>0.00219233021783721</v>
      </c>
      <c r="CZ10" s="119">
        <f t="shared" si="8"/>
        <v>0.00217889115896336</v>
      </c>
      <c r="DA10" s="119">
        <f t="shared" si="8"/>
        <v>0.00543513805676245</v>
      </c>
      <c r="DB10" s="119">
        <f t="shared" si="8"/>
        <v>5.31322417086003e-5</v>
      </c>
      <c r="DC10" s="119">
        <f t="shared" si="8"/>
        <v>0</v>
      </c>
      <c r="DD10" s="119">
        <f t="shared" si="8"/>
        <v>0</v>
      </c>
      <c r="DE10" s="119">
        <f t="shared" si="8"/>
        <v>0</v>
      </c>
      <c r="DF10" s="119">
        <f t="shared" si="8"/>
        <v>3.00784519947038e-5</v>
      </c>
      <c r="DG10" s="119">
        <f t="shared" si="8"/>
        <v>0</v>
      </c>
      <c r="DH10" s="119">
        <f t="shared" si="8"/>
        <v>0</v>
      </c>
      <c r="DI10" s="119">
        <f t="shared" si="8"/>
        <v>0</v>
      </c>
      <c r="DJ10" s="119">
        <f t="shared" si="8"/>
        <v>0</v>
      </c>
      <c r="DK10" s="119">
        <f t="shared" si="8"/>
        <v>0</v>
      </c>
      <c r="DL10" s="119">
        <f t="shared" si="8"/>
        <v>0.000132862609520472</v>
      </c>
      <c r="DM10" s="119">
        <f t="shared" si="8"/>
        <v>1.19838439964539e-5</v>
      </c>
      <c r="DN10" s="119">
        <f t="shared" si="8"/>
        <v>0</v>
      </c>
      <c r="DO10" s="119">
        <f t="shared" si="8"/>
        <v>3.48286805359167e-5</v>
      </c>
      <c r="DP10" s="119">
        <f t="shared" si="8"/>
        <v>1.07243996587454e-6</v>
      </c>
      <c r="DQ10" s="119">
        <f t="shared" si="8"/>
        <v>0</v>
      </c>
      <c r="DR10" s="119">
        <f t="shared" si="8"/>
        <v>0</v>
      </c>
      <c r="DT10" s="86" t="s">
        <v>40</v>
      </c>
      <c r="DU10" s="87" t="s">
        <v>95</v>
      </c>
      <c r="DV10" s="119">
        <f>'Matriz I'!D9-BR10</f>
        <v>-8.09704735867305e-5</v>
      </c>
      <c r="DW10" s="119">
        <f>'Matriz I'!E9-BS10</f>
        <v>-0.000857591254919277</v>
      </c>
      <c r="DX10" s="119">
        <f>'Matriz I'!F9-BT10</f>
        <v>-0.000195928018432708</v>
      </c>
      <c r="DY10" s="119">
        <f>'Matriz I'!G9-BU10</f>
        <v>0</v>
      </c>
      <c r="DZ10" s="119">
        <f>'Matriz I'!H9-BV10</f>
        <v>0.994325213598743</v>
      </c>
      <c r="EA10" s="119">
        <f>'Matriz I'!I9-BW10</f>
        <v>-0.000142946274168846</v>
      </c>
      <c r="EB10" s="119">
        <f>'Matriz I'!J9-BX10</f>
        <v>-0.000380621490138248</v>
      </c>
      <c r="EC10" s="119">
        <f>'Matriz I'!K9-BY10</f>
        <v>0</v>
      </c>
      <c r="ED10" s="119">
        <f>'Matriz I'!L9-BZ10</f>
        <v>0</v>
      </c>
      <c r="EE10" s="119">
        <f>'Matriz I'!M9-CA10</f>
        <v>0</v>
      </c>
      <c r="EF10" s="119">
        <f>'Matriz I'!N9-CB10</f>
        <v>0</v>
      </c>
      <c r="EG10" s="119">
        <f>'Matriz I'!O9-CC10</f>
        <v>0</v>
      </c>
      <c r="EH10" s="119">
        <f>'Matriz I'!P9-CD10</f>
        <v>0</v>
      </c>
      <c r="EI10" s="119">
        <f>'Matriz I'!Q9-CE10</f>
        <v>-1.09178670602429e-5</v>
      </c>
      <c r="EJ10" s="119">
        <f>'Matriz I'!R9-CF10</f>
        <v>0</v>
      </c>
      <c r="EK10" s="119">
        <f>'Matriz I'!S9-CG10</f>
        <v>-9.51295292124095e-5</v>
      </c>
      <c r="EL10" s="119">
        <f>'Matriz I'!T9-CH10</f>
        <v>-0.00306895651000366</v>
      </c>
      <c r="EM10" s="119">
        <f>'Matriz I'!U9-CI10</f>
        <v>-0.0094924980301982</v>
      </c>
      <c r="EN10" s="119">
        <f>'Matriz I'!V9-CJ10</f>
        <v>-0.000626924247994145</v>
      </c>
      <c r="EO10" s="119">
        <f>'Matriz I'!W9-CK10</f>
        <v>0</v>
      </c>
      <c r="EP10" s="119">
        <f>'Matriz I'!X9-CL10</f>
        <v>0</v>
      </c>
      <c r="EQ10" s="119">
        <f>'Matriz I'!Y9-CM10</f>
        <v>-0.0371995478700627</v>
      </c>
      <c r="ER10" s="119">
        <f>'Matriz I'!Z9-CN10</f>
        <v>-0.0631884929145366</v>
      </c>
      <c r="ES10" s="119">
        <f>'Matriz I'!AA9-CO10</f>
        <v>-3.44931605117047e-6</v>
      </c>
      <c r="ET10" s="119">
        <f>'Matriz I'!AB9-CP10</f>
        <v>0</v>
      </c>
      <c r="EU10" s="119">
        <f>'Matriz I'!AC9-CQ10</f>
        <v>-0.000303381806990367</v>
      </c>
      <c r="EV10" s="119">
        <f>'Matriz I'!AD9-CR10</f>
        <v>0</v>
      </c>
      <c r="EW10" s="119">
        <f>'Matriz I'!AE9-CS10</f>
        <v>0</v>
      </c>
      <c r="EX10" s="119">
        <f>'Matriz I'!AF9-CT10</f>
        <v>-0.000744947278504931</v>
      </c>
      <c r="EY10" s="119">
        <f>'Matriz I'!AG9-CU10</f>
        <v>0</v>
      </c>
      <c r="EZ10" s="119">
        <f>'Matriz I'!AH9-CV10</f>
        <v>-0.00024305659044483</v>
      </c>
      <c r="FA10" s="119">
        <f>'Matriz I'!AI9-CW10</f>
        <v>0</v>
      </c>
      <c r="FB10" s="119">
        <f>'Matriz I'!AJ9-CX10</f>
        <v>-1.91273139677771e-6</v>
      </c>
      <c r="FC10" s="119">
        <f>'Matriz I'!AK9-CY10</f>
        <v>-0.00219233021783721</v>
      </c>
      <c r="FD10" s="119">
        <f>'Matriz I'!AL9-CZ10</f>
        <v>-0.00217889115896336</v>
      </c>
      <c r="FE10" s="119">
        <f>'Matriz I'!AM9-DA10</f>
        <v>-0.00543513805676245</v>
      </c>
      <c r="FF10" s="119">
        <f>'Matriz I'!AN9-DB10</f>
        <v>-5.31322417086003e-5</v>
      </c>
      <c r="FG10" s="119">
        <f>'Matriz I'!AO9-DC10</f>
        <v>0</v>
      </c>
      <c r="FH10" s="119">
        <f>'Matriz I'!AP9-DD10</f>
        <v>0</v>
      </c>
      <c r="FI10" s="119">
        <f>'Matriz I'!AQ9-DE10</f>
        <v>0</v>
      </c>
      <c r="FJ10" s="119">
        <f>'Matriz I'!AR9-DF10</f>
        <v>-3.00784519947038e-5</v>
      </c>
      <c r="FK10" s="119">
        <f>'Matriz I'!AS9-DG10</f>
        <v>0</v>
      </c>
      <c r="FL10" s="119">
        <f>'Matriz I'!AT9-DH10</f>
        <v>0</v>
      </c>
      <c r="FM10" s="119">
        <f>'Matriz I'!AU9-DI10</f>
        <v>0</v>
      </c>
      <c r="FN10" s="119">
        <f>'Matriz I'!AV9-DJ10</f>
        <v>0</v>
      </c>
      <c r="FO10" s="119">
        <f>'Matriz I'!AW9-DK10</f>
        <v>0</v>
      </c>
      <c r="FP10" s="119">
        <f>'Matriz I'!AX9-DL10</f>
        <v>-0.000132862609520472</v>
      </c>
      <c r="FQ10" s="119">
        <f>'Matriz I'!AY9-DM10</f>
        <v>-1.19838439964539e-5</v>
      </c>
      <c r="FR10" s="119">
        <f>'Matriz I'!AZ9-DN10</f>
        <v>0</v>
      </c>
      <c r="FS10" s="119">
        <f>'Matriz I'!BA9-DO10</f>
        <v>-3.48286805359167e-5</v>
      </c>
      <c r="FT10" s="119">
        <f>'Matriz I'!BB9-DP10</f>
        <v>-1.07243996587454e-6</v>
      </c>
      <c r="FU10" s="119">
        <f>'Matriz I'!BC9-DQ10</f>
        <v>0</v>
      </c>
      <c r="FV10" s="119">
        <f>'Matriz I'!BD9-DR10</f>
        <v>0</v>
      </c>
      <c r="FX10" s="86" t="s">
        <v>40</v>
      </c>
      <c r="FY10" s="87" t="s">
        <v>95</v>
      </c>
      <c r="FZ10" s="119">
        <v>0.001626654061</v>
      </c>
      <c r="GA10" s="119">
        <v>0.002451458052</v>
      </c>
      <c r="GB10" s="119">
        <v>0.0006162319116</v>
      </c>
      <c r="GC10" s="119">
        <v>0.0002608900588</v>
      </c>
      <c r="GD10" s="119">
        <v>1.006152276</v>
      </c>
      <c r="GE10" s="119">
        <v>0.001349217161</v>
      </c>
      <c r="GF10" s="119">
        <v>0.001381572046</v>
      </c>
      <c r="GG10" s="119">
        <v>0.001743842568</v>
      </c>
      <c r="GH10" s="119">
        <v>0.0005349601759</v>
      </c>
      <c r="GI10" s="119">
        <v>0.001019085832</v>
      </c>
      <c r="GJ10" s="119">
        <v>0.0001949653401</v>
      </c>
      <c r="GK10" s="119">
        <v>0.0006878545674</v>
      </c>
      <c r="GL10" s="119">
        <v>0.0006030024881</v>
      </c>
      <c r="GM10" s="119">
        <v>0.0005107828804</v>
      </c>
      <c r="GN10" s="119">
        <v>0.0003783448291</v>
      </c>
      <c r="GO10" s="119">
        <v>0.0001732887307</v>
      </c>
      <c r="GP10" s="119">
        <v>0.004353550712</v>
      </c>
      <c r="GQ10" s="119">
        <v>0.01242239752</v>
      </c>
      <c r="GR10" s="119">
        <v>0.002910954533</v>
      </c>
      <c r="GS10" s="119">
        <v>0.0007897305769</v>
      </c>
      <c r="GT10" s="119">
        <v>0.002887938569</v>
      </c>
      <c r="GU10" s="119">
        <v>0.04070853108</v>
      </c>
      <c r="GV10" s="119">
        <v>0.06683545975</v>
      </c>
      <c r="GW10" s="119">
        <v>0.005204112709</v>
      </c>
      <c r="GX10" s="119">
        <v>0.0003791145015</v>
      </c>
      <c r="GY10" s="119">
        <v>0.004051252067</v>
      </c>
      <c r="GZ10" s="119">
        <v>0.004117188916</v>
      </c>
      <c r="HA10" s="119">
        <v>0.002579164972</v>
      </c>
      <c r="HB10" s="119">
        <v>0.006114819124</v>
      </c>
      <c r="HC10" s="119">
        <v>0.001191556994</v>
      </c>
      <c r="HD10" s="119">
        <v>0.001768040255</v>
      </c>
      <c r="HE10" s="119">
        <v>0.001687946597</v>
      </c>
      <c r="HF10" s="119">
        <v>0.000346993527</v>
      </c>
      <c r="HG10" s="119">
        <v>0.003779468579</v>
      </c>
      <c r="HH10" s="119">
        <v>0.003779989836</v>
      </c>
      <c r="HI10" s="119">
        <v>0.01021236656</v>
      </c>
      <c r="HJ10" s="119">
        <v>0.0003705546421</v>
      </c>
      <c r="HK10" s="119">
        <v>0.0003254983344</v>
      </c>
      <c r="HL10" s="119">
        <v>0.0001875706386</v>
      </c>
      <c r="HM10" s="119">
        <v>0.0002033218793</v>
      </c>
      <c r="HN10" s="119">
        <v>0.0003755176987</v>
      </c>
      <c r="HO10" s="119">
        <v>0.0004159657511</v>
      </c>
      <c r="HP10" s="119">
        <v>0.0004596561817</v>
      </c>
      <c r="HQ10" s="119">
        <v>0.0001998898688</v>
      </c>
      <c r="HR10" s="119">
        <v>0.0001342113369</v>
      </c>
      <c r="HS10" s="119">
        <v>6.563524398e-5</v>
      </c>
      <c r="HT10" s="119">
        <v>0.0002351663222</v>
      </c>
      <c r="HU10" s="119">
        <v>9.890718407e-5</v>
      </c>
      <c r="HV10" s="119">
        <v>0.0003284756474</v>
      </c>
      <c r="HW10" s="119">
        <v>0.0003387707889</v>
      </c>
      <c r="HX10" s="119">
        <v>0.0001486104568</v>
      </c>
      <c r="HY10" s="119">
        <v>0.0002792560605</v>
      </c>
      <c r="HZ10" s="119">
        <v>0</v>
      </c>
    </row>
    <row r="11" spans="1:234">
      <c r="A11" s="86" t="s">
        <v>41</v>
      </c>
      <c r="B11" s="87" t="s">
        <v>96</v>
      </c>
      <c r="C11" s="85">
        <f>'3'!BQ11</f>
        <v>4.15331540831917</v>
      </c>
      <c r="D11" s="85">
        <f>'3'!BR11</f>
        <v>95.2056444318778</v>
      </c>
      <c r="E11" s="85">
        <f>'3'!BS11</f>
        <v>0.202114650364237</v>
      </c>
      <c r="F11" s="85">
        <f>'3'!BT11</f>
        <v>0.000286229004806309</v>
      </c>
      <c r="G11" s="85">
        <f>'3'!BU11</f>
        <v>0.0781004330190419</v>
      </c>
      <c r="H11" s="85">
        <f>'3'!BV11</f>
        <v>2120.93213335361</v>
      </c>
      <c r="I11" s="85">
        <f>'3'!BW11</f>
        <v>137.67709552007</v>
      </c>
      <c r="J11" s="85">
        <f>'3'!BX11</f>
        <v>0.840203735182956</v>
      </c>
      <c r="K11" s="85">
        <f>'3'!BY11</f>
        <v>1.62992961228623</v>
      </c>
      <c r="L11" s="85">
        <f>'3'!BZ11</f>
        <v>0.463474818527798</v>
      </c>
      <c r="M11" s="85">
        <f>'3'!CA11</f>
        <v>0.65924649926543</v>
      </c>
      <c r="N11" s="85">
        <f>'3'!CB11</f>
        <v>515.586931831123</v>
      </c>
      <c r="O11" s="85">
        <f>'3'!CC11</f>
        <v>0.370979092682742</v>
      </c>
      <c r="P11" s="85">
        <f>'3'!CD11</f>
        <v>1.03434176540091</v>
      </c>
      <c r="Q11" s="85">
        <f>'3'!CE11</f>
        <v>0.162711176505718</v>
      </c>
      <c r="R11" s="85">
        <f>'3'!CF11</f>
        <v>0.611892230820662</v>
      </c>
      <c r="S11" s="85">
        <f>'3'!CG11</f>
        <v>10.3116547481025</v>
      </c>
      <c r="T11" s="85">
        <f>'3'!CH11</f>
        <v>3.62498458262707</v>
      </c>
      <c r="U11" s="85">
        <f>'3'!CI11</f>
        <v>42.9526262035417</v>
      </c>
      <c r="V11" s="85">
        <f>'3'!CJ11</f>
        <v>0.176360385358002</v>
      </c>
      <c r="W11" s="85">
        <f>'3'!CK11</f>
        <v>1.42335131437851</v>
      </c>
      <c r="X11" s="85">
        <f>'3'!CL11</f>
        <v>0.830730846975719</v>
      </c>
      <c r="Y11" s="85">
        <f>'3'!CM11</f>
        <v>1.65616753047076</v>
      </c>
      <c r="Z11" s="85">
        <f>'3'!CN11</f>
        <v>7.84023476683531</v>
      </c>
      <c r="AA11" s="85">
        <f>'3'!CO11</f>
        <v>0.721310978247484</v>
      </c>
      <c r="AB11" s="85">
        <f>'3'!CP11</f>
        <v>0.620998872104754</v>
      </c>
      <c r="AC11" s="85">
        <f>'3'!CQ11</f>
        <v>4.71069952652042</v>
      </c>
      <c r="AD11" s="85">
        <f>'3'!CR11</f>
        <v>4.63045387575545</v>
      </c>
      <c r="AE11" s="85">
        <f>'3'!CS11</f>
        <v>1.76355647336683</v>
      </c>
      <c r="AF11" s="85">
        <f>'3'!CT11</f>
        <v>0.147279599805783</v>
      </c>
      <c r="AG11" s="85">
        <f>'3'!CU11</f>
        <v>2.64651662642276</v>
      </c>
      <c r="AH11" s="85">
        <f>'3'!CV11</f>
        <v>0.358005360916822</v>
      </c>
      <c r="AI11" s="85">
        <f>'3'!CW11</f>
        <v>0.387749502207204</v>
      </c>
      <c r="AJ11" s="88">
        <f>'3'!CX11*RAIS!$N$5</f>
        <v>0.103571877054982</v>
      </c>
      <c r="AK11" s="88">
        <f>'3'!CX11*RAIS!$F$6</f>
        <v>0.0613610117822924</v>
      </c>
      <c r="AL11" s="85">
        <f>'3'!CY11</f>
        <v>4.8140072960634</v>
      </c>
      <c r="AM11" s="85">
        <f>'3'!CZ11</f>
        <v>24.2189768895871</v>
      </c>
      <c r="AN11" s="85">
        <f>'3'!DA11</f>
        <v>4.67520092794645</v>
      </c>
      <c r="AO11" s="85">
        <f>'3'!DB11</f>
        <v>0.0272196530051149</v>
      </c>
      <c r="AP11" s="85">
        <f>'3'!DC11</f>
        <v>0.190341146263814</v>
      </c>
      <c r="AQ11" s="85">
        <f>'3'!DD11</f>
        <v>0.423785572022812</v>
      </c>
      <c r="AR11" s="85">
        <f>'3'!DE11</f>
        <v>16.7575255848294</v>
      </c>
      <c r="AS11" s="85">
        <f>'3'!DF11</f>
        <v>1221.92778580283</v>
      </c>
      <c r="AT11" s="85">
        <f>'3'!DG11</f>
        <v>0.875121614716174</v>
      </c>
      <c r="AU11" s="85">
        <f>'3'!DH11</f>
        <v>0.56702373180534</v>
      </c>
      <c r="AV11" s="85">
        <f>'3'!DI11</f>
        <v>0.511646041655728</v>
      </c>
      <c r="AW11" s="85">
        <f>'3'!DJ11</f>
        <v>0.262749632102021</v>
      </c>
      <c r="AX11" s="85">
        <f>'3'!DK11</f>
        <v>1.8385200908246</v>
      </c>
      <c r="AY11" s="85">
        <f>'3'!DL11</f>
        <v>0.618172250953981</v>
      </c>
      <c r="AZ11" s="85">
        <f>'3'!DM11</f>
        <v>304.930755074406</v>
      </c>
      <c r="BA11" s="85">
        <f>'3'!DN11</f>
        <v>98.251150254984</v>
      </c>
      <c r="BB11" s="85">
        <f>'3'!DO11</f>
        <v>10.7014245504534</v>
      </c>
      <c r="BC11" s="85">
        <f>'3'!DP11</f>
        <v>0</v>
      </c>
      <c r="BD11" s="101">
        <f t="shared" si="0"/>
        <v>4656.16742098498</v>
      </c>
      <c r="BE11" s="108">
        <f>'3'!DR11</f>
        <v>5754.51543897291</v>
      </c>
      <c r="BF11" s="108">
        <f>'3'!DS11</f>
        <v>9205.01700138658</v>
      </c>
      <c r="BG11" s="85">
        <f t="shared" si="1"/>
        <v>14959.5324403595</v>
      </c>
      <c r="BH11" s="85">
        <f>'3'!DU11</f>
        <v>0.332383521231695</v>
      </c>
      <c r="BI11" s="85">
        <f>'3'!DV11</f>
        <v>0</v>
      </c>
      <c r="BJ11" s="85">
        <f>'3'!DW11</f>
        <v>10074.0091511609</v>
      </c>
      <c r="BK11" s="85">
        <f>'3'!DX11</f>
        <v>14.9754185362439</v>
      </c>
      <c r="BL11" s="85">
        <f>'3'!DY11</f>
        <v>-5.27176437771084</v>
      </c>
      <c r="BM11" s="117">
        <f t="shared" si="2"/>
        <v>25043.5776292002</v>
      </c>
      <c r="BN11" s="118">
        <f t="shared" si="3"/>
        <v>29699.7450501852</v>
      </c>
      <c r="BP11" s="86" t="s">
        <v>41</v>
      </c>
      <c r="BQ11" s="87" t="s">
        <v>96</v>
      </c>
      <c r="BR11" s="119">
        <f t="shared" ref="BR11:DR11" si="9">C11/C$66</f>
        <v>9.2589270257438e-5</v>
      </c>
      <c r="BS11" s="119">
        <f t="shared" si="9"/>
        <v>0.00576738043405916</v>
      </c>
      <c r="BT11" s="119">
        <f t="shared" si="9"/>
        <v>6.77115326433972e-5</v>
      </c>
      <c r="BU11" s="119">
        <f t="shared" si="9"/>
        <v>1.43663464611252e-5</v>
      </c>
      <c r="BV11" s="119">
        <f t="shared" si="9"/>
        <v>6.62190500805187e-5</v>
      </c>
      <c r="BW11" s="119">
        <f t="shared" si="9"/>
        <v>0.0714124693585673</v>
      </c>
      <c r="BX11" s="119">
        <f t="shared" si="9"/>
        <v>0.00356844898764107</v>
      </c>
      <c r="BY11" s="119">
        <f t="shared" si="9"/>
        <v>0.000150122003352424</v>
      </c>
      <c r="BZ11" s="119">
        <f t="shared" si="9"/>
        <v>0.000152503284663484</v>
      </c>
      <c r="CA11" s="119">
        <f t="shared" si="9"/>
        <v>0.000208389196163213</v>
      </c>
      <c r="CB11" s="119">
        <f t="shared" si="9"/>
        <v>0.000186986239763716</v>
      </c>
      <c r="CC11" s="119">
        <f t="shared" si="9"/>
        <v>0.0357377195401417</v>
      </c>
      <c r="CD11" s="119">
        <f t="shared" si="9"/>
        <v>0.000140255650797063</v>
      </c>
      <c r="CE11" s="119">
        <f t="shared" si="9"/>
        <v>0.000146626079953917</v>
      </c>
      <c r="CF11" s="119">
        <f t="shared" si="9"/>
        <v>0.000190739307731731</v>
      </c>
      <c r="CG11" s="119">
        <f t="shared" si="9"/>
        <v>1.46710957165719e-5</v>
      </c>
      <c r="CH11" s="119">
        <f t="shared" si="9"/>
        <v>0.019100532456419</v>
      </c>
      <c r="CI11" s="119">
        <f t="shared" si="9"/>
        <v>0.000124427874062964</v>
      </c>
      <c r="CJ11" s="119">
        <f t="shared" si="9"/>
        <v>0.0103455936682166</v>
      </c>
      <c r="CK11" s="119">
        <f t="shared" si="9"/>
        <v>0.000277082627085757</v>
      </c>
      <c r="CL11" s="119">
        <f t="shared" si="9"/>
        <v>0.000144400636572134</v>
      </c>
      <c r="CM11" s="119">
        <f t="shared" si="9"/>
        <v>0.00017176450471093</v>
      </c>
      <c r="CN11" s="119">
        <f t="shared" si="9"/>
        <v>0.000303811997696185</v>
      </c>
      <c r="CO11" s="119">
        <f t="shared" si="9"/>
        <v>0.000547207300509013</v>
      </c>
      <c r="CP11" s="119">
        <f t="shared" si="9"/>
        <v>0.00025319349295719</v>
      </c>
      <c r="CQ11" s="119">
        <f t="shared" si="9"/>
        <v>0.000209624116451524</v>
      </c>
      <c r="CR11" s="119">
        <f t="shared" si="9"/>
        <v>0.000188839148054577</v>
      </c>
      <c r="CS11" s="119">
        <f t="shared" si="9"/>
        <v>0.000274219815719573</v>
      </c>
      <c r="CT11" s="119">
        <f t="shared" si="9"/>
        <v>0.000219267554509143</v>
      </c>
      <c r="CU11" s="119">
        <f t="shared" si="9"/>
        <v>0.000305167525243215</v>
      </c>
      <c r="CV11" s="119">
        <f t="shared" si="9"/>
        <v>0.000199466772730748</v>
      </c>
      <c r="CW11" s="119">
        <f t="shared" si="9"/>
        <v>0.000104743262812966</v>
      </c>
      <c r="CX11" s="119">
        <f t="shared" si="9"/>
        <v>1.94611112015151e-5</v>
      </c>
      <c r="CY11" s="119">
        <f t="shared" si="9"/>
        <v>3.58848287471248e-5</v>
      </c>
      <c r="CZ11" s="119">
        <f t="shared" si="9"/>
        <v>3.56648535251956e-5</v>
      </c>
      <c r="DA11" s="119">
        <f t="shared" si="9"/>
        <v>0.000118175967687033</v>
      </c>
      <c r="DB11" s="119">
        <f t="shared" si="9"/>
        <v>0.0002598638334829</v>
      </c>
      <c r="DC11" s="119">
        <f t="shared" si="9"/>
        <v>0.00013133010056539</v>
      </c>
      <c r="DD11" s="119">
        <f t="shared" si="9"/>
        <v>2.64979921831676e-5</v>
      </c>
      <c r="DE11" s="119">
        <f t="shared" si="9"/>
        <v>9.92427448617135e-5</v>
      </c>
      <c r="DF11" s="119">
        <f t="shared" si="9"/>
        <v>5.96074499528465e-5</v>
      </c>
      <c r="DG11" s="119">
        <f t="shared" si="9"/>
        <v>0.00956638806592019</v>
      </c>
      <c r="DH11" s="119">
        <f t="shared" si="9"/>
        <v>0.0693003070519908</v>
      </c>
      <c r="DI11" s="119">
        <f t="shared" si="9"/>
        <v>9.35566472180529e-5</v>
      </c>
      <c r="DJ11" s="119">
        <f t="shared" si="9"/>
        <v>4.25796796042787e-5</v>
      </c>
      <c r="DK11" s="119">
        <f t="shared" si="9"/>
        <v>1.36082718916457e-5</v>
      </c>
      <c r="DL11" s="119">
        <f t="shared" si="9"/>
        <v>6.39069212264782e-6</v>
      </c>
      <c r="DM11" s="119">
        <f t="shared" si="9"/>
        <v>6.0056802811008e-5</v>
      </c>
      <c r="DN11" s="119">
        <f t="shared" si="9"/>
        <v>3.75846957494017e-5</v>
      </c>
      <c r="DO11" s="119">
        <f t="shared" si="9"/>
        <v>0.00367191065942195</v>
      </c>
      <c r="DP11" s="119">
        <f t="shared" si="9"/>
        <v>0.00219532810596801</v>
      </c>
      <c r="DQ11" s="119">
        <f t="shared" si="9"/>
        <v>0.000904502778482218</v>
      </c>
      <c r="DR11" s="119">
        <f t="shared" si="9"/>
        <v>0</v>
      </c>
      <c r="DT11" s="86" t="s">
        <v>41</v>
      </c>
      <c r="DU11" s="87" t="s">
        <v>96</v>
      </c>
      <c r="DV11" s="119">
        <f>'Matriz I'!D10-BR11</f>
        <v>-9.2589270257438e-5</v>
      </c>
      <c r="DW11" s="119">
        <f>'Matriz I'!E10-BS11</f>
        <v>-0.00576738043405916</v>
      </c>
      <c r="DX11" s="119">
        <f>'Matriz I'!F10-BT11</f>
        <v>-6.77115326433972e-5</v>
      </c>
      <c r="DY11" s="119">
        <f>'Matriz I'!G10-BU11</f>
        <v>-1.43663464611252e-5</v>
      </c>
      <c r="DZ11" s="119">
        <f>'Matriz I'!H10-BV11</f>
        <v>-6.62190500805187e-5</v>
      </c>
      <c r="EA11" s="119">
        <f>'Matriz I'!I10-BW11</f>
        <v>0.928587530641433</v>
      </c>
      <c r="EB11" s="119">
        <f>'Matriz I'!J10-BX11</f>
        <v>-0.00356844898764107</v>
      </c>
      <c r="EC11" s="119">
        <f>'Matriz I'!K10-BY11</f>
        <v>-0.000150122003352424</v>
      </c>
      <c r="ED11" s="119">
        <f>'Matriz I'!L10-BZ11</f>
        <v>-0.000152503284663484</v>
      </c>
      <c r="EE11" s="119">
        <f>'Matriz I'!M10-CA11</f>
        <v>-0.000208389196163213</v>
      </c>
      <c r="EF11" s="119">
        <f>'Matriz I'!N10-CB11</f>
        <v>-0.000186986239763716</v>
      </c>
      <c r="EG11" s="119">
        <f>'Matriz I'!O10-CC11</f>
        <v>-0.0357377195401417</v>
      </c>
      <c r="EH11" s="119">
        <f>'Matriz I'!P10-CD11</f>
        <v>-0.000140255650797063</v>
      </c>
      <c r="EI11" s="119">
        <f>'Matriz I'!Q10-CE11</f>
        <v>-0.000146626079953917</v>
      </c>
      <c r="EJ11" s="119">
        <f>'Matriz I'!R10-CF11</f>
        <v>-0.000190739307731731</v>
      </c>
      <c r="EK11" s="119">
        <f>'Matriz I'!S10-CG11</f>
        <v>-1.46710957165719e-5</v>
      </c>
      <c r="EL11" s="119">
        <f>'Matriz I'!T10-CH11</f>
        <v>-0.019100532456419</v>
      </c>
      <c r="EM11" s="119">
        <f>'Matriz I'!U10-CI11</f>
        <v>-0.000124427874062964</v>
      </c>
      <c r="EN11" s="119">
        <f>'Matriz I'!V10-CJ11</f>
        <v>-0.0103455936682166</v>
      </c>
      <c r="EO11" s="119">
        <f>'Matriz I'!W10-CK11</f>
        <v>-0.000277082627085757</v>
      </c>
      <c r="EP11" s="119">
        <f>'Matriz I'!X10-CL11</f>
        <v>-0.000144400636572134</v>
      </c>
      <c r="EQ11" s="119">
        <f>'Matriz I'!Y10-CM11</f>
        <v>-0.00017176450471093</v>
      </c>
      <c r="ER11" s="119">
        <f>'Matriz I'!Z10-CN11</f>
        <v>-0.000303811997696185</v>
      </c>
      <c r="ES11" s="119">
        <f>'Matriz I'!AA10-CO11</f>
        <v>-0.000547207300509013</v>
      </c>
      <c r="ET11" s="119">
        <f>'Matriz I'!AB10-CP11</f>
        <v>-0.00025319349295719</v>
      </c>
      <c r="EU11" s="119">
        <f>'Matriz I'!AC10-CQ11</f>
        <v>-0.000209624116451524</v>
      </c>
      <c r="EV11" s="119">
        <f>'Matriz I'!AD10-CR11</f>
        <v>-0.000188839148054577</v>
      </c>
      <c r="EW11" s="119">
        <f>'Matriz I'!AE10-CS11</f>
        <v>-0.000274219815719573</v>
      </c>
      <c r="EX11" s="119">
        <f>'Matriz I'!AF10-CT11</f>
        <v>-0.000219267554509143</v>
      </c>
      <c r="EY11" s="119">
        <f>'Matriz I'!AG10-CU11</f>
        <v>-0.000305167525243215</v>
      </c>
      <c r="EZ11" s="119">
        <f>'Matriz I'!AH10-CV11</f>
        <v>-0.000199466772730748</v>
      </c>
      <c r="FA11" s="119">
        <f>'Matriz I'!AI10-CW11</f>
        <v>-0.000104743262812966</v>
      </c>
      <c r="FB11" s="119">
        <f>'Matriz I'!AJ10-CX11</f>
        <v>-1.94611112015151e-5</v>
      </c>
      <c r="FC11" s="119">
        <f>'Matriz I'!AK10-CY11</f>
        <v>-3.58848287471248e-5</v>
      </c>
      <c r="FD11" s="119">
        <f>'Matriz I'!AL10-CZ11</f>
        <v>-3.56648535251956e-5</v>
      </c>
      <c r="FE11" s="119">
        <f>'Matriz I'!AM10-DA11</f>
        <v>-0.000118175967687033</v>
      </c>
      <c r="FF11" s="119">
        <f>'Matriz I'!AN10-DB11</f>
        <v>-0.0002598638334829</v>
      </c>
      <c r="FG11" s="119">
        <f>'Matriz I'!AO10-DC11</f>
        <v>-0.00013133010056539</v>
      </c>
      <c r="FH11" s="119">
        <f>'Matriz I'!AP10-DD11</f>
        <v>-2.64979921831676e-5</v>
      </c>
      <c r="FI11" s="119">
        <f>'Matriz I'!AQ10-DE11</f>
        <v>-9.92427448617135e-5</v>
      </c>
      <c r="FJ11" s="119">
        <f>'Matriz I'!AR10-DF11</f>
        <v>-5.96074499528465e-5</v>
      </c>
      <c r="FK11" s="119">
        <f>'Matriz I'!AS10-DG11</f>
        <v>-0.00956638806592019</v>
      </c>
      <c r="FL11" s="119">
        <f>'Matriz I'!AT10-DH11</f>
        <v>-0.0693003070519908</v>
      </c>
      <c r="FM11" s="119">
        <f>'Matriz I'!AU10-DI11</f>
        <v>-9.35566472180529e-5</v>
      </c>
      <c r="FN11" s="119">
        <f>'Matriz I'!AV10-DJ11</f>
        <v>-4.25796796042787e-5</v>
      </c>
      <c r="FO11" s="119">
        <f>'Matriz I'!AW10-DK11</f>
        <v>-1.36082718916457e-5</v>
      </c>
      <c r="FP11" s="119">
        <f>'Matriz I'!AX10-DL11</f>
        <v>-6.39069212264782e-6</v>
      </c>
      <c r="FQ11" s="119">
        <f>'Matriz I'!AY10-DM11</f>
        <v>-6.0056802811008e-5</v>
      </c>
      <c r="FR11" s="119">
        <f>'Matriz I'!AZ10-DN11</f>
        <v>-3.75846957494017e-5</v>
      </c>
      <c r="FS11" s="119">
        <f>'Matriz I'!BA10-DO11</f>
        <v>-0.00367191065942195</v>
      </c>
      <c r="FT11" s="119">
        <f>'Matriz I'!BB10-DP11</f>
        <v>-0.00219532810596801</v>
      </c>
      <c r="FU11" s="119">
        <f>'Matriz I'!BC10-DQ11</f>
        <v>-0.000904502778482218</v>
      </c>
      <c r="FV11" s="119">
        <f>'Matriz I'!BD10-DR11</f>
        <v>0</v>
      </c>
      <c r="FX11" s="86" t="s">
        <v>41</v>
      </c>
      <c r="FY11" s="87" t="s">
        <v>96</v>
      </c>
      <c r="FZ11" s="119">
        <v>0.0003000990707</v>
      </c>
      <c r="GA11" s="119">
        <v>0.006899669719</v>
      </c>
      <c r="GB11" s="119">
        <v>0.0001949593676</v>
      </c>
      <c r="GC11" s="119">
        <v>0.0002059755421</v>
      </c>
      <c r="GD11" s="119">
        <v>0.0006697512591</v>
      </c>
      <c r="GE11" s="119">
        <v>1.079569308</v>
      </c>
      <c r="GF11" s="119">
        <v>0.004747316216</v>
      </c>
      <c r="GG11" s="119">
        <v>0.000655149896</v>
      </c>
      <c r="GH11" s="119">
        <v>0.0005067116303</v>
      </c>
      <c r="GI11" s="119">
        <v>0.0004293642325</v>
      </c>
      <c r="GJ11" s="119">
        <v>0.0003187030394</v>
      </c>
      <c r="GK11" s="119">
        <v>0.04474439709</v>
      </c>
      <c r="GL11" s="119">
        <v>0.0005309522965</v>
      </c>
      <c r="GM11" s="119">
        <v>0.0004136136597</v>
      </c>
      <c r="GN11" s="119">
        <v>0.0006652282941</v>
      </c>
      <c r="GO11" s="119">
        <v>0.0001638842049</v>
      </c>
      <c r="GP11" s="119">
        <v>0.02298659715</v>
      </c>
      <c r="GQ11" s="119">
        <v>0.000430346102</v>
      </c>
      <c r="GR11" s="119">
        <v>0.01189666022</v>
      </c>
      <c r="GS11" s="119">
        <v>0.001294965348</v>
      </c>
      <c r="GT11" s="119">
        <v>0.0004977511746</v>
      </c>
      <c r="GU11" s="119">
        <v>0.000462148304</v>
      </c>
      <c r="GV11" s="119">
        <v>0.0006322424313</v>
      </c>
      <c r="GW11" s="119">
        <v>0.0008558684834</v>
      </c>
      <c r="GX11" s="119">
        <v>0.0004685983198</v>
      </c>
      <c r="GY11" s="119">
        <v>0.0004303523471</v>
      </c>
      <c r="GZ11" s="119">
        <v>0.0004608706283</v>
      </c>
      <c r="HA11" s="119">
        <v>0.000708880966</v>
      </c>
      <c r="HB11" s="119">
        <v>0.0004742745867</v>
      </c>
      <c r="HC11" s="119">
        <v>0.0005192859307</v>
      </c>
      <c r="HD11" s="119">
        <v>0.0004573231058</v>
      </c>
      <c r="HE11" s="119">
        <v>0.0003329890594</v>
      </c>
      <c r="HF11" s="119">
        <v>0.000164733422</v>
      </c>
      <c r="HG11" s="119">
        <v>0.000189426495</v>
      </c>
      <c r="HH11" s="119">
        <v>0.0001896830083</v>
      </c>
      <c r="HI11" s="119">
        <v>0.0004807037473</v>
      </c>
      <c r="HJ11" s="119">
        <v>0.0005009882254</v>
      </c>
      <c r="HK11" s="119">
        <v>0.0003248544375</v>
      </c>
      <c r="HL11" s="119">
        <v>0.000222337611</v>
      </c>
      <c r="HM11" s="119">
        <v>0.002941807686</v>
      </c>
      <c r="HN11" s="119">
        <v>0.0003252915355</v>
      </c>
      <c r="HO11" s="119">
        <v>0.01092203189</v>
      </c>
      <c r="HP11" s="119">
        <v>0.07516348391</v>
      </c>
      <c r="HQ11" s="119">
        <v>0.0003091038491</v>
      </c>
      <c r="HR11" s="119">
        <v>0.0002418102481</v>
      </c>
      <c r="HS11" s="119">
        <v>0.0004413593212</v>
      </c>
      <c r="HT11" s="119">
        <v>4.611702318e-5</v>
      </c>
      <c r="HU11" s="119">
        <v>0.0003361846149</v>
      </c>
      <c r="HV11" s="119">
        <v>0.0003446897262</v>
      </c>
      <c r="HW11" s="119">
        <v>0.004852745165</v>
      </c>
      <c r="HX11" s="119">
        <v>0.003628872952</v>
      </c>
      <c r="HY11" s="119">
        <v>0.004583142698</v>
      </c>
      <c r="HZ11" s="119">
        <v>0</v>
      </c>
    </row>
    <row r="12" spans="1:234">
      <c r="A12" s="86" t="s">
        <v>42</v>
      </c>
      <c r="B12" s="87" t="s">
        <v>97</v>
      </c>
      <c r="C12" s="85">
        <f>'3'!BQ12</f>
        <v>170.901297680695</v>
      </c>
      <c r="D12" s="85">
        <f>'3'!BR12</f>
        <v>1327.08270697478</v>
      </c>
      <c r="E12" s="85">
        <f>'3'!BS12</f>
        <v>21.00623355901</v>
      </c>
      <c r="F12" s="85">
        <f>'3'!BT12</f>
        <v>0.000302317115425694</v>
      </c>
      <c r="G12" s="85">
        <f>'3'!BU12</f>
        <v>1.30398851940756</v>
      </c>
      <c r="H12" s="85">
        <f>'3'!BV12</f>
        <v>2320.05717983094</v>
      </c>
      <c r="I12" s="85">
        <f>'3'!BW12</f>
        <v>3527.16732884584</v>
      </c>
      <c r="J12" s="85">
        <f>'3'!BX12</f>
        <v>224.037174548722</v>
      </c>
      <c r="K12" s="85">
        <f>'3'!BY12</f>
        <v>1.71325943227952</v>
      </c>
      <c r="L12" s="85">
        <f>'3'!BZ12</f>
        <v>0.48814606175007</v>
      </c>
      <c r="M12" s="85">
        <f>'3'!CA12</f>
        <v>0.693882354441913</v>
      </c>
      <c r="N12" s="85">
        <f>'3'!CB12</f>
        <v>2.36081142844938</v>
      </c>
      <c r="O12" s="85">
        <f>'3'!CC12</f>
        <v>0.389748302100778</v>
      </c>
      <c r="P12" s="85">
        <f>'3'!CD12</f>
        <v>39.2265609342566</v>
      </c>
      <c r="Q12" s="85">
        <f>'3'!CE12</f>
        <v>0.171069408820134</v>
      </c>
      <c r="R12" s="85">
        <f>'3'!CF12</f>
        <v>0.644810351016813</v>
      </c>
      <c r="S12" s="85">
        <f>'3'!CG12</f>
        <v>241.525354718418</v>
      </c>
      <c r="T12" s="85">
        <f>'3'!CH12</f>
        <v>4.49341081738293</v>
      </c>
      <c r="U12" s="85">
        <f>'3'!CI12</f>
        <v>58.7523334216551</v>
      </c>
      <c r="V12" s="85">
        <f>'3'!CJ12</f>
        <v>0.216455339856597</v>
      </c>
      <c r="W12" s="85">
        <f>'3'!CK12</f>
        <v>1.49842927837225</v>
      </c>
      <c r="X12" s="85">
        <f>'3'!CL12</f>
        <v>0.873529224308937</v>
      </c>
      <c r="Y12" s="85">
        <f>'3'!CM12</f>
        <v>1.7394802029697</v>
      </c>
      <c r="Z12" s="85">
        <f>'3'!CN12</f>
        <v>1.83627620294558</v>
      </c>
      <c r="AA12" s="85">
        <f>'3'!CO12</f>
        <v>0.757247388389454</v>
      </c>
      <c r="AB12" s="85">
        <f>'3'!CP12</f>
        <v>0.652210399928801</v>
      </c>
      <c r="AC12" s="85">
        <f>'3'!CQ12</f>
        <v>4.94949166913513</v>
      </c>
      <c r="AD12" s="85">
        <f>'3'!CR12</f>
        <v>4.85972797412953</v>
      </c>
      <c r="AE12" s="85">
        <f>'3'!CS12</f>
        <v>1.93204693757487</v>
      </c>
      <c r="AF12" s="85">
        <f>'3'!CT12</f>
        <v>0.154571953407974</v>
      </c>
      <c r="AG12" s="85">
        <f>'3'!CU12</f>
        <v>3.86377524160005</v>
      </c>
      <c r="AH12" s="85">
        <f>'3'!CV12</f>
        <v>0.375814063640964</v>
      </c>
      <c r="AI12" s="85">
        <f>'3'!CW12</f>
        <v>0.413275319122974</v>
      </c>
      <c r="AJ12" s="88">
        <f>'3'!CX12*RAIS!$N$5</f>
        <v>0.111058908934813</v>
      </c>
      <c r="AK12" s="88">
        <f>'3'!CX12*RAIS!$F$6</f>
        <v>0.0657966932091032</v>
      </c>
      <c r="AL12" s="85">
        <f>'3'!CY12</f>
        <v>5.05771267335739</v>
      </c>
      <c r="AM12" s="85">
        <f>'3'!CZ12</f>
        <v>227.466380705553</v>
      </c>
      <c r="AN12" s="85">
        <f>'3'!DA12</f>
        <v>5.51675338826295</v>
      </c>
      <c r="AO12" s="85">
        <f>'3'!DB12</f>
        <v>0.029974163163352</v>
      </c>
      <c r="AP12" s="85">
        <f>'3'!DC12</f>
        <v>0.606428815471964</v>
      </c>
      <c r="AQ12" s="85">
        <f>'3'!DD12</f>
        <v>1.49320748947582</v>
      </c>
      <c r="AR12" s="85">
        <f>'3'!DE12</f>
        <v>6.56467828113537</v>
      </c>
      <c r="AS12" s="85">
        <f>'3'!DF12</f>
        <v>746.154032936982</v>
      </c>
      <c r="AT12" s="85">
        <f>'3'!DG12</f>
        <v>1.21983059464926</v>
      </c>
      <c r="AU12" s="85">
        <f>'3'!DH12</f>
        <v>0.61323341629638</v>
      </c>
      <c r="AV12" s="85">
        <f>'3'!DI12</f>
        <v>1.93648497869687</v>
      </c>
      <c r="AW12" s="85">
        <f>'3'!DJ12</f>
        <v>0.410823670366299</v>
      </c>
      <c r="AX12" s="85">
        <f>'3'!DK12</f>
        <v>4.01484588350257</v>
      </c>
      <c r="AY12" s="85">
        <f>'3'!DL12</f>
        <v>0.67979994669243</v>
      </c>
      <c r="AZ12" s="85">
        <f>'3'!DM12</f>
        <v>258.434117525454</v>
      </c>
      <c r="BA12" s="85">
        <f>'3'!DN12</f>
        <v>68.0958495259301</v>
      </c>
      <c r="BB12" s="85">
        <f>'3'!DO12</f>
        <v>37.3286564095765</v>
      </c>
      <c r="BC12" s="85">
        <f>'3'!DP12</f>
        <v>0</v>
      </c>
      <c r="BD12" s="101">
        <f t="shared" si="0"/>
        <v>9331.93759670917</v>
      </c>
      <c r="BE12" s="108">
        <f>'3'!DR12</f>
        <v>4416.31295093055</v>
      </c>
      <c r="BF12" s="108">
        <f>'3'!DS12</f>
        <v>15044.6680585427</v>
      </c>
      <c r="BG12" s="85">
        <f t="shared" si="1"/>
        <v>19460.9810094732</v>
      </c>
      <c r="BH12" s="85">
        <f>'3'!DU12</f>
        <v>0.348706164050597</v>
      </c>
      <c r="BI12" s="85">
        <f>'3'!DV12</f>
        <v>0</v>
      </c>
      <c r="BJ12" s="85">
        <f>'3'!DW12</f>
        <v>9783.52364913552</v>
      </c>
      <c r="BK12" s="85">
        <f>'3'!DX12</f>
        <v>15.7108292657677</v>
      </c>
      <c r="BL12" s="85">
        <f>'3'!DY12</f>
        <v>-10.726908467056</v>
      </c>
      <c r="BM12" s="117">
        <f t="shared" si="2"/>
        <v>29249.8372855715</v>
      </c>
      <c r="BN12" s="118">
        <f t="shared" si="3"/>
        <v>38581.7748822807</v>
      </c>
      <c r="BP12" s="86" t="s">
        <v>42</v>
      </c>
      <c r="BQ12" s="87" t="s">
        <v>97</v>
      </c>
      <c r="BR12" s="119">
        <f t="shared" ref="BR12:DR12" si="10">C12/C$66</f>
        <v>0.00380987834600996</v>
      </c>
      <c r="BS12" s="119">
        <f t="shared" si="10"/>
        <v>0.0803921961167029</v>
      </c>
      <c r="BT12" s="119">
        <f t="shared" si="10"/>
        <v>0.00703741300683768</v>
      </c>
      <c r="BU12" s="119">
        <f t="shared" si="10"/>
        <v>1.51738375510635e-5</v>
      </c>
      <c r="BV12" s="119">
        <f t="shared" si="10"/>
        <v>0.00110561334595952</v>
      </c>
      <c r="BW12" s="119">
        <f t="shared" si="10"/>
        <v>0.0781170739314637</v>
      </c>
      <c r="BX12" s="119">
        <f t="shared" si="10"/>
        <v>0.0914205564572342</v>
      </c>
      <c r="BY12" s="119">
        <f t="shared" si="10"/>
        <v>0.0400294691160201</v>
      </c>
      <c r="BZ12" s="119">
        <f t="shared" si="10"/>
        <v>0.000160299984081423</v>
      </c>
      <c r="CA12" s="119">
        <f t="shared" si="10"/>
        <v>0.00021948196827922</v>
      </c>
      <c r="CB12" s="119">
        <f t="shared" si="10"/>
        <v>0.0001968102256744</v>
      </c>
      <c r="CC12" s="119">
        <f t="shared" si="10"/>
        <v>0.000163638780404</v>
      </c>
      <c r="CD12" s="119">
        <f t="shared" si="10"/>
        <v>0.000147351704816808</v>
      </c>
      <c r="CE12" s="119">
        <f t="shared" si="10"/>
        <v>0.00556067351455558</v>
      </c>
      <c r="CF12" s="119">
        <f t="shared" si="10"/>
        <v>0.000200537303663847</v>
      </c>
      <c r="CG12" s="119">
        <f t="shared" si="10"/>
        <v>1.54603603417489e-5</v>
      </c>
      <c r="CH12" s="119">
        <f t="shared" si="10"/>
        <v>0.447383372459805</v>
      </c>
      <c r="CI12" s="119">
        <f t="shared" si="10"/>
        <v>0.000154236671233866</v>
      </c>
      <c r="CJ12" s="119">
        <f t="shared" si="10"/>
        <v>0.0141511200213855</v>
      </c>
      <c r="CK12" s="119">
        <f t="shared" si="10"/>
        <v>0.000340076452500703</v>
      </c>
      <c r="CL12" s="119">
        <f t="shared" si="10"/>
        <v>0.000152017382827059</v>
      </c>
      <c r="CM12" s="119">
        <f t="shared" si="10"/>
        <v>0.000180613630889202</v>
      </c>
      <c r="CN12" s="119">
        <f t="shared" si="10"/>
        <v>0.000319095107043291</v>
      </c>
      <c r="CO12" s="119">
        <f t="shared" si="10"/>
        <v>0.000128162456085277</v>
      </c>
      <c r="CP12" s="119">
        <f t="shared" si="10"/>
        <v>0.000265807837508405</v>
      </c>
      <c r="CQ12" s="119">
        <f t="shared" si="10"/>
        <v>0.000220159866574617</v>
      </c>
      <c r="CR12" s="119">
        <f t="shared" si="10"/>
        <v>0.000198411676406178</v>
      </c>
      <c r="CS12" s="119">
        <f t="shared" si="10"/>
        <v>0.000287797642578966</v>
      </c>
      <c r="CT12" s="119">
        <f t="shared" si="10"/>
        <v>0.000240216411323734</v>
      </c>
      <c r="CU12" s="119">
        <f t="shared" si="10"/>
        <v>0.000320277489589355</v>
      </c>
      <c r="CV12" s="119">
        <f t="shared" si="10"/>
        <v>0.000291211009333676</v>
      </c>
      <c r="CW12" s="119">
        <f t="shared" si="10"/>
        <v>0.00010995363626943</v>
      </c>
      <c r="CX12" s="119">
        <f t="shared" si="10"/>
        <v>2.07422495619245e-5</v>
      </c>
      <c r="CY12" s="119">
        <f t="shared" si="10"/>
        <v>3.84788809596707e-5</v>
      </c>
      <c r="CZ12" s="119">
        <f t="shared" si="10"/>
        <v>3.82430041093633e-5</v>
      </c>
      <c r="DA12" s="119">
        <f t="shared" si="10"/>
        <v>0.00012415853418954</v>
      </c>
      <c r="DB12" s="119">
        <f t="shared" si="10"/>
        <v>0.00244065989856244</v>
      </c>
      <c r="DC12" s="119">
        <f t="shared" si="10"/>
        <v>0.000154969976358485</v>
      </c>
      <c r="DD12" s="119">
        <f t="shared" si="10"/>
        <v>2.91794734139425e-5</v>
      </c>
      <c r="DE12" s="119">
        <f t="shared" si="10"/>
        <v>0.000316188388018113</v>
      </c>
      <c r="DF12" s="119">
        <f t="shared" si="10"/>
        <v>0.000210026712974915</v>
      </c>
      <c r="DG12" s="119">
        <f t="shared" si="10"/>
        <v>0.00374758550403838</v>
      </c>
      <c r="DH12" s="119">
        <f t="shared" si="10"/>
        <v>0.042317315467739</v>
      </c>
      <c r="DI12" s="119">
        <f t="shared" si="10"/>
        <v>0.000130408458310565</v>
      </c>
      <c r="DJ12" s="119">
        <f t="shared" si="10"/>
        <v>4.60497170116703e-5</v>
      </c>
      <c r="DK12" s="119">
        <f t="shared" si="10"/>
        <v>5.15047747050223e-5</v>
      </c>
      <c r="DL12" s="119">
        <f t="shared" si="10"/>
        <v>9.99220274069787e-6</v>
      </c>
      <c r="DM12" s="119">
        <f t="shared" si="10"/>
        <v>0.000131148312572399</v>
      </c>
      <c r="DN12" s="119">
        <f t="shared" si="10"/>
        <v>4.13316419937402e-5</v>
      </c>
      <c r="DO12" s="119">
        <f t="shared" si="10"/>
        <v>0.00311200813662915</v>
      </c>
      <c r="DP12" s="119">
        <f t="shared" si="10"/>
        <v>0.00152153671459393</v>
      </c>
      <c r="DQ12" s="119">
        <f t="shared" si="10"/>
        <v>0.0031550821369889</v>
      </c>
      <c r="DR12" s="119">
        <f t="shared" si="10"/>
        <v>0</v>
      </c>
      <c r="DT12" s="86" t="s">
        <v>42</v>
      </c>
      <c r="DU12" s="87" t="s">
        <v>97</v>
      </c>
      <c r="DV12" s="119">
        <f>'Matriz I'!D11-BR12</f>
        <v>-0.00380987834600996</v>
      </c>
      <c r="DW12" s="119">
        <f>'Matriz I'!E11-BS12</f>
        <v>-0.0803921961167029</v>
      </c>
      <c r="DX12" s="119">
        <f>'Matriz I'!F11-BT12</f>
        <v>-0.00703741300683768</v>
      </c>
      <c r="DY12" s="119">
        <f>'Matriz I'!G11-BU12</f>
        <v>-1.51738375510635e-5</v>
      </c>
      <c r="DZ12" s="119">
        <f>'Matriz I'!H11-BV12</f>
        <v>-0.00110561334595952</v>
      </c>
      <c r="EA12" s="119">
        <f>'Matriz I'!I11-BW12</f>
        <v>-0.0781170739314637</v>
      </c>
      <c r="EB12" s="119">
        <f>'Matriz I'!J11-BX12</f>
        <v>0.908579443542766</v>
      </c>
      <c r="EC12" s="119">
        <f>'Matriz I'!K11-BY12</f>
        <v>-0.0400294691160201</v>
      </c>
      <c r="ED12" s="119">
        <f>'Matriz I'!L11-BZ12</f>
        <v>-0.000160299984081423</v>
      </c>
      <c r="EE12" s="119">
        <f>'Matriz I'!M11-CA12</f>
        <v>-0.00021948196827922</v>
      </c>
      <c r="EF12" s="119">
        <f>'Matriz I'!N11-CB12</f>
        <v>-0.0001968102256744</v>
      </c>
      <c r="EG12" s="119">
        <f>'Matriz I'!O11-CC12</f>
        <v>-0.000163638780404</v>
      </c>
      <c r="EH12" s="119">
        <f>'Matriz I'!P11-CD12</f>
        <v>-0.000147351704816808</v>
      </c>
      <c r="EI12" s="119">
        <f>'Matriz I'!Q11-CE12</f>
        <v>-0.00556067351455558</v>
      </c>
      <c r="EJ12" s="119">
        <f>'Matriz I'!R11-CF12</f>
        <v>-0.000200537303663847</v>
      </c>
      <c r="EK12" s="119">
        <f>'Matriz I'!S11-CG12</f>
        <v>-1.54603603417489e-5</v>
      </c>
      <c r="EL12" s="119">
        <f>'Matriz I'!T11-CH12</f>
        <v>-0.447383372459805</v>
      </c>
      <c r="EM12" s="119">
        <f>'Matriz I'!U11-CI12</f>
        <v>-0.000154236671233866</v>
      </c>
      <c r="EN12" s="119">
        <f>'Matriz I'!V11-CJ12</f>
        <v>-0.0141511200213855</v>
      </c>
      <c r="EO12" s="119">
        <f>'Matriz I'!W11-CK12</f>
        <v>-0.000340076452500703</v>
      </c>
      <c r="EP12" s="119">
        <f>'Matriz I'!X11-CL12</f>
        <v>-0.000152017382827059</v>
      </c>
      <c r="EQ12" s="119">
        <f>'Matriz I'!Y11-CM12</f>
        <v>-0.000180613630889202</v>
      </c>
      <c r="ER12" s="119">
        <f>'Matriz I'!Z11-CN12</f>
        <v>-0.000319095107043291</v>
      </c>
      <c r="ES12" s="119">
        <f>'Matriz I'!AA11-CO12</f>
        <v>-0.000128162456085277</v>
      </c>
      <c r="ET12" s="119">
        <f>'Matriz I'!AB11-CP12</f>
        <v>-0.000265807837508405</v>
      </c>
      <c r="EU12" s="119">
        <f>'Matriz I'!AC11-CQ12</f>
        <v>-0.000220159866574617</v>
      </c>
      <c r="EV12" s="119">
        <f>'Matriz I'!AD11-CR12</f>
        <v>-0.000198411676406178</v>
      </c>
      <c r="EW12" s="119">
        <f>'Matriz I'!AE11-CS12</f>
        <v>-0.000287797642578966</v>
      </c>
      <c r="EX12" s="119">
        <f>'Matriz I'!AF11-CT12</f>
        <v>-0.000240216411323734</v>
      </c>
      <c r="EY12" s="119">
        <f>'Matriz I'!AG11-CU12</f>
        <v>-0.000320277489589355</v>
      </c>
      <c r="EZ12" s="119">
        <f>'Matriz I'!AH11-CV12</f>
        <v>-0.000291211009333676</v>
      </c>
      <c r="FA12" s="119">
        <f>'Matriz I'!AI11-CW12</f>
        <v>-0.00010995363626943</v>
      </c>
      <c r="FB12" s="119">
        <f>'Matriz I'!AJ11-CX12</f>
        <v>-2.07422495619245e-5</v>
      </c>
      <c r="FC12" s="119">
        <f>'Matriz I'!AK11-CY12</f>
        <v>-3.84788809596707e-5</v>
      </c>
      <c r="FD12" s="119">
        <f>'Matriz I'!AL11-CZ12</f>
        <v>-3.82430041093633e-5</v>
      </c>
      <c r="FE12" s="119">
        <f>'Matriz I'!AM11-DA12</f>
        <v>-0.00012415853418954</v>
      </c>
      <c r="FF12" s="119">
        <f>'Matriz I'!AN11-DB12</f>
        <v>-0.00244065989856244</v>
      </c>
      <c r="FG12" s="119">
        <f>'Matriz I'!AO11-DC12</f>
        <v>-0.000154969976358485</v>
      </c>
      <c r="FH12" s="119">
        <f>'Matriz I'!AP11-DD12</f>
        <v>-2.91794734139425e-5</v>
      </c>
      <c r="FI12" s="119">
        <f>'Matriz I'!AQ11-DE12</f>
        <v>-0.000316188388018113</v>
      </c>
      <c r="FJ12" s="119">
        <f>'Matriz I'!AR11-DF12</f>
        <v>-0.000210026712974915</v>
      </c>
      <c r="FK12" s="119">
        <f>'Matriz I'!AS11-DG12</f>
        <v>-0.00374758550403838</v>
      </c>
      <c r="FL12" s="119">
        <f>'Matriz I'!AT11-DH12</f>
        <v>-0.042317315467739</v>
      </c>
      <c r="FM12" s="119">
        <f>'Matriz I'!AU11-DI12</f>
        <v>-0.000130408458310565</v>
      </c>
      <c r="FN12" s="119">
        <f>'Matriz I'!AV11-DJ12</f>
        <v>-4.60497170116703e-5</v>
      </c>
      <c r="FO12" s="119">
        <f>'Matriz I'!AW11-DK12</f>
        <v>-5.15047747050223e-5</v>
      </c>
      <c r="FP12" s="119">
        <f>'Matriz I'!AX11-DL12</f>
        <v>-9.99220274069787e-6</v>
      </c>
      <c r="FQ12" s="119">
        <f>'Matriz I'!AY11-DM12</f>
        <v>-0.000131148312572399</v>
      </c>
      <c r="FR12" s="119">
        <f>'Matriz I'!AZ11-DN12</f>
        <v>-4.13316419937402e-5</v>
      </c>
      <c r="FS12" s="119">
        <f>'Matriz I'!BA11-DO12</f>
        <v>-0.00311200813662915</v>
      </c>
      <c r="FT12" s="119">
        <f>'Matriz I'!BB11-DP12</f>
        <v>-0.00152153671459393</v>
      </c>
      <c r="FU12" s="119">
        <f>'Matriz I'!BC11-DQ12</f>
        <v>-0.0031550821369889</v>
      </c>
      <c r="FV12" s="119">
        <f>'Matriz I'!BD11-DR12</f>
        <v>0</v>
      </c>
      <c r="FX12" s="86" t="s">
        <v>42</v>
      </c>
      <c r="FY12" s="87" t="s">
        <v>97</v>
      </c>
      <c r="FZ12" s="119">
        <v>0.004966599185</v>
      </c>
      <c r="GA12" s="119">
        <v>0.09263996814</v>
      </c>
      <c r="GB12" s="119">
        <v>0.00909346019</v>
      </c>
      <c r="GC12" s="119">
        <v>0.0003487825758</v>
      </c>
      <c r="GD12" s="119">
        <v>0.002410257154</v>
      </c>
      <c r="GE12" s="119">
        <v>0.1220772462</v>
      </c>
      <c r="GF12" s="119">
        <v>1.10549157</v>
      </c>
      <c r="GG12" s="119">
        <v>0.0478487146</v>
      </c>
      <c r="GH12" s="119">
        <v>0.003575802866</v>
      </c>
      <c r="GI12" s="119">
        <v>0.001216121825</v>
      </c>
      <c r="GJ12" s="119">
        <v>0.0006492037672</v>
      </c>
      <c r="GK12" s="119">
        <v>0.005796971137</v>
      </c>
      <c r="GL12" s="119">
        <v>0.001889252259</v>
      </c>
      <c r="GM12" s="119">
        <v>0.00741021175</v>
      </c>
      <c r="GN12" s="119">
        <v>0.001279219545</v>
      </c>
      <c r="GO12" s="119">
        <v>0.002450192813</v>
      </c>
      <c r="GP12" s="119">
        <v>0.4993305481</v>
      </c>
      <c r="GQ12" s="119">
        <v>0.0008741977836</v>
      </c>
      <c r="GR12" s="119">
        <v>0.01808831576</v>
      </c>
      <c r="GS12" s="119">
        <v>0.001866048255</v>
      </c>
      <c r="GT12" s="119">
        <v>0.00105543463</v>
      </c>
      <c r="GU12" s="119">
        <v>0.001121537508</v>
      </c>
      <c r="GV12" s="119">
        <v>0.001300643236</v>
      </c>
      <c r="GW12" s="119">
        <v>0.0007430518207</v>
      </c>
      <c r="GX12" s="119">
        <v>0.0008948518586</v>
      </c>
      <c r="GY12" s="119">
        <v>0.0007969966007</v>
      </c>
      <c r="GZ12" s="119">
        <v>0.0007920277694</v>
      </c>
      <c r="HA12" s="119">
        <v>0.001174423583</v>
      </c>
      <c r="HB12" s="119">
        <v>0.0009091939656</v>
      </c>
      <c r="HC12" s="119">
        <v>0.0009601082349</v>
      </c>
      <c r="HD12" s="119">
        <v>0.0010037494</v>
      </c>
      <c r="HE12" s="119">
        <v>0.0005341084586</v>
      </c>
      <c r="HF12" s="119">
        <v>0.0001980693724</v>
      </c>
      <c r="HG12" s="119">
        <v>0.0003999723129</v>
      </c>
      <c r="HH12" s="119">
        <v>0.0004003630925</v>
      </c>
      <c r="HI12" s="119">
        <v>0.001283721837</v>
      </c>
      <c r="HJ12" s="119">
        <v>0.003288142192</v>
      </c>
      <c r="HK12" s="119">
        <v>0.00129886608</v>
      </c>
      <c r="HL12" s="119">
        <v>0.0006025483531</v>
      </c>
      <c r="HM12" s="119">
        <v>0.003033725101</v>
      </c>
      <c r="HN12" s="119">
        <v>0.000758824266</v>
      </c>
      <c r="HO12" s="119">
        <v>0.006420981944</v>
      </c>
      <c r="HP12" s="119">
        <v>0.05808811072</v>
      </c>
      <c r="HQ12" s="119">
        <v>0.0006003272072</v>
      </c>
      <c r="HR12" s="119">
        <v>0.0003679017896</v>
      </c>
      <c r="HS12" s="119">
        <v>0.0004934109105</v>
      </c>
      <c r="HT12" s="119">
        <v>7.367560018e-5</v>
      </c>
      <c r="HU12" s="119">
        <v>0.0005301898203</v>
      </c>
      <c r="HV12" s="119">
        <v>0.0004901704115</v>
      </c>
      <c r="HW12" s="119">
        <v>0.004723159507</v>
      </c>
      <c r="HX12" s="119">
        <v>0.003138877311</v>
      </c>
      <c r="HY12" s="119">
        <v>0.006608574022</v>
      </c>
      <c r="HZ12" s="119">
        <v>0</v>
      </c>
    </row>
    <row r="13" spans="1:234">
      <c r="A13" s="86" t="s">
        <v>43</v>
      </c>
      <c r="B13" s="87" t="s">
        <v>98</v>
      </c>
      <c r="C13" s="85">
        <f>'3'!BQ13</f>
        <v>0.109532014162452</v>
      </c>
      <c r="D13" s="85">
        <f>'3'!BR13</f>
        <v>0.0848571990226064</v>
      </c>
      <c r="E13" s="85">
        <f>'3'!BS13</f>
        <v>0.00507160572698958</v>
      </c>
      <c r="F13" s="85">
        <f>'3'!BT13</f>
        <v>2.70360333330421e-5</v>
      </c>
      <c r="G13" s="85">
        <f>'3'!BU13</f>
        <v>0.00392948438537626</v>
      </c>
      <c r="H13" s="85">
        <f>'3'!BV13</f>
        <v>21.8888279851552</v>
      </c>
      <c r="I13" s="85">
        <f>'3'!BW13</f>
        <v>0.278089520499484</v>
      </c>
      <c r="J13" s="85">
        <f>'3'!BX13</f>
        <v>323.48879423164</v>
      </c>
      <c r="K13" s="85">
        <f>'3'!BY13</f>
        <v>0.0558537570283281</v>
      </c>
      <c r="L13" s="85">
        <f>'3'!BZ13</f>
        <v>0.0157866334051908</v>
      </c>
      <c r="M13" s="85">
        <f>'3'!CA13</f>
        <v>0.0224995798359199</v>
      </c>
      <c r="N13" s="85">
        <f>'3'!CB13</f>
        <v>0.0769060546448829</v>
      </c>
      <c r="O13" s="85">
        <f>'3'!CC13</f>
        <v>0.0142895351031508</v>
      </c>
      <c r="P13" s="85">
        <f>'3'!CD13</f>
        <v>0.0355191536557976</v>
      </c>
      <c r="Q13" s="85">
        <f>'3'!CE13</f>
        <v>0.00557183878590095</v>
      </c>
      <c r="R13" s="85">
        <f>'3'!CF13</f>
        <v>0.0208080430944269</v>
      </c>
      <c r="S13" s="85">
        <f>'3'!CG13</f>
        <v>0.00113900100202928</v>
      </c>
      <c r="T13" s="85">
        <f>'3'!CH13</f>
        <v>0.124265630775064</v>
      </c>
      <c r="U13" s="85">
        <f>'3'!CI13</f>
        <v>0.0232295570148395</v>
      </c>
      <c r="V13" s="85">
        <f>'3'!CJ13</f>
        <v>0.00523716778656227</v>
      </c>
      <c r="W13" s="85">
        <f>'3'!CK13</f>
        <v>0.0511749707094294</v>
      </c>
      <c r="X13" s="85">
        <f>'3'!CL13</f>
        <v>0.0284555505335452</v>
      </c>
      <c r="Y13" s="85">
        <f>'3'!CM13</f>
        <v>0.0569868633722804</v>
      </c>
      <c r="Z13" s="85">
        <f>'3'!CN13</f>
        <v>0.0607578112663609</v>
      </c>
      <c r="AA13" s="85">
        <f>'3'!CO13</f>
        <v>0.0254819746548745</v>
      </c>
      <c r="AB13" s="85">
        <f>'3'!CP13</f>
        <v>0.0231302055143611</v>
      </c>
      <c r="AC13" s="85">
        <f>'3'!CQ13</f>
        <v>0.746958002397366</v>
      </c>
      <c r="AD13" s="85">
        <f>'3'!CR13</f>
        <v>0.188747647574689</v>
      </c>
      <c r="AE13" s="85">
        <f>'3'!CS13</f>
        <v>0.0606315016742315</v>
      </c>
      <c r="AF13" s="85">
        <f>'3'!CT13</f>
        <v>0.00589112367783291</v>
      </c>
      <c r="AG13" s="85">
        <f>'3'!CU13</f>
        <v>0.0854977508760076</v>
      </c>
      <c r="AH13" s="85">
        <f>'3'!CV13</f>
        <v>0.0554396875261598</v>
      </c>
      <c r="AI13" s="85">
        <f>'3'!CW13</f>
        <v>0.0127558426908061</v>
      </c>
      <c r="AJ13" s="88">
        <f>'3'!CX13*RAIS!$N$5</f>
        <v>0.00390963438178665</v>
      </c>
      <c r="AK13" s="88">
        <f>'3'!CX13*RAIS!$F$6</f>
        <v>0.00231625734887391</v>
      </c>
      <c r="AL13" s="85">
        <f>'3'!CY13</f>
        <v>0.220201047959094</v>
      </c>
      <c r="AM13" s="85">
        <f>'3'!CZ13</f>
        <v>0.588540206340762</v>
      </c>
      <c r="AN13" s="85">
        <f>'3'!DA13</f>
        <v>0.465318558329307</v>
      </c>
      <c r="AO13" s="85">
        <f>'3'!DB13</f>
        <v>0.00164476381680519</v>
      </c>
      <c r="AP13" s="85">
        <f>'3'!DC13</f>
        <v>0.200467204065218</v>
      </c>
      <c r="AQ13" s="85">
        <f>'3'!DD13</f>
        <v>0.0144520365902942</v>
      </c>
      <c r="AR13" s="85">
        <f>'3'!DE13</f>
        <v>7.83611059778585</v>
      </c>
      <c r="AS13" s="85">
        <f>'3'!DF13</f>
        <v>787.414889960822</v>
      </c>
      <c r="AT13" s="85">
        <f>'3'!DG13</f>
        <v>0.029067060013814</v>
      </c>
      <c r="AU13" s="85">
        <f>'3'!DH13</f>
        <v>0.0177452958294145</v>
      </c>
      <c r="AV13" s="85">
        <f>'3'!DI13</f>
        <v>2.03316131666459</v>
      </c>
      <c r="AW13" s="85">
        <f>'3'!DJ13</f>
        <v>0.00690886089837217</v>
      </c>
      <c r="AX13" s="85">
        <f>'3'!DK13</f>
        <v>0.0864884308473044</v>
      </c>
      <c r="AY13" s="85">
        <f>'3'!DL13</f>
        <v>0.0307878849187202</v>
      </c>
      <c r="AZ13" s="85">
        <f>'3'!DM13</f>
        <v>6.45802099493036</v>
      </c>
      <c r="BA13" s="85">
        <f>'3'!DN13</f>
        <v>8.43063252669537</v>
      </c>
      <c r="BB13" s="85">
        <f>'3'!DO13</f>
        <v>0.570865460229944</v>
      </c>
      <c r="BC13" s="85">
        <f>'3'!DP13</f>
        <v>0</v>
      </c>
      <c r="BD13" s="101">
        <f t="shared" si="0"/>
        <v>1162.07367205969</v>
      </c>
      <c r="BE13" s="108">
        <f>'3'!DR13</f>
        <v>47.9619866264701</v>
      </c>
      <c r="BF13" s="108">
        <f>'3'!DS13</f>
        <v>1267.80450239031</v>
      </c>
      <c r="BG13" s="85">
        <f t="shared" si="1"/>
        <v>1315.76648901678</v>
      </c>
      <c r="BH13" s="85">
        <f>'3'!DU13</f>
        <v>0.0114555875734064</v>
      </c>
      <c r="BI13" s="85">
        <f>'3'!DV13</f>
        <v>0</v>
      </c>
      <c r="BJ13" s="85">
        <f>'3'!DW13</f>
        <v>3118.60149797255</v>
      </c>
      <c r="BK13" s="85">
        <f>'3'!DX13</f>
        <v>1.91207572590063</v>
      </c>
      <c r="BL13" s="85">
        <f>'3'!DY13</f>
        <v>-1.55914980822029</v>
      </c>
      <c r="BM13" s="117">
        <f t="shared" si="2"/>
        <v>4434.73236849458</v>
      </c>
      <c r="BN13" s="118">
        <f t="shared" si="3"/>
        <v>5596.80604055427</v>
      </c>
      <c r="BP13" s="86" t="s">
        <v>43</v>
      </c>
      <c r="BQ13" s="87" t="s">
        <v>98</v>
      </c>
      <c r="BR13" s="119">
        <f t="shared" ref="BR13:DR13" si="11">C13/C$66</f>
        <v>2.44178162843477e-6</v>
      </c>
      <c r="BS13" s="119">
        <f t="shared" si="11"/>
        <v>5.14049090526587e-6</v>
      </c>
      <c r="BT13" s="119">
        <f t="shared" si="11"/>
        <v>1.69906632754544e-6</v>
      </c>
      <c r="BU13" s="119">
        <f t="shared" si="11"/>
        <v>1.35698694148711e-6</v>
      </c>
      <c r="BV13" s="119">
        <f t="shared" si="11"/>
        <v>3.33169373391829e-6</v>
      </c>
      <c r="BW13" s="119">
        <f t="shared" si="11"/>
        <v>0.000737003901823687</v>
      </c>
      <c r="BX13" s="119">
        <f t="shared" si="11"/>
        <v>7.20779490699899e-6</v>
      </c>
      <c r="BY13" s="119">
        <f t="shared" si="11"/>
        <v>0.0577988216650087</v>
      </c>
      <c r="BZ13" s="119">
        <f t="shared" si="11"/>
        <v>5.22591978414856e-6</v>
      </c>
      <c r="CA13" s="119">
        <f t="shared" si="11"/>
        <v>7.09804225368875e-6</v>
      </c>
      <c r="CB13" s="119">
        <f t="shared" si="11"/>
        <v>6.38169764188358e-6</v>
      </c>
      <c r="CC13" s="119">
        <f t="shared" si="11"/>
        <v>5.3307150398022e-6</v>
      </c>
      <c r="CD13" s="119">
        <f t="shared" si="11"/>
        <v>5.40242856002091e-6</v>
      </c>
      <c r="CE13" s="119">
        <f t="shared" si="11"/>
        <v>5.03511937547239e-6</v>
      </c>
      <c r="CF13" s="119">
        <f t="shared" si="11"/>
        <v>6.53162674893578e-6</v>
      </c>
      <c r="CG13" s="119">
        <f t="shared" si="11"/>
        <v>4.98906141533219e-7</v>
      </c>
      <c r="CH13" s="119">
        <f t="shared" si="11"/>
        <v>2.10979965278195e-6</v>
      </c>
      <c r="CI13" s="119">
        <f t="shared" si="11"/>
        <v>4.26542731534293e-6</v>
      </c>
      <c r="CJ13" s="119">
        <f t="shared" si="11"/>
        <v>5.59508414757615e-6</v>
      </c>
      <c r="CK13" s="119">
        <f t="shared" si="11"/>
        <v>8.2281982194803e-6</v>
      </c>
      <c r="CL13" s="119">
        <f t="shared" si="11"/>
        <v>5.19175994875765e-6</v>
      </c>
      <c r="CM13" s="119">
        <f t="shared" si="11"/>
        <v>5.88355850931111e-6</v>
      </c>
      <c r="CN13" s="119">
        <f t="shared" si="11"/>
        <v>1.04538293892592e-5</v>
      </c>
      <c r="CO13" s="119">
        <f t="shared" si="11"/>
        <v>4.24057682922185e-6</v>
      </c>
      <c r="CP13" s="119">
        <f t="shared" si="11"/>
        <v>8.94464435573946e-6</v>
      </c>
      <c r="CQ13" s="119">
        <f t="shared" si="11"/>
        <v>7.80782238437339e-6</v>
      </c>
      <c r="CR13" s="119">
        <f t="shared" si="11"/>
        <v>2.99435173080246e-5</v>
      </c>
      <c r="CS13" s="119">
        <f t="shared" si="11"/>
        <v>1.11778124832287e-5</v>
      </c>
      <c r="CT13" s="119">
        <f t="shared" si="11"/>
        <v>7.53847200194558e-6</v>
      </c>
      <c r="CU13" s="119">
        <f t="shared" si="11"/>
        <v>1.22065760365774e-5</v>
      </c>
      <c r="CV13" s="119">
        <f t="shared" si="11"/>
        <v>6.44392718817949e-6</v>
      </c>
      <c r="CW13" s="119">
        <f t="shared" si="11"/>
        <v>1.62202424733255e-5</v>
      </c>
      <c r="CX13" s="119">
        <f t="shared" si="11"/>
        <v>6.40214550016767e-7</v>
      </c>
      <c r="CY13" s="119">
        <f t="shared" si="11"/>
        <v>1.35458161272686e-6</v>
      </c>
      <c r="CZ13" s="119">
        <f t="shared" si="11"/>
        <v>1.34627798132372e-6</v>
      </c>
      <c r="DA13" s="119">
        <f t="shared" si="11"/>
        <v>5.40557384479752e-6</v>
      </c>
      <c r="DB13" s="119">
        <f t="shared" si="11"/>
        <v>6.3148957478994e-6</v>
      </c>
      <c r="DC13" s="119">
        <f t="shared" si="11"/>
        <v>1.3071167208031e-5</v>
      </c>
      <c r="DD13" s="119">
        <f t="shared" si="11"/>
        <v>1.60115702991037e-6</v>
      </c>
      <c r="DE13" s="119">
        <f t="shared" si="11"/>
        <v>0.000104522411347734</v>
      </c>
      <c r="DF13" s="119">
        <f t="shared" si="11"/>
        <v>2.03274746627357e-6</v>
      </c>
      <c r="DG13" s="119">
        <f t="shared" si="11"/>
        <v>0.00447340954524656</v>
      </c>
      <c r="DH13" s="119">
        <f t="shared" si="11"/>
        <v>0.0446573801542145</v>
      </c>
      <c r="DI13" s="119">
        <f t="shared" si="11"/>
        <v>3.10747287422486e-6</v>
      </c>
      <c r="DJ13" s="119">
        <f t="shared" si="11"/>
        <v>1.33255271079026e-6</v>
      </c>
      <c r="DK13" s="119">
        <f t="shared" si="11"/>
        <v>5.40760794458857e-5</v>
      </c>
      <c r="DL13" s="119">
        <f t="shared" si="11"/>
        <v>1.68039827749608e-7</v>
      </c>
      <c r="DM13" s="119">
        <f t="shared" si="11"/>
        <v>2.82521722920112e-6</v>
      </c>
      <c r="DN13" s="119">
        <f t="shared" si="11"/>
        <v>1.87189458221708e-6</v>
      </c>
      <c r="DO13" s="119">
        <f t="shared" si="11"/>
        <v>7.77661017638883e-5</v>
      </c>
      <c r="DP13" s="119">
        <f t="shared" si="11"/>
        <v>0.00018837443112788</v>
      </c>
      <c r="DQ13" s="119">
        <f t="shared" si="11"/>
        <v>4.82505289350134e-5</v>
      </c>
      <c r="DR13" s="119">
        <f t="shared" si="11"/>
        <v>0</v>
      </c>
      <c r="DT13" s="86" t="s">
        <v>43</v>
      </c>
      <c r="DU13" s="87" t="s">
        <v>98</v>
      </c>
      <c r="DV13" s="119">
        <f>'Matriz I'!D12-BR13</f>
        <v>-2.44178162843477e-6</v>
      </c>
      <c r="DW13" s="119">
        <f>'Matriz I'!E12-BS13</f>
        <v>-5.14049090526587e-6</v>
      </c>
      <c r="DX13" s="119">
        <f>'Matriz I'!F12-BT13</f>
        <v>-1.69906632754544e-6</v>
      </c>
      <c r="DY13" s="119">
        <f>'Matriz I'!G12-BU13</f>
        <v>-1.35698694148711e-6</v>
      </c>
      <c r="DZ13" s="119">
        <f>'Matriz I'!H12-BV13</f>
        <v>-3.33169373391829e-6</v>
      </c>
      <c r="EA13" s="119">
        <f>'Matriz I'!I12-BW13</f>
        <v>-0.000737003901823687</v>
      </c>
      <c r="EB13" s="119">
        <f>'Matriz I'!J12-BX13</f>
        <v>-7.20779490699899e-6</v>
      </c>
      <c r="EC13" s="119">
        <f>'Matriz I'!K12-BY13</f>
        <v>0.942201178334991</v>
      </c>
      <c r="ED13" s="119">
        <f>'Matriz I'!L12-BZ13</f>
        <v>-5.22591978414856e-6</v>
      </c>
      <c r="EE13" s="119">
        <f>'Matriz I'!M12-CA13</f>
        <v>-7.09804225368875e-6</v>
      </c>
      <c r="EF13" s="119">
        <f>'Matriz I'!N12-CB13</f>
        <v>-6.38169764188358e-6</v>
      </c>
      <c r="EG13" s="119">
        <f>'Matriz I'!O12-CC13</f>
        <v>-5.3307150398022e-6</v>
      </c>
      <c r="EH13" s="119">
        <f>'Matriz I'!P12-CD13</f>
        <v>-5.40242856002091e-6</v>
      </c>
      <c r="EI13" s="119">
        <f>'Matriz I'!Q12-CE13</f>
        <v>-5.03511937547239e-6</v>
      </c>
      <c r="EJ13" s="119">
        <f>'Matriz I'!R12-CF13</f>
        <v>-6.53162674893578e-6</v>
      </c>
      <c r="EK13" s="119">
        <f>'Matriz I'!S12-CG13</f>
        <v>-4.98906141533219e-7</v>
      </c>
      <c r="EL13" s="119">
        <f>'Matriz I'!T12-CH13</f>
        <v>-2.10979965278195e-6</v>
      </c>
      <c r="EM13" s="119">
        <f>'Matriz I'!U12-CI13</f>
        <v>-4.26542731534293e-6</v>
      </c>
      <c r="EN13" s="119">
        <f>'Matriz I'!V12-CJ13</f>
        <v>-5.59508414757615e-6</v>
      </c>
      <c r="EO13" s="119">
        <f>'Matriz I'!W12-CK13</f>
        <v>-8.2281982194803e-6</v>
      </c>
      <c r="EP13" s="119">
        <f>'Matriz I'!X12-CL13</f>
        <v>-5.19175994875765e-6</v>
      </c>
      <c r="EQ13" s="119">
        <f>'Matriz I'!Y12-CM13</f>
        <v>-5.88355850931111e-6</v>
      </c>
      <c r="ER13" s="119">
        <f>'Matriz I'!Z12-CN13</f>
        <v>-1.04538293892592e-5</v>
      </c>
      <c r="ES13" s="119">
        <f>'Matriz I'!AA12-CO13</f>
        <v>-4.24057682922185e-6</v>
      </c>
      <c r="ET13" s="119">
        <f>'Matriz I'!AB12-CP13</f>
        <v>-8.94464435573946e-6</v>
      </c>
      <c r="EU13" s="119">
        <f>'Matriz I'!AC12-CQ13</f>
        <v>-7.80782238437339e-6</v>
      </c>
      <c r="EV13" s="119">
        <f>'Matriz I'!AD12-CR13</f>
        <v>-2.99435173080246e-5</v>
      </c>
      <c r="EW13" s="119">
        <f>'Matriz I'!AE12-CS13</f>
        <v>-1.11778124832287e-5</v>
      </c>
      <c r="EX13" s="119">
        <f>'Matriz I'!AF12-CT13</f>
        <v>-7.53847200194558e-6</v>
      </c>
      <c r="EY13" s="119">
        <f>'Matriz I'!AG12-CU13</f>
        <v>-1.22065760365774e-5</v>
      </c>
      <c r="EZ13" s="119">
        <f>'Matriz I'!AH12-CV13</f>
        <v>-6.44392718817949e-6</v>
      </c>
      <c r="FA13" s="119">
        <f>'Matriz I'!AI12-CW13</f>
        <v>-1.62202424733255e-5</v>
      </c>
      <c r="FB13" s="119">
        <f>'Matriz I'!AJ12-CX13</f>
        <v>-6.40214550016767e-7</v>
      </c>
      <c r="FC13" s="119">
        <f>'Matriz I'!AK12-CY13</f>
        <v>-1.35458161272686e-6</v>
      </c>
      <c r="FD13" s="119">
        <f>'Matriz I'!AL12-CZ13</f>
        <v>-1.34627798132372e-6</v>
      </c>
      <c r="FE13" s="119">
        <f>'Matriz I'!AM12-DA13</f>
        <v>-5.40557384479752e-6</v>
      </c>
      <c r="FF13" s="119">
        <f>'Matriz I'!AN12-DB13</f>
        <v>-6.3148957478994e-6</v>
      </c>
      <c r="FG13" s="119">
        <f>'Matriz I'!AO12-DC13</f>
        <v>-1.3071167208031e-5</v>
      </c>
      <c r="FH13" s="119">
        <f>'Matriz I'!AP12-DD13</f>
        <v>-1.60115702991037e-6</v>
      </c>
      <c r="FI13" s="119">
        <f>'Matriz I'!AQ12-DE13</f>
        <v>-0.000104522411347734</v>
      </c>
      <c r="FJ13" s="119">
        <f>'Matriz I'!AR12-DF13</f>
        <v>-2.03274746627357e-6</v>
      </c>
      <c r="FK13" s="119">
        <f>'Matriz I'!AS12-DG13</f>
        <v>-0.00447340954524656</v>
      </c>
      <c r="FL13" s="119">
        <f>'Matriz I'!AT12-DH13</f>
        <v>-0.0446573801542145</v>
      </c>
      <c r="FM13" s="119">
        <f>'Matriz I'!AU12-DI13</f>
        <v>-3.10747287422486e-6</v>
      </c>
      <c r="FN13" s="119">
        <f>'Matriz I'!AV12-DJ13</f>
        <v>-1.33255271079026e-6</v>
      </c>
      <c r="FO13" s="119">
        <f>'Matriz I'!AW12-DK13</f>
        <v>-5.40760794458857e-5</v>
      </c>
      <c r="FP13" s="119">
        <f>'Matriz I'!AX12-DL13</f>
        <v>-1.68039827749608e-7</v>
      </c>
      <c r="FQ13" s="119">
        <f>'Matriz I'!AY12-DM13</f>
        <v>-2.82521722920112e-6</v>
      </c>
      <c r="FR13" s="119">
        <f>'Matriz I'!AZ12-DN13</f>
        <v>-1.87189458221708e-6</v>
      </c>
      <c r="FS13" s="119">
        <f>'Matriz I'!BA12-DO13</f>
        <v>-7.77661017638883e-5</v>
      </c>
      <c r="FT13" s="119">
        <f>'Matriz I'!BB12-DP13</f>
        <v>-0.00018837443112788</v>
      </c>
      <c r="FU13" s="119">
        <f>'Matriz I'!BC12-DQ13</f>
        <v>-4.82505289350134e-5</v>
      </c>
      <c r="FV13" s="119">
        <f>'Matriz I'!BD12-DR13</f>
        <v>0</v>
      </c>
      <c r="FX13" s="86" t="s">
        <v>43</v>
      </c>
      <c r="FY13" s="87" t="s">
        <v>98</v>
      </c>
      <c r="FZ13" s="119">
        <v>2.165765302e-5</v>
      </c>
      <c r="GA13" s="119">
        <v>3.566227862e-5</v>
      </c>
      <c r="GB13" s="119">
        <v>1.55774632e-5</v>
      </c>
      <c r="GC13" s="119">
        <v>9.031622968e-5</v>
      </c>
      <c r="GD13" s="119">
        <v>3.529692267e-5</v>
      </c>
      <c r="GE13" s="119">
        <v>0.0008938243327</v>
      </c>
      <c r="GF13" s="119">
        <v>7.794065132e-5</v>
      </c>
      <c r="GG13" s="119">
        <v>1.061397037</v>
      </c>
      <c r="GH13" s="119">
        <v>5.551820421e-5</v>
      </c>
      <c r="GI13" s="119">
        <v>4.549312467e-5</v>
      </c>
      <c r="GJ13" s="119">
        <v>2.915036281e-5</v>
      </c>
      <c r="GK13" s="119">
        <v>7.786714469e-5</v>
      </c>
      <c r="GL13" s="119">
        <v>4.251022094e-5</v>
      </c>
      <c r="GM13" s="119">
        <v>3.793360229e-5</v>
      </c>
      <c r="GN13" s="119">
        <v>7.552243425e-5</v>
      </c>
      <c r="GO13" s="119">
        <v>9.779812918e-6</v>
      </c>
      <c r="GP13" s="119">
        <v>8.087956878e-5</v>
      </c>
      <c r="GQ13" s="119">
        <v>8.204243253e-5</v>
      </c>
      <c r="GR13" s="119">
        <v>0.0001152833547</v>
      </c>
      <c r="GS13" s="119">
        <v>0.0004581759643</v>
      </c>
      <c r="GT13" s="119">
        <v>5.28851448e-5</v>
      </c>
      <c r="GU13" s="119">
        <v>4.470408405e-5</v>
      </c>
      <c r="GV13" s="119">
        <v>7.688981177e-5</v>
      </c>
      <c r="GW13" s="119">
        <v>4.884659913e-5</v>
      </c>
      <c r="GX13" s="119">
        <v>4.929103301e-5</v>
      </c>
      <c r="GY13" s="119">
        <v>4.68414163e-5</v>
      </c>
      <c r="GZ13" s="119">
        <v>9.364572529e-5</v>
      </c>
      <c r="HA13" s="119">
        <v>0.0001450424308</v>
      </c>
      <c r="HB13" s="119">
        <v>5.094626562e-5</v>
      </c>
      <c r="HC13" s="119">
        <v>4.619866293e-5</v>
      </c>
      <c r="HD13" s="119">
        <v>3.964291096e-5</v>
      </c>
      <c r="HE13" s="119">
        <v>7.68097903e-5</v>
      </c>
      <c r="HF13" s="119">
        <v>5.935913798e-5</v>
      </c>
      <c r="HG13" s="119">
        <v>2.69931859e-5</v>
      </c>
      <c r="HH13" s="119">
        <v>2.700741522e-5</v>
      </c>
      <c r="HI13" s="119">
        <v>3.371058201e-5</v>
      </c>
      <c r="HJ13" s="119">
        <v>8.086774475e-5</v>
      </c>
      <c r="HK13" s="119">
        <v>4.798014998e-5</v>
      </c>
      <c r="HL13" s="119">
        <v>6.054021994e-5</v>
      </c>
      <c r="HM13" s="119">
        <v>0.001850276133</v>
      </c>
      <c r="HN13" s="119">
        <v>9.811676426e-5</v>
      </c>
      <c r="HO13" s="119">
        <v>0.005064349322</v>
      </c>
      <c r="HP13" s="119">
        <v>0.04748861202</v>
      </c>
      <c r="HQ13" s="119">
        <v>8.445109622e-5</v>
      </c>
      <c r="HR13" s="119">
        <v>8.669691148e-5</v>
      </c>
      <c r="HS13" s="119">
        <v>0.0003008179942</v>
      </c>
      <c r="HT13" s="119">
        <v>1.654258096e-5</v>
      </c>
      <c r="HU13" s="119">
        <v>0.0001283159092</v>
      </c>
      <c r="HV13" s="119">
        <v>0.000121853002</v>
      </c>
      <c r="HW13" s="119">
        <v>0.0006006098984</v>
      </c>
      <c r="HX13" s="119">
        <v>0.000817244605</v>
      </c>
      <c r="HY13" s="119">
        <v>0.00222796929</v>
      </c>
      <c r="HZ13" s="119">
        <v>0</v>
      </c>
    </row>
    <row r="14" spans="1:234">
      <c r="A14" s="86" t="s">
        <v>44</v>
      </c>
      <c r="B14" s="87" t="s">
        <v>99</v>
      </c>
      <c r="C14" s="85">
        <f>'3'!BQ14</f>
        <v>0.574773042656504</v>
      </c>
      <c r="D14" s="85">
        <f>'3'!BR14</f>
        <v>0.443405694178161</v>
      </c>
      <c r="E14" s="85">
        <f>'3'!BS14</f>
        <v>0.0266598280892122</v>
      </c>
      <c r="F14" s="85">
        <f>'3'!BT14</f>
        <v>6.46074752306182e-5</v>
      </c>
      <c r="G14" s="85">
        <f>'3'!BU14</f>
        <v>0.0150610453866623</v>
      </c>
      <c r="H14" s="85">
        <f>'3'!BV14</f>
        <v>0.953326696314223</v>
      </c>
      <c r="I14" s="85">
        <f>'3'!BW14</f>
        <v>1.16189147442781</v>
      </c>
      <c r="J14" s="85">
        <f>'3'!BX14</f>
        <v>0.154118112376068</v>
      </c>
      <c r="K14" s="85">
        <f>'3'!BY14</f>
        <v>782.055488770314</v>
      </c>
      <c r="L14" s="85">
        <f>'3'!BZ14</f>
        <v>0.0874800758404822</v>
      </c>
      <c r="M14" s="85">
        <f>'3'!CA14</f>
        <v>0.123592738800503</v>
      </c>
      <c r="N14" s="85">
        <f>'3'!CB14</f>
        <v>0.415977636575118</v>
      </c>
      <c r="O14" s="85">
        <f>'3'!CC14</f>
        <v>0.0690323621016745</v>
      </c>
      <c r="P14" s="85">
        <f>'3'!CD14</f>
        <v>0.189823093731898</v>
      </c>
      <c r="Q14" s="85">
        <f>'3'!CE14</f>
        <v>0.0301545605643488</v>
      </c>
      <c r="R14" s="85">
        <f>'3'!CF14</f>
        <v>0.116130279030818</v>
      </c>
      <c r="S14" s="85">
        <f>'3'!CG14</f>
        <v>0.00687225969258727</v>
      </c>
      <c r="T14" s="85">
        <f>'3'!CH14</f>
        <v>0.66931261060662</v>
      </c>
      <c r="U14" s="85">
        <f>'3'!CI14</f>
        <v>0.125445631026614</v>
      </c>
      <c r="V14" s="85">
        <f>'3'!CJ14</f>
        <v>0.0294634292512794</v>
      </c>
      <c r="W14" s="85">
        <f>'3'!CK14</f>
        <v>0.268753171621942</v>
      </c>
      <c r="X14" s="85">
        <f>'3'!CL14</f>
        <v>0.154196016259772</v>
      </c>
      <c r="Y14" s="85">
        <f>'3'!CM14</f>
        <v>0.303744576511075</v>
      </c>
      <c r="Z14" s="85">
        <f>'3'!CN14</f>
        <v>0.326350369544646</v>
      </c>
      <c r="AA14" s="85">
        <f>'3'!CO14</f>
        <v>0.131975196430744</v>
      </c>
      <c r="AB14" s="85">
        <f>'3'!CP14</f>
        <v>0.114755378462725</v>
      </c>
      <c r="AC14" s="85">
        <f>'3'!CQ14</f>
        <v>1.17100261624462</v>
      </c>
      <c r="AD14" s="85">
        <f>'3'!CR14</f>
        <v>0.857597537409207</v>
      </c>
      <c r="AE14" s="85">
        <f>'3'!CS14</f>
        <v>0.324685730958156</v>
      </c>
      <c r="AF14" s="85">
        <f>'3'!CT14</f>
        <v>0.0272188670213244</v>
      </c>
      <c r="AG14" s="85">
        <f>'3'!CU14</f>
        <v>0.465742489058623</v>
      </c>
      <c r="AH14" s="85">
        <f>'3'!CV14</f>
        <v>0.0876645746357945</v>
      </c>
      <c r="AI14" s="85">
        <f>'3'!CW14</f>
        <v>0.0821785982658223</v>
      </c>
      <c r="AJ14" s="88">
        <f>'3'!CX14*RAIS!$N$5</f>
        <v>0.023474578181424</v>
      </c>
      <c r="AK14" s="88">
        <f>'3'!CX14*RAIS!$F$6</f>
        <v>0.0139074805761225</v>
      </c>
      <c r="AL14" s="85">
        <f>'3'!CY14</f>
        <v>0.914126138425655</v>
      </c>
      <c r="AM14" s="85">
        <f>'3'!CZ14</f>
        <v>2.37978885590502</v>
      </c>
      <c r="AN14" s="85">
        <f>'3'!DA14</f>
        <v>0.910627185038989</v>
      </c>
      <c r="AO14" s="85">
        <f>'3'!DB14</f>
        <v>0.00797567139254848</v>
      </c>
      <c r="AP14" s="85">
        <f>'3'!DC14</f>
        <v>0.039071314190958</v>
      </c>
      <c r="AQ14" s="85">
        <f>'3'!DD14</f>
        <v>0.13271746885745</v>
      </c>
      <c r="AR14" s="85">
        <f>'3'!DE14</f>
        <v>0.0552060986403229</v>
      </c>
      <c r="AS14" s="85">
        <f>'3'!DF14</f>
        <v>0.669354117672834</v>
      </c>
      <c r="AT14" s="85">
        <f>'3'!DG14</f>
        <v>0.185140412254575</v>
      </c>
      <c r="AU14" s="85">
        <f>'3'!DH14</f>
        <v>0.136475274577042</v>
      </c>
      <c r="AV14" s="85">
        <f>'3'!DI14</f>
        <v>0.185789570853762</v>
      </c>
      <c r="AW14" s="85">
        <f>'3'!DJ14</f>
        <v>0.0879149366482576</v>
      </c>
      <c r="AX14" s="85">
        <f>'3'!DK14</f>
        <v>0.590568341105545</v>
      </c>
      <c r="AY14" s="85">
        <f>'3'!DL14</f>
        <v>0.168055918205751</v>
      </c>
      <c r="AZ14" s="85">
        <f>'3'!DM14</f>
        <v>0.421024228821149</v>
      </c>
      <c r="BA14" s="85">
        <f>'3'!DN14</f>
        <v>0.796116927225957</v>
      </c>
      <c r="BB14" s="85">
        <f>'3'!DO14</f>
        <v>0.228060610423681</v>
      </c>
      <c r="BC14" s="85">
        <f>'3'!DP14</f>
        <v>0</v>
      </c>
      <c r="BD14" s="101">
        <f t="shared" si="0"/>
        <v>799.509334199862</v>
      </c>
      <c r="BE14" s="108">
        <f>'3'!DR14</f>
        <v>6594.73523130102</v>
      </c>
      <c r="BF14" s="108">
        <f>'3'!DS14</f>
        <v>2134.23562757074</v>
      </c>
      <c r="BG14" s="85">
        <f t="shared" si="1"/>
        <v>8728.97085887176</v>
      </c>
      <c r="BH14" s="85">
        <f>'3'!DU14</f>
        <v>0.0602184025746839</v>
      </c>
      <c r="BI14" s="85">
        <f>'3'!DV14</f>
        <v>0</v>
      </c>
      <c r="BJ14" s="85">
        <f>'3'!DW14</f>
        <v>1156.83202105126</v>
      </c>
      <c r="BK14" s="85">
        <f>'3'!DX14</f>
        <v>3.43776286021482</v>
      </c>
      <c r="BL14" s="85">
        <f>'3'!DY14</f>
        <v>-0.977366847890162</v>
      </c>
      <c r="BM14" s="117">
        <f t="shared" si="2"/>
        <v>9888.32349433792</v>
      </c>
      <c r="BN14" s="118">
        <f t="shared" si="3"/>
        <v>10687.8328285378</v>
      </c>
      <c r="BP14" s="86" t="s">
        <v>44</v>
      </c>
      <c r="BQ14" s="87" t="s">
        <v>99</v>
      </c>
      <c r="BR14" s="119">
        <f t="shared" ref="BR14:DR14" si="12">C14/C$66</f>
        <v>1.28133337710439e-5</v>
      </c>
      <c r="BS14" s="119">
        <f t="shared" si="12"/>
        <v>2.68606902480803e-5</v>
      </c>
      <c r="BT14" s="119">
        <f t="shared" si="12"/>
        <v>8.93145458123339e-6</v>
      </c>
      <c r="BU14" s="119">
        <f t="shared" si="12"/>
        <v>3.24276491045944e-6</v>
      </c>
      <c r="BV14" s="119">
        <f t="shared" si="12"/>
        <v>1.27698154820882e-5</v>
      </c>
      <c r="BW14" s="119">
        <f t="shared" si="12"/>
        <v>3.20988175051112e-5</v>
      </c>
      <c r="BX14" s="119">
        <f t="shared" si="12"/>
        <v>3.01150343127793e-5</v>
      </c>
      <c r="BY14" s="119">
        <f t="shared" si="12"/>
        <v>2.75367971052299e-5</v>
      </c>
      <c r="BZ14" s="119">
        <f t="shared" si="12"/>
        <v>0.0731725038477523</v>
      </c>
      <c r="CA14" s="119">
        <f t="shared" si="12"/>
        <v>3.93331028050268e-5</v>
      </c>
      <c r="CB14" s="119">
        <f t="shared" si="12"/>
        <v>3.50553875009664e-5</v>
      </c>
      <c r="CC14" s="119">
        <f t="shared" si="12"/>
        <v>2.88333376838997e-5</v>
      </c>
      <c r="CD14" s="119">
        <f t="shared" si="12"/>
        <v>2.60989879580868e-5</v>
      </c>
      <c r="CE14" s="119">
        <f t="shared" si="12"/>
        <v>2.69089164236205e-5</v>
      </c>
      <c r="CF14" s="119">
        <f t="shared" si="12"/>
        <v>3.53488932384207e-5</v>
      </c>
      <c r="CG14" s="119">
        <f t="shared" si="12"/>
        <v>2.78440933457886e-6</v>
      </c>
      <c r="CH14" s="119">
        <f t="shared" si="12"/>
        <v>1.27296561525547e-5</v>
      </c>
      <c r="CI14" s="119">
        <f t="shared" si="12"/>
        <v>2.29742067374421e-5</v>
      </c>
      <c r="CJ14" s="119">
        <f t="shared" si="12"/>
        <v>3.02149051353549e-5</v>
      </c>
      <c r="CK14" s="119">
        <f t="shared" si="12"/>
        <v>4.62904657603676e-5</v>
      </c>
      <c r="CL14" s="119">
        <f t="shared" si="12"/>
        <v>2.72653200028367e-5</v>
      </c>
      <c r="CM14" s="119">
        <f t="shared" si="12"/>
        <v>3.18820499535782e-5</v>
      </c>
      <c r="CN14" s="119">
        <f t="shared" si="12"/>
        <v>5.57197535161076e-5</v>
      </c>
      <c r="CO14" s="119">
        <f t="shared" si="12"/>
        <v>2.2777545577341e-5</v>
      </c>
      <c r="CP14" s="119">
        <f t="shared" si="12"/>
        <v>4.63257346355631e-5</v>
      </c>
      <c r="CQ14" s="119">
        <f t="shared" si="12"/>
        <v>3.8736776987658e-5</v>
      </c>
      <c r="CR14" s="119">
        <f t="shared" si="12"/>
        <v>4.69423140186261e-5</v>
      </c>
      <c r="CS14" s="119">
        <f t="shared" si="12"/>
        <v>5.07877294494257e-5</v>
      </c>
      <c r="CT14" s="119">
        <f t="shared" si="12"/>
        <v>4.03690198110258e-5</v>
      </c>
      <c r="CU14" s="119">
        <f t="shared" si="12"/>
        <v>5.63982676472182e-5</v>
      </c>
      <c r="CV14" s="119">
        <f t="shared" si="12"/>
        <v>3.51028027893708e-5</v>
      </c>
      <c r="CW14" s="119">
        <f t="shared" si="12"/>
        <v>2.56484248083572e-5</v>
      </c>
      <c r="CX14" s="119">
        <f t="shared" si="12"/>
        <v>4.12453615061298e-6</v>
      </c>
      <c r="CY14" s="119">
        <f t="shared" si="12"/>
        <v>8.13330067875673e-6</v>
      </c>
      <c r="CZ14" s="119">
        <f t="shared" si="12"/>
        <v>8.08344326869542e-6</v>
      </c>
      <c r="DA14" s="119">
        <f t="shared" si="12"/>
        <v>2.24402944060349e-5</v>
      </c>
      <c r="DB14" s="119">
        <f t="shared" si="12"/>
        <v>2.55345656339947e-5</v>
      </c>
      <c r="DC14" s="119">
        <f t="shared" si="12"/>
        <v>2.55802395729927e-5</v>
      </c>
      <c r="DD14" s="119">
        <f t="shared" si="12"/>
        <v>7.76421647166294e-6</v>
      </c>
      <c r="DE14" s="119">
        <f t="shared" si="12"/>
        <v>2.03715515104169e-5</v>
      </c>
      <c r="DF14" s="119">
        <f t="shared" si="12"/>
        <v>1.8667341233512e-5</v>
      </c>
      <c r="DG14" s="119">
        <f t="shared" si="12"/>
        <v>3.15155695586052e-5</v>
      </c>
      <c r="DH14" s="119">
        <f t="shared" si="12"/>
        <v>3.79616916974885e-5</v>
      </c>
      <c r="DI14" s="119">
        <f t="shared" si="12"/>
        <v>1.9792810443522e-5</v>
      </c>
      <c r="DJ14" s="119">
        <f t="shared" si="12"/>
        <v>1.02483778710542e-5</v>
      </c>
      <c r="DK14" s="119">
        <f t="shared" si="12"/>
        <v>4.94145324886803e-6</v>
      </c>
      <c r="DL14" s="119">
        <f t="shared" si="12"/>
        <v>2.13829906670602e-6</v>
      </c>
      <c r="DM14" s="119">
        <f t="shared" si="12"/>
        <v>1.92914108391887e-5</v>
      </c>
      <c r="DN14" s="119">
        <f t="shared" si="12"/>
        <v>1.02177516782773e-5</v>
      </c>
      <c r="DO14" s="119">
        <f t="shared" si="12"/>
        <v>5.06988333566437e-6</v>
      </c>
      <c r="DP14" s="119">
        <f t="shared" si="12"/>
        <v>1.77884723124387e-5</v>
      </c>
      <c r="DQ14" s="119">
        <f t="shared" si="12"/>
        <v>1.92760743972007e-5</v>
      </c>
      <c r="DR14" s="119">
        <f t="shared" si="12"/>
        <v>0</v>
      </c>
      <c r="DT14" s="86" t="s">
        <v>44</v>
      </c>
      <c r="DU14" s="87" t="s">
        <v>99</v>
      </c>
      <c r="DV14" s="119">
        <f>'Matriz I'!D13-BR14</f>
        <v>-1.28133337710439e-5</v>
      </c>
      <c r="DW14" s="119">
        <f>'Matriz I'!E13-BS14</f>
        <v>-2.68606902480803e-5</v>
      </c>
      <c r="DX14" s="119">
        <f>'Matriz I'!F13-BT14</f>
        <v>-8.93145458123339e-6</v>
      </c>
      <c r="DY14" s="119">
        <f>'Matriz I'!G13-BU14</f>
        <v>-3.24276491045944e-6</v>
      </c>
      <c r="DZ14" s="119">
        <f>'Matriz I'!H13-BV14</f>
        <v>-1.27698154820882e-5</v>
      </c>
      <c r="EA14" s="119">
        <f>'Matriz I'!I13-BW14</f>
        <v>-3.20988175051112e-5</v>
      </c>
      <c r="EB14" s="119">
        <f>'Matriz I'!J13-BX14</f>
        <v>-3.01150343127793e-5</v>
      </c>
      <c r="EC14" s="119">
        <f>'Matriz I'!K13-BY14</f>
        <v>-2.75367971052299e-5</v>
      </c>
      <c r="ED14" s="119">
        <f>'Matriz I'!L13-BZ14</f>
        <v>0.926827496152248</v>
      </c>
      <c r="EE14" s="119">
        <f>'Matriz I'!M13-CA14</f>
        <v>-3.93331028050268e-5</v>
      </c>
      <c r="EF14" s="119">
        <f>'Matriz I'!N13-CB14</f>
        <v>-3.50553875009664e-5</v>
      </c>
      <c r="EG14" s="119">
        <f>'Matriz I'!O13-CC14</f>
        <v>-2.88333376838997e-5</v>
      </c>
      <c r="EH14" s="119">
        <f>'Matriz I'!P13-CD14</f>
        <v>-2.60989879580868e-5</v>
      </c>
      <c r="EI14" s="119">
        <f>'Matriz I'!Q13-CE14</f>
        <v>-2.69089164236205e-5</v>
      </c>
      <c r="EJ14" s="119">
        <f>'Matriz I'!R13-CF14</f>
        <v>-3.53488932384207e-5</v>
      </c>
      <c r="EK14" s="119">
        <f>'Matriz I'!S13-CG14</f>
        <v>-2.78440933457886e-6</v>
      </c>
      <c r="EL14" s="119">
        <f>'Matriz I'!T13-CH14</f>
        <v>-1.27296561525547e-5</v>
      </c>
      <c r="EM14" s="119">
        <f>'Matriz I'!U13-CI14</f>
        <v>-2.29742067374421e-5</v>
      </c>
      <c r="EN14" s="119">
        <f>'Matriz I'!V13-CJ14</f>
        <v>-3.02149051353549e-5</v>
      </c>
      <c r="EO14" s="119">
        <f>'Matriz I'!W13-CK14</f>
        <v>-4.62904657603676e-5</v>
      </c>
      <c r="EP14" s="119">
        <f>'Matriz I'!X13-CL14</f>
        <v>-2.72653200028367e-5</v>
      </c>
      <c r="EQ14" s="119">
        <f>'Matriz I'!Y13-CM14</f>
        <v>-3.18820499535782e-5</v>
      </c>
      <c r="ER14" s="119">
        <f>'Matriz I'!Z13-CN14</f>
        <v>-5.57197535161076e-5</v>
      </c>
      <c r="ES14" s="119">
        <f>'Matriz I'!AA13-CO14</f>
        <v>-2.2777545577341e-5</v>
      </c>
      <c r="ET14" s="119">
        <f>'Matriz I'!AB13-CP14</f>
        <v>-4.63257346355631e-5</v>
      </c>
      <c r="EU14" s="119">
        <f>'Matriz I'!AC13-CQ14</f>
        <v>-3.8736776987658e-5</v>
      </c>
      <c r="EV14" s="119">
        <f>'Matriz I'!AD13-CR14</f>
        <v>-4.69423140186261e-5</v>
      </c>
      <c r="EW14" s="119">
        <f>'Matriz I'!AE13-CS14</f>
        <v>-5.07877294494257e-5</v>
      </c>
      <c r="EX14" s="119">
        <f>'Matriz I'!AF13-CT14</f>
        <v>-4.03690198110258e-5</v>
      </c>
      <c r="EY14" s="119">
        <f>'Matriz I'!AG13-CU14</f>
        <v>-5.63982676472182e-5</v>
      </c>
      <c r="EZ14" s="119">
        <f>'Matriz I'!AH13-CV14</f>
        <v>-3.51028027893708e-5</v>
      </c>
      <c r="FA14" s="119">
        <f>'Matriz I'!AI13-CW14</f>
        <v>-2.56484248083572e-5</v>
      </c>
      <c r="FB14" s="119">
        <f>'Matriz I'!AJ13-CX14</f>
        <v>-4.12453615061298e-6</v>
      </c>
      <c r="FC14" s="119">
        <f>'Matriz I'!AK13-CY14</f>
        <v>-8.13330067875673e-6</v>
      </c>
      <c r="FD14" s="119">
        <f>'Matriz I'!AL13-CZ14</f>
        <v>-8.08344326869542e-6</v>
      </c>
      <c r="FE14" s="119">
        <f>'Matriz I'!AM13-DA14</f>
        <v>-2.24402944060349e-5</v>
      </c>
      <c r="FF14" s="119">
        <f>'Matriz I'!AN13-DB14</f>
        <v>-2.55345656339947e-5</v>
      </c>
      <c r="FG14" s="119">
        <f>'Matriz I'!AO13-DC14</f>
        <v>-2.55802395729927e-5</v>
      </c>
      <c r="FH14" s="119">
        <f>'Matriz I'!AP13-DD14</f>
        <v>-7.76421647166294e-6</v>
      </c>
      <c r="FI14" s="119">
        <f>'Matriz I'!AQ13-DE14</f>
        <v>-2.03715515104169e-5</v>
      </c>
      <c r="FJ14" s="119">
        <f>'Matriz I'!AR13-DF14</f>
        <v>-1.8667341233512e-5</v>
      </c>
      <c r="FK14" s="119">
        <f>'Matriz I'!AS13-DG14</f>
        <v>-3.15155695586052e-5</v>
      </c>
      <c r="FL14" s="119">
        <f>'Matriz I'!AT13-DH14</f>
        <v>-3.79616916974885e-5</v>
      </c>
      <c r="FM14" s="119">
        <f>'Matriz I'!AU13-DI14</f>
        <v>-1.9792810443522e-5</v>
      </c>
      <c r="FN14" s="119">
        <f>'Matriz I'!AV13-DJ14</f>
        <v>-1.02483778710542e-5</v>
      </c>
      <c r="FO14" s="119">
        <f>'Matriz I'!AW13-DK14</f>
        <v>-4.94145324886803e-6</v>
      </c>
      <c r="FP14" s="119">
        <f>'Matriz I'!AX13-DL14</f>
        <v>-2.13829906670602e-6</v>
      </c>
      <c r="FQ14" s="119">
        <f>'Matriz I'!AY13-DM14</f>
        <v>-1.92914108391887e-5</v>
      </c>
      <c r="FR14" s="119">
        <f>'Matriz I'!AZ13-DN14</f>
        <v>-1.02177516782773e-5</v>
      </c>
      <c r="FS14" s="119">
        <f>'Matriz I'!BA13-DO14</f>
        <v>-5.06988333566437e-6</v>
      </c>
      <c r="FT14" s="119">
        <f>'Matriz I'!BB13-DP14</f>
        <v>-1.77884723124387e-5</v>
      </c>
      <c r="FU14" s="119">
        <f>'Matriz I'!BC13-DQ14</f>
        <v>-1.92760743972007e-5</v>
      </c>
      <c r="FV14" s="119">
        <f>'Matriz I'!BD13-DR14</f>
        <v>0</v>
      </c>
      <c r="FX14" s="86" t="s">
        <v>44</v>
      </c>
      <c r="FY14" s="87" t="s">
        <v>99</v>
      </c>
      <c r="FZ14" s="119">
        <v>2.171960932e-5</v>
      </c>
      <c r="GA14" s="119">
        <v>4.239594664e-5</v>
      </c>
      <c r="GB14" s="119">
        <v>1.456952902e-5</v>
      </c>
      <c r="GC14" s="119">
        <v>1.065768253e-5</v>
      </c>
      <c r="GD14" s="119">
        <v>2.361132708e-5</v>
      </c>
      <c r="GE14" s="119">
        <v>6.37610791e-5</v>
      </c>
      <c r="GF14" s="119">
        <v>5.43549022e-5</v>
      </c>
      <c r="GG14" s="119">
        <v>5.087144797e-5</v>
      </c>
      <c r="GH14" s="119">
        <v>1.078963175</v>
      </c>
      <c r="GI14" s="119">
        <v>5.60297351e-5</v>
      </c>
      <c r="GJ14" s="119">
        <v>4.804792482e-5</v>
      </c>
      <c r="GK14" s="119">
        <v>4.967080861e-5</v>
      </c>
      <c r="GL14" s="119">
        <v>4.305273272e-5</v>
      </c>
      <c r="GM14" s="119">
        <v>4.024097411e-5</v>
      </c>
      <c r="GN14" s="119">
        <v>4.909096224e-5</v>
      </c>
      <c r="GO14" s="119">
        <v>6.284702794e-6</v>
      </c>
      <c r="GP14" s="119">
        <v>4.920201625e-5</v>
      </c>
      <c r="GQ14" s="119">
        <v>4.058134632e-5</v>
      </c>
      <c r="GR14" s="119">
        <v>4.866556036e-5</v>
      </c>
      <c r="GS14" s="119">
        <v>6.260598359e-5</v>
      </c>
      <c r="GT14" s="119">
        <v>4.622972651e-5</v>
      </c>
      <c r="GU14" s="119">
        <v>4.80154488e-5</v>
      </c>
      <c r="GV14" s="119">
        <v>7.623998934e-5</v>
      </c>
      <c r="GW14" s="119">
        <v>3.881629289e-5</v>
      </c>
      <c r="GX14" s="119">
        <v>6.631108626e-5</v>
      </c>
      <c r="GY14" s="119">
        <v>5.752538528e-5</v>
      </c>
      <c r="GZ14" s="119">
        <v>7.091805623e-5</v>
      </c>
      <c r="HA14" s="119">
        <v>7.749130087e-5</v>
      </c>
      <c r="HB14" s="119">
        <v>6.191678697e-5</v>
      </c>
      <c r="HC14" s="119">
        <v>7.424295475e-5</v>
      </c>
      <c r="HD14" s="119">
        <v>5.172822519e-5</v>
      </c>
      <c r="HE14" s="119">
        <v>3.972227912e-5</v>
      </c>
      <c r="HF14" s="119">
        <v>9.475225831e-6</v>
      </c>
      <c r="HG14" s="119">
        <v>1.600351617e-5</v>
      </c>
      <c r="HH14" s="119">
        <v>1.605691277e-5</v>
      </c>
      <c r="HI14" s="119">
        <v>3.846518944e-5</v>
      </c>
      <c r="HJ14" s="119">
        <v>3.612056444e-5</v>
      </c>
      <c r="HK14" s="119">
        <v>3.882417101e-5</v>
      </c>
      <c r="HL14" s="119">
        <v>2.31776736e-5</v>
      </c>
      <c r="HM14" s="119">
        <v>3.264366575e-5</v>
      </c>
      <c r="HN14" s="119">
        <v>2.922211694e-5</v>
      </c>
      <c r="HO14" s="119">
        <v>4.173818217e-5</v>
      </c>
      <c r="HP14" s="119">
        <v>5.535619475e-5</v>
      </c>
      <c r="HQ14" s="119">
        <v>3.173032002e-5</v>
      </c>
      <c r="HR14" s="119">
        <v>1.718391649e-5</v>
      </c>
      <c r="HS14" s="119">
        <v>1.080134334e-5</v>
      </c>
      <c r="HT14" s="119">
        <v>3.38715031e-6</v>
      </c>
      <c r="HU14" s="119">
        <v>2.666323533e-5</v>
      </c>
      <c r="HV14" s="119">
        <v>1.60466739e-5</v>
      </c>
      <c r="HW14" s="119">
        <v>1.055110203e-5</v>
      </c>
      <c r="HX14" s="119">
        <v>2.698385822e-5</v>
      </c>
      <c r="HY14" s="119">
        <v>3.047699066e-5</v>
      </c>
      <c r="HZ14" s="119">
        <v>0</v>
      </c>
    </row>
    <row r="15" spans="1:234">
      <c r="A15" s="86" t="s">
        <v>45</v>
      </c>
      <c r="B15" s="87" t="s">
        <v>100</v>
      </c>
      <c r="C15" s="85">
        <f>'3'!BQ15</f>
        <v>11.2865841507946</v>
      </c>
      <c r="D15" s="85">
        <f>'3'!BR15</f>
        <v>0.328645082190424</v>
      </c>
      <c r="E15" s="85">
        <f>'3'!BS15</f>
        <v>0.0321626540289166</v>
      </c>
      <c r="F15" s="85">
        <f>'3'!BT15</f>
        <v>0</v>
      </c>
      <c r="G15" s="85">
        <f>'3'!BU15</f>
        <v>3.99804108115921</v>
      </c>
      <c r="H15" s="85">
        <f>'3'!BV15</f>
        <v>0</v>
      </c>
      <c r="I15" s="85">
        <f>'3'!BW15</f>
        <v>12.2553088161924</v>
      </c>
      <c r="J15" s="85">
        <f>'3'!BX15</f>
        <v>0</v>
      </c>
      <c r="K15" s="85">
        <f>'3'!BY15</f>
        <v>0</v>
      </c>
      <c r="L15" s="85">
        <f>'3'!BZ15</f>
        <v>213.993527202234</v>
      </c>
      <c r="M15" s="85">
        <f>'3'!CA15</f>
        <v>303.267512471729</v>
      </c>
      <c r="N15" s="85">
        <f>'3'!CB15</f>
        <v>541.822617662826</v>
      </c>
      <c r="O15" s="85">
        <f>'3'!CC15</f>
        <v>0</v>
      </c>
      <c r="P15" s="85">
        <f>'3'!CD15</f>
        <v>3.38821815149678</v>
      </c>
      <c r="Q15" s="85">
        <f>'3'!CE15</f>
        <v>0</v>
      </c>
      <c r="R15" s="85">
        <f>'3'!CF15</f>
        <v>0</v>
      </c>
      <c r="S15" s="85">
        <f>'3'!CG15</f>
        <v>0</v>
      </c>
      <c r="T15" s="85">
        <f>'3'!CH15</f>
        <v>0</v>
      </c>
      <c r="U15" s="85">
        <f>'3'!CI15</f>
        <v>1.21045209293713</v>
      </c>
      <c r="V15" s="85">
        <f>'3'!CJ15</f>
        <v>1.25665801853643</v>
      </c>
      <c r="W15" s="85">
        <f>'3'!CK15</f>
        <v>49.6097644054294</v>
      </c>
      <c r="X15" s="85">
        <f>'3'!CL15</f>
        <v>0.547437321002469</v>
      </c>
      <c r="Y15" s="85">
        <f>'3'!CM15</f>
        <v>0</v>
      </c>
      <c r="Z15" s="85">
        <f>'3'!CN15</f>
        <v>3.22912409234495</v>
      </c>
      <c r="AA15" s="85">
        <f>'3'!CO15</f>
        <v>0</v>
      </c>
      <c r="AB15" s="85">
        <f>'3'!CP15</f>
        <v>0.187584930403788</v>
      </c>
      <c r="AC15" s="85">
        <f>'3'!CQ15</f>
        <v>0.551219075121132</v>
      </c>
      <c r="AD15" s="85">
        <f>'3'!CR15</f>
        <v>0.125353196702942</v>
      </c>
      <c r="AE15" s="85">
        <f>'3'!CS15</f>
        <v>60.4589508524884</v>
      </c>
      <c r="AF15" s="85">
        <f>'3'!CT15</f>
        <v>0.323921687563165</v>
      </c>
      <c r="AG15" s="85">
        <f>'3'!CU15</f>
        <v>150.526143264435</v>
      </c>
      <c r="AH15" s="85">
        <f>'3'!CV15</f>
        <v>0.0113221087707049</v>
      </c>
      <c r="AI15" s="85">
        <f>'3'!CW15</f>
        <v>0.543346372235404</v>
      </c>
      <c r="AJ15" s="88">
        <f>'3'!CX15*RAIS!$N$5</f>
        <v>0.178608783357644</v>
      </c>
      <c r="AK15" s="88">
        <f>'3'!CX15*RAIS!$F$6</f>
        <v>0.10581652058127</v>
      </c>
      <c r="AL15" s="85">
        <f>'3'!CY15</f>
        <v>11.164023204619</v>
      </c>
      <c r="AM15" s="85">
        <f>'3'!CZ15</f>
        <v>0.687148534400983</v>
      </c>
      <c r="AN15" s="85">
        <f>'3'!DA15</f>
        <v>3.02578026937051</v>
      </c>
      <c r="AO15" s="85">
        <f>'3'!DB15</f>
        <v>0.238167392425099</v>
      </c>
      <c r="AP15" s="85">
        <f>'3'!DC15</f>
        <v>0</v>
      </c>
      <c r="AQ15" s="85">
        <f>'3'!DD15</f>
        <v>0</v>
      </c>
      <c r="AR15" s="85">
        <f>'3'!DE15</f>
        <v>6.19609374040693</v>
      </c>
      <c r="AS15" s="85">
        <f>'3'!DF15</f>
        <v>7.66127124020128</v>
      </c>
      <c r="AT15" s="85">
        <f>'3'!DG15</f>
        <v>0</v>
      </c>
      <c r="AU15" s="85">
        <f>'3'!DH15</f>
        <v>0.0368270370241552</v>
      </c>
      <c r="AV15" s="85">
        <f>'3'!DI15</f>
        <v>0</v>
      </c>
      <c r="AW15" s="85">
        <f>'3'!DJ15</f>
        <v>0</v>
      </c>
      <c r="AX15" s="85">
        <f>'3'!DK15</f>
        <v>0.130507857628177</v>
      </c>
      <c r="AY15" s="85">
        <f>'3'!DL15</f>
        <v>0.050334963945639</v>
      </c>
      <c r="AZ15" s="85">
        <f>'3'!DM15</f>
        <v>4.53388875599908</v>
      </c>
      <c r="BA15" s="85">
        <f>'3'!DN15</f>
        <v>0.843119064181902</v>
      </c>
      <c r="BB15" s="85">
        <f>'3'!DO15</f>
        <v>22.735701473768</v>
      </c>
      <c r="BC15" s="85">
        <f>'3'!DP15</f>
        <v>0</v>
      </c>
      <c r="BD15" s="101">
        <f t="shared" si="0"/>
        <v>1416.54118352853</v>
      </c>
      <c r="BE15" s="108">
        <f>'3'!DR15</f>
        <v>63.3622271313581</v>
      </c>
      <c r="BF15" s="108">
        <f>'3'!DS15</f>
        <v>394.279901828368</v>
      </c>
      <c r="BG15" s="85">
        <f t="shared" si="1"/>
        <v>457.642128959726</v>
      </c>
      <c r="BH15" s="85">
        <f>'3'!DU15</f>
        <v>0</v>
      </c>
      <c r="BI15" s="85">
        <f>'3'!DV15</f>
        <v>0</v>
      </c>
      <c r="BJ15" s="85">
        <f>'3'!DW15</f>
        <v>351.816437954657</v>
      </c>
      <c r="BK15" s="85">
        <f>'3'!DX15</f>
        <v>0</v>
      </c>
      <c r="BL15" s="85">
        <f>'3'!DY15</f>
        <v>-1.91699058237571</v>
      </c>
      <c r="BM15" s="117">
        <f t="shared" si="2"/>
        <v>807.541576332007</v>
      </c>
      <c r="BN15" s="118">
        <f t="shared" si="3"/>
        <v>2224.08275986054</v>
      </c>
      <c r="BP15" s="86" t="s">
        <v>45</v>
      </c>
      <c r="BQ15" s="87" t="s">
        <v>100</v>
      </c>
      <c r="BR15" s="119">
        <f t="shared" ref="BR15:DR15" si="13">C15/C$66</f>
        <v>0.000251610216774784</v>
      </c>
      <c r="BS15" s="119">
        <f t="shared" si="13"/>
        <v>1.99087063386356e-5</v>
      </c>
      <c r="BT15" s="119">
        <f t="shared" si="13"/>
        <v>1.07749863468711e-5</v>
      </c>
      <c r="BU15" s="119">
        <f t="shared" si="13"/>
        <v>0</v>
      </c>
      <c r="BV15" s="119">
        <f t="shared" si="13"/>
        <v>0.00338982093111704</v>
      </c>
      <c r="BW15" s="119">
        <f t="shared" si="13"/>
        <v>0</v>
      </c>
      <c r="BX15" s="119">
        <f t="shared" si="13"/>
        <v>0.000317645024200814</v>
      </c>
      <c r="BY15" s="119">
        <f t="shared" si="13"/>
        <v>0</v>
      </c>
      <c r="BZ15" s="119">
        <f t="shared" si="13"/>
        <v>0</v>
      </c>
      <c r="CA15" s="119">
        <f t="shared" si="13"/>
        <v>0.0962165307264252</v>
      </c>
      <c r="CB15" s="119">
        <f t="shared" si="13"/>
        <v>0.0860176760328202</v>
      </c>
      <c r="CC15" s="119">
        <f t="shared" si="13"/>
        <v>0.037556236504617</v>
      </c>
      <c r="CD15" s="119">
        <f t="shared" si="13"/>
        <v>0</v>
      </c>
      <c r="CE15" s="119">
        <f t="shared" si="13"/>
        <v>0.000480306570034054</v>
      </c>
      <c r="CF15" s="119">
        <f t="shared" si="13"/>
        <v>0</v>
      </c>
      <c r="CG15" s="119">
        <f t="shared" si="13"/>
        <v>0</v>
      </c>
      <c r="CH15" s="119">
        <f t="shared" si="13"/>
        <v>0</v>
      </c>
      <c r="CI15" s="119">
        <f t="shared" si="13"/>
        <v>0</v>
      </c>
      <c r="CJ15" s="119">
        <f t="shared" si="13"/>
        <v>0.000291550170856312</v>
      </c>
      <c r="CK15" s="119">
        <f t="shared" si="13"/>
        <v>0.00197435554712376</v>
      </c>
      <c r="CL15" s="119">
        <f t="shared" si="13"/>
        <v>0.00503296795947073</v>
      </c>
      <c r="CM15" s="119">
        <f t="shared" si="13"/>
        <v>0.000113189850412544</v>
      </c>
      <c r="CN15" s="119">
        <f t="shared" si="13"/>
        <v>0</v>
      </c>
      <c r="CO15" s="119">
        <f t="shared" si="13"/>
        <v>0.000225375939640892</v>
      </c>
      <c r="CP15" s="119">
        <f t="shared" si="13"/>
        <v>0</v>
      </c>
      <c r="CQ15" s="119">
        <f t="shared" si="13"/>
        <v>6.33210897183105e-5</v>
      </c>
      <c r="CR15" s="119">
        <f t="shared" si="13"/>
        <v>2.20968754112395e-5</v>
      </c>
      <c r="CS15" s="119">
        <f t="shared" si="13"/>
        <v>7.42353372305907e-6</v>
      </c>
      <c r="CT15" s="119">
        <f t="shared" si="13"/>
        <v>0.00751701831033801</v>
      </c>
      <c r="CU15" s="119">
        <f t="shared" si="13"/>
        <v>0.000671174961750376</v>
      </c>
      <c r="CV15" s="119">
        <f t="shared" si="13"/>
        <v>0.0113450879955918</v>
      </c>
      <c r="CW15" s="119">
        <f t="shared" si="13"/>
        <v>3.31256105084545e-6</v>
      </c>
      <c r="CX15" s="119">
        <f t="shared" si="13"/>
        <v>2.72705035359721e-5</v>
      </c>
      <c r="CY15" s="119">
        <f t="shared" si="13"/>
        <v>6.18830688963851e-5</v>
      </c>
      <c r="CZ15" s="119">
        <f t="shared" si="13"/>
        <v>6.15037235772231e-5</v>
      </c>
      <c r="DA15" s="119">
        <f t="shared" si="13"/>
        <v>0.000274058422504927</v>
      </c>
      <c r="DB15" s="119">
        <f t="shared" si="13"/>
        <v>7.37293953975279e-6</v>
      </c>
      <c r="DC15" s="119">
        <f t="shared" si="13"/>
        <v>8.49965666052657e-5</v>
      </c>
      <c r="DD15" s="119">
        <f t="shared" si="13"/>
        <v>0.000231852981431459</v>
      </c>
      <c r="DE15" s="119">
        <f t="shared" si="13"/>
        <v>0</v>
      </c>
      <c r="DF15" s="119">
        <f t="shared" si="13"/>
        <v>0</v>
      </c>
      <c r="DG15" s="119">
        <f t="shared" si="13"/>
        <v>0.00353717121978991</v>
      </c>
      <c r="DH15" s="119">
        <f t="shared" si="13"/>
        <v>0.00043450067632737</v>
      </c>
      <c r="DI15" s="119">
        <f t="shared" si="13"/>
        <v>0</v>
      </c>
      <c r="DJ15" s="119">
        <f t="shared" si="13"/>
        <v>2.76546350585863e-6</v>
      </c>
      <c r="DK15" s="119">
        <f t="shared" si="13"/>
        <v>0</v>
      </c>
      <c r="DL15" s="119">
        <f t="shared" si="13"/>
        <v>0</v>
      </c>
      <c r="DM15" s="119">
        <f t="shared" si="13"/>
        <v>4.26314877383099e-6</v>
      </c>
      <c r="DN15" s="119">
        <f t="shared" si="13"/>
        <v>3.06035138674444e-6</v>
      </c>
      <c r="DO15" s="119">
        <f t="shared" si="13"/>
        <v>5.45961146087875e-5</v>
      </c>
      <c r="DP15" s="119">
        <f t="shared" si="13"/>
        <v>1.88386901677223e-5</v>
      </c>
      <c r="DQ15" s="119">
        <f t="shared" si="13"/>
        <v>0.00192166052816717</v>
      </c>
      <c r="DR15" s="119">
        <f t="shared" si="13"/>
        <v>0</v>
      </c>
      <c r="DT15" s="86" t="s">
        <v>45</v>
      </c>
      <c r="DU15" s="87" t="s">
        <v>100</v>
      </c>
      <c r="DV15" s="119">
        <f>'Matriz I'!D14-BR15</f>
        <v>-0.000251610216774784</v>
      </c>
      <c r="DW15" s="119">
        <f>'Matriz I'!E14-BS15</f>
        <v>-1.99087063386356e-5</v>
      </c>
      <c r="DX15" s="119">
        <f>'Matriz I'!F14-BT15</f>
        <v>-1.07749863468711e-5</v>
      </c>
      <c r="DY15" s="119">
        <f>'Matriz I'!G14-BU15</f>
        <v>0</v>
      </c>
      <c r="DZ15" s="119">
        <f>'Matriz I'!H14-BV15</f>
        <v>-0.00338982093111704</v>
      </c>
      <c r="EA15" s="119">
        <f>'Matriz I'!I14-BW15</f>
        <v>0</v>
      </c>
      <c r="EB15" s="119">
        <f>'Matriz I'!J14-BX15</f>
        <v>-0.000317645024200814</v>
      </c>
      <c r="EC15" s="119">
        <f>'Matriz I'!K14-BY15</f>
        <v>0</v>
      </c>
      <c r="ED15" s="119">
        <f>'Matriz I'!L14-BZ15</f>
        <v>0</v>
      </c>
      <c r="EE15" s="119">
        <f>'Matriz I'!M14-CA15</f>
        <v>0.903783469273575</v>
      </c>
      <c r="EF15" s="119">
        <f>'Matriz I'!N14-CB15</f>
        <v>-0.0860176760328202</v>
      </c>
      <c r="EG15" s="119">
        <f>'Matriz I'!O14-CC15</f>
        <v>-0.037556236504617</v>
      </c>
      <c r="EH15" s="119">
        <f>'Matriz I'!P14-CD15</f>
        <v>0</v>
      </c>
      <c r="EI15" s="119">
        <f>'Matriz I'!Q14-CE15</f>
        <v>-0.000480306570034054</v>
      </c>
      <c r="EJ15" s="119">
        <f>'Matriz I'!R14-CF15</f>
        <v>0</v>
      </c>
      <c r="EK15" s="119">
        <f>'Matriz I'!S14-CG15</f>
        <v>0</v>
      </c>
      <c r="EL15" s="119">
        <f>'Matriz I'!T14-CH15</f>
        <v>0</v>
      </c>
      <c r="EM15" s="119">
        <f>'Matriz I'!U14-CI15</f>
        <v>0</v>
      </c>
      <c r="EN15" s="119">
        <f>'Matriz I'!V14-CJ15</f>
        <v>-0.000291550170856312</v>
      </c>
      <c r="EO15" s="119">
        <f>'Matriz I'!W14-CK15</f>
        <v>-0.00197435554712376</v>
      </c>
      <c r="EP15" s="119">
        <f>'Matriz I'!X14-CL15</f>
        <v>-0.00503296795947073</v>
      </c>
      <c r="EQ15" s="119">
        <f>'Matriz I'!Y14-CM15</f>
        <v>-0.000113189850412544</v>
      </c>
      <c r="ER15" s="119">
        <f>'Matriz I'!Z14-CN15</f>
        <v>0</v>
      </c>
      <c r="ES15" s="119">
        <f>'Matriz I'!AA14-CO15</f>
        <v>-0.000225375939640892</v>
      </c>
      <c r="ET15" s="119">
        <f>'Matriz I'!AB14-CP15</f>
        <v>0</v>
      </c>
      <c r="EU15" s="119">
        <f>'Matriz I'!AC14-CQ15</f>
        <v>-6.33210897183105e-5</v>
      </c>
      <c r="EV15" s="119">
        <f>'Matriz I'!AD14-CR15</f>
        <v>-2.20968754112395e-5</v>
      </c>
      <c r="EW15" s="119">
        <f>'Matriz I'!AE14-CS15</f>
        <v>-7.42353372305907e-6</v>
      </c>
      <c r="EX15" s="119">
        <f>'Matriz I'!AF14-CT15</f>
        <v>-0.00751701831033801</v>
      </c>
      <c r="EY15" s="119">
        <f>'Matriz I'!AG14-CU15</f>
        <v>-0.000671174961750376</v>
      </c>
      <c r="EZ15" s="119">
        <f>'Matriz I'!AH14-CV15</f>
        <v>-0.0113450879955918</v>
      </c>
      <c r="FA15" s="119">
        <f>'Matriz I'!AI14-CW15</f>
        <v>-3.31256105084545e-6</v>
      </c>
      <c r="FB15" s="119">
        <f>'Matriz I'!AJ14-CX15</f>
        <v>-2.72705035359721e-5</v>
      </c>
      <c r="FC15" s="119">
        <f>'Matriz I'!AK14-CY15</f>
        <v>-6.18830688963851e-5</v>
      </c>
      <c r="FD15" s="119">
        <f>'Matriz I'!AL14-CZ15</f>
        <v>-6.15037235772231e-5</v>
      </c>
      <c r="FE15" s="119">
        <f>'Matriz I'!AM14-DA15</f>
        <v>-0.000274058422504927</v>
      </c>
      <c r="FF15" s="119">
        <f>'Matriz I'!AN14-DB15</f>
        <v>-7.37293953975279e-6</v>
      </c>
      <c r="FG15" s="119">
        <f>'Matriz I'!AO14-DC15</f>
        <v>-8.49965666052657e-5</v>
      </c>
      <c r="FH15" s="119">
        <f>'Matriz I'!AP14-DD15</f>
        <v>-0.000231852981431459</v>
      </c>
      <c r="FI15" s="119">
        <f>'Matriz I'!AQ14-DE15</f>
        <v>0</v>
      </c>
      <c r="FJ15" s="119">
        <f>'Matriz I'!AR14-DF15</f>
        <v>0</v>
      </c>
      <c r="FK15" s="119">
        <f>'Matriz I'!AS14-DG15</f>
        <v>-0.00353717121978991</v>
      </c>
      <c r="FL15" s="119">
        <f>'Matriz I'!AT14-DH15</f>
        <v>-0.00043450067632737</v>
      </c>
      <c r="FM15" s="119">
        <f>'Matriz I'!AU14-DI15</f>
        <v>0</v>
      </c>
      <c r="FN15" s="119">
        <f>'Matriz I'!AV14-DJ15</f>
        <v>-2.76546350585863e-6</v>
      </c>
      <c r="FO15" s="119">
        <f>'Matriz I'!AW14-DK15</f>
        <v>0</v>
      </c>
      <c r="FP15" s="119">
        <f>'Matriz I'!AX14-DL15</f>
        <v>0</v>
      </c>
      <c r="FQ15" s="119">
        <f>'Matriz I'!AY14-DM15</f>
        <v>-4.26314877383099e-6</v>
      </c>
      <c r="FR15" s="119">
        <f>'Matriz I'!AZ14-DN15</f>
        <v>-3.06035138674444e-6</v>
      </c>
      <c r="FS15" s="119">
        <f>'Matriz I'!BA14-DO15</f>
        <v>-5.45961146087875e-5</v>
      </c>
      <c r="FT15" s="119">
        <f>'Matriz I'!BB14-DP15</f>
        <v>-1.88386901677223e-5</v>
      </c>
      <c r="FU15" s="119">
        <f>'Matriz I'!BC14-DQ15</f>
        <v>-0.00192166052816717</v>
      </c>
      <c r="FV15" s="119">
        <f>'Matriz I'!BD14-DR15</f>
        <v>0</v>
      </c>
      <c r="FX15" s="86" t="s">
        <v>45</v>
      </c>
      <c r="FY15" s="87" t="s">
        <v>100</v>
      </c>
      <c r="FZ15" s="119">
        <v>0.0003300369328</v>
      </c>
      <c r="GA15" s="119">
        <v>0.0001502504376</v>
      </c>
      <c r="GB15" s="119">
        <v>5.600505363e-5</v>
      </c>
      <c r="GC15" s="119">
        <v>5.954400054e-5</v>
      </c>
      <c r="GD15" s="119">
        <v>0.003871196623</v>
      </c>
      <c r="GE15" s="119">
        <v>0.000245381366</v>
      </c>
      <c r="GF15" s="119">
        <v>0.0007423695865</v>
      </c>
      <c r="GG15" s="119">
        <v>0.0003931748461</v>
      </c>
      <c r="GH15" s="119">
        <v>0.0001480221095</v>
      </c>
      <c r="GI15" s="119">
        <v>1.106549106</v>
      </c>
      <c r="GJ15" s="119">
        <v>0.09630473291</v>
      </c>
      <c r="GK15" s="119">
        <v>0.04820341098</v>
      </c>
      <c r="GL15" s="119">
        <v>0.00015714638</v>
      </c>
      <c r="GM15" s="119">
        <v>0.0006834673344</v>
      </c>
      <c r="GN15" s="119">
        <v>0.0002385562006</v>
      </c>
      <c r="GO15" s="119">
        <v>1.940015898e-5</v>
      </c>
      <c r="GP15" s="119">
        <v>0.000460271138</v>
      </c>
      <c r="GQ15" s="119">
        <v>0.0001883923797</v>
      </c>
      <c r="GR15" s="119">
        <v>0.0005204434014</v>
      </c>
      <c r="GS15" s="119">
        <v>0.002367416764</v>
      </c>
      <c r="GT15" s="119">
        <v>0.006116668989</v>
      </c>
      <c r="GU15" s="119">
        <v>0.0004923542001</v>
      </c>
      <c r="GV15" s="119">
        <v>0.0003813671876</v>
      </c>
      <c r="GW15" s="119">
        <v>0.000409982443</v>
      </c>
      <c r="GX15" s="119">
        <v>0.0001105186196</v>
      </c>
      <c r="GY15" s="119">
        <v>0.0002330531398</v>
      </c>
      <c r="GZ15" s="119">
        <v>0.0002244909061</v>
      </c>
      <c r="HA15" s="119">
        <v>0.001666570379</v>
      </c>
      <c r="HB15" s="119">
        <v>0.00926514235</v>
      </c>
      <c r="HC15" s="119">
        <v>0.0009041298104</v>
      </c>
      <c r="HD15" s="119">
        <v>0.01314456925</v>
      </c>
      <c r="HE15" s="119">
        <v>0.0001191803607</v>
      </c>
      <c r="HF15" s="119">
        <v>0.0001013345839</v>
      </c>
      <c r="HG15" s="119">
        <v>0.0002371571165</v>
      </c>
      <c r="HH15" s="119">
        <v>0.0002375906537</v>
      </c>
      <c r="HI15" s="119">
        <v>0.0005327042116</v>
      </c>
      <c r="HJ15" s="119">
        <v>0.0002029737291</v>
      </c>
      <c r="HK15" s="119">
        <v>0.0004988523034</v>
      </c>
      <c r="HL15" s="119">
        <v>0.0004059292008</v>
      </c>
      <c r="HM15" s="119">
        <v>0.0006174309568</v>
      </c>
      <c r="HN15" s="119">
        <v>0.0001945159395</v>
      </c>
      <c r="HO15" s="119">
        <v>0.00408969433</v>
      </c>
      <c r="HP15" s="119">
        <v>0.000643438815</v>
      </c>
      <c r="HQ15" s="119">
        <v>7.847827224e-5</v>
      </c>
      <c r="HR15" s="119">
        <v>7.15544674e-5</v>
      </c>
      <c r="HS15" s="119">
        <v>8.281358557e-5</v>
      </c>
      <c r="HT15" s="119">
        <v>1.195219001e-5</v>
      </c>
      <c r="HU15" s="119">
        <v>6.908846664e-5</v>
      </c>
      <c r="HV15" s="119">
        <v>0.0001326519712</v>
      </c>
      <c r="HW15" s="119">
        <v>0.0002083451709</v>
      </c>
      <c r="HX15" s="119">
        <v>0.0003169654228</v>
      </c>
      <c r="HY15" s="119">
        <v>0.002582736809</v>
      </c>
      <c r="HZ15" s="119">
        <v>0</v>
      </c>
    </row>
    <row r="16" spans="1:234">
      <c r="A16" s="86" t="s">
        <v>46</v>
      </c>
      <c r="B16" s="87" t="s">
        <v>101</v>
      </c>
      <c r="C16" s="85">
        <f>'3'!BQ16</f>
        <v>0.0201797651949219</v>
      </c>
      <c r="D16" s="85">
        <f>'3'!BR16</f>
        <v>0.0264074627792236</v>
      </c>
      <c r="E16" s="85">
        <f>'3'!BS16</f>
        <v>0.000936222721457105</v>
      </c>
      <c r="F16" s="85">
        <f>'3'!BT16</f>
        <v>0.00469891959401644</v>
      </c>
      <c r="G16" s="85">
        <f>'3'!BU16</f>
        <v>0.0294668934931261</v>
      </c>
      <c r="H16" s="85">
        <f>'3'!BV16</f>
        <v>0.352067421043843</v>
      </c>
      <c r="I16" s="85">
        <f>'3'!BW16</f>
        <v>0.638002362469929</v>
      </c>
      <c r="J16" s="85">
        <f>'3'!BX16</f>
        <v>0.00532694581043259</v>
      </c>
      <c r="K16" s="85">
        <f>'3'!BY16</f>
        <v>0.0103106509503263</v>
      </c>
      <c r="L16" s="85">
        <f>'3'!BZ16</f>
        <v>0.161771800503947</v>
      </c>
      <c r="M16" s="85">
        <f>'3'!CA16</f>
        <v>36.4997606636953</v>
      </c>
      <c r="N16" s="85">
        <f>'3'!CB16</f>
        <v>0.0141969229573569</v>
      </c>
      <c r="O16" s="85">
        <f>'3'!CC16</f>
        <v>0.00235030839290789</v>
      </c>
      <c r="P16" s="85">
        <f>'3'!CD16</f>
        <v>0.00655686590984721</v>
      </c>
      <c r="Q16" s="85">
        <f>'3'!CE16</f>
        <v>0.00102856616867827</v>
      </c>
      <c r="R16" s="85">
        <f>'3'!CF16</f>
        <v>0.00384118241494784</v>
      </c>
      <c r="S16" s="85">
        <f>'3'!CG16</f>
        <v>0.000210260551640949</v>
      </c>
      <c r="T16" s="85">
        <f>'3'!CH16</f>
        <v>0.0229395409049023</v>
      </c>
      <c r="U16" s="85">
        <f>'3'!CI16</f>
        <v>0.0781441938311942</v>
      </c>
      <c r="V16" s="85">
        <f>'3'!CJ16</f>
        <v>0.00096678561816619</v>
      </c>
      <c r="W16" s="85">
        <f>'3'!CK16</f>
        <v>0.00896215236259481</v>
      </c>
      <c r="X16" s="85">
        <f>'3'!CL16</f>
        <v>0.458875725125799</v>
      </c>
      <c r="Y16" s="85">
        <f>'3'!CM16</f>
        <v>0.0105011701233601</v>
      </c>
      <c r="Z16" s="85">
        <f>'3'!CN16</f>
        <v>2.64691964918471</v>
      </c>
      <c r="AA16" s="85">
        <f>'3'!CO16</f>
        <v>0.00457987745105833</v>
      </c>
      <c r="AB16" s="85">
        <f>'3'!CP16</f>
        <v>0.00833230884694316</v>
      </c>
      <c r="AC16" s="85">
        <f>'3'!CQ16</f>
        <v>0.102867653754167</v>
      </c>
      <c r="AD16" s="85">
        <f>'3'!CR16</f>
        <v>0.0294261561822144</v>
      </c>
      <c r="AE16" s="85">
        <f>'3'!CS16</f>
        <v>0.0111699168048049</v>
      </c>
      <c r="AF16" s="85">
        <f>'3'!CT16</f>
        <v>0.000935951740974628</v>
      </c>
      <c r="AG16" s="85">
        <f>'3'!CU16</f>
        <v>0.0157829573733664</v>
      </c>
      <c r="AH16" s="85">
        <f>'3'!CV16</f>
        <v>0.0110257701951347</v>
      </c>
      <c r="AI16" s="85">
        <f>'3'!CW16</f>
        <v>2.16114116988629</v>
      </c>
      <c r="AJ16" s="88">
        <f>'3'!CX16*RAIS!$N$5</f>
        <v>1.88268802514111</v>
      </c>
      <c r="AK16" s="88">
        <f>'3'!CX16*RAIS!$F$6</f>
        <v>1.11539585240633</v>
      </c>
      <c r="AL16" s="85">
        <f>'3'!CY16</f>
        <v>0.731510179127051</v>
      </c>
      <c r="AM16" s="85">
        <f>'3'!CZ16</f>
        <v>8.95383401204685</v>
      </c>
      <c r="AN16" s="85">
        <f>'3'!DA16</f>
        <v>10.9404167747851</v>
      </c>
      <c r="AO16" s="85">
        <f>'3'!DB16</f>
        <v>0.128242030590654</v>
      </c>
      <c r="AP16" s="85">
        <f>'3'!DC16</f>
        <v>7.139168865013</v>
      </c>
      <c r="AQ16" s="85">
        <f>'3'!DD16</f>
        <v>5.01660854656337</v>
      </c>
      <c r="AR16" s="85">
        <f>'3'!DE16</f>
        <v>2.03917689182225</v>
      </c>
      <c r="AS16" s="85">
        <f>'3'!DF16</f>
        <v>8.62589491065011</v>
      </c>
      <c r="AT16" s="85">
        <f>'3'!DG16</f>
        <v>0.639462273298247</v>
      </c>
      <c r="AU16" s="85">
        <f>'3'!DH16</f>
        <v>1.58357618689501</v>
      </c>
      <c r="AV16" s="85">
        <f>'3'!DI16</f>
        <v>15.1965013550109</v>
      </c>
      <c r="AW16" s="85">
        <f>'3'!DJ16</f>
        <v>0.905004761599076</v>
      </c>
      <c r="AX16" s="85">
        <f>'3'!DK16</f>
        <v>4.76217121284864</v>
      </c>
      <c r="AY16" s="85">
        <f>'3'!DL16</f>
        <v>8.16602767323678</v>
      </c>
      <c r="AZ16" s="85">
        <f>'3'!DM16</f>
        <v>55.9166969051798</v>
      </c>
      <c r="BA16" s="85">
        <f>'3'!DN16</f>
        <v>2.1877609425621</v>
      </c>
      <c r="BB16" s="85">
        <f>'3'!DO16</f>
        <v>33.3880859495984</v>
      </c>
      <c r="BC16" s="85">
        <f>'3'!DP16</f>
        <v>0</v>
      </c>
      <c r="BD16" s="101">
        <f t="shared" si="0"/>
        <v>212.667907542412</v>
      </c>
      <c r="BE16" s="108">
        <f>'3'!DR16</f>
        <v>63.4875658768829</v>
      </c>
      <c r="BF16" s="108">
        <f>'3'!DS16</f>
        <v>370.695226530506</v>
      </c>
      <c r="BG16" s="85">
        <f t="shared" si="1"/>
        <v>434.182792407389</v>
      </c>
      <c r="BH16" s="85">
        <f>'3'!DU16</f>
        <v>0.00211471118836971</v>
      </c>
      <c r="BI16" s="85">
        <f>'3'!DV16</f>
        <v>0</v>
      </c>
      <c r="BJ16" s="85">
        <f>'3'!DW16</f>
        <v>2878.95902489402</v>
      </c>
      <c r="BK16" s="85">
        <f>'3'!DX16</f>
        <v>0.0952775426764881</v>
      </c>
      <c r="BL16" s="85">
        <f>'3'!DY16</f>
        <v>-0.265336726670449</v>
      </c>
      <c r="BM16" s="117">
        <f t="shared" si="2"/>
        <v>3312.9738728286</v>
      </c>
      <c r="BN16" s="118">
        <f t="shared" si="3"/>
        <v>3525.64178037101</v>
      </c>
      <c r="BP16" s="86" t="s">
        <v>46</v>
      </c>
      <c r="BQ16" s="87" t="s">
        <v>101</v>
      </c>
      <c r="BR16" s="119">
        <f t="shared" ref="BR16:DR16" si="14">C16/C$66</f>
        <v>4.49864638168766e-7</v>
      </c>
      <c r="BS16" s="119">
        <f t="shared" si="14"/>
        <v>1.5997148599211e-6</v>
      </c>
      <c r="BT16" s="119">
        <f t="shared" si="14"/>
        <v>3.13649086056802e-7</v>
      </c>
      <c r="BU16" s="119">
        <f t="shared" si="14"/>
        <v>0.000235847191399388</v>
      </c>
      <c r="BV16" s="119">
        <f t="shared" si="14"/>
        <v>2.4984108544736e-5</v>
      </c>
      <c r="BW16" s="119">
        <f t="shared" si="14"/>
        <v>1.18542236793258e-5</v>
      </c>
      <c r="BX16" s="119">
        <f t="shared" si="14"/>
        <v>1.65363663132808e-5</v>
      </c>
      <c r="BY16" s="119">
        <f t="shared" si="14"/>
        <v>9.51783172729895e-7</v>
      </c>
      <c r="BZ16" s="119">
        <f t="shared" si="14"/>
        <v>9.64709227374481e-7</v>
      </c>
      <c r="CA16" s="119">
        <f t="shared" si="14"/>
        <v>7.27364122520742e-5</v>
      </c>
      <c r="CB16" s="119">
        <f t="shared" si="14"/>
        <v>0.0103526571720665</v>
      </c>
      <c r="CC16" s="119">
        <f t="shared" si="14"/>
        <v>9.84054520507522e-7</v>
      </c>
      <c r="CD16" s="119">
        <f t="shared" si="14"/>
        <v>8.88578466342316e-7</v>
      </c>
      <c r="CE16" s="119">
        <f t="shared" si="14"/>
        <v>9.29487310001185e-7</v>
      </c>
      <c r="CF16" s="119">
        <f t="shared" si="14"/>
        <v>1.20574384122333e-6</v>
      </c>
      <c r="CG16" s="119">
        <f t="shared" si="14"/>
        <v>9.20984971470072e-8</v>
      </c>
      <c r="CH16" s="119">
        <f t="shared" si="14"/>
        <v>3.89470806483463e-7</v>
      </c>
      <c r="CI16" s="119">
        <f t="shared" si="14"/>
        <v>7.87401502466211e-7</v>
      </c>
      <c r="CJ16" s="119">
        <f t="shared" si="14"/>
        <v>1.88218544094804e-5</v>
      </c>
      <c r="CK16" s="119">
        <f t="shared" si="14"/>
        <v>1.51893237456039e-6</v>
      </c>
      <c r="CL16" s="119">
        <f t="shared" si="14"/>
        <v>9.09220719538391e-7</v>
      </c>
      <c r="CM16" s="119">
        <f t="shared" si="14"/>
        <v>9.48785782266796e-5</v>
      </c>
      <c r="CN16" s="119">
        <f t="shared" si="14"/>
        <v>1.92636397866022e-6</v>
      </c>
      <c r="CO16" s="119">
        <f t="shared" si="14"/>
        <v>0.000184741120511022</v>
      </c>
      <c r="CP16" s="119">
        <f t="shared" si="14"/>
        <v>1.60762168346129e-6</v>
      </c>
      <c r="CQ16" s="119">
        <f t="shared" si="14"/>
        <v>2.81265064801445e-6</v>
      </c>
      <c r="CR16" s="119">
        <f t="shared" si="14"/>
        <v>4.12368481325295e-6</v>
      </c>
      <c r="CS16" s="119">
        <f t="shared" si="14"/>
        <v>1.74264453164556e-6</v>
      </c>
      <c r="CT16" s="119">
        <f t="shared" si="14"/>
        <v>1.38878475333673e-6</v>
      </c>
      <c r="CU16" s="119">
        <f t="shared" si="14"/>
        <v>1.93931866271333e-6</v>
      </c>
      <c r="CV16" s="119">
        <f t="shared" si="14"/>
        <v>1.1895544278774e-6</v>
      </c>
      <c r="CW16" s="119">
        <f t="shared" si="14"/>
        <v>3.22585992094315e-6</v>
      </c>
      <c r="CX16" s="119">
        <f t="shared" si="14"/>
        <v>0.00010846747291723</v>
      </c>
      <c r="CY16" s="119">
        <f t="shared" si="14"/>
        <v>0.00065230001895772</v>
      </c>
      <c r="CZ16" s="119">
        <f t="shared" si="14"/>
        <v>0.000648301397633771</v>
      </c>
      <c r="DA16" s="119">
        <f t="shared" si="14"/>
        <v>1.79573727198015e-5</v>
      </c>
      <c r="DB16" s="119">
        <f t="shared" si="14"/>
        <v>9.60724989064448e-5</v>
      </c>
      <c r="DC16" s="119">
        <f t="shared" si="14"/>
        <v>0.000307324980766315</v>
      </c>
      <c r="DD16" s="119">
        <f t="shared" si="14"/>
        <v>0.000124842014830466</v>
      </c>
      <c r="DE16" s="119">
        <f t="shared" si="14"/>
        <v>0.00372232030804928</v>
      </c>
      <c r="DF16" s="119">
        <f t="shared" si="14"/>
        <v>0.000705609776767487</v>
      </c>
      <c r="DG16" s="119">
        <f t="shared" si="14"/>
        <v>0.00116410727726346</v>
      </c>
      <c r="DH16" s="119">
        <f t="shared" si="14"/>
        <v>0.000489208259973814</v>
      </c>
      <c r="DI16" s="119">
        <f t="shared" si="14"/>
        <v>6.83630084164033e-5</v>
      </c>
      <c r="DJ16" s="119">
        <f t="shared" si="14"/>
        <v>0.00011891595163446</v>
      </c>
      <c r="DK16" s="119">
        <f t="shared" si="14"/>
        <v>0.000404182003581099</v>
      </c>
      <c r="DL16" s="119">
        <f t="shared" si="14"/>
        <v>2.20118549915393e-5</v>
      </c>
      <c r="DM16" s="119">
        <f t="shared" si="14"/>
        <v>0.000155560322081677</v>
      </c>
      <c r="DN16" s="119">
        <f t="shared" si="14"/>
        <v>0.00049649214293614</v>
      </c>
      <c r="DO16" s="119">
        <f t="shared" si="14"/>
        <v>0.000673336854315322</v>
      </c>
      <c r="DP16" s="119">
        <f t="shared" si="14"/>
        <v>4.88834285795245e-5</v>
      </c>
      <c r="DQ16" s="119">
        <f t="shared" si="14"/>
        <v>0.00282201835533526</v>
      </c>
      <c r="DR16" s="119">
        <f t="shared" si="14"/>
        <v>0</v>
      </c>
      <c r="DT16" s="86" t="s">
        <v>46</v>
      </c>
      <c r="DU16" s="87" t="s">
        <v>101</v>
      </c>
      <c r="DV16" s="119">
        <f>'Matriz I'!D15-BR16</f>
        <v>-4.49864638168766e-7</v>
      </c>
      <c r="DW16" s="119">
        <f>'Matriz I'!E15-BS16</f>
        <v>-1.5997148599211e-6</v>
      </c>
      <c r="DX16" s="119">
        <f>'Matriz I'!F15-BT16</f>
        <v>-3.13649086056802e-7</v>
      </c>
      <c r="DY16" s="119">
        <f>'Matriz I'!G15-BU16</f>
        <v>-0.000235847191399388</v>
      </c>
      <c r="DZ16" s="119">
        <f>'Matriz I'!H15-BV16</f>
        <v>-2.4984108544736e-5</v>
      </c>
      <c r="EA16" s="119">
        <f>'Matriz I'!I15-BW16</f>
        <v>-1.18542236793258e-5</v>
      </c>
      <c r="EB16" s="119">
        <f>'Matriz I'!J15-BX16</f>
        <v>-1.65363663132808e-5</v>
      </c>
      <c r="EC16" s="119">
        <f>'Matriz I'!K15-BY16</f>
        <v>-9.51783172729895e-7</v>
      </c>
      <c r="ED16" s="119">
        <f>'Matriz I'!L15-BZ16</f>
        <v>-9.64709227374481e-7</v>
      </c>
      <c r="EE16" s="119">
        <f>'Matriz I'!M15-CA16</f>
        <v>-7.27364122520742e-5</v>
      </c>
      <c r="EF16" s="119">
        <f>'Matriz I'!N15-CB16</f>
        <v>0.989647342827934</v>
      </c>
      <c r="EG16" s="119">
        <f>'Matriz I'!O15-CC16</f>
        <v>-9.84054520507522e-7</v>
      </c>
      <c r="EH16" s="119">
        <f>'Matriz I'!P15-CD16</f>
        <v>-8.88578466342316e-7</v>
      </c>
      <c r="EI16" s="119">
        <f>'Matriz I'!Q15-CE16</f>
        <v>-9.29487310001185e-7</v>
      </c>
      <c r="EJ16" s="119">
        <f>'Matriz I'!R15-CF16</f>
        <v>-1.20574384122333e-6</v>
      </c>
      <c r="EK16" s="119">
        <f>'Matriz I'!S15-CG16</f>
        <v>-9.20984971470072e-8</v>
      </c>
      <c r="EL16" s="119">
        <f>'Matriz I'!T15-CH16</f>
        <v>-3.89470806483463e-7</v>
      </c>
      <c r="EM16" s="119">
        <f>'Matriz I'!U15-CI16</f>
        <v>-7.87401502466211e-7</v>
      </c>
      <c r="EN16" s="119">
        <f>'Matriz I'!V15-CJ16</f>
        <v>-1.88218544094804e-5</v>
      </c>
      <c r="EO16" s="119">
        <f>'Matriz I'!W15-CK16</f>
        <v>-1.51893237456039e-6</v>
      </c>
      <c r="EP16" s="119">
        <f>'Matriz I'!X15-CL16</f>
        <v>-9.09220719538391e-7</v>
      </c>
      <c r="EQ16" s="119">
        <f>'Matriz I'!Y15-CM16</f>
        <v>-9.48785782266796e-5</v>
      </c>
      <c r="ER16" s="119">
        <f>'Matriz I'!Z15-CN16</f>
        <v>-1.92636397866022e-6</v>
      </c>
      <c r="ES16" s="119">
        <f>'Matriz I'!AA15-CO16</f>
        <v>-0.000184741120511022</v>
      </c>
      <c r="ET16" s="119">
        <f>'Matriz I'!AB15-CP16</f>
        <v>-1.60762168346129e-6</v>
      </c>
      <c r="EU16" s="119">
        <f>'Matriz I'!AC15-CQ16</f>
        <v>-2.81265064801445e-6</v>
      </c>
      <c r="EV16" s="119">
        <f>'Matriz I'!AD15-CR16</f>
        <v>-4.12368481325295e-6</v>
      </c>
      <c r="EW16" s="119">
        <f>'Matriz I'!AE15-CS16</f>
        <v>-1.74264453164556e-6</v>
      </c>
      <c r="EX16" s="119">
        <f>'Matriz I'!AF15-CT16</f>
        <v>-1.38878475333673e-6</v>
      </c>
      <c r="EY16" s="119">
        <f>'Matriz I'!AG15-CU16</f>
        <v>-1.93931866271333e-6</v>
      </c>
      <c r="EZ16" s="119">
        <f>'Matriz I'!AH15-CV16</f>
        <v>-1.1895544278774e-6</v>
      </c>
      <c r="FA16" s="119">
        <f>'Matriz I'!AI15-CW16</f>
        <v>-3.22585992094315e-6</v>
      </c>
      <c r="FB16" s="119">
        <f>'Matriz I'!AJ15-CX16</f>
        <v>-0.00010846747291723</v>
      </c>
      <c r="FC16" s="119">
        <f>'Matriz I'!AK15-CY16</f>
        <v>-0.00065230001895772</v>
      </c>
      <c r="FD16" s="119">
        <f>'Matriz I'!AL15-CZ16</f>
        <v>-0.000648301397633771</v>
      </c>
      <c r="FE16" s="119">
        <f>'Matriz I'!AM15-DA16</f>
        <v>-1.79573727198015e-5</v>
      </c>
      <c r="FF16" s="119">
        <f>'Matriz I'!AN15-DB16</f>
        <v>-9.60724989064448e-5</v>
      </c>
      <c r="FG16" s="119">
        <f>'Matriz I'!AO15-DC16</f>
        <v>-0.000307324980766315</v>
      </c>
      <c r="FH16" s="119">
        <f>'Matriz I'!AP15-DD16</f>
        <v>-0.000124842014830466</v>
      </c>
      <c r="FI16" s="119">
        <f>'Matriz I'!AQ15-DE16</f>
        <v>-0.00372232030804928</v>
      </c>
      <c r="FJ16" s="119">
        <f>'Matriz I'!AR15-DF16</f>
        <v>-0.000705609776767487</v>
      </c>
      <c r="FK16" s="119">
        <f>'Matriz I'!AS15-DG16</f>
        <v>-0.00116410727726346</v>
      </c>
      <c r="FL16" s="119">
        <f>'Matriz I'!AT15-DH16</f>
        <v>-0.000489208259973814</v>
      </c>
      <c r="FM16" s="119">
        <f>'Matriz I'!AU15-DI16</f>
        <v>-6.83630084164033e-5</v>
      </c>
      <c r="FN16" s="119">
        <f>'Matriz I'!AV15-DJ16</f>
        <v>-0.00011891595163446</v>
      </c>
      <c r="FO16" s="119">
        <f>'Matriz I'!AW15-DK16</f>
        <v>-0.000404182003581099</v>
      </c>
      <c r="FP16" s="119">
        <f>'Matriz I'!AX15-DL16</f>
        <v>-2.20118549915393e-5</v>
      </c>
      <c r="FQ16" s="119">
        <f>'Matriz I'!AY15-DM16</f>
        <v>-0.000155560322081677</v>
      </c>
      <c r="FR16" s="119">
        <f>'Matriz I'!AZ15-DN16</f>
        <v>-0.00049649214293614</v>
      </c>
      <c r="FS16" s="119">
        <f>'Matriz I'!BA15-DO16</f>
        <v>-0.000673336854315322</v>
      </c>
      <c r="FT16" s="119">
        <f>'Matriz I'!BB15-DP16</f>
        <v>-4.88834285795245e-5</v>
      </c>
      <c r="FU16" s="119">
        <f>'Matriz I'!BC15-DQ16</f>
        <v>-0.00282201835533526</v>
      </c>
      <c r="FV16" s="119">
        <f>'Matriz I'!BD15-DR16</f>
        <v>0</v>
      </c>
      <c r="FX16" s="86" t="s">
        <v>46</v>
      </c>
      <c r="FY16" s="87" t="s">
        <v>101</v>
      </c>
      <c r="FZ16" s="119">
        <v>3.800906521e-5</v>
      </c>
      <c r="GA16" s="119">
        <v>5.552273519e-5</v>
      </c>
      <c r="GB16" s="119">
        <v>3.408672537e-5</v>
      </c>
      <c r="GC16" s="119">
        <v>0.0002992893885</v>
      </c>
      <c r="GD16" s="119">
        <v>9.525283e-5</v>
      </c>
      <c r="GE16" s="119">
        <v>0.0001320284732</v>
      </c>
      <c r="GF16" s="119">
        <v>0.0001256751961</v>
      </c>
      <c r="GG16" s="119">
        <v>0.0001610847934</v>
      </c>
      <c r="GH16" s="119">
        <v>9.257903228e-5</v>
      </c>
      <c r="GI16" s="119">
        <v>0.0001490172027</v>
      </c>
      <c r="GJ16" s="119">
        <v>1.010517326</v>
      </c>
      <c r="GK16" s="119">
        <v>9.025562737e-5</v>
      </c>
      <c r="GL16" s="119">
        <v>0.0001145924952</v>
      </c>
      <c r="GM16" s="119">
        <v>8.503190429e-5</v>
      </c>
      <c r="GN16" s="119">
        <v>7.600445862e-5</v>
      </c>
      <c r="GO16" s="119">
        <v>2.573322379e-5</v>
      </c>
      <c r="GP16" s="119">
        <v>0.0001302876284</v>
      </c>
      <c r="GQ16" s="119">
        <v>0.0001001966204</v>
      </c>
      <c r="GR16" s="119">
        <v>0.0001181985785</v>
      </c>
      <c r="GS16" s="119">
        <v>0.0001345326814</v>
      </c>
      <c r="GT16" s="119">
        <v>9.172869332e-5</v>
      </c>
      <c r="GU16" s="119">
        <v>0.0001978128801</v>
      </c>
      <c r="GV16" s="119">
        <v>0.0001273130473</v>
      </c>
      <c r="GW16" s="119">
        <v>0.0002790030446</v>
      </c>
      <c r="GX16" s="119">
        <v>9.238095362e-5</v>
      </c>
      <c r="GY16" s="119">
        <v>9.765271079e-5</v>
      </c>
      <c r="GZ16" s="119">
        <v>9.652423819e-5</v>
      </c>
      <c r="HA16" s="119">
        <v>0.0001076151241</v>
      </c>
      <c r="HB16" s="119">
        <v>8.861164656e-5</v>
      </c>
      <c r="HC16" s="119">
        <v>9.075995061e-5</v>
      </c>
      <c r="HD16" s="119">
        <v>8.305417864e-5</v>
      </c>
      <c r="HE16" s="119">
        <v>8.065019045e-5</v>
      </c>
      <c r="HF16" s="119">
        <v>0.0002044700014</v>
      </c>
      <c r="HG16" s="119">
        <v>0.0007285607643</v>
      </c>
      <c r="HH16" s="119">
        <v>0.0007285605067</v>
      </c>
      <c r="HI16" s="119">
        <v>8.857708066e-5</v>
      </c>
      <c r="HJ16" s="119">
        <v>0.0001939416714</v>
      </c>
      <c r="HK16" s="119">
        <v>0.0004055911337</v>
      </c>
      <c r="HL16" s="119">
        <v>0.0004339906799</v>
      </c>
      <c r="HM16" s="119">
        <v>0.0039119574</v>
      </c>
      <c r="HN16" s="119">
        <v>0.0008709100441</v>
      </c>
      <c r="HO16" s="119">
        <v>0.001279125708</v>
      </c>
      <c r="HP16" s="119">
        <v>0.0005798032838</v>
      </c>
      <c r="HQ16" s="119">
        <v>0.0002225714766</v>
      </c>
      <c r="HR16" s="119">
        <v>0.00021387676</v>
      </c>
      <c r="HS16" s="119">
        <v>0.0005460984043</v>
      </c>
      <c r="HT16" s="119">
        <v>4.785344027e-5</v>
      </c>
      <c r="HU16" s="119">
        <v>0.0002332316213</v>
      </c>
      <c r="HV16" s="119">
        <v>0.0005876746011</v>
      </c>
      <c r="HW16" s="119">
        <v>0.0007666435045</v>
      </c>
      <c r="HX16" s="119">
        <v>0.0001493032397</v>
      </c>
      <c r="HY16" s="119">
        <v>0.003077739325</v>
      </c>
      <c r="HZ16" s="119">
        <v>0</v>
      </c>
    </row>
    <row r="17" spans="1:234">
      <c r="A17" s="86" t="s">
        <v>47</v>
      </c>
      <c r="B17" s="87" t="s">
        <v>102</v>
      </c>
      <c r="C17" s="85">
        <f>'3'!BQ17</f>
        <v>0.120766203198284</v>
      </c>
      <c r="D17" s="85">
        <f>'3'!BR17</f>
        <v>0.0931182415137726</v>
      </c>
      <c r="E17" s="85">
        <f>'3'!BS17</f>
        <v>0.00560243209816216</v>
      </c>
      <c r="F17" s="85">
        <f>'3'!BT17</f>
        <v>1.25340389012575e-5</v>
      </c>
      <c r="G17" s="85">
        <f>'3'!BU17</f>
        <v>0.00308817245310334</v>
      </c>
      <c r="H17" s="85">
        <f>'3'!BV17</f>
        <v>0.544221738038655</v>
      </c>
      <c r="I17" s="85">
        <f>'3'!BW17</f>
        <v>1.66421501344438</v>
      </c>
      <c r="J17" s="85">
        <f>'3'!BX17</f>
        <v>0.0328200169382241</v>
      </c>
      <c r="K17" s="85">
        <f>'3'!BY17</f>
        <v>0.0647029744624559</v>
      </c>
      <c r="L17" s="85">
        <f>'3'!BZ17</f>
        <v>0.0191847121911509</v>
      </c>
      <c r="M17" s="85">
        <f>'3'!CA17</f>
        <v>0.0269206394512698</v>
      </c>
      <c r="N17" s="85">
        <f>'3'!CB17</f>
        <v>1940.55292410523</v>
      </c>
      <c r="O17" s="85">
        <f>'3'!CC17</f>
        <v>0.0145679927587453</v>
      </c>
      <c r="P17" s="85">
        <f>'3'!CD17</f>
        <v>3.26245789430799</v>
      </c>
      <c r="Q17" s="85">
        <f>'3'!CE17</f>
        <v>0.00649105198427202</v>
      </c>
      <c r="R17" s="85">
        <f>'3'!CF17</f>
        <v>0.0256072386023502</v>
      </c>
      <c r="S17" s="85">
        <f>'3'!CG17</f>
        <v>0.00160190690861767</v>
      </c>
      <c r="T17" s="85">
        <f>'3'!CH17</f>
        <v>0.143520414507952</v>
      </c>
      <c r="U17" s="85">
        <f>'3'!CI17</f>
        <v>0.0785128556339489</v>
      </c>
      <c r="V17" s="85">
        <f>'3'!CJ17</f>
        <v>0.00653621203426301</v>
      </c>
      <c r="W17" s="85">
        <f>'3'!CK17</f>
        <v>0.0583625502946937</v>
      </c>
      <c r="X17" s="85">
        <f>'3'!CL17</f>
        <v>0.0332410713654242</v>
      </c>
      <c r="Y17" s="85">
        <f>'3'!CM17</f>
        <v>0.0646503157471866</v>
      </c>
      <c r="Z17" s="85">
        <f>'3'!CN17</f>
        <v>3.11433469013921</v>
      </c>
      <c r="AA17" s="85">
        <f>'3'!CO17</f>
        <v>0.0278762517088763</v>
      </c>
      <c r="AB17" s="85">
        <f>'3'!CP17</f>
        <v>0.0242192168059617</v>
      </c>
      <c r="AC17" s="85">
        <f>'3'!CQ17</f>
        <v>0.185355439962235</v>
      </c>
      <c r="AD17" s="85">
        <f>'3'!CR17</f>
        <v>0.278695583684079</v>
      </c>
      <c r="AE17" s="85">
        <f>'3'!CS17</f>
        <v>0.489152218016847</v>
      </c>
      <c r="AF17" s="85">
        <f>'3'!CT17</f>
        <v>0.00565541046755081</v>
      </c>
      <c r="AG17" s="85">
        <f>'3'!CU17</f>
        <v>2.55963290587685</v>
      </c>
      <c r="AH17" s="85">
        <f>'3'!CV17</f>
        <v>0.0138135818329151</v>
      </c>
      <c r="AI17" s="85">
        <f>'3'!CW17</f>
        <v>5.06287356183898</v>
      </c>
      <c r="AJ17" s="88">
        <f>'3'!CX17*RAIS!$N$5</f>
        <v>0.0058769232204977</v>
      </c>
      <c r="AK17" s="88">
        <f>'3'!CX17*RAIS!$F$6</f>
        <v>0.00348177483338603</v>
      </c>
      <c r="AL17" s="85">
        <f>'3'!CY17</f>
        <v>0.977592708942007</v>
      </c>
      <c r="AM17" s="85">
        <f>'3'!CZ17</f>
        <v>0.727975468827444</v>
      </c>
      <c r="AN17" s="85">
        <f>'3'!DA17</f>
        <v>0.205869001907582</v>
      </c>
      <c r="AO17" s="85">
        <f>'3'!DB17</f>
        <v>0.00217826053216911</v>
      </c>
      <c r="AP17" s="85">
        <f>'3'!DC17</f>
        <v>0.00925717361337263</v>
      </c>
      <c r="AQ17" s="85">
        <f>'3'!DD17</f>
        <v>0.0400272590284832</v>
      </c>
      <c r="AR17" s="85">
        <f>'3'!DE17</f>
        <v>0.0419820493406117</v>
      </c>
      <c r="AS17" s="85">
        <f>'3'!DF17</f>
        <v>0.182710717445887</v>
      </c>
      <c r="AT17" s="85">
        <f>'3'!DG17</f>
        <v>0.0449023966630421</v>
      </c>
      <c r="AU17" s="85">
        <f>'3'!DH17</f>
        <v>0.620564607079163</v>
      </c>
      <c r="AV17" s="85">
        <f>'3'!DI17</f>
        <v>0.0602744402223069</v>
      </c>
      <c r="AW17" s="85">
        <f>'3'!DJ17</f>
        <v>0.0276722951680233</v>
      </c>
      <c r="AX17" s="85">
        <f>'3'!DK17</f>
        <v>0.184279328894075</v>
      </c>
      <c r="AY17" s="85">
        <f>'3'!DL17</f>
        <v>3.47411109874202</v>
      </c>
      <c r="AZ17" s="85">
        <f>'3'!DM17</f>
        <v>1.22401970400693</v>
      </c>
      <c r="BA17" s="85">
        <f>'3'!DN17</f>
        <v>0.216545898885704</v>
      </c>
      <c r="BB17" s="85">
        <f>'3'!DO17</f>
        <v>0.0658444571633978</v>
      </c>
      <c r="BC17" s="85">
        <f>'3'!DP17</f>
        <v>0</v>
      </c>
      <c r="BD17" s="101">
        <f t="shared" si="0"/>
        <v>1966.69990071205</v>
      </c>
      <c r="BE17" s="108">
        <f>'3'!DR17</f>
        <v>2826.53190082426</v>
      </c>
      <c r="BF17" s="108">
        <f>'3'!DS17</f>
        <v>4571.57355299453</v>
      </c>
      <c r="BG17" s="85">
        <f t="shared" si="1"/>
        <v>7398.10545381879</v>
      </c>
      <c r="BH17" s="85">
        <f>'3'!DU17</f>
        <v>0.0126546019109919</v>
      </c>
      <c r="BI17" s="85">
        <f>'3'!DV17</f>
        <v>0</v>
      </c>
      <c r="BJ17" s="85">
        <f>'3'!DW17</f>
        <v>5062.65433589794</v>
      </c>
      <c r="BK17" s="85">
        <f>'3'!DX17</f>
        <v>0.570148481863382</v>
      </c>
      <c r="BL17" s="85">
        <f>'3'!DY17</f>
        <v>-1.07461572171068</v>
      </c>
      <c r="BM17" s="117">
        <f t="shared" si="2"/>
        <v>12460.2679770788</v>
      </c>
      <c r="BN17" s="118">
        <f t="shared" si="3"/>
        <v>14426.9678777909</v>
      </c>
      <c r="BP17" s="86" t="s">
        <v>47</v>
      </c>
      <c r="BQ17" s="87" t="s">
        <v>102</v>
      </c>
      <c r="BR17" s="119">
        <f t="shared" ref="BR17:DR17" si="15">C17/C$66</f>
        <v>2.69222380835646e-6</v>
      </c>
      <c r="BS17" s="119">
        <f t="shared" si="15"/>
        <v>5.64092945712688e-6</v>
      </c>
      <c r="BT17" s="119">
        <f t="shared" si="15"/>
        <v>1.87690136867113e-6</v>
      </c>
      <c r="BU17" s="119">
        <f t="shared" si="15"/>
        <v>6.29105864147271e-7</v>
      </c>
      <c r="BV17" s="119">
        <f t="shared" si="15"/>
        <v>2.61837019878583e-6</v>
      </c>
      <c r="BW17" s="119">
        <f t="shared" si="15"/>
        <v>1.83241215410791e-5</v>
      </c>
      <c r="BX17" s="119">
        <f t="shared" si="15"/>
        <v>4.31347447991227e-5</v>
      </c>
      <c r="BY17" s="119">
        <f t="shared" si="15"/>
        <v>5.86406187750859e-6</v>
      </c>
      <c r="BZ17" s="119">
        <f t="shared" si="15"/>
        <v>6.05389095249425e-6</v>
      </c>
      <c r="CA17" s="119">
        <f t="shared" si="15"/>
        <v>8.62589852202886e-6</v>
      </c>
      <c r="CB17" s="119">
        <f t="shared" si="15"/>
        <v>7.63567064616442e-6</v>
      </c>
      <c r="CC17" s="119">
        <f t="shared" si="15"/>
        <v>0.134508715936947</v>
      </c>
      <c r="CD17" s="119">
        <f t="shared" si="15"/>
        <v>5.50770473454169e-6</v>
      </c>
      <c r="CE17" s="119">
        <f t="shared" si="15"/>
        <v>0.000462479064520495</v>
      </c>
      <c r="CF17" s="119">
        <f t="shared" si="15"/>
        <v>7.60918081055862e-6</v>
      </c>
      <c r="CG17" s="119">
        <f t="shared" si="15"/>
        <v>6.13974536117756e-7</v>
      </c>
      <c r="CH17" s="119">
        <f t="shared" si="15"/>
        <v>2.96725168245611e-6</v>
      </c>
      <c r="CI17" s="119">
        <f t="shared" si="15"/>
        <v>4.92634924502715e-6</v>
      </c>
      <c r="CJ17" s="119">
        <f t="shared" si="15"/>
        <v>1.89106504983206e-5</v>
      </c>
      <c r="CK17" s="119">
        <f t="shared" si="15"/>
        <v>1.02691474503572e-5</v>
      </c>
      <c r="CL17" s="119">
        <f t="shared" si="15"/>
        <v>5.92094820821292e-6</v>
      </c>
      <c r="CM17" s="119">
        <f t="shared" si="15"/>
        <v>6.87302774409873e-6</v>
      </c>
      <c r="CN17" s="119">
        <f t="shared" si="15"/>
        <v>1.1859634498002e-5</v>
      </c>
      <c r="CO17" s="119">
        <f t="shared" si="15"/>
        <v>0.000217364240912972</v>
      </c>
      <c r="CP17" s="119">
        <f t="shared" si="15"/>
        <v>9.78507988034889e-6</v>
      </c>
      <c r="CQ17" s="119">
        <f t="shared" si="15"/>
        <v>8.17542857507996e-6</v>
      </c>
      <c r="CR17" s="119">
        <f t="shared" si="15"/>
        <v>7.4303960956738e-6</v>
      </c>
      <c r="CS17" s="119">
        <f t="shared" si="15"/>
        <v>1.65046135109679e-5</v>
      </c>
      <c r="CT17" s="119">
        <f t="shared" si="15"/>
        <v>6.08175651004329e-5</v>
      </c>
      <c r="CU17" s="119">
        <f t="shared" si="15"/>
        <v>1.17181715518845e-5</v>
      </c>
      <c r="CV17" s="119">
        <f t="shared" si="15"/>
        <v>0.000192918385629338</v>
      </c>
      <c r="CW17" s="119">
        <f t="shared" si="15"/>
        <v>4.04150269875318e-6</v>
      </c>
      <c r="CX17" s="119">
        <f t="shared" si="15"/>
        <v>0.000254105149910695</v>
      </c>
      <c r="CY17" s="119">
        <f t="shared" si="15"/>
        <v>2.03619350468668e-6</v>
      </c>
      <c r="CZ17" s="119">
        <f t="shared" si="15"/>
        <v>2.02371156918016e-6</v>
      </c>
      <c r="DA17" s="119">
        <f t="shared" si="15"/>
        <v>2.39982944100399e-5</v>
      </c>
      <c r="DB17" s="119">
        <f t="shared" si="15"/>
        <v>7.81100278816262e-6</v>
      </c>
      <c r="DC17" s="119">
        <f t="shared" si="15"/>
        <v>5.78302347653213e-6</v>
      </c>
      <c r="DD17" s="119">
        <f t="shared" si="15"/>
        <v>2.12050941808381e-6</v>
      </c>
      <c r="DE17" s="119">
        <f t="shared" si="15"/>
        <v>4.82663542321633e-6</v>
      </c>
      <c r="DF17" s="119">
        <f t="shared" si="15"/>
        <v>5.63002375918901e-6</v>
      </c>
      <c r="DG17" s="119">
        <f t="shared" si="15"/>
        <v>2.39663411976816e-5</v>
      </c>
      <c r="DH17" s="119">
        <f t="shared" si="15"/>
        <v>1.03622398703131e-5</v>
      </c>
      <c r="DI17" s="119">
        <f t="shared" si="15"/>
        <v>4.80038158492038e-6</v>
      </c>
      <c r="DJ17" s="119">
        <f t="shared" si="15"/>
        <v>4.66002402739945e-5</v>
      </c>
      <c r="DK17" s="119">
        <f t="shared" si="15"/>
        <v>1.60312189264196e-6</v>
      </c>
      <c r="DL17" s="119">
        <f t="shared" si="15"/>
        <v>6.73055628398391e-7</v>
      </c>
      <c r="DM17" s="119">
        <f t="shared" si="15"/>
        <v>6.01963904162317e-6</v>
      </c>
      <c r="DN17" s="119">
        <f t="shared" si="15"/>
        <v>0.000211224959458038</v>
      </c>
      <c r="DO17" s="119">
        <f t="shared" si="15"/>
        <v>1.47393823800713e-5</v>
      </c>
      <c r="DP17" s="119">
        <f t="shared" si="15"/>
        <v>4.83851127261258e-6</v>
      </c>
      <c r="DQ17" s="119">
        <f t="shared" si="15"/>
        <v>5.56528658134803e-6</v>
      </c>
      <c r="DR17" s="119">
        <f t="shared" si="15"/>
        <v>0</v>
      </c>
      <c r="DT17" s="86" t="s">
        <v>47</v>
      </c>
      <c r="DU17" s="87" t="s">
        <v>102</v>
      </c>
      <c r="DV17" s="119">
        <f>'Matriz I'!D16-BR17</f>
        <v>-2.69222380835646e-6</v>
      </c>
      <c r="DW17" s="119">
        <f>'Matriz I'!E16-BS17</f>
        <v>-5.64092945712688e-6</v>
      </c>
      <c r="DX17" s="119">
        <f>'Matriz I'!F16-BT17</f>
        <v>-1.87690136867113e-6</v>
      </c>
      <c r="DY17" s="119">
        <f>'Matriz I'!G16-BU17</f>
        <v>-6.29105864147271e-7</v>
      </c>
      <c r="DZ17" s="119">
        <f>'Matriz I'!H16-BV17</f>
        <v>-2.61837019878583e-6</v>
      </c>
      <c r="EA17" s="119">
        <f>'Matriz I'!I16-BW17</f>
        <v>-1.83241215410791e-5</v>
      </c>
      <c r="EB17" s="119">
        <f>'Matriz I'!J16-BX17</f>
        <v>-4.31347447991227e-5</v>
      </c>
      <c r="EC17" s="119">
        <f>'Matriz I'!K16-BY17</f>
        <v>-5.86406187750859e-6</v>
      </c>
      <c r="ED17" s="119">
        <f>'Matriz I'!L16-BZ17</f>
        <v>-6.05389095249425e-6</v>
      </c>
      <c r="EE17" s="119">
        <f>'Matriz I'!M16-CA17</f>
        <v>-8.62589852202886e-6</v>
      </c>
      <c r="EF17" s="119">
        <f>'Matriz I'!N16-CB17</f>
        <v>-7.63567064616442e-6</v>
      </c>
      <c r="EG17" s="119">
        <f>'Matriz I'!O16-CC17</f>
        <v>0.865491284063053</v>
      </c>
      <c r="EH17" s="119">
        <f>'Matriz I'!P16-CD17</f>
        <v>-5.50770473454169e-6</v>
      </c>
      <c r="EI17" s="119">
        <f>'Matriz I'!Q16-CE17</f>
        <v>-0.000462479064520495</v>
      </c>
      <c r="EJ17" s="119">
        <f>'Matriz I'!R16-CF17</f>
        <v>-7.60918081055862e-6</v>
      </c>
      <c r="EK17" s="119">
        <f>'Matriz I'!S16-CG17</f>
        <v>-6.13974536117756e-7</v>
      </c>
      <c r="EL17" s="119">
        <f>'Matriz I'!T16-CH17</f>
        <v>-2.96725168245611e-6</v>
      </c>
      <c r="EM17" s="119">
        <f>'Matriz I'!U16-CI17</f>
        <v>-4.92634924502715e-6</v>
      </c>
      <c r="EN17" s="119">
        <f>'Matriz I'!V16-CJ17</f>
        <v>-1.89106504983206e-5</v>
      </c>
      <c r="EO17" s="119">
        <f>'Matriz I'!W16-CK17</f>
        <v>-1.02691474503572e-5</v>
      </c>
      <c r="EP17" s="119">
        <f>'Matriz I'!X16-CL17</f>
        <v>-5.92094820821292e-6</v>
      </c>
      <c r="EQ17" s="119">
        <f>'Matriz I'!Y16-CM17</f>
        <v>-6.87302774409873e-6</v>
      </c>
      <c r="ER17" s="119">
        <f>'Matriz I'!Z16-CN17</f>
        <v>-1.1859634498002e-5</v>
      </c>
      <c r="ES17" s="119">
        <f>'Matriz I'!AA16-CO17</f>
        <v>-0.000217364240912972</v>
      </c>
      <c r="ET17" s="119">
        <f>'Matriz I'!AB16-CP17</f>
        <v>-9.78507988034889e-6</v>
      </c>
      <c r="EU17" s="119">
        <f>'Matriz I'!AC16-CQ17</f>
        <v>-8.17542857507996e-6</v>
      </c>
      <c r="EV17" s="119">
        <f>'Matriz I'!AD16-CR17</f>
        <v>-7.4303960956738e-6</v>
      </c>
      <c r="EW17" s="119">
        <f>'Matriz I'!AE16-CS17</f>
        <v>-1.65046135109679e-5</v>
      </c>
      <c r="EX17" s="119">
        <f>'Matriz I'!AF16-CT17</f>
        <v>-6.08175651004329e-5</v>
      </c>
      <c r="EY17" s="119">
        <f>'Matriz I'!AG16-CU17</f>
        <v>-1.17181715518845e-5</v>
      </c>
      <c r="EZ17" s="119">
        <f>'Matriz I'!AH16-CV17</f>
        <v>-0.000192918385629338</v>
      </c>
      <c r="FA17" s="119">
        <f>'Matriz I'!AI16-CW17</f>
        <v>-4.04150269875318e-6</v>
      </c>
      <c r="FB17" s="119">
        <f>'Matriz I'!AJ16-CX17</f>
        <v>-0.000254105149910695</v>
      </c>
      <c r="FC17" s="119">
        <f>'Matriz I'!AK16-CY17</f>
        <v>-2.03619350468668e-6</v>
      </c>
      <c r="FD17" s="119">
        <f>'Matriz I'!AL16-CZ17</f>
        <v>-2.02371156918016e-6</v>
      </c>
      <c r="FE17" s="119">
        <f>'Matriz I'!AM16-DA17</f>
        <v>-2.39982944100399e-5</v>
      </c>
      <c r="FF17" s="119">
        <f>'Matriz I'!AN16-DB17</f>
        <v>-7.81100278816262e-6</v>
      </c>
      <c r="FG17" s="119">
        <f>'Matriz I'!AO16-DC17</f>
        <v>-5.78302347653213e-6</v>
      </c>
      <c r="FH17" s="119">
        <f>'Matriz I'!AP16-DD17</f>
        <v>-2.12050941808381e-6</v>
      </c>
      <c r="FI17" s="119">
        <f>'Matriz I'!AQ16-DE17</f>
        <v>-4.82663542321633e-6</v>
      </c>
      <c r="FJ17" s="119">
        <f>'Matriz I'!AR16-DF17</f>
        <v>-5.63002375918901e-6</v>
      </c>
      <c r="FK17" s="119">
        <f>'Matriz I'!AS16-DG17</f>
        <v>-2.39663411976816e-5</v>
      </c>
      <c r="FL17" s="119">
        <f>'Matriz I'!AT16-DH17</f>
        <v>-1.03622398703131e-5</v>
      </c>
      <c r="FM17" s="119">
        <f>'Matriz I'!AU16-DI17</f>
        <v>-4.80038158492038e-6</v>
      </c>
      <c r="FN17" s="119">
        <f>'Matriz I'!AV16-DJ17</f>
        <v>-4.66002402739945e-5</v>
      </c>
      <c r="FO17" s="119">
        <f>'Matriz I'!AW16-DK17</f>
        <v>-1.60312189264196e-6</v>
      </c>
      <c r="FP17" s="119">
        <f>'Matriz I'!AX16-DL17</f>
        <v>-6.73055628398391e-7</v>
      </c>
      <c r="FQ17" s="119">
        <f>'Matriz I'!AY16-DM17</f>
        <v>-6.01963904162317e-6</v>
      </c>
      <c r="FR17" s="119">
        <f>'Matriz I'!AZ16-DN17</f>
        <v>-0.000211224959458038</v>
      </c>
      <c r="FS17" s="119">
        <f>'Matriz I'!BA16-DO17</f>
        <v>-1.47393823800713e-5</v>
      </c>
      <c r="FT17" s="119">
        <f>'Matriz I'!BB16-DP17</f>
        <v>-4.83851127261258e-6</v>
      </c>
      <c r="FU17" s="119">
        <f>'Matriz I'!BC16-DQ17</f>
        <v>-5.56528658134803e-6</v>
      </c>
      <c r="FV17" s="119">
        <f>'Matriz I'!BD16-DR17</f>
        <v>0</v>
      </c>
      <c r="FX17" s="86" t="s">
        <v>47</v>
      </c>
      <c r="FY17" s="87" t="s">
        <v>102</v>
      </c>
      <c r="FZ17" s="119">
        <v>1.428988865e-5</v>
      </c>
      <c r="GA17" s="119">
        <v>2.777328272e-5</v>
      </c>
      <c r="GB17" s="119">
        <v>9.523702349e-6</v>
      </c>
      <c r="GC17" s="119">
        <v>9.984879594e-6</v>
      </c>
      <c r="GD17" s="119">
        <v>2.594782577e-5</v>
      </c>
      <c r="GE17" s="119">
        <v>5.701951153e-5</v>
      </c>
      <c r="GF17" s="119">
        <v>7.888235659e-5</v>
      </c>
      <c r="GG17" s="119">
        <v>5.564546287e-5</v>
      </c>
      <c r="GH17" s="119">
        <v>3.720681257e-5</v>
      </c>
      <c r="GI17" s="119">
        <v>2.991648767e-5</v>
      </c>
      <c r="GJ17" s="119">
        <v>2.11029058e-5</v>
      </c>
      <c r="GK17" s="119">
        <v>1.15543522</v>
      </c>
      <c r="GL17" s="119">
        <v>4.219060557e-5</v>
      </c>
      <c r="GM17" s="119">
        <v>0.0005884988101</v>
      </c>
      <c r="GN17" s="119">
        <v>3.939868989e-5</v>
      </c>
      <c r="GO17" s="119">
        <v>4.313368087e-6</v>
      </c>
      <c r="GP17" s="119">
        <v>5.257282853e-5</v>
      </c>
      <c r="GQ17" s="119">
        <v>2.329207958e-5</v>
      </c>
      <c r="GR17" s="119">
        <v>4.837492057e-5</v>
      </c>
      <c r="GS17" s="119">
        <v>4.059213799e-5</v>
      </c>
      <c r="GT17" s="119">
        <v>3.246407236e-5</v>
      </c>
      <c r="GU17" s="119">
        <v>3.531817711e-5</v>
      </c>
      <c r="GV17" s="119">
        <v>4.505502315e-5</v>
      </c>
      <c r="GW17" s="119">
        <v>0.0002891779179</v>
      </c>
      <c r="GX17" s="119">
        <v>3.256293365e-5</v>
      </c>
      <c r="GY17" s="119">
        <v>3.631044254e-5</v>
      </c>
      <c r="GZ17" s="119">
        <v>3.860208345e-5</v>
      </c>
      <c r="HA17" s="119">
        <v>5.461567026e-5</v>
      </c>
      <c r="HB17" s="119">
        <v>0.0001033998666</v>
      </c>
      <c r="HC17" s="119">
        <v>4.264252968e-5</v>
      </c>
      <c r="HD17" s="119">
        <v>0.0002536506386</v>
      </c>
      <c r="HE17" s="119">
        <v>3.150437047e-5</v>
      </c>
      <c r="HF17" s="119">
        <v>0.0004191437373</v>
      </c>
      <c r="HG17" s="119">
        <v>3.240667143e-5</v>
      </c>
      <c r="HH17" s="119">
        <v>3.24216146e-5</v>
      </c>
      <c r="HI17" s="119">
        <v>5.221592011e-5</v>
      </c>
      <c r="HJ17" s="119">
        <v>2.911587776e-5</v>
      </c>
      <c r="HK17" s="119">
        <v>2.060388389e-5</v>
      </c>
      <c r="HL17" s="119">
        <v>2.380967889e-5</v>
      </c>
      <c r="HM17" s="119">
        <v>3.409339412e-5</v>
      </c>
      <c r="HN17" s="119">
        <v>2.942896064e-5</v>
      </c>
      <c r="HO17" s="119">
        <v>6.109597931e-5</v>
      </c>
      <c r="HP17" s="119">
        <v>4.258527203e-5</v>
      </c>
      <c r="HQ17" s="119">
        <v>3.770104123e-5</v>
      </c>
      <c r="HR17" s="119">
        <v>7.085462076e-5</v>
      </c>
      <c r="HS17" s="119">
        <v>2.023977934e-5</v>
      </c>
      <c r="HT17" s="119">
        <v>4.827186919e-6</v>
      </c>
      <c r="HU17" s="119">
        <v>2.334617807e-5</v>
      </c>
      <c r="HV17" s="119">
        <v>0.0002627875058</v>
      </c>
      <c r="HW17" s="119">
        <v>3.649917487e-5</v>
      </c>
      <c r="HX17" s="119">
        <v>2.508157111e-5</v>
      </c>
      <c r="HY17" s="119">
        <v>3.219320102e-5</v>
      </c>
      <c r="HZ17" s="119">
        <v>0</v>
      </c>
    </row>
    <row r="18" spans="1:234">
      <c r="A18" s="86" t="s">
        <v>48</v>
      </c>
      <c r="B18" s="87" t="s">
        <v>103</v>
      </c>
      <c r="C18" s="85">
        <f>'3'!BQ18</f>
        <v>17.8050377458067</v>
      </c>
      <c r="D18" s="85">
        <f>'3'!BR18</f>
        <v>22.5446084017072</v>
      </c>
      <c r="E18" s="85">
        <f>'3'!BS18</f>
        <v>1.77949542173868</v>
      </c>
      <c r="F18" s="85">
        <f>'3'!BT18</f>
        <v>0</v>
      </c>
      <c r="G18" s="85">
        <f>'3'!BU18</f>
        <v>0.116063106271945</v>
      </c>
      <c r="H18" s="85">
        <f>'3'!BV18</f>
        <v>3.2413247031872</v>
      </c>
      <c r="I18" s="85">
        <f>'3'!BW18</f>
        <v>16.6008523577899</v>
      </c>
      <c r="J18" s="85">
        <f>'3'!BX18</f>
        <v>6.18810882696866</v>
      </c>
      <c r="K18" s="85">
        <f>'3'!BY18</f>
        <v>0</v>
      </c>
      <c r="L18" s="85">
        <f>'3'!BZ18</f>
        <v>0.639066091087157</v>
      </c>
      <c r="M18" s="85">
        <f>'3'!CA18</f>
        <v>0</v>
      </c>
      <c r="N18" s="85">
        <f>'3'!CB18</f>
        <v>0</v>
      </c>
      <c r="O18" s="85">
        <f>'3'!CC18</f>
        <v>215.396887809535</v>
      </c>
      <c r="P18" s="85">
        <f>'3'!CD18</f>
        <v>20.5905078360228</v>
      </c>
      <c r="Q18" s="85">
        <f>'3'!CE18</f>
        <v>0</v>
      </c>
      <c r="R18" s="85">
        <f>'3'!CF18</f>
        <v>0</v>
      </c>
      <c r="S18" s="85">
        <f>'3'!CG18</f>
        <v>0</v>
      </c>
      <c r="T18" s="85">
        <f>'3'!CH18</f>
        <v>3.78082937485678</v>
      </c>
      <c r="U18" s="85">
        <f>'3'!CI18</f>
        <v>1.23880551707698</v>
      </c>
      <c r="V18" s="85">
        <f>'3'!CJ18</f>
        <v>0</v>
      </c>
      <c r="W18" s="85">
        <f>'3'!CK18</f>
        <v>0</v>
      </c>
      <c r="X18" s="85">
        <f>'3'!CL18</f>
        <v>1.58047038405084</v>
      </c>
      <c r="Y18" s="85">
        <f>'3'!CM18</f>
        <v>0.427675452579346</v>
      </c>
      <c r="Z18" s="85">
        <f>'3'!CN18</f>
        <v>19.5718728877711</v>
      </c>
      <c r="AA18" s="85">
        <f>'3'!CO18</f>
        <v>0</v>
      </c>
      <c r="AB18" s="85">
        <f>'3'!CP18</f>
        <v>0.0791313533928629</v>
      </c>
      <c r="AC18" s="85">
        <f>'3'!CQ18</f>
        <v>36.7885155296044</v>
      </c>
      <c r="AD18" s="85">
        <f>'3'!CR18</f>
        <v>14.5245175532197</v>
      </c>
      <c r="AE18" s="85">
        <f>'3'!CS18</f>
        <v>3.93424132865934</v>
      </c>
      <c r="AF18" s="85">
        <f>'3'!CT18</f>
        <v>1.07788198697247</v>
      </c>
      <c r="AG18" s="85">
        <f>'3'!CU18</f>
        <v>776.410833755876</v>
      </c>
      <c r="AH18" s="85">
        <f>'3'!CV18</f>
        <v>0</v>
      </c>
      <c r="AI18" s="85">
        <f>'3'!CW18</f>
        <v>9.77845243515296</v>
      </c>
      <c r="AJ18" s="88">
        <f>'3'!CX18*RAIS!$N$5</f>
        <v>0.125808649120827</v>
      </c>
      <c r="AK18" s="88">
        <f>'3'!CX18*RAIS!$F$6</f>
        <v>0.0745351558794218</v>
      </c>
      <c r="AL18" s="85">
        <f>'3'!CY18</f>
        <v>351.235311509536</v>
      </c>
      <c r="AM18" s="85">
        <f>'3'!CZ18</f>
        <v>97.9257952932271</v>
      </c>
      <c r="AN18" s="85">
        <f>'3'!DA18</f>
        <v>0</v>
      </c>
      <c r="AO18" s="85">
        <f>'3'!DB18</f>
        <v>0</v>
      </c>
      <c r="AP18" s="85">
        <f>'3'!DC18</f>
        <v>0</v>
      </c>
      <c r="AQ18" s="85">
        <f>'3'!DD18</f>
        <v>4.14193799708312</v>
      </c>
      <c r="AR18" s="85">
        <f>'3'!DE18</f>
        <v>0</v>
      </c>
      <c r="AS18" s="85">
        <f>'3'!DF18</f>
        <v>0</v>
      </c>
      <c r="AT18" s="85">
        <f>'3'!DG18</f>
        <v>0</v>
      </c>
      <c r="AU18" s="85">
        <f>'3'!DH18</f>
        <v>1.09016406467659</v>
      </c>
      <c r="AV18" s="85">
        <f>'3'!DI18</f>
        <v>0</v>
      </c>
      <c r="AW18" s="85">
        <f>'3'!DJ18</f>
        <v>8.95673146117911</v>
      </c>
      <c r="AX18" s="85">
        <f>'3'!DK18</f>
        <v>0</v>
      </c>
      <c r="AY18" s="85">
        <f>'3'!DL18</f>
        <v>0.802273731982816</v>
      </c>
      <c r="AZ18" s="85">
        <f>'3'!DM18</f>
        <v>4.30688201076572</v>
      </c>
      <c r="BA18" s="85">
        <f>'3'!DN18</f>
        <v>0</v>
      </c>
      <c r="BB18" s="85">
        <f>'3'!DO18</f>
        <v>7.8761857950561</v>
      </c>
      <c r="BC18" s="85">
        <f>'3'!DP18</f>
        <v>0</v>
      </c>
      <c r="BD18" s="101">
        <f t="shared" si="0"/>
        <v>1650.63080552784</v>
      </c>
      <c r="BE18" s="108">
        <f>'3'!DR18</f>
        <v>576.526515599808</v>
      </c>
      <c r="BF18" s="108">
        <f>'3'!DS18</f>
        <v>366.250502776473</v>
      </c>
      <c r="BG18" s="85">
        <f t="shared" si="1"/>
        <v>942.777018376281</v>
      </c>
      <c r="BH18" s="85">
        <f>'3'!DU18</f>
        <v>0</v>
      </c>
      <c r="BI18" s="85">
        <f>'3'!DV18</f>
        <v>0</v>
      </c>
      <c r="BJ18" s="85">
        <f>'3'!DW18</f>
        <v>53.7394038333001</v>
      </c>
      <c r="BK18" s="85">
        <f>'3'!DX18</f>
        <v>0</v>
      </c>
      <c r="BL18" s="85">
        <f>'3'!DY18</f>
        <v>-2.12657741427751</v>
      </c>
      <c r="BM18" s="117">
        <f t="shared" si="2"/>
        <v>994.389844795304</v>
      </c>
      <c r="BN18" s="118">
        <f t="shared" si="3"/>
        <v>2645.02065032314</v>
      </c>
      <c r="BP18" s="86" t="s">
        <v>48</v>
      </c>
      <c r="BQ18" s="87" t="s">
        <v>103</v>
      </c>
      <c r="BR18" s="119">
        <f t="shared" ref="BR18:DR18" si="16">C18/C$66</f>
        <v>0.000396925176568168</v>
      </c>
      <c r="BS18" s="119">
        <f t="shared" si="16"/>
        <v>0.0013657103438081</v>
      </c>
      <c r="BT18" s="119">
        <f t="shared" si="16"/>
        <v>0.000596158477976196</v>
      </c>
      <c r="BU18" s="119">
        <f t="shared" si="16"/>
        <v>0</v>
      </c>
      <c r="BV18" s="119">
        <f t="shared" si="16"/>
        <v>9.84064793193738e-5</v>
      </c>
      <c r="BW18" s="119">
        <f t="shared" si="16"/>
        <v>0.000109136448737528</v>
      </c>
      <c r="BX18" s="119">
        <f t="shared" si="16"/>
        <v>0.000430277052013336</v>
      </c>
      <c r="BY18" s="119">
        <f t="shared" si="16"/>
        <v>0.00110565004077858</v>
      </c>
      <c r="BZ18" s="119">
        <f t="shared" si="16"/>
        <v>0</v>
      </c>
      <c r="CA18" s="119">
        <f t="shared" si="16"/>
        <v>0.000287339168587067</v>
      </c>
      <c r="CB18" s="119">
        <f t="shared" si="16"/>
        <v>0</v>
      </c>
      <c r="CC18" s="119">
        <f t="shared" si="16"/>
        <v>0</v>
      </c>
      <c r="CD18" s="119">
        <f t="shared" si="16"/>
        <v>0.0814348605494706</v>
      </c>
      <c r="CE18" s="119">
        <f t="shared" si="16"/>
        <v>0.00291886642234371</v>
      </c>
      <c r="CF18" s="119">
        <f t="shared" si="16"/>
        <v>0</v>
      </c>
      <c r="CG18" s="119">
        <f t="shared" si="16"/>
        <v>0</v>
      </c>
      <c r="CH18" s="119">
        <f t="shared" si="16"/>
        <v>0</v>
      </c>
      <c r="CI18" s="119">
        <f t="shared" si="16"/>
        <v>0.000129777258519346</v>
      </c>
      <c r="CJ18" s="119">
        <f t="shared" si="16"/>
        <v>0.00029837939251702</v>
      </c>
      <c r="CK18" s="119">
        <f t="shared" si="16"/>
        <v>0</v>
      </c>
      <c r="CL18" s="119">
        <f t="shared" si="16"/>
        <v>0</v>
      </c>
      <c r="CM18" s="119">
        <f t="shared" si="16"/>
        <v>0.000326782993210218</v>
      </c>
      <c r="CN18" s="119">
        <f t="shared" si="16"/>
        <v>7.84539795782725e-5</v>
      </c>
      <c r="CO18" s="119">
        <f t="shared" si="16"/>
        <v>0.00136601416250011</v>
      </c>
      <c r="CP18" s="119">
        <f t="shared" si="16"/>
        <v>0</v>
      </c>
      <c r="CQ18" s="119">
        <f t="shared" si="16"/>
        <v>2.6711546161704e-5</v>
      </c>
      <c r="CR18" s="119">
        <f t="shared" si="16"/>
        <v>0.00147475165666841</v>
      </c>
      <c r="CS18" s="119">
        <f t="shared" si="16"/>
        <v>0.000860155534150485</v>
      </c>
      <c r="CT18" s="119">
        <f t="shared" si="16"/>
        <v>0.000489154437644423</v>
      </c>
      <c r="CU18" s="119">
        <f t="shared" si="16"/>
        <v>0.00223340217451971</v>
      </c>
      <c r="CV18" s="119">
        <f t="shared" si="16"/>
        <v>0.0585177367775715</v>
      </c>
      <c r="CW18" s="119">
        <f t="shared" si="16"/>
        <v>0</v>
      </c>
      <c r="CX18" s="119">
        <f t="shared" si="16"/>
        <v>0.000490779611929833</v>
      </c>
      <c r="CY18" s="119">
        <f t="shared" si="16"/>
        <v>4.35892633886646e-5</v>
      </c>
      <c r="CZ18" s="119">
        <f t="shared" si="16"/>
        <v>4.33220597200832e-5</v>
      </c>
      <c r="DA18" s="119">
        <f t="shared" si="16"/>
        <v>0.00862224967075523</v>
      </c>
      <c r="DB18" s="119">
        <f t="shared" si="16"/>
        <v>0.00105072037839471</v>
      </c>
      <c r="DC18" s="119">
        <f t="shared" si="16"/>
        <v>0</v>
      </c>
      <c r="DD18" s="119">
        <f t="shared" si="16"/>
        <v>0</v>
      </c>
      <c r="DE18" s="119">
        <f t="shared" si="16"/>
        <v>0</v>
      </c>
      <c r="DF18" s="119">
        <f t="shared" si="16"/>
        <v>0.000582583217003989</v>
      </c>
      <c r="DG18" s="119">
        <f t="shared" si="16"/>
        <v>0</v>
      </c>
      <c r="DH18" s="119">
        <f t="shared" si="16"/>
        <v>0</v>
      </c>
      <c r="DI18" s="119">
        <f t="shared" si="16"/>
        <v>0</v>
      </c>
      <c r="DJ18" s="119">
        <f t="shared" si="16"/>
        <v>8.18640102456294e-5</v>
      </c>
      <c r="DK18" s="119">
        <f t="shared" si="16"/>
        <v>0</v>
      </c>
      <c r="DL18" s="119">
        <f t="shared" si="16"/>
        <v>0.000217848880455917</v>
      </c>
      <c r="DM18" s="119">
        <f t="shared" si="16"/>
        <v>0</v>
      </c>
      <c r="DN18" s="119">
        <f t="shared" si="16"/>
        <v>4.87780130502104e-5</v>
      </c>
      <c r="DO18" s="119">
        <f t="shared" si="16"/>
        <v>5.18625481393126e-5</v>
      </c>
      <c r="DP18" s="119">
        <f t="shared" si="16"/>
        <v>0</v>
      </c>
      <c r="DQ18" s="119">
        <f t="shared" si="16"/>
        <v>0.000665708747642256</v>
      </c>
      <c r="DR18" s="119">
        <f t="shared" si="16"/>
        <v>0</v>
      </c>
      <c r="DT18" s="86" t="s">
        <v>48</v>
      </c>
      <c r="DU18" s="87" t="s">
        <v>103</v>
      </c>
      <c r="DV18" s="119">
        <f>'Matriz I'!D17-BR18</f>
        <v>-0.000396925176568168</v>
      </c>
      <c r="DW18" s="119">
        <f>'Matriz I'!E17-BS18</f>
        <v>-0.0013657103438081</v>
      </c>
      <c r="DX18" s="119">
        <f>'Matriz I'!F17-BT18</f>
        <v>-0.000596158477976196</v>
      </c>
      <c r="DY18" s="119">
        <f>'Matriz I'!G17-BU18</f>
        <v>0</v>
      </c>
      <c r="DZ18" s="119">
        <f>'Matriz I'!H17-BV18</f>
        <v>-9.84064793193738e-5</v>
      </c>
      <c r="EA18" s="119">
        <f>'Matriz I'!I17-BW18</f>
        <v>-0.000109136448737528</v>
      </c>
      <c r="EB18" s="119">
        <f>'Matriz I'!J17-BX18</f>
        <v>-0.000430277052013336</v>
      </c>
      <c r="EC18" s="119">
        <f>'Matriz I'!K17-BY18</f>
        <v>-0.00110565004077858</v>
      </c>
      <c r="ED18" s="119">
        <f>'Matriz I'!L17-BZ18</f>
        <v>0</v>
      </c>
      <c r="EE18" s="119">
        <f>'Matriz I'!M17-CA18</f>
        <v>-0.000287339168587067</v>
      </c>
      <c r="EF18" s="119">
        <f>'Matriz I'!N17-CB18</f>
        <v>0</v>
      </c>
      <c r="EG18" s="119">
        <f>'Matriz I'!O17-CC18</f>
        <v>0</v>
      </c>
      <c r="EH18" s="119">
        <f>'Matriz I'!P17-CD18</f>
        <v>0.918565139450529</v>
      </c>
      <c r="EI18" s="119">
        <f>'Matriz I'!Q17-CE18</f>
        <v>-0.00291886642234371</v>
      </c>
      <c r="EJ18" s="119">
        <f>'Matriz I'!R17-CF18</f>
        <v>0</v>
      </c>
      <c r="EK18" s="119">
        <f>'Matriz I'!S17-CG18</f>
        <v>0</v>
      </c>
      <c r="EL18" s="119">
        <f>'Matriz I'!T17-CH18</f>
        <v>0</v>
      </c>
      <c r="EM18" s="119">
        <f>'Matriz I'!U17-CI18</f>
        <v>-0.000129777258519346</v>
      </c>
      <c r="EN18" s="119">
        <f>'Matriz I'!V17-CJ18</f>
        <v>-0.00029837939251702</v>
      </c>
      <c r="EO18" s="119">
        <f>'Matriz I'!W17-CK18</f>
        <v>0</v>
      </c>
      <c r="EP18" s="119">
        <f>'Matriz I'!X17-CL18</f>
        <v>0</v>
      </c>
      <c r="EQ18" s="119">
        <f>'Matriz I'!Y17-CM18</f>
        <v>-0.000326782993210218</v>
      </c>
      <c r="ER18" s="119">
        <f>'Matriz I'!Z17-CN18</f>
        <v>-7.84539795782725e-5</v>
      </c>
      <c r="ES18" s="119">
        <f>'Matriz I'!AA17-CO18</f>
        <v>-0.00136601416250011</v>
      </c>
      <c r="ET18" s="119">
        <f>'Matriz I'!AB17-CP18</f>
        <v>0</v>
      </c>
      <c r="EU18" s="119">
        <f>'Matriz I'!AC17-CQ18</f>
        <v>-2.6711546161704e-5</v>
      </c>
      <c r="EV18" s="119">
        <f>'Matriz I'!AD17-CR18</f>
        <v>-0.00147475165666841</v>
      </c>
      <c r="EW18" s="119">
        <f>'Matriz I'!AE17-CS18</f>
        <v>-0.000860155534150485</v>
      </c>
      <c r="EX18" s="119">
        <f>'Matriz I'!AF17-CT18</f>
        <v>-0.000489154437644423</v>
      </c>
      <c r="EY18" s="119">
        <f>'Matriz I'!AG17-CU18</f>
        <v>-0.00223340217451971</v>
      </c>
      <c r="EZ18" s="119">
        <f>'Matriz I'!AH17-CV18</f>
        <v>-0.0585177367775715</v>
      </c>
      <c r="FA18" s="119">
        <f>'Matriz I'!AI17-CW18</f>
        <v>0</v>
      </c>
      <c r="FB18" s="119">
        <f>'Matriz I'!AJ17-CX18</f>
        <v>-0.000490779611929833</v>
      </c>
      <c r="FC18" s="119">
        <f>'Matriz I'!AK17-CY18</f>
        <v>-4.35892633886646e-5</v>
      </c>
      <c r="FD18" s="119">
        <f>'Matriz I'!AL17-CZ18</f>
        <v>-4.33220597200832e-5</v>
      </c>
      <c r="FE18" s="119">
        <f>'Matriz I'!AM17-DA18</f>
        <v>-0.00862224967075523</v>
      </c>
      <c r="FF18" s="119">
        <f>'Matriz I'!AN17-DB18</f>
        <v>-0.00105072037839471</v>
      </c>
      <c r="FG18" s="119">
        <f>'Matriz I'!AO17-DC18</f>
        <v>0</v>
      </c>
      <c r="FH18" s="119">
        <f>'Matriz I'!AP17-DD18</f>
        <v>0</v>
      </c>
      <c r="FI18" s="119">
        <f>'Matriz I'!AQ17-DE18</f>
        <v>0</v>
      </c>
      <c r="FJ18" s="119">
        <f>'Matriz I'!AR17-DF18</f>
        <v>-0.000582583217003989</v>
      </c>
      <c r="FK18" s="119">
        <f>'Matriz I'!AS17-DG18</f>
        <v>0</v>
      </c>
      <c r="FL18" s="119">
        <f>'Matriz I'!AT17-DH18</f>
        <v>0</v>
      </c>
      <c r="FM18" s="119">
        <f>'Matriz I'!AU17-DI18</f>
        <v>0</v>
      </c>
      <c r="FN18" s="119">
        <f>'Matriz I'!AV17-DJ18</f>
        <v>-8.18640102456294e-5</v>
      </c>
      <c r="FO18" s="119">
        <f>'Matriz I'!AW17-DK18</f>
        <v>0</v>
      </c>
      <c r="FP18" s="119">
        <f>'Matriz I'!AX17-DL18</f>
        <v>-0.000217848880455917</v>
      </c>
      <c r="FQ18" s="119">
        <f>'Matriz I'!AY17-DM18</f>
        <v>0</v>
      </c>
      <c r="FR18" s="119">
        <f>'Matriz I'!AZ17-DN18</f>
        <v>-4.87780130502104e-5</v>
      </c>
      <c r="FS18" s="119">
        <f>'Matriz I'!BA17-DO18</f>
        <v>-5.18625481393126e-5</v>
      </c>
      <c r="FT18" s="119">
        <f>'Matriz I'!BB17-DP18</f>
        <v>0</v>
      </c>
      <c r="FU18" s="119">
        <f>'Matriz I'!BC17-DQ18</f>
        <v>-0.000665708747642256</v>
      </c>
      <c r="FV18" s="119">
        <f>'Matriz I'!BD17-DR18</f>
        <v>0</v>
      </c>
      <c r="FX18" s="86" t="s">
        <v>48</v>
      </c>
      <c r="FY18" s="87" t="s">
        <v>103</v>
      </c>
      <c r="FZ18" s="119">
        <v>0.0005550658297</v>
      </c>
      <c r="GA18" s="119">
        <v>0.001783089388</v>
      </c>
      <c r="GB18" s="119">
        <v>0.0007897361964</v>
      </c>
      <c r="GC18" s="119">
        <v>9.504666491e-5</v>
      </c>
      <c r="GD18" s="119">
        <v>0.0002495918931</v>
      </c>
      <c r="GE18" s="119">
        <v>0.000966516155</v>
      </c>
      <c r="GF18" s="119">
        <v>0.0009371506388</v>
      </c>
      <c r="GG18" s="119">
        <v>0.001705374722</v>
      </c>
      <c r="GH18" s="119">
        <v>0.0003775275856</v>
      </c>
      <c r="GI18" s="119">
        <v>0.0005637009838</v>
      </c>
      <c r="GJ18" s="119">
        <v>0.000606686374</v>
      </c>
      <c r="GK18" s="119">
        <v>0.0004222847978</v>
      </c>
      <c r="GL18" s="119">
        <v>1.0889608</v>
      </c>
      <c r="GM18" s="119">
        <v>0.003584540206</v>
      </c>
      <c r="GN18" s="119">
        <v>0.0002609596873</v>
      </c>
      <c r="GO18" s="119">
        <v>2.954076684e-5</v>
      </c>
      <c r="GP18" s="119">
        <v>0.0006629289434</v>
      </c>
      <c r="GQ18" s="119">
        <v>0.0003863244703</v>
      </c>
      <c r="GR18" s="119">
        <v>0.0006076710906</v>
      </c>
      <c r="GS18" s="119">
        <v>0.0003193885869</v>
      </c>
      <c r="GT18" s="119">
        <v>0.0002366328509</v>
      </c>
      <c r="GU18" s="119">
        <v>0.0006503545858</v>
      </c>
      <c r="GV18" s="119">
        <v>0.0004536150881</v>
      </c>
      <c r="GW18" s="119">
        <v>0.001783799805</v>
      </c>
      <c r="GX18" s="119">
        <v>0.0002514048897</v>
      </c>
      <c r="GY18" s="119">
        <v>0.0002838019101</v>
      </c>
      <c r="GZ18" s="119">
        <v>0.002204006881</v>
      </c>
      <c r="HA18" s="119">
        <v>0.001478719888</v>
      </c>
      <c r="HB18" s="119">
        <v>0.001283309697</v>
      </c>
      <c r="HC18" s="119">
        <v>0.002901663211</v>
      </c>
      <c r="HD18" s="119">
        <v>0.06587289599</v>
      </c>
      <c r="HE18" s="119">
        <v>0.0002991488527</v>
      </c>
      <c r="HF18" s="119">
        <v>0.000808899283</v>
      </c>
      <c r="HG18" s="119">
        <v>0.0009335889144</v>
      </c>
      <c r="HH18" s="119">
        <v>0.0009328145795</v>
      </c>
      <c r="HI18" s="119">
        <v>0.01090100437</v>
      </c>
      <c r="HJ18" s="119">
        <v>0.001324340123</v>
      </c>
      <c r="HK18" s="119">
        <v>0.0001720087138</v>
      </c>
      <c r="HL18" s="119">
        <v>0.0004108936206</v>
      </c>
      <c r="HM18" s="119">
        <v>0.0001480959748</v>
      </c>
      <c r="HN18" s="119">
        <v>0.001052740289</v>
      </c>
      <c r="HO18" s="119">
        <v>0.0002913996901</v>
      </c>
      <c r="HP18" s="119">
        <v>0.0003504829492</v>
      </c>
      <c r="HQ18" s="119">
        <v>0.0002564187675</v>
      </c>
      <c r="HR18" s="119">
        <v>0.0002713693472</v>
      </c>
      <c r="HS18" s="119">
        <v>0.0001054158343</v>
      </c>
      <c r="HT18" s="119">
        <v>0.0002734692783</v>
      </c>
      <c r="HU18" s="119">
        <v>0.00016279505</v>
      </c>
      <c r="HV18" s="119">
        <v>0.0003904750476</v>
      </c>
      <c r="HW18" s="119">
        <v>0.0004330376435</v>
      </c>
      <c r="HX18" s="119">
        <v>0.001252796311</v>
      </c>
      <c r="HY18" s="119">
        <v>0.0009653502062</v>
      </c>
      <c r="HZ18" s="119">
        <v>0</v>
      </c>
    </row>
    <row r="19" spans="1:234">
      <c r="A19" s="86" t="s">
        <v>49</v>
      </c>
      <c r="B19" s="87" t="s">
        <v>104</v>
      </c>
      <c r="C19" s="85">
        <f>'3'!BQ19</f>
        <v>14.7955711950955</v>
      </c>
      <c r="D19" s="85">
        <f>'3'!BR19</f>
        <v>4.48139101402798</v>
      </c>
      <c r="E19" s="85">
        <f>'3'!BS19</f>
        <v>1.76240480825188</v>
      </c>
      <c r="F19" s="85">
        <f>'3'!BT19</f>
        <v>0.001238790506788</v>
      </c>
      <c r="G19" s="85">
        <f>'3'!BU19</f>
        <v>0.0469371684038756</v>
      </c>
      <c r="H19" s="85">
        <f>'3'!BV19</f>
        <v>157.209148774518</v>
      </c>
      <c r="I19" s="85">
        <f>'3'!BW19</f>
        <v>190.295435597559</v>
      </c>
      <c r="J19" s="85">
        <f>'3'!BX19</f>
        <v>9.93135367002332</v>
      </c>
      <c r="K19" s="85">
        <f>'3'!BY19</f>
        <v>263.303709797538</v>
      </c>
      <c r="L19" s="85">
        <f>'3'!BZ19</f>
        <v>9.36286394166007</v>
      </c>
      <c r="M19" s="85">
        <f>'3'!CA19</f>
        <v>4.9619988903855</v>
      </c>
      <c r="N19" s="85">
        <f>'3'!CB19</f>
        <v>91.6963869025481</v>
      </c>
      <c r="O19" s="85">
        <f>'3'!CC19</f>
        <v>38.9433487026052</v>
      </c>
      <c r="P19" s="85">
        <f>'3'!CD19</f>
        <v>492.076430575478</v>
      </c>
      <c r="Q19" s="85">
        <f>'3'!CE19</f>
        <v>22.8735047151535</v>
      </c>
      <c r="R19" s="85">
        <f>'3'!CF19</f>
        <v>6.59755075954843</v>
      </c>
      <c r="S19" s="85">
        <f>'3'!CG19</f>
        <v>0.286884642831867</v>
      </c>
      <c r="T19" s="85">
        <f>'3'!CH19</f>
        <v>17.9367907436495</v>
      </c>
      <c r="U19" s="85">
        <f>'3'!CI19</f>
        <v>21.5566613734459</v>
      </c>
      <c r="V19" s="85">
        <f>'3'!CJ19</f>
        <v>7.97606913598186</v>
      </c>
      <c r="W19" s="85">
        <f>'3'!CK19</f>
        <v>66.665225384108</v>
      </c>
      <c r="X19" s="85">
        <f>'3'!CL19</f>
        <v>49.9132515290329</v>
      </c>
      <c r="Y19" s="85">
        <f>'3'!CM19</f>
        <v>0.717279213306325</v>
      </c>
      <c r="Z19" s="85">
        <f>'3'!CN19</f>
        <v>64.8852591967877</v>
      </c>
      <c r="AA19" s="85">
        <f>'3'!CO19</f>
        <v>12.3135563107021</v>
      </c>
      <c r="AB19" s="85">
        <f>'3'!CP19</f>
        <v>5.21885414739284</v>
      </c>
      <c r="AC19" s="85">
        <f>'3'!CQ19</f>
        <v>9.0607756898933</v>
      </c>
      <c r="AD19" s="85">
        <f>'3'!CR19</f>
        <v>17.2202911779321</v>
      </c>
      <c r="AE19" s="85">
        <f>'3'!CS19</f>
        <v>25.6498298034817</v>
      </c>
      <c r="AF19" s="85">
        <f>'3'!CT19</f>
        <v>0.243803294868533</v>
      </c>
      <c r="AG19" s="85">
        <f>'3'!CU19</f>
        <v>60.7051302283579</v>
      </c>
      <c r="AH19" s="85">
        <f>'3'!CV19</f>
        <v>0.166878046244584</v>
      </c>
      <c r="AI19" s="85">
        <f>'3'!CW19</f>
        <v>0.896096007295672</v>
      </c>
      <c r="AJ19" s="88">
        <f>'3'!CX19*RAIS!$N$5</f>
        <v>1.23608490114197</v>
      </c>
      <c r="AK19" s="88">
        <f>'3'!CX19*RAIS!$F$6</f>
        <v>0.732316747939423</v>
      </c>
      <c r="AL19" s="85">
        <f>'3'!CY19</f>
        <v>5.67951169486722</v>
      </c>
      <c r="AM19" s="85">
        <f>'3'!CZ19</f>
        <v>195.382397076777</v>
      </c>
      <c r="AN19" s="85">
        <f>'3'!DA19</f>
        <v>8.22940492274345</v>
      </c>
      <c r="AO19" s="85">
        <f>'3'!DB19</f>
        <v>0.585633999328147</v>
      </c>
      <c r="AP19" s="85">
        <f>'3'!DC19</f>
        <v>0.484612928210186</v>
      </c>
      <c r="AQ19" s="85">
        <f>'3'!DD19</f>
        <v>9.0769797339484</v>
      </c>
      <c r="AR19" s="85">
        <f>'3'!DE19</f>
        <v>3.07042874439044</v>
      </c>
      <c r="AS19" s="85">
        <f>'3'!DF19</f>
        <v>38.0044305373711</v>
      </c>
      <c r="AT19" s="85">
        <f>'3'!DG19</f>
        <v>0.429685286848331</v>
      </c>
      <c r="AU19" s="85">
        <f>'3'!DH19</f>
        <v>17.0340705846275</v>
      </c>
      <c r="AV19" s="85">
        <f>'3'!DI19</f>
        <v>30.1909698544032</v>
      </c>
      <c r="AW19" s="85">
        <f>'3'!DJ19</f>
        <v>4.48068606789807</v>
      </c>
      <c r="AX19" s="85">
        <f>'3'!DK19</f>
        <v>42.3934414380224</v>
      </c>
      <c r="AY19" s="85">
        <f>'3'!DL19</f>
        <v>38.7321567946609</v>
      </c>
      <c r="AZ19" s="85">
        <f>'3'!DM19</f>
        <v>51.0632162341529</v>
      </c>
      <c r="BA19" s="85">
        <f>'3'!DN19</f>
        <v>50.0541657117309</v>
      </c>
      <c r="BB19" s="85">
        <f>'3'!DO19</f>
        <v>13.2921966587184</v>
      </c>
      <c r="BC19" s="85">
        <f>'3'!DP19</f>
        <v>0</v>
      </c>
      <c r="BD19" s="101">
        <f t="shared" si="0"/>
        <v>2179.9043011464</v>
      </c>
      <c r="BE19" s="108">
        <f>'3'!DR19</f>
        <v>3624.20291486669</v>
      </c>
      <c r="BF19" s="108">
        <f>'3'!DS19</f>
        <v>661.34486321974</v>
      </c>
      <c r="BG19" s="85">
        <f t="shared" si="1"/>
        <v>4285.54777808643</v>
      </c>
      <c r="BH19" s="85">
        <f>'3'!DU19</f>
        <v>0.00685129641811371</v>
      </c>
      <c r="BI19" s="85">
        <f>'3'!DV19</f>
        <v>0</v>
      </c>
      <c r="BJ19" s="85">
        <f>'3'!DW19</f>
        <v>591.336650351945</v>
      </c>
      <c r="BK19" s="85">
        <f>'3'!DX19</f>
        <v>0.308682665725782</v>
      </c>
      <c r="BL19" s="85">
        <f>'3'!DY19</f>
        <v>-2.82193037676028</v>
      </c>
      <c r="BM19" s="117">
        <f t="shared" si="2"/>
        <v>4874.37803202376</v>
      </c>
      <c r="BN19" s="118">
        <f t="shared" si="3"/>
        <v>7054.28233317016</v>
      </c>
      <c r="BP19" s="86" t="s">
        <v>49</v>
      </c>
      <c r="BQ19" s="87" t="s">
        <v>104</v>
      </c>
      <c r="BR19" s="119">
        <f t="shared" ref="BR19:DR19" si="17">C19/C$66</f>
        <v>0.000329835566365103</v>
      </c>
      <c r="BS19" s="119">
        <f t="shared" si="17"/>
        <v>0.000271474312325746</v>
      </c>
      <c r="BT19" s="119">
        <f t="shared" si="17"/>
        <v>0.000590432858230563</v>
      </c>
      <c r="BU19" s="119">
        <f t="shared" si="17"/>
        <v>6.21771145286706e-5</v>
      </c>
      <c r="BV19" s="119">
        <f t="shared" si="17"/>
        <v>3.97966385719804e-5</v>
      </c>
      <c r="BW19" s="119">
        <f t="shared" si="17"/>
        <v>0.00529328277090843</v>
      </c>
      <c r="BX19" s="119">
        <f t="shared" si="17"/>
        <v>0.00493226234869136</v>
      </c>
      <c r="BY19" s="119">
        <f t="shared" si="17"/>
        <v>0.00177446808019807</v>
      </c>
      <c r="BZ19" s="119">
        <f t="shared" si="17"/>
        <v>0.0246358372199166</v>
      </c>
      <c r="CA19" s="119">
        <f t="shared" si="17"/>
        <v>0.00420976418262743</v>
      </c>
      <c r="CB19" s="119">
        <f t="shared" si="17"/>
        <v>0.00140740302035544</v>
      </c>
      <c r="CC19" s="119">
        <f t="shared" si="17"/>
        <v>0.00635590150884769</v>
      </c>
      <c r="CD19" s="119">
        <f t="shared" si="17"/>
        <v>0.0147232683033486</v>
      </c>
      <c r="CE19" s="119">
        <f t="shared" si="17"/>
        <v>0.0697557040298303</v>
      </c>
      <c r="CF19" s="119">
        <f t="shared" si="17"/>
        <v>0.0268136249055611</v>
      </c>
      <c r="CG19" s="119">
        <f t="shared" si="17"/>
        <v>0.000158186840448127</v>
      </c>
      <c r="CH19" s="119">
        <f t="shared" si="17"/>
        <v>0.000531403500749149</v>
      </c>
      <c r="CI19" s="119">
        <f t="shared" si="17"/>
        <v>0.000615681719155652</v>
      </c>
      <c r="CJ19" s="119">
        <f t="shared" si="17"/>
        <v>0.00519214956394499</v>
      </c>
      <c r="CK19" s="119">
        <f t="shared" si="17"/>
        <v>0.0125313300122884</v>
      </c>
      <c r="CL19" s="119">
        <f t="shared" si="17"/>
        <v>0.00676326419587652</v>
      </c>
      <c r="CM19" s="119">
        <f t="shared" si="17"/>
        <v>0.01032021979033</v>
      </c>
      <c r="CN19" s="119">
        <f t="shared" si="17"/>
        <v>0.000131579702349677</v>
      </c>
      <c r="CO19" s="119">
        <f t="shared" si="17"/>
        <v>0.00452865106515599</v>
      </c>
      <c r="CP19" s="119">
        <f t="shared" si="17"/>
        <v>0.00432228598628374</v>
      </c>
      <c r="CQ19" s="119">
        <f t="shared" si="17"/>
        <v>0.00176167419729557</v>
      </c>
      <c r="CR19" s="119">
        <f t="shared" si="17"/>
        <v>0.00036322188506405</v>
      </c>
      <c r="CS19" s="119">
        <f t="shared" si="17"/>
        <v>0.00101980177325047</v>
      </c>
      <c r="CT19" s="119">
        <f t="shared" si="17"/>
        <v>0.00318910992617547</v>
      </c>
      <c r="CU19" s="119">
        <f t="shared" si="17"/>
        <v>0.000505167370357362</v>
      </c>
      <c r="CV19" s="119">
        <f t="shared" si="17"/>
        <v>0.00457531847484265</v>
      </c>
      <c r="CW19" s="119">
        <f t="shared" si="17"/>
        <v>4.88242718230465e-5</v>
      </c>
      <c r="CX19" s="119">
        <f t="shared" si="17"/>
        <v>4.49749746832576e-5</v>
      </c>
      <c r="CY19" s="119">
        <f t="shared" si="17"/>
        <v>0.000428269683389432</v>
      </c>
      <c r="CZ19" s="119">
        <f t="shared" si="17"/>
        <v>0.00042564437564969</v>
      </c>
      <c r="DA19" s="119">
        <f t="shared" si="17"/>
        <v>0.000139422678291245</v>
      </c>
      <c r="DB19" s="119">
        <f t="shared" si="17"/>
        <v>0.00209640642257184</v>
      </c>
      <c r="DC19" s="119">
        <f t="shared" si="17"/>
        <v>0.000231170508552224</v>
      </c>
      <c r="DD19" s="119">
        <f t="shared" si="17"/>
        <v>0.000570107382833953</v>
      </c>
      <c r="DE19" s="119">
        <f t="shared" si="17"/>
        <v>0.000252674306817467</v>
      </c>
      <c r="DF19" s="119">
        <f t="shared" si="17"/>
        <v>0.00127672023526371</v>
      </c>
      <c r="DG19" s="119">
        <f t="shared" si="17"/>
        <v>0.00175281921838069</v>
      </c>
      <c r="DH19" s="119">
        <f t="shared" si="17"/>
        <v>0.00215537999559071</v>
      </c>
      <c r="DI19" s="119">
        <f t="shared" si="17"/>
        <v>4.59363751511213e-5</v>
      </c>
      <c r="DJ19" s="119">
        <f t="shared" si="17"/>
        <v>0.00127914446462552</v>
      </c>
      <c r="DK19" s="119">
        <f t="shared" si="17"/>
        <v>0.000802990530566138</v>
      </c>
      <c r="DL19" s="119">
        <f t="shared" si="17"/>
        <v>0.000108980876315959</v>
      </c>
      <c r="DM19" s="119">
        <f t="shared" si="17"/>
        <v>0.00138481736785449</v>
      </c>
      <c r="DN19" s="119">
        <f t="shared" si="17"/>
        <v>0.00235490403621146</v>
      </c>
      <c r="DO19" s="119">
        <f t="shared" si="17"/>
        <v>0.000614892282507885</v>
      </c>
      <c r="DP19" s="119">
        <f t="shared" si="17"/>
        <v>0.00111841252262763</v>
      </c>
      <c r="DQ19" s="119">
        <f t="shared" si="17"/>
        <v>0.00112347928570252</v>
      </c>
      <c r="DR19" s="119">
        <f t="shared" si="17"/>
        <v>0</v>
      </c>
      <c r="DT19" s="86" t="s">
        <v>49</v>
      </c>
      <c r="DU19" s="87" t="s">
        <v>104</v>
      </c>
      <c r="DV19" s="119">
        <f>'Matriz I'!D18-BR19</f>
        <v>-0.000329835566365103</v>
      </c>
      <c r="DW19" s="119">
        <f>'Matriz I'!E18-BS19</f>
        <v>-0.000271474312325746</v>
      </c>
      <c r="DX19" s="119">
        <f>'Matriz I'!F18-BT19</f>
        <v>-0.000590432858230563</v>
      </c>
      <c r="DY19" s="119">
        <f>'Matriz I'!G18-BU19</f>
        <v>-6.21771145286706e-5</v>
      </c>
      <c r="DZ19" s="119">
        <f>'Matriz I'!H18-BV19</f>
        <v>-3.97966385719804e-5</v>
      </c>
      <c r="EA19" s="119">
        <f>'Matriz I'!I18-BW19</f>
        <v>-0.00529328277090843</v>
      </c>
      <c r="EB19" s="119">
        <f>'Matriz I'!J18-BX19</f>
        <v>-0.00493226234869136</v>
      </c>
      <c r="EC19" s="119">
        <f>'Matriz I'!K18-BY19</f>
        <v>-0.00177446808019807</v>
      </c>
      <c r="ED19" s="119">
        <f>'Matriz I'!L18-BZ19</f>
        <v>-0.0246358372199166</v>
      </c>
      <c r="EE19" s="119">
        <f>'Matriz I'!M18-CA19</f>
        <v>-0.00420976418262743</v>
      </c>
      <c r="EF19" s="119">
        <f>'Matriz I'!N18-CB19</f>
        <v>-0.00140740302035544</v>
      </c>
      <c r="EG19" s="119">
        <f>'Matriz I'!O18-CC19</f>
        <v>-0.00635590150884769</v>
      </c>
      <c r="EH19" s="119">
        <f>'Matriz I'!P18-CD19</f>
        <v>-0.0147232683033486</v>
      </c>
      <c r="EI19" s="119">
        <f>'Matriz I'!Q18-CE19</f>
        <v>0.93024429597017</v>
      </c>
      <c r="EJ19" s="119">
        <f>'Matriz I'!R18-CF19</f>
        <v>-0.0268136249055611</v>
      </c>
      <c r="EK19" s="119">
        <f>'Matriz I'!S18-CG19</f>
        <v>-0.000158186840448127</v>
      </c>
      <c r="EL19" s="119">
        <f>'Matriz I'!T18-CH19</f>
        <v>-0.000531403500749149</v>
      </c>
      <c r="EM19" s="119">
        <f>'Matriz I'!U18-CI19</f>
        <v>-0.000615681719155652</v>
      </c>
      <c r="EN19" s="119">
        <f>'Matriz I'!V18-CJ19</f>
        <v>-0.00519214956394499</v>
      </c>
      <c r="EO19" s="119">
        <f>'Matriz I'!W18-CK19</f>
        <v>-0.0125313300122884</v>
      </c>
      <c r="EP19" s="119">
        <f>'Matriz I'!X18-CL19</f>
        <v>-0.00676326419587652</v>
      </c>
      <c r="EQ19" s="119">
        <f>'Matriz I'!Y18-CM19</f>
        <v>-0.01032021979033</v>
      </c>
      <c r="ER19" s="119">
        <f>'Matriz I'!Z18-CN19</f>
        <v>-0.000131579702349677</v>
      </c>
      <c r="ES19" s="119">
        <f>'Matriz I'!AA18-CO19</f>
        <v>-0.00452865106515599</v>
      </c>
      <c r="ET19" s="119">
        <f>'Matriz I'!AB18-CP19</f>
        <v>-0.00432228598628374</v>
      </c>
      <c r="EU19" s="119">
        <f>'Matriz I'!AC18-CQ19</f>
        <v>-0.00176167419729557</v>
      </c>
      <c r="EV19" s="119">
        <f>'Matriz I'!AD18-CR19</f>
        <v>-0.00036322188506405</v>
      </c>
      <c r="EW19" s="119">
        <f>'Matriz I'!AE18-CS19</f>
        <v>-0.00101980177325047</v>
      </c>
      <c r="EX19" s="119">
        <f>'Matriz I'!AF18-CT19</f>
        <v>-0.00318910992617547</v>
      </c>
      <c r="EY19" s="119">
        <f>'Matriz I'!AG18-CU19</f>
        <v>-0.000505167370357362</v>
      </c>
      <c r="EZ19" s="119">
        <f>'Matriz I'!AH18-CV19</f>
        <v>-0.00457531847484265</v>
      </c>
      <c r="FA19" s="119">
        <f>'Matriz I'!AI18-CW19</f>
        <v>-4.88242718230465e-5</v>
      </c>
      <c r="FB19" s="119">
        <f>'Matriz I'!AJ18-CX19</f>
        <v>-4.49749746832576e-5</v>
      </c>
      <c r="FC19" s="119">
        <f>'Matriz I'!AK18-CY19</f>
        <v>-0.000428269683389432</v>
      </c>
      <c r="FD19" s="119">
        <f>'Matriz I'!AL18-CZ19</f>
        <v>-0.00042564437564969</v>
      </c>
      <c r="FE19" s="119">
        <f>'Matriz I'!AM18-DA19</f>
        <v>-0.000139422678291245</v>
      </c>
      <c r="FF19" s="119">
        <f>'Matriz I'!AN18-DB19</f>
        <v>-0.00209640642257184</v>
      </c>
      <c r="FG19" s="119">
        <f>'Matriz I'!AO18-DC19</f>
        <v>-0.000231170508552224</v>
      </c>
      <c r="FH19" s="119">
        <f>'Matriz I'!AP18-DD19</f>
        <v>-0.000570107382833953</v>
      </c>
      <c r="FI19" s="119">
        <f>'Matriz I'!AQ18-DE19</f>
        <v>-0.000252674306817467</v>
      </c>
      <c r="FJ19" s="119">
        <f>'Matriz I'!AR18-DF19</f>
        <v>-0.00127672023526371</v>
      </c>
      <c r="FK19" s="119">
        <f>'Matriz I'!AS18-DG19</f>
        <v>-0.00175281921838069</v>
      </c>
      <c r="FL19" s="119">
        <f>'Matriz I'!AT18-DH19</f>
        <v>-0.00215537999559071</v>
      </c>
      <c r="FM19" s="119">
        <f>'Matriz I'!AU18-DI19</f>
        <v>-4.59363751511213e-5</v>
      </c>
      <c r="FN19" s="119">
        <f>'Matriz I'!AV18-DJ19</f>
        <v>-0.00127914446462552</v>
      </c>
      <c r="FO19" s="119">
        <f>'Matriz I'!AW18-DK19</f>
        <v>-0.000802990530566138</v>
      </c>
      <c r="FP19" s="119">
        <f>'Matriz I'!AX18-DL19</f>
        <v>-0.000108980876315959</v>
      </c>
      <c r="FQ19" s="119">
        <f>'Matriz I'!AY18-DM19</f>
        <v>-0.00138481736785449</v>
      </c>
      <c r="FR19" s="119">
        <f>'Matriz I'!AZ18-DN19</f>
        <v>-0.00235490403621146</v>
      </c>
      <c r="FS19" s="119">
        <f>'Matriz I'!BA18-DO19</f>
        <v>-0.000614892282507885</v>
      </c>
      <c r="FT19" s="119">
        <f>'Matriz I'!BB18-DP19</f>
        <v>-0.00111841252262763</v>
      </c>
      <c r="FU19" s="119">
        <f>'Matriz I'!BC18-DQ19</f>
        <v>-0.00112347928570252</v>
      </c>
      <c r="FV19" s="119">
        <f>'Matriz I'!BD18-DR19</f>
        <v>0</v>
      </c>
      <c r="FX19" s="86" t="s">
        <v>49</v>
      </c>
      <c r="FY19" s="87" t="s">
        <v>104</v>
      </c>
      <c r="FZ19" s="119">
        <v>0.0008015600638</v>
      </c>
      <c r="GA19" s="119">
        <v>0.001505085069</v>
      </c>
      <c r="GB19" s="119">
        <v>0.0009702122476</v>
      </c>
      <c r="GC19" s="119">
        <v>0.0003617259419</v>
      </c>
      <c r="GD19" s="119">
        <v>0.0007582390933</v>
      </c>
      <c r="GE19" s="119">
        <v>0.007795981241</v>
      </c>
      <c r="GF19" s="119">
        <v>0.006933421527</v>
      </c>
      <c r="GG19" s="119">
        <v>0.004201234159</v>
      </c>
      <c r="GH19" s="119">
        <v>0.02929784808</v>
      </c>
      <c r="GI19" s="119">
        <v>0.005559992107</v>
      </c>
      <c r="GJ19" s="119">
        <v>0.002374973817</v>
      </c>
      <c r="GK19" s="119">
        <v>0.009076837589</v>
      </c>
      <c r="GL19" s="119">
        <v>0.01800682977</v>
      </c>
      <c r="GM19" s="119">
        <v>1.075649578</v>
      </c>
      <c r="GN19" s="119">
        <v>0.03054120812</v>
      </c>
      <c r="GO19" s="119">
        <v>0.0003673116902</v>
      </c>
      <c r="GP19" s="119">
        <v>0.004273816811</v>
      </c>
      <c r="GQ19" s="119">
        <v>0.001473621746</v>
      </c>
      <c r="GR19" s="119">
        <v>0.006847161291</v>
      </c>
      <c r="GS19" s="119">
        <v>0.01445235175</v>
      </c>
      <c r="GT19" s="119">
        <v>0.008663049169</v>
      </c>
      <c r="GU19" s="119">
        <v>0.01257899246</v>
      </c>
      <c r="GV19" s="119">
        <v>0.001026915549</v>
      </c>
      <c r="GW19" s="119">
        <v>0.00581146443</v>
      </c>
      <c r="GX19" s="119">
        <v>0.006049011275</v>
      </c>
      <c r="GY19" s="119">
        <v>0.00288535442</v>
      </c>
      <c r="GZ19" s="119">
        <v>0.001415034138</v>
      </c>
      <c r="HA19" s="119">
        <v>0.002987663355</v>
      </c>
      <c r="HB19" s="119">
        <v>0.004712454832</v>
      </c>
      <c r="HC19" s="119">
        <v>0.001517299186</v>
      </c>
      <c r="HD19" s="119">
        <v>0.007029949083</v>
      </c>
      <c r="HE19" s="119">
        <v>0.000825452138</v>
      </c>
      <c r="HF19" s="119">
        <v>0.0004405442632</v>
      </c>
      <c r="HG19" s="119">
        <v>0.001174879635</v>
      </c>
      <c r="HH19" s="119">
        <v>0.001175577282</v>
      </c>
      <c r="HI19" s="119">
        <v>0.00197019149</v>
      </c>
      <c r="HJ19" s="119">
        <v>0.002938397918</v>
      </c>
      <c r="HK19" s="119">
        <v>0.0009965329767</v>
      </c>
      <c r="HL19" s="119">
        <v>0.001507853467</v>
      </c>
      <c r="HM19" s="119">
        <v>0.001427926613</v>
      </c>
      <c r="HN19" s="119">
        <v>0.002002976769</v>
      </c>
      <c r="HO19" s="119">
        <v>0.00251179857</v>
      </c>
      <c r="HP19" s="119">
        <v>0.003786068233</v>
      </c>
      <c r="HQ19" s="119">
        <v>0.000875552442</v>
      </c>
      <c r="HR19" s="119">
        <v>0.00200164797</v>
      </c>
      <c r="HS19" s="119">
        <v>0.001440212968</v>
      </c>
      <c r="HT19" s="119">
        <v>0.000259213848</v>
      </c>
      <c r="HU19" s="119">
        <v>0.00217446387</v>
      </c>
      <c r="HV19" s="119">
        <v>0.003010579886</v>
      </c>
      <c r="HW19" s="119">
        <v>0.001154405528</v>
      </c>
      <c r="HX19" s="119">
        <v>0.001855981473</v>
      </c>
      <c r="HY19" s="119">
        <v>0.002014920208</v>
      </c>
      <c r="HZ19" s="119">
        <v>0</v>
      </c>
    </row>
    <row r="20" spans="1:234">
      <c r="A20" s="86" t="s">
        <v>50</v>
      </c>
      <c r="B20" s="87" t="s">
        <v>105</v>
      </c>
      <c r="C20" s="85">
        <f>'3'!BQ20</f>
        <v>0</v>
      </c>
      <c r="D20" s="85">
        <f>'3'!BR20</f>
        <v>0</v>
      </c>
      <c r="E20" s="85">
        <f>'3'!BS20</f>
        <v>0.0152218842218171</v>
      </c>
      <c r="F20" s="85">
        <f>'3'!BT20</f>
        <v>0.000312134573331599</v>
      </c>
      <c r="G20" s="85">
        <f>'3'!BU20</f>
        <v>0</v>
      </c>
      <c r="H20" s="85">
        <f>'3'!BV20</f>
        <v>2.54388343736579</v>
      </c>
      <c r="I20" s="85">
        <f>'3'!BW20</f>
        <v>5.2585213495026</v>
      </c>
      <c r="J20" s="85">
        <f>'3'!BX20</f>
        <v>11.0118343260333</v>
      </c>
      <c r="K20" s="85">
        <f>'3'!BY20</f>
        <v>0</v>
      </c>
      <c r="L20" s="85">
        <f>'3'!BZ20</f>
        <v>0.191915501776058</v>
      </c>
      <c r="M20" s="85">
        <f>'3'!CA20</f>
        <v>0.169395641803567</v>
      </c>
      <c r="N20" s="85">
        <f>'3'!CB20</f>
        <v>0.920081325118399</v>
      </c>
      <c r="O20" s="85">
        <f>'3'!CC20</f>
        <v>0.836664442420221</v>
      </c>
      <c r="P20" s="85">
        <f>'3'!CD20</f>
        <v>3.02668325559374</v>
      </c>
      <c r="Q20" s="85">
        <f>'3'!CE20</f>
        <v>23.4260062150311</v>
      </c>
      <c r="R20" s="85">
        <f>'3'!CF20</f>
        <v>0.180663802571232</v>
      </c>
      <c r="S20" s="85">
        <f>'3'!CG20</f>
        <v>0.0524900579459804</v>
      </c>
      <c r="T20" s="85">
        <f>'3'!CH20</f>
        <v>0.100717650240207</v>
      </c>
      <c r="U20" s="85">
        <f>'3'!CI20</f>
        <v>0.173635800607733</v>
      </c>
      <c r="V20" s="85">
        <f>'3'!CJ20</f>
        <v>0.0950210473410943</v>
      </c>
      <c r="W20" s="85">
        <f>'3'!CK20</f>
        <v>1.04853912201568</v>
      </c>
      <c r="X20" s="85">
        <f>'3'!CL20</f>
        <v>0.32177236807433</v>
      </c>
      <c r="Y20" s="85">
        <f>'3'!CM20</f>
        <v>0.349732650228454</v>
      </c>
      <c r="Z20" s="85">
        <f>'3'!CN20</f>
        <v>1.06397332946642</v>
      </c>
      <c r="AA20" s="85">
        <f>'3'!CO20</f>
        <v>0.869102859350146</v>
      </c>
      <c r="AB20" s="85">
        <f>'3'!CP20</f>
        <v>0.114682808015893</v>
      </c>
      <c r="AC20" s="85">
        <f>'3'!CQ20</f>
        <v>1.12432226611222</v>
      </c>
      <c r="AD20" s="85">
        <f>'3'!CR20</f>
        <v>1.25957381040969</v>
      </c>
      <c r="AE20" s="85">
        <f>'3'!CS20</f>
        <v>0.656942613412747</v>
      </c>
      <c r="AF20" s="85">
        <f>'3'!CT20</f>
        <v>0.030884337252486</v>
      </c>
      <c r="AG20" s="85">
        <f>'3'!CU20</f>
        <v>2.13631262331237</v>
      </c>
      <c r="AH20" s="85">
        <f>'3'!CV20</f>
        <v>0</v>
      </c>
      <c r="AI20" s="85">
        <f>'3'!CW20</f>
        <v>0.420555891937202</v>
      </c>
      <c r="AJ20" s="88">
        <f>'3'!CX20*RAIS!$N$5</f>
        <v>0.168386617979415</v>
      </c>
      <c r="AK20" s="88">
        <f>'3'!CX20*RAIS!$F$6</f>
        <v>0.0997604131894827</v>
      </c>
      <c r="AL20" s="85">
        <f>'3'!CY20</f>
        <v>0.878506637428361</v>
      </c>
      <c r="AM20" s="85">
        <f>'3'!CZ20</f>
        <v>312.534955991713</v>
      </c>
      <c r="AN20" s="85">
        <f>'3'!DA20</f>
        <v>2.50925526104822</v>
      </c>
      <c r="AO20" s="85">
        <f>'3'!DB20</f>
        <v>0.0158879394229809</v>
      </c>
      <c r="AP20" s="85">
        <f>'3'!DC20</f>
        <v>1.26503803017251</v>
      </c>
      <c r="AQ20" s="85">
        <f>'3'!DD20</f>
        <v>1.35041916048064</v>
      </c>
      <c r="AR20" s="85">
        <f>'3'!DE20</f>
        <v>0.0353349447467256</v>
      </c>
      <c r="AS20" s="85">
        <f>'3'!DF20</f>
        <v>1.95560145085375</v>
      </c>
      <c r="AT20" s="85">
        <f>'3'!DG20</f>
        <v>9.84382170249011</v>
      </c>
      <c r="AU20" s="85">
        <f>'3'!DH20</f>
        <v>39.8439021855072</v>
      </c>
      <c r="AV20" s="85">
        <f>'3'!DI20</f>
        <v>39.8069049769666</v>
      </c>
      <c r="AW20" s="85">
        <f>'3'!DJ20</f>
        <v>5.99699800223496</v>
      </c>
      <c r="AX20" s="85">
        <f>'3'!DK20</f>
        <v>199.551579222926</v>
      </c>
      <c r="AY20" s="85">
        <f>'3'!DL20</f>
        <v>27.7230390398093</v>
      </c>
      <c r="AZ20" s="85">
        <f>'3'!DM20</f>
        <v>46.951007993021</v>
      </c>
      <c r="BA20" s="85">
        <f>'3'!DN20</f>
        <v>1.54298855162681</v>
      </c>
      <c r="BB20" s="85">
        <f>'3'!DO20</f>
        <v>13.9730751658763</v>
      </c>
      <c r="BC20" s="85">
        <f>'3'!DP20</f>
        <v>0</v>
      </c>
      <c r="BD20" s="101">
        <f t="shared" si="0"/>
        <v>763.445905839227</v>
      </c>
      <c r="BE20" s="108">
        <f>'3'!DR20</f>
        <v>5.20229826287266</v>
      </c>
      <c r="BF20" s="108">
        <f>'3'!DS20</f>
        <v>58.6487498253301</v>
      </c>
      <c r="BG20" s="85">
        <f t="shared" si="1"/>
        <v>63.8510480882028</v>
      </c>
      <c r="BH20" s="85">
        <f>'3'!DU20</f>
        <v>0</v>
      </c>
      <c r="BI20" s="85">
        <f>'3'!DV20</f>
        <v>0</v>
      </c>
      <c r="BJ20" s="85">
        <f>'3'!DW20</f>
        <v>17.1594019462838</v>
      </c>
      <c r="BK20" s="85">
        <f>'3'!DX20</f>
        <v>0</v>
      </c>
      <c r="BL20" s="85">
        <f>'3'!DY20</f>
        <v>8.59893954848617</v>
      </c>
      <c r="BM20" s="117">
        <f t="shared" si="2"/>
        <v>89.6093895829728</v>
      </c>
      <c r="BN20" s="118">
        <f t="shared" si="3"/>
        <v>853.0552954222</v>
      </c>
      <c r="BP20" s="86" t="s">
        <v>50</v>
      </c>
      <c r="BQ20" s="87" t="s">
        <v>105</v>
      </c>
      <c r="BR20" s="119">
        <f t="shared" ref="BR20:DR20" si="18">C20/C$66</f>
        <v>0</v>
      </c>
      <c r="BS20" s="119">
        <f t="shared" si="18"/>
        <v>0</v>
      </c>
      <c r="BT20" s="119">
        <f t="shared" si="18"/>
        <v>5.09956655057974e-6</v>
      </c>
      <c r="BU20" s="119">
        <f t="shared" si="18"/>
        <v>1.56665933489575e-5</v>
      </c>
      <c r="BV20" s="119">
        <f t="shared" si="18"/>
        <v>0</v>
      </c>
      <c r="BW20" s="119">
        <f t="shared" si="18"/>
        <v>8.56533762517914e-5</v>
      </c>
      <c r="BX20" s="119">
        <f t="shared" si="18"/>
        <v>0.000136295475403794</v>
      </c>
      <c r="BY20" s="119">
        <f t="shared" si="18"/>
        <v>0.00196752116229183</v>
      </c>
      <c r="BZ20" s="119">
        <f t="shared" si="18"/>
        <v>0</v>
      </c>
      <c r="CA20" s="119">
        <f t="shared" si="18"/>
        <v>8.62897304181667e-5</v>
      </c>
      <c r="CB20" s="119">
        <f t="shared" si="18"/>
        <v>4.80467535716975e-5</v>
      </c>
      <c r="CC20" s="119">
        <f t="shared" si="18"/>
        <v>6.37751004169621e-5</v>
      </c>
      <c r="CD20" s="119">
        <f t="shared" si="18"/>
        <v>0.000316316790312396</v>
      </c>
      <c r="CE20" s="119">
        <f t="shared" si="18"/>
        <v>0.000429056155204036</v>
      </c>
      <c r="CF20" s="119">
        <f t="shared" si="18"/>
        <v>0.0274612986294598</v>
      </c>
      <c r="CG20" s="119">
        <f t="shared" si="18"/>
        <v>4.3317038630929e-6</v>
      </c>
      <c r="CH20" s="119">
        <f t="shared" si="18"/>
        <v>9.72286291510104e-5</v>
      </c>
      <c r="CI20" s="119">
        <f t="shared" si="18"/>
        <v>3.45714107587294e-6</v>
      </c>
      <c r="CJ20" s="119">
        <f t="shared" si="18"/>
        <v>4.18220164427329e-5</v>
      </c>
      <c r="CK20" s="119">
        <f t="shared" si="18"/>
        <v>0.00014928908990681</v>
      </c>
      <c r="CL20" s="119">
        <f t="shared" si="18"/>
        <v>0.000106375506285995</v>
      </c>
      <c r="CM20" s="119">
        <f t="shared" si="18"/>
        <v>6.65306598799811e-5</v>
      </c>
      <c r="CN20" s="119">
        <f t="shared" si="18"/>
        <v>6.415593420992e-5</v>
      </c>
      <c r="CO20" s="119">
        <f t="shared" si="18"/>
        <v>7.42597627170181e-5</v>
      </c>
      <c r="CP20" s="119">
        <f t="shared" si="18"/>
        <v>0.000305071176419063</v>
      </c>
      <c r="CQ20" s="119">
        <f t="shared" si="18"/>
        <v>3.87122801383383e-5</v>
      </c>
      <c r="CR20" s="119">
        <f t="shared" si="18"/>
        <v>4.5071025582532e-5</v>
      </c>
      <c r="CS20" s="119">
        <f t="shared" si="18"/>
        <v>7.45931408547708e-5</v>
      </c>
      <c r="CT20" s="119">
        <f t="shared" si="18"/>
        <v>8.16793805422389e-5</v>
      </c>
      <c r="CU20" s="119">
        <f t="shared" si="18"/>
        <v>6.39932263568516e-5</v>
      </c>
      <c r="CV20" s="119">
        <f t="shared" si="18"/>
        <v>0.000161012925542077</v>
      </c>
      <c r="CW20" s="119">
        <f t="shared" si="18"/>
        <v>0</v>
      </c>
      <c r="CX20" s="119">
        <f t="shared" si="18"/>
        <v>2.11076608296163e-5</v>
      </c>
      <c r="CY20" s="119">
        <f t="shared" si="18"/>
        <v>5.83413675730827e-5</v>
      </c>
      <c r="CZ20" s="119">
        <f t="shared" si="18"/>
        <v>5.79837330036113e-5</v>
      </c>
      <c r="DA20" s="119">
        <f t="shared" si="18"/>
        <v>2.1565894194318e-5</v>
      </c>
      <c r="DB20" s="119">
        <f t="shared" si="18"/>
        <v>0.00335342537926674</v>
      </c>
      <c r="DC20" s="119">
        <f t="shared" si="18"/>
        <v>7.04869696204574e-5</v>
      </c>
      <c r="DD20" s="119">
        <f t="shared" si="18"/>
        <v>1.5466710562316e-5</v>
      </c>
      <c r="DE20" s="119">
        <f t="shared" si="18"/>
        <v>0.000659583326743066</v>
      </c>
      <c r="DF20" s="119">
        <f t="shared" si="18"/>
        <v>0.000189942857515172</v>
      </c>
      <c r="DG20" s="119">
        <f t="shared" si="18"/>
        <v>2.01717008888855e-5</v>
      </c>
      <c r="DH20" s="119">
        <f t="shared" si="18"/>
        <v>0.000110909812011879</v>
      </c>
      <c r="DI20" s="119">
        <f t="shared" si="18"/>
        <v>0.00105237368019526</v>
      </c>
      <c r="DJ20" s="119">
        <f t="shared" si="18"/>
        <v>0.0029920098473507</v>
      </c>
      <c r="DK20" s="119">
        <f t="shared" si="18"/>
        <v>0.00105874597277929</v>
      </c>
      <c r="DL20" s="119">
        <f t="shared" si="18"/>
        <v>0.000145861166715304</v>
      </c>
      <c r="DM20" s="119">
        <f t="shared" si="18"/>
        <v>0.00651851992470821</v>
      </c>
      <c r="DN20" s="119">
        <f t="shared" si="18"/>
        <v>0.0016855528308688</v>
      </c>
      <c r="DO20" s="119">
        <f t="shared" si="18"/>
        <v>0.00056537395409037</v>
      </c>
      <c r="DP20" s="119">
        <f t="shared" si="18"/>
        <v>3.44766053708504e-5</v>
      </c>
      <c r="DQ20" s="119">
        <f t="shared" si="18"/>
        <v>0.00118102830626793</v>
      </c>
      <c r="DR20" s="119">
        <f t="shared" si="18"/>
        <v>0</v>
      </c>
      <c r="DT20" s="86" t="s">
        <v>50</v>
      </c>
      <c r="DU20" s="87" t="s">
        <v>105</v>
      </c>
      <c r="DV20" s="119">
        <f>'Matriz I'!D19-BR20</f>
        <v>0</v>
      </c>
      <c r="DW20" s="119">
        <f>'Matriz I'!E19-BS20</f>
        <v>0</v>
      </c>
      <c r="DX20" s="119">
        <f>'Matriz I'!F19-BT20</f>
        <v>-5.09956655057974e-6</v>
      </c>
      <c r="DY20" s="119">
        <f>'Matriz I'!G19-BU20</f>
        <v>-1.56665933489575e-5</v>
      </c>
      <c r="DZ20" s="119">
        <f>'Matriz I'!H19-BV20</f>
        <v>0</v>
      </c>
      <c r="EA20" s="119">
        <f>'Matriz I'!I19-BW20</f>
        <v>-8.56533762517914e-5</v>
      </c>
      <c r="EB20" s="119">
        <f>'Matriz I'!J19-BX20</f>
        <v>-0.000136295475403794</v>
      </c>
      <c r="EC20" s="119">
        <f>'Matriz I'!K19-BY20</f>
        <v>-0.00196752116229183</v>
      </c>
      <c r="ED20" s="119">
        <f>'Matriz I'!L19-BZ20</f>
        <v>0</v>
      </c>
      <c r="EE20" s="119">
        <f>'Matriz I'!M19-CA20</f>
        <v>-8.62897304181667e-5</v>
      </c>
      <c r="EF20" s="119">
        <f>'Matriz I'!N19-CB20</f>
        <v>-4.80467535716975e-5</v>
      </c>
      <c r="EG20" s="119">
        <f>'Matriz I'!O19-CC20</f>
        <v>-6.37751004169621e-5</v>
      </c>
      <c r="EH20" s="119">
        <f>'Matriz I'!P19-CD20</f>
        <v>-0.000316316790312396</v>
      </c>
      <c r="EI20" s="119">
        <f>'Matriz I'!Q19-CE20</f>
        <v>-0.000429056155204036</v>
      </c>
      <c r="EJ20" s="119">
        <f>'Matriz I'!R19-CF20</f>
        <v>0.97253870137054</v>
      </c>
      <c r="EK20" s="119">
        <f>'Matriz I'!S19-CG20</f>
        <v>-4.3317038630929e-6</v>
      </c>
      <c r="EL20" s="119">
        <f>'Matriz I'!T19-CH20</f>
        <v>-9.72286291510104e-5</v>
      </c>
      <c r="EM20" s="119">
        <f>'Matriz I'!U19-CI20</f>
        <v>-3.45714107587294e-6</v>
      </c>
      <c r="EN20" s="119">
        <f>'Matriz I'!V19-CJ20</f>
        <v>-4.18220164427329e-5</v>
      </c>
      <c r="EO20" s="119">
        <f>'Matriz I'!W19-CK20</f>
        <v>-0.00014928908990681</v>
      </c>
      <c r="EP20" s="119">
        <f>'Matriz I'!X19-CL20</f>
        <v>-0.000106375506285995</v>
      </c>
      <c r="EQ20" s="119">
        <f>'Matriz I'!Y19-CM20</f>
        <v>-6.65306598799811e-5</v>
      </c>
      <c r="ER20" s="119">
        <f>'Matriz I'!Z19-CN20</f>
        <v>-6.415593420992e-5</v>
      </c>
      <c r="ES20" s="119">
        <f>'Matriz I'!AA19-CO20</f>
        <v>-7.42597627170181e-5</v>
      </c>
      <c r="ET20" s="119">
        <f>'Matriz I'!AB19-CP20</f>
        <v>-0.000305071176419063</v>
      </c>
      <c r="EU20" s="119">
        <f>'Matriz I'!AC19-CQ20</f>
        <v>-3.87122801383383e-5</v>
      </c>
      <c r="EV20" s="119">
        <f>'Matriz I'!AD19-CR20</f>
        <v>-4.5071025582532e-5</v>
      </c>
      <c r="EW20" s="119">
        <f>'Matriz I'!AE19-CS20</f>
        <v>-7.45931408547708e-5</v>
      </c>
      <c r="EX20" s="119">
        <f>'Matriz I'!AF19-CT20</f>
        <v>-8.16793805422389e-5</v>
      </c>
      <c r="EY20" s="119">
        <f>'Matriz I'!AG19-CU20</f>
        <v>-6.39932263568516e-5</v>
      </c>
      <c r="EZ20" s="119">
        <f>'Matriz I'!AH19-CV20</f>
        <v>-0.000161012925542077</v>
      </c>
      <c r="FA20" s="119">
        <f>'Matriz I'!AI19-CW20</f>
        <v>0</v>
      </c>
      <c r="FB20" s="119">
        <f>'Matriz I'!AJ19-CX20</f>
        <v>-2.11076608296163e-5</v>
      </c>
      <c r="FC20" s="119">
        <f>'Matriz I'!AK19-CY20</f>
        <v>-5.83413675730827e-5</v>
      </c>
      <c r="FD20" s="119">
        <f>'Matriz I'!AL19-CZ20</f>
        <v>-5.79837330036113e-5</v>
      </c>
      <c r="FE20" s="119">
        <f>'Matriz I'!AM19-DA20</f>
        <v>-2.1565894194318e-5</v>
      </c>
      <c r="FF20" s="119">
        <f>'Matriz I'!AN19-DB20</f>
        <v>-0.00335342537926674</v>
      </c>
      <c r="FG20" s="119">
        <f>'Matriz I'!AO19-DC20</f>
        <v>-7.04869696204574e-5</v>
      </c>
      <c r="FH20" s="119">
        <f>'Matriz I'!AP19-DD20</f>
        <v>-1.5466710562316e-5</v>
      </c>
      <c r="FI20" s="119">
        <f>'Matriz I'!AQ19-DE20</f>
        <v>-0.000659583326743066</v>
      </c>
      <c r="FJ20" s="119">
        <f>'Matriz I'!AR19-DF20</f>
        <v>-0.000189942857515172</v>
      </c>
      <c r="FK20" s="119">
        <f>'Matriz I'!AS19-DG20</f>
        <v>-2.01717008888855e-5</v>
      </c>
      <c r="FL20" s="119">
        <f>'Matriz I'!AT19-DH20</f>
        <v>-0.000110909812011879</v>
      </c>
      <c r="FM20" s="119">
        <f>'Matriz I'!AU19-DI20</f>
        <v>-0.00105237368019526</v>
      </c>
      <c r="FN20" s="119">
        <f>'Matriz I'!AV19-DJ20</f>
        <v>-0.0029920098473507</v>
      </c>
      <c r="FO20" s="119">
        <f>'Matriz I'!AW19-DK20</f>
        <v>-0.00105874597277929</v>
      </c>
      <c r="FP20" s="119">
        <f>'Matriz I'!AX19-DL20</f>
        <v>-0.000145861166715304</v>
      </c>
      <c r="FQ20" s="119">
        <f>'Matriz I'!AY19-DM20</f>
        <v>-0.00651851992470821</v>
      </c>
      <c r="FR20" s="119">
        <f>'Matriz I'!AZ19-DN20</f>
        <v>-0.0016855528308688</v>
      </c>
      <c r="FS20" s="119">
        <f>'Matriz I'!BA19-DO20</f>
        <v>-0.00056537395409037</v>
      </c>
      <c r="FT20" s="119">
        <f>'Matriz I'!BB19-DP20</f>
        <v>-3.44766053708504e-5</v>
      </c>
      <c r="FU20" s="119">
        <f>'Matriz I'!BC19-DQ20</f>
        <v>-0.00118102830626793</v>
      </c>
      <c r="FV20" s="119">
        <f>'Matriz I'!BD19-DR20</f>
        <v>0</v>
      </c>
      <c r="FX20" s="86" t="s">
        <v>50</v>
      </c>
      <c r="FY20" s="87" t="s">
        <v>105</v>
      </c>
      <c r="FZ20" s="119">
        <v>0.0002890964588</v>
      </c>
      <c r="GA20" s="119">
        <v>0.0004563446</v>
      </c>
      <c r="GB20" s="119">
        <v>0.0001827607651</v>
      </c>
      <c r="GC20" s="119">
        <v>0.0003780631049</v>
      </c>
      <c r="GD20" s="119">
        <v>0.0005421898224</v>
      </c>
      <c r="GE20" s="119">
        <v>0.0009333127809</v>
      </c>
      <c r="GF20" s="119">
        <v>0.0008645986844</v>
      </c>
      <c r="GG20" s="119">
        <v>0.003437083255</v>
      </c>
      <c r="GH20" s="119">
        <v>0.001116109313</v>
      </c>
      <c r="GI20" s="119">
        <v>0.0007055226908</v>
      </c>
      <c r="GJ20" s="119">
        <v>0.0005769809318</v>
      </c>
      <c r="GK20" s="119">
        <v>0.0009022094712</v>
      </c>
      <c r="GL20" s="119">
        <v>0.0009475679342</v>
      </c>
      <c r="GM20" s="119">
        <v>0.001092374441</v>
      </c>
      <c r="GN20" s="119">
        <v>1.028852518</v>
      </c>
      <c r="GO20" s="119">
        <v>0.0002559444718</v>
      </c>
      <c r="GP20" s="119">
        <v>0.0008632616356</v>
      </c>
      <c r="GQ20" s="119">
        <v>0.0006645262499</v>
      </c>
      <c r="GR20" s="119">
        <v>0.0007444485338</v>
      </c>
      <c r="GS20" s="119">
        <v>0.001225508942</v>
      </c>
      <c r="GT20" s="119">
        <v>0.0008201963254</v>
      </c>
      <c r="GU20" s="119">
        <v>0.0008556676051</v>
      </c>
      <c r="GV20" s="119">
        <v>0.0009095833686</v>
      </c>
      <c r="GW20" s="119">
        <v>0.0006698620884</v>
      </c>
      <c r="GX20" s="119">
        <v>0.001200860761</v>
      </c>
      <c r="GY20" s="119">
        <v>0.0008669179334</v>
      </c>
      <c r="GZ20" s="119">
        <v>0.0007958805489</v>
      </c>
      <c r="HA20" s="119">
        <v>0.0009905441522</v>
      </c>
      <c r="HB20" s="119">
        <v>0.000773185778</v>
      </c>
      <c r="HC20" s="119">
        <v>0.0009639799257</v>
      </c>
      <c r="HD20" s="119">
        <v>0.000884603642</v>
      </c>
      <c r="HE20" s="119">
        <v>0.0006644374662</v>
      </c>
      <c r="HF20" s="119">
        <v>0.0004607225677</v>
      </c>
      <c r="HG20" s="119">
        <v>0.0005481095555</v>
      </c>
      <c r="HH20" s="119">
        <v>0.000548479931</v>
      </c>
      <c r="HI20" s="119">
        <v>0.0005369511712</v>
      </c>
      <c r="HJ20" s="119">
        <v>0.004272344508</v>
      </c>
      <c r="HK20" s="119">
        <v>0.0006586443379</v>
      </c>
      <c r="HL20" s="119">
        <v>0.0008581299846</v>
      </c>
      <c r="HM20" s="119">
        <v>0.00200113186</v>
      </c>
      <c r="HN20" s="119">
        <v>0.001023729694</v>
      </c>
      <c r="HO20" s="119">
        <v>0.0007841116213</v>
      </c>
      <c r="HP20" s="119">
        <v>0.0009652295166</v>
      </c>
      <c r="HQ20" s="119">
        <v>0.002787582119</v>
      </c>
      <c r="HR20" s="119">
        <v>0.004240087242</v>
      </c>
      <c r="HS20" s="119">
        <v>0.002038490759</v>
      </c>
      <c r="HT20" s="119">
        <v>0.0003519577467</v>
      </c>
      <c r="HU20" s="119">
        <v>0.007705087314</v>
      </c>
      <c r="HV20" s="119">
        <v>0.002307153703</v>
      </c>
      <c r="HW20" s="119">
        <v>0.001066062397</v>
      </c>
      <c r="HX20" s="119">
        <v>0.0005615977869</v>
      </c>
      <c r="HY20" s="119">
        <v>0.002007425254</v>
      </c>
      <c r="HZ20" s="119">
        <v>0</v>
      </c>
    </row>
    <row r="21" spans="1:234">
      <c r="A21" s="86" t="s">
        <v>51</v>
      </c>
      <c r="B21" s="87" t="s">
        <v>106</v>
      </c>
      <c r="C21" s="85">
        <f>'3'!BQ21</f>
        <v>2251.7741580568</v>
      </c>
      <c r="D21" s="85">
        <f>'3'!BR21</f>
        <v>570.90280814752</v>
      </c>
      <c r="E21" s="85">
        <f>'3'!BS21</f>
        <v>38.9835943457976</v>
      </c>
      <c r="F21" s="85">
        <f>'3'!BT21</f>
        <v>0.725281824588403</v>
      </c>
      <c r="G21" s="85">
        <f>'3'!BU21</f>
        <v>85.7657353737318</v>
      </c>
      <c r="H21" s="85">
        <f>'3'!BV21</f>
        <v>171.165979450501</v>
      </c>
      <c r="I21" s="85">
        <f>'3'!BW21</f>
        <v>250.883998058136</v>
      </c>
      <c r="J21" s="85">
        <f>'3'!BX21</f>
        <v>39.4658979677886</v>
      </c>
      <c r="K21" s="85">
        <f>'3'!BY21</f>
        <v>18.443723897385</v>
      </c>
      <c r="L21" s="85">
        <f>'3'!BZ21</f>
        <v>15.924114056792</v>
      </c>
      <c r="M21" s="85">
        <f>'3'!CA21</f>
        <v>7.45811025669852</v>
      </c>
      <c r="N21" s="85">
        <f>'3'!CB21</f>
        <v>22.3786868542562</v>
      </c>
      <c r="O21" s="85">
        <f>'3'!CC21</f>
        <v>36.9287955601321</v>
      </c>
      <c r="P21" s="85">
        <f>'3'!CD21</f>
        <v>101.683210900235</v>
      </c>
      <c r="Q21" s="85">
        <f>'3'!CE21</f>
        <v>2.36333967161382</v>
      </c>
      <c r="R21" s="85">
        <f>'3'!CF21</f>
        <v>9401.88039964155</v>
      </c>
      <c r="S21" s="85">
        <f>'3'!CG21</f>
        <v>2.87672849339359</v>
      </c>
      <c r="T21" s="85">
        <f>'3'!CH21</f>
        <v>274.510600425543</v>
      </c>
      <c r="U21" s="85">
        <f>'3'!CI21</f>
        <v>3.89076910605157</v>
      </c>
      <c r="V21" s="85">
        <f>'3'!CJ21</f>
        <v>0.50174631901232</v>
      </c>
      <c r="W21" s="85">
        <f>'3'!CK21</f>
        <v>39.8230532051119</v>
      </c>
      <c r="X21" s="85">
        <f>'3'!CL21</f>
        <v>80.6659604083879</v>
      </c>
      <c r="Y21" s="85">
        <f>'3'!CM21</f>
        <v>62.9746271435243</v>
      </c>
      <c r="Z21" s="85">
        <f>'3'!CN21</f>
        <v>59.2282888438261</v>
      </c>
      <c r="AA21" s="85">
        <f>'3'!CO21</f>
        <v>3.35147960513361</v>
      </c>
      <c r="AB21" s="85">
        <f>'3'!CP21</f>
        <v>5.32983071178417</v>
      </c>
      <c r="AC21" s="85">
        <f>'3'!CQ21</f>
        <v>38.2568156815471</v>
      </c>
      <c r="AD21" s="85">
        <f>'3'!CR21</f>
        <v>36.0952166284375</v>
      </c>
      <c r="AE21" s="85">
        <f>'3'!CS21</f>
        <v>17.4174748855674</v>
      </c>
      <c r="AF21" s="85">
        <f>'3'!CT21</f>
        <v>0.711283974900352</v>
      </c>
      <c r="AG21" s="85">
        <f>'3'!CU21</f>
        <v>20.0981996218775</v>
      </c>
      <c r="AH21" s="85">
        <f>'3'!CV21</f>
        <v>13.1672041083548</v>
      </c>
      <c r="AI21" s="85">
        <f>'3'!CW21</f>
        <v>5.07154737243948</v>
      </c>
      <c r="AJ21" s="88">
        <f>'3'!CX21*RAIS!$N$5</f>
        <v>42.7782575374532</v>
      </c>
      <c r="AK21" s="88">
        <f>'3'!CX21*RAIS!$F$6</f>
        <v>25.3439180540115</v>
      </c>
      <c r="AL21" s="85">
        <f>'3'!CY21</f>
        <v>465.308411047832</v>
      </c>
      <c r="AM21" s="85">
        <f>'3'!CZ21</f>
        <v>1452.88920612399</v>
      </c>
      <c r="AN21" s="85">
        <f>'3'!DA21</f>
        <v>8859.73440050438</v>
      </c>
      <c r="AO21" s="85">
        <f>'3'!DB21</f>
        <v>46.0611246789459</v>
      </c>
      <c r="AP21" s="85">
        <f>'3'!DC21</f>
        <v>217.798379188949</v>
      </c>
      <c r="AQ21" s="85">
        <f>'3'!DD21</f>
        <v>116.653355506266</v>
      </c>
      <c r="AR21" s="85">
        <f>'3'!DE21</f>
        <v>8.59888908468187</v>
      </c>
      <c r="AS21" s="85">
        <f>'3'!DF21</f>
        <v>44.5645357813672</v>
      </c>
      <c r="AT21" s="85">
        <f>'3'!DG21</f>
        <v>17.4461699209289</v>
      </c>
      <c r="AU21" s="85">
        <f>'3'!DH21</f>
        <v>16.5871824739884</v>
      </c>
      <c r="AV21" s="85">
        <f>'3'!DI21</f>
        <v>44.8616008957602</v>
      </c>
      <c r="AW21" s="85">
        <f>'3'!DJ21</f>
        <v>3.9570248360933</v>
      </c>
      <c r="AX21" s="85">
        <f>'3'!DK21</f>
        <v>73.1277261727184</v>
      </c>
      <c r="AY21" s="85">
        <f>'3'!DL21</f>
        <v>79.3133721594412</v>
      </c>
      <c r="AZ21" s="85">
        <f>'3'!DM21</f>
        <v>190.675345137303</v>
      </c>
      <c r="BA21" s="85">
        <f>'3'!DN21</f>
        <v>55.0673680192558</v>
      </c>
      <c r="BB21" s="85">
        <f>'3'!DO21</f>
        <v>26.1167310874153</v>
      </c>
      <c r="BC21" s="85">
        <f>'3'!DP21</f>
        <v>0</v>
      </c>
      <c r="BD21" s="101">
        <f t="shared" si="0"/>
        <v>25467.5816588092</v>
      </c>
      <c r="BE21" s="108">
        <f>'3'!DR21</f>
        <v>521.712696748407</v>
      </c>
      <c r="BF21" s="108">
        <f>'3'!DS21</f>
        <v>5681.99795997683</v>
      </c>
      <c r="BG21" s="85">
        <f t="shared" si="1"/>
        <v>6203.71065672524</v>
      </c>
      <c r="BH21" s="85">
        <f>'3'!DU21</f>
        <v>0</v>
      </c>
      <c r="BI21" s="85">
        <f>'3'!DV21</f>
        <v>0</v>
      </c>
      <c r="BJ21" s="85">
        <f>'3'!DW21</f>
        <v>10059.5260499893</v>
      </c>
      <c r="BK21" s="85">
        <f>'3'!DX21</f>
        <v>0</v>
      </c>
      <c r="BL21" s="85">
        <f>'3'!DY21</f>
        <v>-23.4883445293581</v>
      </c>
      <c r="BM21" s="117">
        <f t="shared" si="2"/>
        <v>16239.7483621852</v>
      </c>
      <c r="BN21" s="118">
        <f t="shared" si="3"/>
        <v>41707.3300209944</v>
      </c>
      <c r="BP21" s="86" t="s">
        <v>51</v>
      </c>
      <c r="BQ21" s="87" t="s">
        <v>106</v>
      </c>
      <c r="BR21" s="119">
        <f t="shared" ref="BR21:DR21" si="19">C21/C$66</f>
        <v>0.0501984813533367</v>
      </c>
      <c r="BS21" s="119">
        <f t="shared" si="19"/>
        <v>0.0345842277010728</v>
      </c>
      <c r="BT21" s="119">
        <f t="shared" si="19"/>
        <v>0.0130601068074257</v>
      </c>
      <c r="BU21" s="119">
        <f t="shared" si="19"/>
        <v>0.0364031939427138</v>
      </c>
      <c r="BV21" s="119">
        <f t="shared" si="19"/>
        <v>0.0727182335150557</v>
      </c>
      <c r="BW21" s="119">
        <f t="shared" si="19"/>
        <v>0.00576321376366272</v>
      </c>
      <c r="BX21" s="119">
        <f t="shared" si="19"/>
        <v>0.00650265569232168</v>
      </c>
      <c r="BY21" s="119">
        <f t="shared" si="19"/>
        <v>0.00705150360434505</v>
      </c>
      <c r="BZ21" s="119">
        <f t="shared" si="19"/>
        <v>0.00172567481109342</v>
      </c>
      <c r="CA21" s="119">
        <f t="shared" si="19"/>
        <v>0.0071598567931845</v>
      </c>
      <c r="CB21" s="119">
        <f t="shared" si="19"/>
        <v>0.00211539081996971</v>
      </c>
      <c r="CC21" s="119">
        <f t="shared" si="19"/>
        <v>0.00155117049152833</v>
      </c>
      <c r="CD21" s="119">
        <f t="shared" si="19"/>
        <v>0.0139616284491467</v>
      </c>
      <c r="CE21" s="119">
        <f t="shared" si="19"/>
        <v>0.0144143948452569</v>
      </c>
      <c r="CF21" s="119">
        <f t="shared" si="19"/>
        <v>0.002770441358604</v>
      </c>
      <c r="CG21" s="119">
        <f t="shared" si="19"/>
        <v>0.225425132582423</v>
      </c>
      <c r="CH21" s="119">
        <f t="shared" si="19"/>
        <v>0.00532863515106348</v>
      </c>
      <c r="CI21" s="119">
        <f t="shared" si="19"/>
        <v>0.0094225974318336</v>
      </c>
      <c r="CJ21" s="119">
        <f t="shared" si="19"/>
        <v>0.000937132831816017</v>
      </c>
      <c r="CK21" s="119">
        <f t="shared" si="19"/>
        <v>0.000788301680790322</v>
      </c>
      <c r="CL21" s="119">
        <f t="shared" si="19"/>
        <v>0.00404009479246168</v>
      </c>
      <c r="CM21" s="119">
        <f t="shared" si="19"/>
        <v>0.0166787459344015</v>
      </c>
      <c r="CN21" s="119">
        <f t="shared" si="19"/>
        <v>0.0115522415001145</v>
      </c>
      <c r="CO21" s="119">
        <f t="shared" si="19"/>
        <v>0.00413382417948696</v>
      </c>
      <c r="CP21" s="119">
        <f t="shared" si="19"/>
        <v>0.0011764313221189</v>
      </c>
      <c r="CQ21" s="119">
        <f t="shared" si="19"/>
        <v>0.00179913539940454</v>
      </c>
      <c r="CR21" s="119">
        <f t="shared" si="19"/>
        <v>0.00153361182132554</v>
      </c>
      <c r="CS21" s="119">
        <f t="shared" si="19"/>
        <v>0.00213759253796548</v>
      </c>
      <c r="CT21" s="119">
        <f t="shared" si="19"/>
        <v>0.00216555986811792</v>
      </c>
      <c r="CU21" s="119">
        <f t="shared" si="19"/>
        <v>0.00147380065298748</v>
      </c>
      <c r="CV21" s="119">
        <f t="shared" si="19"/>
        <v>0.00151479230330512</v>
      </c>
      <c r="CW21" s="119">
        <f t="shared" si="19"/>
        <v>0.00385238901702874</v>
      </c>
      <c r="CX21" s="119">
        <f t="shared" si="19"/>
        <v>0.000254540487652398</v>
      </c>
      <c r="CY21" s="119">
        <f t="shared" si="19"/>
        <v>0.0148214987454268</v>
      </c>
      <c r="CZ21" s="119">
        <f t="shared" si="19"/>
        <v>0.0147306424535152</v>
      </c>
      <c r="DA21" s="119">
        <f t="shared" si="19"/>
        <v>0.0114225567945149</v>
      </c>
      <c r="DB21" s="119">
        <f t="shared" si="19"/>
        <v>0.0155891539287787</v>
      </c>
      <c r="DC21" s="119">
        <f t="shared" si="19"/>
        <v>0.248876963307749</v>
      </c>
      <c r="DD21" s="119">
        <f t="shared" si="19"/>
        <v>0.0448399294973107</v>
      </c>
      <c r="DE21" s="119">
        <f t="shared" si="19"/>
        <v>0.113558783276345</v>
      </c>
      <c r="DF21" s="119">
        <f t="shared" si="19"/>
        <v>0.0164078475276574</v>
      </c>
      <c r="DG21" s="119">
        <f t="shared" si="19"/>
        <v>0.00490885778472822</v>
      </c>
      <c r="DH21" s="119">
        <f t="shared" si="19"/>
        <v>0.00252742923858555</v>
      </c>
      <c r="DI21" s="119">
        <f t="shared" si="19"/>
        <v>0.0018651181014743</v>
      </c>
      <c r="DJ21" s="119">
        <f t="shared" si="19"/>
        <v>0.00124558616450043</v>
      </c>
      <c r="DK21" s="119">
        <f t="shared" si="19"/>
        <v>0.00119318593867825</v>
      </c>
      <c r="DL21" s="119">
        <f t="shared" si="19"/>
        <v>9.62441973632309e-5</v>
      </c>
      <c r="DM21" s="119">
        <f t="shared" si="19"/>
        <v>0.00238877859028592</v>
      </c>
      <c r="DN21" s="119">
        <f t="shared" si="19"/>
        <v>0.00482223030372416</v>
      </c>
      <c r="DO21" s="119">
        <f t="shared" si="19"/>
        <v>0.00229607155279493</v>
      </c>
      <c r="DP21" s="119">
        <f t="shared" si="19"/>
        <v>0.00123042773973248</v>
      </c>
      <c r="DQ21" s="119">
        <f t="shared" si="19"/>
        <v>0.00220743095669812</v>
      </c>
      <c r="DR21" s="119">
        <f t="shared" si="19"/>
        <v>0</v>
      </c>
      <c r="DT21" s="86" t="s">
        <v>51</v>
      </c>
      <c r="DU21" s="87" t="s">
        <v>106</v>
      </c>
      <c r="DV21" s="119">
        <f>'Matriz I'!D20-BR21</f>
        <v>-0.0501984813533367</v>
      </c>
      <c r="DW21" s="119">
        <f>'Matriz I'!E20-BS21</f>
        <v>-0.0345842277010728</v>
      </c>
      <c r="DX21" s="119">
        <f>'Matriz I'!F20-BT21</f>
        <v>-0.0130601068074257</v>
      </c>
      <c r="DY21" s="119">
        <f>'Matriz I'!G20-BU21</f>
        <v>-0.0364031939427138</v>
      </c>
      <c r="DZ21" s="119">
        <f>'Matriz I'!H20-BV21</f>
        <v>-0.0727182335150557</v>
      </c>
      <c r="EA21" s="119">
        <f>'Matriz I'!I20-BW21</f>
        <v>-0.00576321376366272</v>
      </c>
      <c r="EB21" s="119">
        <f>'Matriz I'!J20-BX21</f>
        <v>-0.00650265569232168</v>
      </c>
      <c r="EC21" s="119">
        <f>'Matriz I'!K20-BY21</f>
        <v>-0.00705150360434505</v>
      </c>
      <c r="ED21" s="119">
        <f>'Matriz I'!L20-BZ21</f>
        <v>-0.00172567481109342</v>
      </c>
      <c r="EE21" s="119">
        <f>'Matriz I'!M20-CA21</f>
        <v>-0.0071598567931845</v>
      </c>
      <c r="EF21" s="119">
        <f>'Matriz I'!N20-CB21</f>
        <v>-0.00211539081996971</v>
      </c>
      <c r="EG21" s="119">
        <f>'Matriz I'!O20-CC21</f>
        <v>-0.00155117049152833</v>
      </c>
      <c r="EH21" s="119">
        <f>'Matriz I'!P20-CD21</f>
        <v>-0.0139616284491467</v>
      </c>
      <c r="EI21" s="119">
        <f>'Matriz I'!Q20-CE21</f>
        <v>-0.0144143948452569</v>
      </c>
      <c r="EJ21" s="119">
        <f>'Matriz I'!R20-CF21</f>
        <v>-0.002770441358604</v>
      </c>
      <c r="EK21" s="119">
        <f>'Matriz I'!S20-CG21</f>
        <v>0.774574867417577</v>
      </c>
      <c r="EL21" s="119">
        <f>'Matriz I'!T20-CH21</f>
        <v>-0.00532863515106348</v>
      </c>
      <c r="EM21" s="119">
        <f>'Matriz I'!U20-CI21</f>
        <v>-0.0094225974318336</v>
      </c>
      <c r="EN21" s="119">
        <f>'Matriz I'!V20-CJ21</f>
        <v>-0.000937132831816017</v>
      </c>
      <c r="EO21" s="119">
        <f>'Matriz I'!W20-CK21</f>
        <v>-0.000788301680790322</v>
      </c>
      <c r="EP21" s="119">
        <f>'Matriz I'!X20-CL21</f>
        <v>-0.00404009479246168</v>
      </c>
      <c r="EQ21" s="119">
        <f>'Matriz I'!Y20-CM21</f>
        <v>-0.0166787459344015</v>
      </c>
      <c r="ER21" s="119">
        <f>'Matriz I'!Z20-CN21</f>
        <v>-0.0115522415001145</v>
      </c>
      <c r="ES21" s="119">
        <f>'Matriz I'!AA20-CO21</f>
        <v>-0.00413382417948696</v>
      </c>
      <c r="ET21" s="119">
        <f>'Matriz I'!AB20-CP21</f>
        <v>-0.0011764313221189</v>
      </c>
      <c r="EU21" s="119">
        <f>'Matriz I'!AC20-CQ21</f>
        <v>-0.00179913539940454</v>
      </c>
      <c r="EV21" s="119">
        <f>'Matriz I'!AD20-CR21</f>
        <v>-0.00153361182132554</v>
      </c>
      <c r="EW21" s="119">
        <f>'Matriz I'!AE20-CS21</f>
        <v>-0.00213759253796548</v>
      </c>
      <c r="EX21" s="119">
        <f>'Matriz I'!AF20-CT21</f>
        <v>-0.00216555986811792</v>
      </c>
      <c r="EY21" s="119">
        <f>'Matriz I'!AG20-CU21</f>
        <v>-0.00147380065298748</v>
      </c>
      <c r="EZ21" s="119">
        <f>'Matriz I'!AH20-CV21</f>
        <v>-0.00151479230330512</v>
      </c>
      <c r="FA21" s="119">
        <f>'Matriz I'!AI20-CW21</f>
        <v>-0.00385238901702874</v>
      </c>
      <c r="FB21" s="119">
        <f>'Matriz I'!AJ20-CX21</f>
        <v>-0.000254540487652398</v>
      </c>
      <c r="FC21" s="119">
        <f>'Matriz I'!AK20-CY21</f>
        <v>-0.0148214987454268</v>
      </c>
      <c r="FD21" s="119">
        <f>'Matriz I'!AL20-CZ21</f>
        <v>-0.0147306424535152</v>
      </c>
      <c r="FE21" s="119">
        <f>'Matriz I'!AM20-DA21</f>
        <v>-0.0114225567945149</v>
      </c>
      <c r="FF21" s="119">
        <f>'Matriz I'!AN20-DB21</f>
        <v>-0.0155891539287787</v>
      </c>
      <c r="FG21" s="119">
        <f>'Matriz I'!AO20-DC21</f>
        <v>-0.248876963307749</v>
      </c>
      <c r="FH21" s="119">
        <f>'Matriz I'!AP20-DD21</f>
        <v>-0.0448399294973107</v>
      </c>
      <c r="FI21" s="119">
        <f>'Matriz I'!AQ20-DE21</f>
        <v>-0.113558783276345</v>
      </c>
      <c r="FJ21" s="119">
        <f>'Matriz I'!AR20-DF21</f>
        <v>-0.0164078475276574</v>
      </c>
      <c r="FK21" s="119">
        <f>'Matriz I'!AS20-DG21</f>
        <v>-0.00490885778472822</v>
      </c>
      <c r="FL21" s="119">
        <f>'Matriz I'!AT20-DH21</f>
        <v>-0.00252742923858555</v>
      </c>
      <c r="FM21" s="119">
        <f>'Matriz I'!AU20-DI21</f>
        <v>-0.0018651181014743</v>
      </c>
      <c r="FN21" s="119">
        <f>'Matriz I'!AV20-DJ21</f>
        <v>-0.00124558616450043</v>
      </c>
      <c r="FO21" s="119">
        <f>'Matriz I'!AW20-DK21</f>
        <v>-0.00119318593867825</v>
      </c>
      <c r="FP21" s="119">
        <f>'Matriz I'!AX20-DL21</f>
        <v>-9.62441973632309e-5</v>
      </c>
      <c r="FQ21" s="119">
        <f>'Matriz I'!AY20-DM21</f>
        <v>-0.00238877859028592</v>
      </c>
      <c r="FR21" s="119">
        <f>'Matriz I'!AZ20-DN21</f>
        <v>-0.00482223030372416</v>
      </c>
      <c r="FS21" s="119">
        <f>'Matriz I'!BA20-DO21</f>
        <v>-0.00229607155279493</v>
      </c>
      <c r="FT21" s="119">
        <f>'Matriz I'!BB20-DP21</f>
        <v>-0.00123042773973248</v>
      </c>
      <c r="FU21" s="119">
        <f>'Matriz I'!BC20-DQ21</f>
        <v>-0.00220743095669812</v>
      </c>
      <c r="FV21" s="119">
        <f>'Matriz I'!BD20-DR21</f>
        <v>0</v>
      </c>
      <c r="FX21" s="86" t="s">
        <v>51</v>
      </c>
      <c r="FY21" s="87" t="s">
        <v>106</v>
      </c>
      <c r="FZ21" s="119">
        <v>0.07777675335</v>
      </c>
      <c r="GA21" s="119">
        <v>0.06822372592</v>
      </c>
      <c r="GB21" s="119">
        <v>0.03111331521</v>
      </c>
      <c r="GC21" s="119">
        <v>0.05389308846</v>
      </c>
      <c r="GD21" s="119">
        <v>0.1134067902</v>
      </c>
      <c r="GE21" s="119">
        <v>0.06541977807</v>
      </c>
      <c r="GF21" s="119">
        <v>0.07961719331</v>
      </c>
      <c r="GG21" s="119">
        <v>0.04829919744</v>
      </c>
      <c r="GH21" s="119">
        <v>0.03407944029</v>
      </c>
      <c r="GI21" s="119">
        <v>0.03107613292</v>
      </c>
      <c r="GJ21" s="119">
        <v>0.0155878641</v>
      </c>
      <c r="GK21" s="119">
        <v>0.02554007338</v>
      </c>
      <c r="GL21" s="119">
        <v>0.06751865856</v>
      </c>
      <c r="GM21" s="119">
        <v>0.04503969684</v>
      </c>
      <c r="GN21" s="119">
        <v>0.01762580522</v>
      </c>
      <c r="GO21" s="119">
        <v>1.297899612</v>
      </c>
      <c r="GP21" s="119">
        <v>0.07816575912</v>
      </c>
      <c r="GQ21" s="119">
        <v>0.0513349582</v>
      </c>
      <c r="GR21" s="119">
        <v>0.03365652122</v>
      </c>
      <c r="GS21" s="119">
        <v>0.02702442806</v>
      </c>
      <c r="GT21" s="119">
        <v>0.03614803722</v>
      </c>
      <c r="GU21" s="119">
        <v>0.05605437456</v>
      </c>
      <c r="GV21" s="119">
        <v>0.06271472867</v>
      </c>
      <c r="GW21" s="119">
        <v>0.02823456438</v>
      </c>
      <c r="GX21" s="119">
        <v>0.02032755854</v>
      </c>
      <c r="GY21" s="119">
        <v>0.02470399628</v>
      </c>
      <c r="GZ21" s="119">
        <v>0.0217329433</v>
      </c>
      <c r="HA21" s="119">
        <v>0.02848493174</v>
      </c>
      <c r="HB21" s="119">
        <v>0.02636972492</v>
      </c>
      <c r="HC21" s="119">
        <v>0.01884271106</v>
      </c>
      <c r="HD21" s="119">
        <v>0.02556463415</v>
      </c>
      <c r="HE21" s="119">
        <v>0.01543411754</v>
      </c>
      <c r="HF21" s="119">
        <v>0.003520794667</v>
      </c>
      <c r="HG21" s="119">
        <v>0.0262292856</v>
      </c>
      <c r="HH21" s="119">
        <v>0.0262308539</v>
      </c>
      <c r="HI21" s="119">
        <v>0.03105414676</v>
      </c>
      <c r="HJ21" s="119">
        <v>0.03916279355</v>
      </c>
      <c r="HK21" s="119">
        <v>0.3538220051</v>
      </c>
      <c r="HL21" s="119">
        <v>0.1091497047</v>
      </c>
      <c r="HM21" s="119">
        <v>0.1575248886</v>
      </c>
      <c r="HN21" s="119">
        <v>0.04169177452</v>
      </c>
      <c r="HO21" s="119">
        <v>0.01388339321</v>
      </c>
      <c r="HP21" s="119">
        <v>0.02287168075</v>
      </c>
      <c r="HQ21" s="119">
        <v>0.0086588129</v>
      </c>
      <c r="HR21" s="119">
        <v>0.006850178391</v>
      </c>
      <c r="HS21" s="119">
        <v>0.005180592552</v>
      </c>
      <c r="HT21" s="119">
        <v>0.0009309063039</v>
      </c>
      <c r="HU21" s="119">
        <v>0.009622659751</v>
      </c>
      <c r="HV21" s="119">
        <v>0.01130219222</v>
      </c>
      <c r="HW21" s="119">
        <v>0.009573440871</v>
      </c>
      <c r="HX21" s="119">
        <v>0.00788789247</v>
      </c>
      <c r="HY21" s="119">
        <v>0.01806240968</v>
      </c>
      <c r="HZ21" s="119">
        <v>0</v>
      </c>
    </row>
    <row r="22" spans="1:234">
      <c r="A22" s="86" t="s">
        <v>52</v>
      </c>
      <c r="B22" s="87" t="s">
        <v>107</v>
      </c>
      <c r="C22" s="85">
        <f>'3'!BQ22</f>
        <v>0.528336553919542</v>
      </c>
      <c r="D22" s="85">
        <f>'3'!BR22</f>
        <v>0.448293463689426</v>
      </c>
      <c r="E22" s="85">
        <f>'3'!BS22</f>
        <v>0.0155775394864713</v>
      </c>
      <c r="F22" s="85">
        <f>'3'!BT22</f>
        <v>0</v>
      </c>
      <c r="G22" s="85">
        <f>'3'!BU22</f>
        <v>0.0101074303739821</v>
      </c>
      <c r="H22" s="85">
        <f>'3'!BV22</f>
        <v>0.632867008509182</v>
      </c>
      <c r="I22" s="85">
        <f>'3'!BW22</f>
        <v>0.193064794397802</v>
      </c>
      <c r="J22" s="85">
        <f>'3'!BX22</f>
        <v>0.168538710009307</v>
      </c>
      <c r="K22" s="85">
        <f>'3'!BY22</f>
        <v>0</v>
      </c>
      <c r="L22" s="85">
        <f>'3'!BZ22</f>
        <v>0</v>
      </c>
      <c r="M22" s="85">
        <f>'3'!CA22</f>
        <v>0</v>
      </c>
      <c r="N22" s="85">
        <f>'3'!CB22</f>
        <v>0</v>
      </c>
      <c r="O22" s="85">
        <f>'3'!CC22</f>
        <v>0.513555919554183</v>
      </c>
      <c r="P22" s="85">
        <f>'3'!CD22</f>
        <v>0.0211931482611025</v>
      </c>
      <c r="Q22" s="85">
        <f>'3'!CE22</f>
        <v>0</v>
      </c>
      <c r="R22" s="85">
        <f>'3'!CF22</f>
        <v>151.785643117185</v>
      </c>
      <c r="S22" s="85">
        <f>'3'!CG22</f>
        <v>0.0568709002496282</v>
      </c>
      <c r="T22" s="85">
        <f>'3'!CH22</f>
        <v>0.276948673786989</v>
      </c>
      <c r="U22" s="85">
        <f>'3'!CI22</f>
        <v>0.0831947663263727</v>
      </c>
      <c r="V22" s="85">
        <f>'3'!CJ22</f>
        <v>0.135828802691978</v>
      </c>
      <c r="W22" s="85">
        <f>'3'!CK22</f>
        <v>0</v>
      </c>
      <c r="X22" s="85">
        <f>'3'!CL22</f>
        <v>0.00301390075967961</v>
      </c>
      <c r="Y22" s="85">
        <f>'3'!CM22</f>
        <v>0.00096325958752842</v>
      </c>
      <c r="Z22" s="85">
        <f>'3'!CN22</f>
        <v>0.282896334226796</v>
      </c>
      <c r="AA22" s="85">
        <f>'3'!CO22</f>
        <v>0</v>
      </c>
      <c r="AB22" s="85">
        <f>'3'!CP22</f>
        <v>0.00126955893831786</v>
      </c>
      <c r="AC22" s="85">
        <f>'3'!CQ22</f>
        <v>0.00711302558980691</v>
      </c>
      <c r="AD22" s="85">
        <f>'3'!CR22</f>
        <v>0.0213651992196401</v>
      </c>
      <c r="AE22" s="85">
        <f>'3'!CS22</f>
        <v>0.00800279455832058</v>
      </c>
      <c r="AF22" s="85">
        <f>'3'!CT22</f>
        <v>0.000118920370036418</v>
      </c>
      <c r="AG22" s="85">
        <f>'3'!CU22</f>
        <v>0.0185970063224584</v>
      </c>
      <c r="AH22" s="85">
        <f>'3'!CV22</f>
        <v>0.00829145886069325</v>
      </c>
      <c r="AI22" s="85">
        <f>'3'!CW22</f>
        <v>0.0239921114152979</v>
      </c>
      <c r="AJ22" s="88">
        <f>'3'!CX22*RAIS!$N$5</f>
        <v>0.118150260403714</v>
      </c>
      <c r="AK22" s="88">
        <f>'3'!CX22*RAIS!$F$6</f>
        <v>0.069997954337205</v>
      </c>
      <c r="AL22" s="85">
        <f>'3'!CY22</f>
        <v>2.19980880333055</v>
      </c>
      <c r="AM22" s="85">
        <f>'3'!CZ22</f>
        <v>5.40046676487571</v>
      </c>
      <c r="AN22" s="85">
        <f>'3'!DA22</f>
        <v>9.27279525437917</v>
      </c>
      <c r="AO22" s="85">
        <f>'3'!DB22</f>
        <v>0.0380721696594223</v>
      </c>
      <c r="AP22" s="85">
        <f>'3'!DC22</f>
        <v>0.101310152489974</v>
      </c>
      <c r="AQ22" s="85">
        <f>'3'!DD22</f>
        <v>0.3164031879798</v>
      </c>
      <c r="AR22" s="85">
        <f>'3'!DE22</f>
        <v>0.119422642076709</v>
      </c>
      <c r="AS22" s="85">
        <f>'3'!DF22</f>
        <v>0.181609510145922</v>
      </c>
      <c r="AT22" s="85">
        <f>'3'!DG22</f>
        <v>0.437955776647339</v>
      </c>
      <c r="AU22" s="85">
        <f>'3'!DH22</f>
        <v>0.390434742209508</v>
      </c>
      <c r="AV22" s="85">
        <f>'3'!DI22</f>
        <v>0.603444727524138</v>
      </c>
      <c r="AW22" s="85">
        <f>'3'!DJ22</f>
        <v>0.0920181463053646</v>
      </c>
      <c r="AX22" s="85">
        <f>'3'!DK22</f>
        <v>1.75397103835881</v>
      </c>
      <c r="AY22" s="85">
        <f>'3'!DL22</f>
        <v>1.51568054513279</v>
      </c>
      <c r="AZ22" s="85">
        <f>'3'!DM22</f>
        <v>3.1543270856178</v>
      </c>
      <c r="BA22" s="85">
        <f>'3'!DN22</f>
        <v>1.0829958443921</v>
      </c>
      <c r="BB22" s="85">
        <f>'3'!DO22</f>
        <v>0.343981532927991</v>
      </c>
      <c r="BC22" s="85">
        <f>'3'!DP22</f>
        <v>0</v>
      </c>
      <c r="BD22" s="101">
        <f t="shared" si="0"/>
        <v>182.438490537084</v>
      </c>
      <c r="BE22" s="108">
        <f>'3'!DR22</f>
        <v>0.000825287514868666</v>
      </c>
      <c r="BF22" s="108">
        <f>'3'!DS22</f>
        <v>151.169032701473</v>
      </c>
      <c r="BG22" s="85">
        <f t="shared" si="1"/>
        <v>151.169857988988</v>
      </c>
      <c r="BH22" s="85">
        <f>'3'!DU22</f>
        <v>0</v>
      </c>
      <c r="BI22" s="85">
        <f>'3'!DV22</f>
        <v>0</v>
      </c>
      <c r="BJ22" s="85">
        <f>'3'!DW22</f>
        <v>206.454487687254</v>
      </c>
      <c r="BK22" s="85">
        <f>'3'!DX22</f>
        <v>0</v>
      </c>
      <c r="BL22" s="85">
        <f>'3'!DY22</f>
        <v>-0.200674169926087</v>
      </c>
      <c r="BM22" s="117">
        <f t="shared" si="2"/>
        <v>357.423671506316</v>
      </c>
      <c r="BN22" s="118">
        <f t="shared" si="3"/>
        <v>539.8621620434</v>
      </c>
      <c r="BP22" s="86" t="s">
        <v>52</v>
      </c>
      <c r="BQ22" s="87" t="s">
        <v>107</v>
      </c>
      <c r="BR22" s="119">
        <f t="shared" ref="BR22:DR22" si="20">C22/C$66</f>
        <v>1.17781317257427e-5</v>
      </c>
      <c r="BS22" s="119">
        <f t="shared" si="20"/>
        <v>2.71567822120986e-5</v>
      </c>
      <c r="BT22" s="119">
        <f t="shared" si="20"/>
        <v>5.21871656280809e-6</v>
      </c>
      <c r="BU22" s="119">
        <f t="shared" si="20"/>
        <v>0</v>
      </c>
      <c r="BV22" s="119">
        <f t="shared" si="20"/>
        <v>8.56979164196043e-6</v>
      </c>
      <c r="BW22" s="119">
        <f t="shared" si="20"/>
        <v>2.13088364038073e-5</v>
      </c>
      <c r="BX22" s="119">
        <f t="shared" si="20"/>
        <v>5.00404128599253e-6</v>
      </c>
      <c r="BY22" s="119">
        <f t="shared" si="20"/>
        <v>3.01133733754718e-5</v>
      </c>
      <c r="BZ22" s="119">
        <f t="shared" si="20"/>
        <v>0</v>
      </c>
      <c r="CA22" s="119">
        <f t="shared" si="20"/>
        <v>0</v>
      </c>
      <c r="CB22" s="119">
        <f t="shared" si="20"/>
        <v>0</v>
      </c>
      <c r="CC22" s="119">
        <f t="shared" si="20"/>
        <v>0</v>
      </c>
      <c r="CD22" s="119">
        <f t="shared" si="20"/>
        <v>0.000194159512324201</v>
      </c>
      <c r="CE22" s="119">
        <f t="shared" si="20"/>
        <v>3.00429544213868e-6</v>
      </c>
      <c r="CF22" s="119">
        <f t="shared" si="20"/>
        <v>0</v>
      </c>
      <c r="CG22" s="119">
        <f t="shared" si="20"/>
        <v>0.0036393037636497</v>
      </c>
      <c r="CH22" s="119">
        <f t="shared" si="20"/>
        <v>0.000105343371416084</v>
      </c>
      <c r="CI22" s="119">
        <f t="shared" si="20"/>
        <v>9.50628448711879e-6</v>
      </c>
      <c r="CJ22" s="119">
        <f t="shared" si="20"/>
        <v>2.00383381369103e-5</v>
      </c>
      <c r="CK22" s="119">
        <f t="shared" si="20"/>
        <v>0.000213402808161297</v>
      </c>
      <c r="CL22" s="119">
        <f t="shared" si="20"/>
        <v>0</v>
      </c>
      <c r="CM22" s="119">
        <f t="shared" si="20"/>
        <v>6.23163534999193e-7</v>
      </c>
      <c r="CN22" s="119">
        <f t="shared" si="20"/>
        <v>1.7670302925443e-7</v>
      </c>
      <c r="CO22" s="119">
        <f t="shared" si="20"/>
        <v>1.97446816300663e-5</v>
      </c>
      <c r="CP22" s="119">
        <f t="shared" si="20"/>
        <v>0</v>
      </c>
      <c r="CQ22" s="119">
        <f t="shared" si="20"/>
        <v>4.28551777921948e-7</v>
      </c>
      <c r="CR22" s="119">
        <f t="shared" si="20"/>
        <v>2.85141874345298e-7</v>
      </c>
      <c r="CS22" s="119">
        <f t="shared" si="20"/>
        <v>1.26526710988258e-6</v>
      </c>
      <c r="CT22" s="119">
        <f t="shared" si="20"/>
        <v>9.95008222612801e-7</v>
      </c>
      <c r="CU22" s="119">
        <f t="shared" si="20"/>
        <v>2.46406393505125e-7</v>
      </c>
      <c r="CV22" s="119">
        <f t="shared" si="20"/>
        <v>1.40164803672823e-6</v>
      </c>
      <c r="CW22" s="119">
        <f t="shared" si="20"/>
        <v>2.4258699711211e-6</v>
      </c>
      <c r="CX22" s="119">
        <f t="shared" si="20"/>
        <v>1.20416182497829e-6</v>
      </c>
      <c r="CY22" s="119">
        <f t="shared" si="20"/>
        <v>4.09358407086196e-5</v>
      </c>
      <c r="CZ22" s="119">
        <f t="shared" si="20"/>
        <v>4.06849026114035e-5</v>
      </c>
      <c r="DA22" s="119">
        <f t="shared" si="20"/>
        <v>5.40016909140593e-5</v>
      </c>
      <c r="DB22" s="119">
        <f t="shared" si="20"/>
        <v>5.79457176294255e-5</v>
      </c>
      <c r="DC22" s="119">
        <f t="shared" si="20"/>
        <v>0.000260480170167743</v>
      </c>
      <c r="DD22" s="119">
        <f t="shared" si="20"/>
        <v>3.70627815807214e-5</v>
      </c>
      <c r="DE22" s="119">
        <f t="shared" si="20"/>
        <v>5.28225126979558e-5</v>
      </c>
      <c r="DF22" s="119">
        <f t="shared" si="20"/>
        <v>4.45036085169313e-5</v>
      </c>
      <c r="DG22" s="119">
        <f t="shared" si="20"/>
        <v>6.81749421882156e-5</v>
      </c>
      <c r="DH22" s="119">
        <f t="shared" si="20"/>
        <v>1.02997860944827e-5</v>
      </c>
      <c r="DI22" s="119">
        <f t="shared" si="20"/>
        <v>4.68205486001993e-5</v>
      </c>
      <c r="DJ22" s="119">
        <f t="shared" si="20"/>
        <v>2.93190307515511e-5</v>
      </c>
      <c r="DK22" s="119">
        <f t="shared" si="20"/>
        <v>1.60498455087317e-5</v>
      </c>
      <c r="DL22" s="119">
        <f t="shared" si="20"/>
        <v>2.23809882445816e-6</v>
      </c>
      <c r="DM22" s="119">
        <f t="shared" si="20"/>
        <v>5.7294937005387e-5</v>
      </c>
      <c r="DN22" s="119">
        <f t="shared" si="20"/>
        <v>9.21529428960797e-5</v>
      </c>
      <c r="DO22" s="119">
        <f t="shared" si="20"/>
        <v>3.79837292770195e-5</v>
      </c>
      <c r="DP22" s="119">
        <f t="shared" si="20"/>
        <v>2.41985076985898e-5</v>
      </c>
      <c r="DQ22" s="119">
        <f t="shared" si="20"/>
        <v>2.90739098157505e-5</v>
      </c>
      <c r="DR22" s="119">
        <f t="shared" si="20"/>
        <v>0</v>
      </c>
      <c r="DT22" s="86" t="s">
        <v>52</v>
      </c>
      <c r="DU22" s="87" t="s">
        <v>107</v>
      </c>
      <c r="DV22" s="119">
        <f>'Matriz I'!D21-BR22</f>
        <v>-1.17781317257427e-5</v>
      </c>
      <c r="DW22" s="119">
        <f>'Matriz I'!E21-BS22</f>
        <v>-2.71567822120986e-5</v>
      </c>
      <c r="DX22" s="119">
        <f>'Matriz I'!F21-BT22</f>
        <v>-5.21871656280809e-6</v>
      </c>
      <c r="DY22" s="119">
        <f>'Matriz I'!G21-BU22</f>
        <v>0</v>
      </c>
      <c r="DZ22" s="119">
        <f>'Matriz I'!H21-BV22</f>
        <v>-8.56979164196043e-6</v>
      </c>
      <c r="EA22" s="119">
        <f>'Matriz I'!I21-BW22</f>
        <v>-2.13088364038073e-5</v>
      </c>
      <c r="EB22" s="119">
        <f>'Matriz I'!J21-BX22</f>
        <v>-5.00404128599253e-6</v>
      </c>
      <c r="EC22" s="119">
        <f>'Matriz I'!K21-BY22</f>
        <v>-3.01133733754718e-5</v>
      </c>
      <c r="ED22" s="119">
        <f>'Matriz I'!L21-BZ22</f>
        <v>0</v>
      </c>
      <c r="EE22" s="119">
        <f>'Matriz I'!M21-CA22</f>
        <v>0</v>
      </c>
      <c r="EF22" s="119">
        <f>'Matriz I'!N21-CB22</f>
        <v>0</v>
      </c>
      <c r="EG22" s="119">
        <f>'Matriz I'!O21-CC22</f>
        <v>0</v>
      </c>
      <c r="EH22" s="119">
        <f>'Matriz I'!P21-CD22</f>
        <v>-0.000194159512324201</v>
      </c>
      <c r="EI22" s="119">
        <f>'Matriz I'!Q21-CE22</f>
        <v>-3.00429544213868e-6</v>
      </c>
      <c r="EJ22" s="119">
        <f>'Matriz I'!R21-CF22</f>
        <v>0</v>
      </c>
      <c r="EK22" s="119">
        <f>'Matriz I'!S21-CG22</f>
        <v>-0.0036393037636497</v>
      </c>
      <c r="EL22" s="119">
        <f>'Matriz I'!T21-CH22</f>
        <v>0.999894656628584</v>
      </c>
      <c r="EM22" s="119">
        <f>'Matriz I'!U21-CI22</f>
        <v>-9.50628448711879e-6</v>
      </c>
      <c r="EN22" s="119">
        <f>'Matriz I'!V21-CJ22</f>
        <v>-2.00383381369103e-5</v>
      </c>
      <c r="EO22" s="119">
        <f>'Matriz I'!W21-CK22</f>
        <v>-0.000213402808161297</v>
      </c>
      <c r="EP22" s="119">
        <f>'Matriz I'!X21-CL22</f>
        <v>0</v>
      </c>
      <c r="EQ22" s="119">
        <f>'Matriz I'!Y21-CM22</f>
        <v>-6.23163534999193e-7</v>
      </c>
      <c r="ER22" s="119">
        <f>'Matriz I'!Z21-CN22</f>
        <v>-1.7670302925443e-7</v>
      </c>
      <c r="ES22" s="119">
        <f>'Matriz I'!AA21-CO22</f>
        <v>-1.97446816300663e-5</v>
      </c>
      <c r="ET22" s="119">
        <f>'Matriz I'!AB21-CP22</f>
        <v>0</v>
      </c>
      <c r="EU22" s="119">
        <f>'Matriz I'!AC21-CQ22</f>
        <v>-4.28551777921948e-7</v>
      </c>
      <c r="EV22" s="119">
        <f>'Matriz I'!AD21-CR22</f>
        <v>-2.85141874345298e-7</v>
      </c>
      <c r="EW22" s="119">
        <f>'Matriz I'!AE21-CS22</f>
        <v>-1.26526710988258e-6</v>
      </c>
      <c r="EX22" s="119">
        <f>'Matriz I'!AF21-CT22</f>
        <v>-9.95008222612801e-7</v>
      </c>
      <c r="EY22" s="119">
        <f>'Matriz I'!AG21-CU22</f>
        <v>-2.46406393505125e-7</v>
      </c>
      <c r="EZ22" s="119">
        <f>'Matriz I'!AH21-CV22</f>
        <v>-1.40164803672823e-6</v>
      </c>
      <c r="FA22" s="119">
        <f>'Matriz I'!AI21-CW22</f>
        <v>-2.4258699711211e-6</v>
      </c>
      <c r="FB22" s="119">
        <f>'Matriz I'!AJ21-CX22</f>
        <v>-1.20416182497829e-6</v>
      </c>
      <c r="FC22" s="119">
        <f>'Matriz I'!AK21-CY22</f>
        <v>-4.09358407086196e-5</v>
      </c>
      <c r="FD22" s="119">
        <f>'Matriz I'!AL21-CZ22</f>
        <v>-4.06849026114035e-5</v>
      </c>
      <c r="FE22" s="119">
        <f>'Matriz I'!AM21-DA22</f>
        <v>-5.40016909140593e-5</v>
      </c>
      <c r="FF22" s="119">
        <f>'Matriz I'!AN21-DB22</f>
        <v>-5.79457176294255e-5</v>
      </c>
      <c r="FG22" s="119">
        <f>'Matriz I'!AO21-DC22</f>
        <v>-0.000260480170167743</v>
      </c>
      <c r="FH22" s="119">
        <f>'Matriz I'!AP21-DD22</f>
        <v>-3.70627815807214e-5</v>
      </c>
      <c r="FI22" s="119">
        <f>'Matriz I'!AQ21-DE22</f>
        <v>-5.28225126979558e-5</v>
      </c>
      <c r="FJ22" s="119">
        <f>'Matriz I'!AR21-DF22</f>
        <v>-4.45036085169313e-5</v>
      </c>
      <c r="FK22" s="119">
        <f>'Matriz I'!AS21-DG22</f>
        <v>-6.81749421882156e-5</v>
      </c>
      <c r="FL22" s="119">
        <f>'Matriz I'!AT21-DH22</f>
        <v>-1.02997860944827e-5</v>
      </c>
      <c r="FM22" s="119">
        <f>'Matriz I'!AU21-DI22</f>
        <v>-4.68205486001993e-5</v>
      </c>
      <c r="FN22" s="119">
        <f>'Matriz I'!AV21-DJ22</f>
        <v>-2.93190307515511e-5</v>
      </c>
      <c r="FO22" s="119">
        <f>'Matriz I'!AW21-DK22</f>
        <v>-1.60498455087317e-5</v>
      </c>
      <c r="FP22" s="119">
        <f>'Matriz I'!AX21-DL22</f>
        <v>-2.23809882445816e-6</v>
      </c>
      <c r="FQ22" s="119">
        <f>'Matriz I'!AY21-DM22</f>
        <v>-5.7294937005387e-5</v>
      </c>
      <c r="FR22" s="119">
        <f>'Matriz I'!AZ21-DN22</f>
        <v>-9.21529428960797e-5</v>
      </c>
      <c r="FS22" s="119">
        <f>'Matriz I'!BA21-DO22</f>
        <v>-3.79837292770195e-5</v>
      </c>
      <c r="FT22" s="119">
        <f>'Matriz I'!BB21-DP22</f>
        <v>-2.41985076985898e-5</v>
      </c>
      <c r="FU22" s="119">
        <f>'Matriz I'!BC21-DQ22</f>
        <v>-2.90739098157505e-5</v>
      </c>
      <c r="FV22" s="119">
        <f>'Matriz I'!BD21-DR22</f>
        <v>0</v>
      </c>
      <c r="FX22" s="86" t="s">
        <v>52</v>
      </c>
      <c r="FY22" s="87" t="s">
        <v>107</v>
      </c>
      <c r="FZ22" s="119">
        <v>0.0003086853618</v>
      </c>
      <c r="GA22" s="119">
        <v>0.0002966526383</v>
      </c>
      <c r="GB22" s="119">
        <v>0.0001308789716</v>
      </c>
      <c r="GC22" s="119">
        <v>0.0002069017058</v>
      </c>
      <c r="GD22" s="119">
        <v>0.0004446799854</v>
      </c>
      <c r="GE22" s="119">
        <v>0.0003101787252</v>
      </c>
      <c r="GF22" s="119">
        <v>0.000346886022</v>
      </c>
      <c r="GG22" s="119">
        <v>0.000252953137</v>
      </c>
      <c r="GH22" s="119">
        <v>0.0001512325217</v>
      </c>
      <c r="GI22" s="119">
        <v>0.0001363790137</v>
      </c>
      <c r="GJ22" s="119">
        <v>7.299453309e-5</v>
      </c>
      <c r="GK22" s="119">
        <v>0.0001213206678</v>
      </c>
      <c r="GL22" s="119">
        <v>0.0005029283886</v>
      </c>
      <c r="GM22" s="119">
        <v>0.0001959270097</v>
      </c>
      <c r="GN22" s="119">
        <v>8.393606644e-5</v>
      </c>
      <c r="GO22" s="119">
        <v>0.004731742701</v>
      </c>
      <c r="GP22" s="119">
        <v>1.000441527</v>
      </c>
      <c r="GQ22" s="119">
        <v>0.0002360385143</v>
      </c>
      <c r="GR22" s="119">
        <v>0.0001783974494</v>
      </c>
      <c r="GS22" s="119">
        <v>0.0003467709175</v>
      </c>
      <c r="GT22" s="119">
        <v>0.0001648887197</v>
      </c>
      <c r="GU22" s="119">
        <v>0.0002386269313</v>
      </c>
      <c r="GV22" s="119">
        <v>0.0002739073189</v>
      </c>
      <c r="GW22" s="119">
        <v>0.0001492908382</v>
      </c>
      <c r="GX22" s="119">
        <v>9.985621363e-5</v>
      </c>
      <c r="GY22" s="119">
        <v>0.0001179400485</v>
      </c>
      <c r="GZ22" s="119">
        <v>0.0001047613099</v>
      </c>
      <c r="HA22" s="119">
        <v>0.0001364479061</v>
      </c>
      <c r="HB22" s="119">
        <v>0.0001239798166</v>
      </c>
      <c r="HC22" s="119">
        <v>9.562007463e-5</v>
      </c>
      <c r="HD22" s="119">
        <v>0.0001335478738</v>
      </c>
      <c r="HE22" s="119">
        <v>7.668291088e-5</v>
      </c>
      <c r="HF22" s="119">
        <v>2.199095495e-5</v>
      </c>
      <c r="HG22" s="119">
        <v>0.0001525092876</v>
      </c>
      <c r="HH22" s="119">
        <v>0.0001527673847</v>
      </c>
      <c r="HI22" s="119">
        <v>0.0001926612033</v>
      </c>
      <c r="HJ22" s="119">
        <v>0.0002259985499</v>
      </c>
      <c r="HK22" s="119">
        <v>0.001582252015</v>
      </c>
      <c r="HL22" s="119">
        <v>0.0004940461374</v>
      </c>
      <c r="HM22" s="119">
        <v>0.00065353378</v>
      </c>
      <c r="HN22" s="119">
        <v>0.0002268183349</v>
      </c>
      <c r="HO22" s="119">
        <v>0.0001357548716</v>
      </c>
      <c r="HP22" s="119">
        <v>0.0001201552595</v>
      </c>
      <c r="HQ22" s="119">
        <v>0.0001067384268</v>
      </c>
      <c r="HR22" s="119">
        <v>7.163488146e-5</v>
      </c>
      <c r="HS22" s="119">
        <v>5.128439069e-5</v>
      </c>
      <c r="HT22" s="119">
        <v>8.723518688e-6</v>
      </c>
      <c r="HU22" s="119">
        <v>0.0001092430794</v>
      </c>
      <c r="HV22" s="119">
        <v>0.0001475049356</v>
      </c>
      <c r="HW22" s="119">
        <v>8.79240947e-5</v>
      </c>
      <c r="HX22" s="119">
        <v>6.861953125e-5</v>
      </c>
      <c r="HY22" s="119">
        <v>0.000119657573</v>
      </c>
      <c r="HZ22" s="119">
        <v>0</v>
      </c>
    </row>
    <row r="23" spans="1:234">
      <c r="A23" s="86" t="s">
        <v>53</v>
      </c>
      <c r="B23" s="87" t="s">
        <v>108</v>
      </c>
      <c r="C23" s="85">
        <f>'3'!BQ23</f>
        <v>4831.66571425658</v>
      </c>
      <c r="D23" s="85">
        <f>'3'!BR23</f>
        <v>934.120911353812</v>
      </c>
      <c r="E23" s="85">
        <f>'3'!BS23</f>
        <v>50.6211938448927</v>
      </c>
      <c r="F23" s="85">
        <f>'3'!BT23</f>
        <v>0.000116732132689098</v>
      </c>
      <c r="G23" s="85">
        <f>'3'!BU23</f>
        <v>0.302675551500613</v>
      </c>
      <c r="H23" s="85">
        <f>'3'!BV23</f>
        <v>35.1193582176927</v>
      </c>
      <c r="I23" s="85">
        <f>'3'!BW23</f>
        <v>38.5226706710443</v>
      </c>
      <c r="J23" s="85">
        <f>'3'!BX23</f>
        <v>2.82101500975726</v>
      </c>
      <c r="K23" s="85">
        <f>'3'!BY23</f>
        <v>12.1051169699876</v>
      </c>
      <c r="L23" s="85">
        <f>'3'!BZ23</f>
        <v>138.838042103742</v>
      </c>
      <c r="M23" s="85">
        <f>'3'!CA23</f>
        <v>4.59649126562409</v>
      </c>
      <c r="N23" s="85">
        <f>'3'!CB23</f>
        <v>465.968486206766</v>
      </c>
      <c r="O23" s="85">
        <f>'3'!CC23</f>
        <v>57.8462841760479</v>
      </c>
      <c r="P23" s="85">
        <f>'3'!CD23</f>
        <v>130.653227457098</v>
      </c>
      <c r="Q23" s="85">
        <f>'3'!CE23</f>
        <v>1.20979032549734</v>
      </c>
      <c r="R23" s="85">
        <f>'3'!CF23</f>
        <v>0.174655404183269</v>
      </c>
      <c r="S23" s="85">
        <f>'3'!CG23</f>
        <v>9.06705799805583</v>
      </c>
      <c r="T23" s="85">
        <f>'3'!CH23</f>
        <v>6185.24474910323</v>
      </c>
      <c r="U23" s="85">
        <f>'3'!CI23</f>
        <v>590.063742997086</v>
      </c>
      <c r="V23" s="85">
        <f>'3'!CJ23</f>
        <v>26.6234536633791</v>
      </c>
      <c r="W23" s="85">
        <f>'3'!CK23</f>
        <v>1594.9804405361</v>
      </c>
      <c r="X23" s="85">
        <f>'3'!CL23</f>
        <v>91.0028862652688</v>
      </c>
      <c r="Y23" s="85">
        <f>'3'!CM23</f>
        <v>28.6266910952913</v>
      </c>
      <c r="Z23" s="85">
        <f>'3'!CN23</f>
        <v>141.396198785858</v>
      </c>
      <c r="AA23" s="85">
        <f>'3'!CO23</f>
        <v>11.4372980774549</v>
      </c>
      <c r="AB23" s="85">
        <f>'3'!CP23</f>
        <v>67.3935358826309</v>
      </c>
      <c r="AC23" s="85">
        <f>'3'!CQ23</f>
        <v>25.2300386262026</v>
      </c>
      <c r="AD23" s="85">
        <f>'3'!CR23</f>
        <v>7.78934733415844</v>
      </c>
      <c r="AE23" s="85">
        <f>'3'!CS23</f>
        <v>94.8222891233088</v>
      </c>
      <c r="AF23" s="85">
        <f>'3'!CT23</f>
        <v>2.38731488068679</v>
      </c>
      <c r="AG23" s="85">
        <f>'3'!CU23</f>
        <v>242.249353192679</v>
      </c>
      <c r="AH23" s="85">
        <f>'3'!CV23</f>
        <v>0.864871058081295</v>
      </c>
      <c r="AI23" s="85">
        <f>'3'!CW23</f>
        <v>0.819555706535633</v>
      </c>
      <c r="AJ23" s="88">
        <f>'3'!CX23*RAIS!$N$5</f>
        <v>7.25561402974306</v>
      </c>
      <c r="AK23" s="88">
        <f>'3'!CX23*RAIS!$F$6</f>
        <v>4.29857824948453</v>
      </c>
      <c r="AL23" s="85">
        <f>'3'!CY23</f>
        <v>1.3715748188737</v>
      </c>
      <c r="AM23" s="85">
        <f>'3'!CZ23</f>
        <v>12.6025169252696</v>
      </c>
      <c r="AN23" s="85">
        <f>'3'!DA23</f>
        <v>1.44777711840868</v>
      </c>
      <c r="AO23" s="85">
        <f>'3'!DB23</f>
        <v>0.0206946979488083</v>
      </c>
      <c r="AP23" s="85">
        <f>'3'!DC23</f>
        <v>0.068648145360758</v>
      </c>
      <c r="AQ23" s="85">
        <f>'3'!DD23</f>
        <v>0.372666671490732</v>
      </c>
      <c r="AR23" s="85">
        <f>'3'!DE23</f>
        <v>0.192008459007621</v>
      </c>
      <c r="AS23" s="85">
        <f>'3'!DF23</f>
        <v>1.5476234740775</v>
      </c>
      <c r="AT23" s="85">
        <f>'3'!DG23</f>
        <v>0.342095730989882</v>
      </c>
      <c r="AU23" s="85">
        <f>'3'!DH23</f>
        <v>0.302082867408383</v>
      </c>
      <c r="AV23" s="85">
        <f>'3'!DI23</f>
        <v>0.576934499934805</v>
      </c>
      <c r="AW23" s="85">
        <f>'3'!DJ23</f>
        <v>0.259874714297305</v>
      </c>
      <c r="AX23" s="85">
        <f>'3'!DK23</f>
        <v>3.55646163599249</v>
      </c>
      <c r="AY23" s="85">
        <f>'3'!DL23</f>
        <v>0.415981212084192</v>
      </c>
      <c r="AZ23" s="85">
        <f>'3'!DM23</f>
        <v>7.5670429845878</v>
      </c>
      <c r="BA23" s="85">
        <f>'3'!DN23</f>
        <v>17.8585229474669</v>
      </c>
      <c r="BB23" s="85">
        <f>'3'!DO23</f>
        <v>2.40897819418573</v>
      </c>
      <c r="BC23" s="85">
        <f>'3'!DP23</f>
        <v>0</v>
      </c>
      <c r="BD23" s="101">
        <f t="shared" si="0"/>
        <v>15887.030251249</v>
      </c>
      <c r="BE23" s="108">
        <f>'3'!DR23</f>
        <v>3818.83432911819</v>
      </c>
      <c r="BF23" s="108">
        <f>'3'!DS23</f>
        <v>10002.7823497807</v>
      </c>
      <c r="BG23" s="85">
        <f t="shared" si="1"/>
        <v>13821.6166788989</v>
      </c>
      <c r="BH23" s="85">
        <f>'3'!DU23</f>
        <v>0.0809563058431615</v>
      </c>
      <c r="BI23" s="85">
        <f>'3'!DV23</f>
        <v>0</v>
      </c>
      <c r="BJ23" s="85">
        <f>'3'!DW23</f>
        <v>37.4546682420205</v>
      </c>
      <c r="BK23" s="85">
        <f>'3'!DX23</f>
        <v>5.96787211241008</v>
      </c>
      <c r="BL23" s="85">
        <f>'3'!DY23</f>
        <v>-618.930801174163</v>
      </c>
      <c r="BM23" s="117">
        <f t="shared" si="2"/>
        <v>13246.189374385</v>
      </c>
      <c r="BN23" s="118">
        <f t="shared" si="3"/>
        <v>29133.219625634</v>
      </c>
      <c r="BP23" s="86" t="s">
        <v>53</v>
      </c>
      <c r="BQ23" s="87" t="s">
        <v>108</v>
      </c>
      <c r="BR23" s="119">
        <f t="shared" ref="BR23:DR23" si="21">C23/C$66</f>
        <v>0.107711637241619</v>
      </c>
      <c r="BS23" s="119">
        <f t="shared" si="21"/>
        <v>0.0565873031933767</v>
      </c>
      <c r="BT23" s="119">
        <f t="shared" si="21"/>
        <v>0.0169588825614528</v>
      </c>
      <c r="BU23" s="119">
        <f t="shared" si="21"/>
        <v>5.85899483699234e-6</v>
      </c>
      <c r="BV23" s="119">
        <f t="shared" si="21"/>
        <v>0.000256629659122133</v>
      </c>
      <c r="BW23" s="119">
        <f t="shared" si="21"/>
        <v>0.00118248012426873</v>
      </c>
      <c r="BX23" s="119">
        <f t="shared" si="21"/>
        <v>0.000998468079516386</v>
      </c>
      <c r="BY23" s="119">
        <f t="shared" si="21"/>
        <v>0.000504040159568918</v>
      </c>
      <c r="BZ23" s="119">
        <f t="shared" si="21"/>
        <v>0.00113260725202077</v>
      </c>
      <c r="CA23" s="119">
        <f t="shared" si="21"/>
        <v>0.0624248542407873</v>
      </c>
      <c r="CB23" s="119">
        <f t="shared" si="21"/>
        <v>0.00130373178897953</v>
      </c>
      <c r="CC23" s="119">
        <f t="shared" si="21"/>
        <v>0.032298435135777</v>
      </c>
      <c r="CD23" s="119">
        <f t="shared" si="21"/>
        <v>0.0218698799833494</v>
      </c>
      <c r="CE23" s="119">
        <f t="shared" si="21"/>
        <v>0.0185211225304592</v>
      </c>
      <c r="CF23" s="119">
        <f t="shared" si="21"/>
        <v>0.0014181851188188</v>
      </c>
      <c r="CG23" s="119">
        <f t="shared" si="21"/>
        <v>4.18764289383549e-6</v>
      </c>
      <c r="CH23" s="119">
        <f t="shared" si="21"/>
        <v>0.0167951351947628</v>
      </c>
      <c r="CI23" s="119">
        <f t="shared" si="21"/>
        <v>0.212309000810226</v>
      </c>
      <c r="CJ23" s="119">
        <f t="shared" si="21"/>
        <v>0.142123084499347</v>
      </c>
      <c r="CK23" s="119">
        <f t="shared" si="21"/>
        <v>0.0418285346120689</v>
      </c>
      <c r="CL23" s="119">
        <f t="shared" si="21"/>
        <v>0.161812609864403</v>
      </c>
      <c r="CM23" s="119">
        <f t="shared" si="21"/>
        <v>0.0188160410119884</v>
      </c>
      <c r="CN23" s="119">
        <f t="shared" si="21"/>
        <v>0.00525136017285637</v>
      </c>
      <c r="CO23" s="119">
        <f t="shared" si="21"/>
        <v>0.00986871369810735</v>
      </c>
      <c r="CP23" s="119">
        <f t="shared" si="21"/>
        <v>0.00401470314129863</v>
      </c>
      <c r="CQ23" s="119">
        <f t="shared" si="21"/>
        <v>0.0227493334505727</v>
      </c>
      <c r="CR23" s="119">
        <f t="shared" si="21"/>
        <v>0.00101140371461464</v>
      </c>
      <c r="CS23" s="119">
        <f t="shared" si="21"/>
        <v>0.000461292445160182</v>
      </c>
      <c r="CT23" s="119">
        <f t="shared" si="21"/>
        <v>0.0117895013644409</v>
      </c>
      <c r="CU23" s="119">
        <f t="shared" si="21"/>
        <v>0.00494658442225672</v>
      </c>
      <c r="CV23" s="119">
        <f t="shared" si="21"/>
        <v>0.0182582252440895</v>
      </c>
      <c r="CW23" s="119">
        <f t="shared" si="21"/>
        <v>0.000253039273780552</v>
      </c>
      <c r="CX23" s="119">
        <f t="shared" si="21"/>
        <v>4.11334241564111e-5</v>
      </c>
      <c r="CY23" s="119">
        <f t="shared" si="21"/>
        <v>0.00251387224327651</v>
      </c>
      <c r="CZ23" s="119">
        <f t="shared" si="21"/>
        <v>0.00249846212083972</v>
      </c>
      <c r="DA23" s="119">
        <f t="shared" si="21"/>
        <v>3.3669907731156e-5</v>
      </c>
      <c r="DB23" s="119">
        <f t="shared" si="21"/>
        <v>0.000135221994498939</v>
      </c>
      <c r="DC23" s="119">
        <f t="shared" si="21"/>
        <v>4.06692070538235e-5</v>
      </c>
      <c r="DD23" s="119">
        <f t="shared" si="21"/>
        <v>2.01460299430522e-5</v>
      </c>
      <c r="DE23" s="119">
        <f t="shared" si="21"/>
        <v>3.57927358797393e-5</v>
      </c>
      <c r="DF23" s="119">
        <f t="shared" si="21"/>
        <v>5.24173342285989e-5</v>
      </c>
      <c r="DG23" s="119">
        <f t="shared" si="21"/>
        <v>0.000109612091684295</v>
      </c>
      <c r="DH23" s="119">
        <f t="shared" si="21"/>
        <v>8.7771784225345e-5</v>
      </c>
      <c r="DI23" s="119">
        <f t="shared" si="21"/>
        <v>3.65724364257676e-5</v>
      </c>
      <c r="DJ23" s="119">
        <f t="shared" si="21"/>
        <v>2.26843974717561e-5</v>
      </c>
      <c r="DK23" s="119">
        <f t="shared" si="21"/>
        <v>1.53447518393316e-5</v>
      </c>
      <c r="DL23" s="119">
        <f t="shared" si="21"/>
        <v>6.32076732609958e-6</v>
      </c>
      <c r="DM23" s="119">
        <f t="shared" si="21"/>
        <v>0.000116174806162666</v>
      </c>
      <c r="DN23" s="119">
        <f t="shared" si="21"/>
        <v>2.52915385145872e-5</v>
      </c>
      <c r="DO23" s="119">
        <f t="shared" si="21"/>
        <v>9.11207063670312e-5</v>
      </c>
      <c r="DP23" s="119">
        <f t="shared" si="21"/>
        <v>0.000399031637348795</v>
      </c>
      <c r="DQ23" s="119">
        <f t="shared" si="21"/>
        <v>0.000203610973442947</v>
      </c>
      <c r="DR23" s="119">
        <f t="shared" si="21"/>
        <v>0</v>
      </c>
      <c r="DT23" s="86" t="s">
        <v>53</v>
      </c>
      <c r="DU23" s="87" t="s">
        <v>108</v>
      </c>
      <c r="DV23" s="119">
        <f>'Matriz I'!D22-BR23</f>
        <v>-0.107711637241619</v>
      </c>
      <c r="DW23" s="119">
        <f>'Matriz I'!E22-BS23</f>
        <v>-0.0565873031933767</v>
      </c>
      <c r="DX23" s="119">
        <f>'Matriz I'!F22-BT23</f>
        <v>-0.0169588825614528</v>
      </c>
      <c r="DY23" s="119">
        <f>'Matriz I'!G22-BU23</f>
        <v>-5.85899483699234e-6</v>
      </c>
      <c r="DZ23" s="119">
        <f>'Matriz I'!H22-BV23</f>
        <v>-0.000256629659122133</v>
      </c>
      <c r="EA23" s="119">
        <f>'Matriz I'!I22-BW23</f>
        <v>-0.00118248012426873</v>
      </c>
      <c r="EB23" s="119">
        <f>'Matriz I'!J22-BX23</f>
        <v>-0.000998468079516386</v>
      </c>
      <c r="EC23" s="119">
        <f>'Matriz I'!K22-BY23</f>
        <v>-0.000504040159568918</v>
      </c>
      <c r="ED23" s="119">
        <f>'Matriz I'!L22-BZ23</f>
        <v>-0.00113260725202077</v>
      </c>
      <c r="EE23" s="119">
        <f>'Matriz I'!M22-CA23</f>
        <v>-0.0624248542407873</v>
      </c>
      <c r="EF23" s="119">
        <f>'Matriz I'!N22-CB23</f>
        <v>-0.00130373178897953</v>
      </c>
      <c r="EG23" s="119">
        <f>'Matriz I'!O22-CC23</f>
        <v>-0.032298435135777</v>
      </c>
      <c r="EH23" s="119">
        <f>'Matriz I'!P22-CD23</f>
        <v>-0.0218698799833494</v>
      </c>
      <c r="EI23" s="119">
        <f>'Matriz I'!Q22-CE23</f>
        <v>-0.0185211225304592</v>
      </c>
      <c r="EJ23" s="119">
        <f>'Matriz I'!R22-CF23</f>
        <v>-0.0014181851188188</v>
      </c>
      <c r="EK23" s="119">
        <f>'Matriz I'!S22-CG23</f>
        <v>-4.18764289383549e-6</v>
      </c>
      <c r="EL23" s="119">
        <f>'Matriz I'!T22-CH23</f>
        <v>-0.0167951351947628</v>
      </c>
      <c r="EM23" s="119">
        <f>'Matriz I'!U22-CI23</f>
        <v>0.787690999189774</v>
      </c>
      <c r="EN23" s="119">
        <f>'Matriz I'!V22-CJ23</f>
        <v>-0.142123084499347</v>
      </c>
      <c r="EO23" s="119">
        <f>'Matriz I'!W22-CK23</f>
        <v>-0.0418285346120689</v>
      </c>
      <c r="EP23" s="119">
        <f>'Matriz I'!X22-CL23</f>
        <v>-0.161812609864403</v>
      </c>
      <c r="EQ23" s="119">
        <f>'Matriz I'!Y22-CM23</f>
        <v>-0.0188160410119884</v>
      </c>
      <c r="ER23" s="119">
        <f>'Matriz I'!Z22-CN23</f>
        <v>-0.00525136017285637</v>
      </c>
      <c r="ES23" s="119">
        <f>'Matriz I'!AA22-CO23</f>
        <v>-0.00986871369810735</v>
      </c>
      <c r="ET23" s="119">
        <f>'Matriz I'!AB22-CP23</f>
        <v>-0.00401470314129863</v>
      </c>
      <c r="EU23" s="119">
        <f>'Matriz I'!AC22-CQ23</f>
        <v>-0.0227493334505727</v>
      </c>
      <c r="EV23" s="119">
        <f>'Matriz I'!AD22-CR23</f>
        <v>-0.00101140371461464</v>
      </c>
      <c r="EW23" s="119">
        <f>'Matriz I'!AE22-CS23</f>
        <v>-0.000461292445160182</v>
      </c>
      <c r="EX23" s="119">
        <f>'Matriz I'!AF22-CT23</f>
        <v>-0.0117895013644409</v>
      </c>
      <c r="EY23" s="119">
        <f>'Matriz I'!AG22-CU23</f>
        <v>-0.00494658442225672</v>
      </c>
      <c r="EZ23" s="119">
        <f>'Matriz I'!AH22-CV23</f>
        <v>-0.0182582252440895</v>
      </c>
      <c r="FA23" s="119">
        <f>'Matriz I'!AI22-CW23</f>
        <v>-0.000253039273780552</v>
      </c>
      <c r="FB23" s="119">
        <f>'Matriz I'!AJ22-CX23</f>
        <v>-4.11334241564111e-5</v>
      </c>
      <c r="FC23" s="119">
        <f>'Matriz I'!AK22-CY23</f>
        <v>-0.00251387224327651</v>
      </c>
      <c r="FD23" s="119">
        <f>'Matriz I'!AL22-CZ23</f>
        <v>-0.00249846212083972</v>
      </c>
      <c r="FE23" s="119">
        <f>'Matriz I'!AM22-DA23</f>
        <v>-3.3669907731156e-5</v>
      </c>
      <c r="FF23" s="119">
        <f>'Matriz I'!AN22-DB23</f>
        <v>-0.000135221994498939</v>
      </c>
      <c r="FG23" s="119">
        <f>'Matriz I'!AO22-DC23</f>
        <v>-4.06692070538235e-5</v>
      </c>
      <c r="FH23" s="119">
        <f>'Matriz I'!AP22-DD23</f>
        <v>-2.01460299430522e-5</v>
      </c>
      <c r="FI23" s="119">
        <f>'Matriz I'!AQ22-DE23</f>
        <v>-3.57927358797393e-5</v>
      </c>
      <c r="FJ23" s="119">
        <f>'Matriz I'!AR22-DF23</f>
        <v>-5.24173342285989e-5</v>
      </c>
      <c r="FK23" s="119">
        <f>'Matriz I'!AS22-DG23</f>
        <v>-0.000109612091684295</v>
      </c>
      <c r="FL23" s="119">
        <f>'Matriz I'!AT22-DH23</f>
        <v>-8.7771784225345e-5</v>
      </c>
      <c r="FM23" s="119">
        <f>'Matriz I'!AU22-DI23</f>
        <v>-3.65724364257676e-5</v>
      </c>
      <c r="FN23" s="119">
        <f>'Matriz I'!AV22-DJ23</f>
        <v>-2.26843974717561e-5</v>
      </c>
      <c r="FO23" s="119">
        <f>'Matriz I'!AW22-DK23</f>
        <v>-1.53447518393316e-5</v>
      </c>
      <c r="FP23" s="119">
        <f>'Matriz I'!AX22-DL23</f>
        <v>-6.32076732609958e-6</v>
      </c>
      <c r="FQ23" s="119">
        <f>'Matriz I'!AY22-DM23</f>
        <v>-0.000116174806162666</v>
      </c>
      <c r="FR23" s="119">
        <f>'Matriz I'!AZ22-DN23</f>
        <v>-2.52915385145872e-5</v>
      </c>
      <c r="FS23" s="119">
        <f>'Matriz I'!BA22-DO23</f>
        <v>-9.11207063670312e-5</v>
      </c>
      <c r="FT23" s="119">
        <f>'Matriz I'!BB22-DP23</f>
        <v>-0.000399031637348795</v>
      </c>
      <c r="FU23" s="119">
        <f>'Matriz I'!BC22-DQ23</f>
        <v>-0.000203610973442947</v>
      </c>
      <c r="FV23" s="119">
        <f>'Matriz I'!BD22-DR23</f>
        <v>0</v>
      </c>
      <c r="FX23" s="86" t="s">
        <v>53</v>
      </c>
      <c r="FY23" s="87" t="s">
        <v>108</v>
      </c>
      <c r="FZ23" s="119">
        <v>0.140850589</v>
      </c>
      <c r="GA23" s="119">
        <v>0.0861750538</v>
      </c>
      <c r="GB23" s="119">
        <v>0.0259813489</v>
      </c>
      <c r="GC23" s="119">
        <v>0.0008041078872</v>
      </c>
      <c r="GD23" s="119">
        <v>0.01046450276</v>
      </c>
      <c r="GE23" s="119">
        <v>0.04404935439</v>
      </c>
      <c r="GF23" s="119">
        <v>0.0598084796</v>
      </c>
      <c r="GG23" s="119">
        <v>0.01882481589</v>
      </c>
      <c r="GH23" s="119">
        <v>0.03973115866</v>
      </c>
      <c r="GI23" s="119">
        <v>0.09497415553</v>
      </c>
      <c r="GJ23" s="119">
        <v>0.0109400665</v>
      </c>
      <c r="GK23" s="119">
        <v>0.05789073474</v>
      </c>
      <c r="GL23" s="119">
        <v>0.03867183325</v>
      </c>
      <c r="GM23" s="119">
        <v>0.02953024197</v>
      </c>
      <c r="GN23" s="119">
        <v>0.01398864246</v>
      </c>
      <c r="GO23" s="119">
        <v>0.0007253448295</v>
      </c>
      <c r="GP23" s="119">
        <v>0.0771960788</v>
      </c>
      <c r="GQ23" s="119">
        <v>1.273955731</v>
      </c>
      <c r="GR23" s="119">
        <v>0.1926367332</v>
      </c>
      <c r="GS23" s="119">
        <v>0.06002251639</v>
      </c>
      <c r="GT23" s="119">
        <v>0.2269625954</v>
      </c>
      <c r="GU23" s="119">
        <v>0.03279314503</v>
      </c>
      <c r="GV23" s="119">
        <v>0.01070379451</v>
      </c>
      <c r="GW23" s="119">
        <v>0.01701724394</v>
      </c>
      <c r="GX23" s="119">
        <v>0.009061866585</v>
      </c>
      <c r="GY23" s="119">
        <v>0.03512581981</v>
      </c>
      <c r="GZ23" s="119">
        <v>0.007106503103</v>
      </c>
      <c r="HA23" s="119">
        <v>0.01673043307</v>
      </c>
      <c r="HB23" s="119">
        <v>0.02575520332</v>
      </c>
      <c r="HC23" s="119">
        <v>0.01066916237</v>
      </c>
      <c r="HD23" s="119">
        <v>0.03423393991</v>
      </c>
      <c r="HE23" s="119">
        <v>0.004440800172</v>
      </c>
      <c r="HF23" s="119">
        <v>0.001043508922</v>
      </c>
      <c r="HG23" s="119">
        <v>0.006376377645</v>
      </c>
      <c r="HH23" s="119">
        <v>0.006375826984</v>
      </c>
      <c r="HI23" s="119">
        <v>0.01022452843</v>
      </c>
      <c r="HJ23" s="119">
        <v>0.004509103004</v>
      </c>
      <c r="HK23" s="119">
        <v>0.005998858868</v>
      </c>
      <c r="HL23" s="119">
        <v>0.001421056618</v>
      </c>
      <c r="HM23" s="119">
        <v>0.008026207534</v>
      </c>
      <c r="HN23" s="119">
        <v>0.001602872892</v>
      </c>
      <c r="HO23" s="119">
        <v>0.002974214747</v>
      </c>
      <c r="HP23" s="119">
        <v>0.009384796402</v>
      </c>
      <c r="HQ23" s="119">
        <v>0.0008592901782</v>
      </c>
      <c r="HR23" s="119">
        <v>0.0006436608339</v>
      </c>
      <c r="HS23" s="119">
        <v>0.0004156603956</v>
      </c>
      <c r="HT23" s="119">
        <v>0.0003026611795</v>
      </c>
      <c r="HU23" s="119">
        <v>0.0008457359483</v>
      </c>
      <c r="HV23" s="119">
        <v>0.001497299086</v>
      </c>
      <c r="HW23" s="119">
        <v>0.001558494056</v>
      </c>
      <c r="HX23" s="119">
        <v>0.002280816413</v>
      </c>
      <c r="HY23" s="119">
        <v>0.002586317895</v>
      </c>
      <c r="HZ23" s="119">
        <v>0</v>
      </c>
    </row>
    <row r="24" spans="1:234">
      <c r="A24" s="86" t="s">
        <v>54</v>
      </c>
      <c r="B24" s="87" t="s">
        <v>109</v>
      </c>
      <c r="C24" s="85">
        <f>'3'!BQ24</f>
        <v>292.708284492169</v>
      </c>
      <c r="D24" s="85">
        <f>'3'!BR24</f>
        <v>28.862612908184</v>
      </c>
      <c r="E24" s="85">
        <f>'3'!BS24</f>
        <v>1.11833305514033</v>
      </c>
      <c r="F24" s="85">
        <f>'3'!BT24</f>
        <v>0.00098949346895777</v>
      </c>
      <c r="G24" s="85">
        <f>'3'!BU24</f>
        <v>48.164774744227</v>
      </c>
      <c r="H24" s="85">
        <f>'3'!BV24</f>
        <v>54.015847049742</v>
      </c>
      <c r="I24" s="85">
        <f>'3'!BW24</f>
        <v>218.807258032035</v>
      </c>
      <c r="J24" s="85">
        <f>'3'!BX24</f>
        <v>6.61090559386625</v>
      </c>
      <c r="K24" s="85">
        <f>'3'!BY24</f>
        <v>1.38280692062355</v>
      </c>
      <c r="L24" s="85">
        <f>'3'!BZ24</f>
        <v>3.79867513713016</v>
      </c>
      <c r="M24" s="85">
        <f>'3'!CA24</f>
        <v>0.995233263520331</v>
      </c>
      <c r="N24" s="85">
        <f>'3'!CB24</f>
        <v>27.6815167266597</v>
      </c>
      <c r="O24" s="85">
        <f>'3'!CC24</f>
        <v>37.6158583886516</v>
      </c>
      <c r="P24" s="85">
        <f>'3'!CD24</f>
        <v>40.0312936646412</v>
      </c>
      <c r="Q24" s="85">
        <f>'3'!CE24</f>
        <v>19.1519619483515</v>
      </c>
      <c r="R24" s="85">
        <f>'3'!CF24</f>
        <v>18.1099364422875</v>
      </c>
      <c r="S24" s="85">
        <f>'3'!CG24</f>
        <v>0.959538087606797</v>
      </c>
      <c r="T24" s="85">
        <f>'3'!CH24</f>
        <v>110.244402703523</v>
      </c>
      <c r="U24" s="85">
        <f>'3'!CI24</f>
        <v>136.493147071629</v>
      </c>
      <c r="V24" s="85">
        <f>'3'!CJ24</f>
        <v>8.95959440549792</v>
      </c>
      <c r="W24" s="85">
        <f>'3'!CK24</f>
        <v>111.162024630797</v>
      </c>
      <c r="X24" s="85">
        <f>'3'!CL24</f>
        <v>34.5252195926148</v>
      </c>
      <c r="Y24" s="85">
        <f>'3'!CM24</f>
        <v>10.5567738836984</v>
      </c>
      <c r="Z24" s="85">
        <f>'3'!CN24</f>
        <v>49.6321495471448</v>
      </c>
      <c r="AA24" s="85">
        <f>'3'!CO24</f>
        <v>1.3556965845726</v>
      </c>
      <c r="AB24" s="85">
        <f>'3'!CP24</f>
        <v>2.44232797726284</v>
      </c>
      <c r="AC24" s="85">
        <f>'3'!CQ24</f>
        <v>11.931019882719</v>
      </c>
      <c r="AD24" s="85">
        <f>'3'!CR24</f>
        <v>27.8449506921514</v>
      </c>
      <c r="AE24" s="85">
        <f>'3'!CS24</f>
        <v>8.74014900190699</v>
      </c>
      <c r="AF24" s="85">
        <f>'3'!CT24</f>
        <v>0.47962610887207</v>
      </c>
      <c r="AG24" s="85">
        <f>'3'!CU24</f>
        <v>60.0923538822754</v>
      </c>
      <c r="AH24" s="85">
        <f>'3'!CV24</f>
        <v>10.2700916286982</v>
      </c>
      <c r="AI24" s="85">
        <f>'3'!CW24</f>
        <v>3.21483389046612</v>
      </c>
      <c r="AJ24" s="88">
        <f>'3'!CX24*RAIS!$N$5</f>
        <v>6.92433901398927</v>
      </c>
      <c r="AK24" s="88">
        <f>'3'!CX24*RAIS!$F$6</f>
        <v>4.10231483587413</v>
      </c>
      <c r="AL24" s="85">
        <f>'3'!CY24</f>
        <v>462.94728837237</v>
      </c>
      <c r="AM24" s="85">
        <f>'3'!CZ24</f>
        <v>126.717276121077</v>
      </c>
      <c r="AN24" s="85">
        <f>'3'!DA24</f>
        <v>20.5432383473241</v>
      </c>
      <c r="AO24" s="85">
        <f>'3'!DB24</f>
        <v>0.0590147144808721</v>
      </c>
      <c r="AP24" s="85">
        <f>'3'!DC24</f>
        <v>0.0244525527856159</v>
      </c>
      <c r="AQ24" s="85">
        <f>'3'!DD24</f>
        <v>4.23786650287442</v>
      </c>
      <c r="AR24" s="85">
        <f>'3'!DE24</f>
        <v>1.04642503149651</v>
      </c>
      <c r="AS24" s="85">
        <f>'3'!DF24</f>
        <v>1.25188640798873</v>
      </c>
      <c r="AT24" s="85">
        <f>'3'!DG24</f>
        <v>0.826351667057919</v>
      </c>
      <c r="AU24" s="85">
        <f>'3'!DH24</f>
        <v>3.79279871525284</v>
      </c>
      <c r="AV24" s="85">
        <f>'3'!DI24</f>
        <v>1.49263476653093</v>
      </c>
      <c r="AW24" s="85">
        <f>'3'!DJ24</f>
        <v>24.6695575305051</v>
      </c>
      <c r="AX24" s="85">
        <f>'3'!DK24</f>
        <v>6.22236889210843</v>
      </c>
      <c r="AY24" s="85">
        <f>'3'!DL24</f>
        <v>30.0961275084467</v>
      </c>
      <c r="AZ24" s="85">
        <f>'3'!DM24</f>
        <v>51.1424631266664</v>
      </c>
      <c r="BA24" s="85">
        <f>'3'!DN24</f>
        <v>23.4279999087383</v>
      </c>
      <c r="BB24" s="85">
        <f>'3'!DO24</f>
        <v>19.8456842353106</v>
      </c>
      <c r="BC24" s="85">
        <f>'3'!DP24</f>
        <v>0</v>
      </c>
      <c r="BD24" s="101">
        <f t="shared" si="0"/>
        <v>2177.33027568301</v>
      </c>
      <c r="BE24" s="108">
        <f>'3'!DR24</f>
        <v>354.553161532822</v>
      </c>
      <c r="BF24" s="108">
        <f>'3'!DS24</f>
        <v>706.360402715831</v>
      </c>
      <c r="BG24" s="85">
        <f t="shared" si="1"/>
        <v>1060.91356424865</v>
      </c>
      <c r="BH24" s="85">
        <f>'3'!DU24</f>
        <v>0.0161144443299504</v>
      </c>
      <c r="BI24" s="85">
        <f>'3'!DV24</f>
        <v>0</v>
      </c>
      <c r="BJ24" s="85">
        <f>'3'!DW24</f>
        <v>915.464239423379</v>
      </c>
      <c r="BK24" s="85">
        <f>'3'!DX24</f>
        <v>0.726030422404101</v>
      </c>
      <c r="BL24" s="85">
        <f>'3'!DY24</f>
        <v>-2.6704829103188</v>
      </c>
      <c r="BM24" s="117">
        <f t="shared" si="2"/>
        <v>1974.44946562844</v>
      </c>
      <c r="BN24" s="118">
        <f t="shared" si="3"/>
        <v>4151.77974131145</v>
      </c>
      <c r="BP24" s="86" t="s">
        <v>54</v>
      </c>
      <c r="BQ24" s="87" t="s">
        <v>109</v>
      </c>
      <c r="BR24" s="119">
        <f t="shared" ref="BR24:DR24" si="22">C24/C$66</f>
        <v>0.00652530419557142</v>
      </c>
      <c r="BS24" s="119">
        <f t="shared" si="22"/>
        <v>0.00174844327724278</v>
      </c>
      <c r="BT24" s="119">
        <f t="shared" si="22"/>
        <v>0.000374658863337516</v>
      </c>
      <c r="BU24" s="119">
        <f t="shared" si="22"/>
        <v>4.96644496447434e-5</v>
      </c>
      <c r="BV24" s="119">
        <f t="shared" si="22"/>
        <v>0.0408374897246376</v>
      </c>
      <c r="BW24" s="119">
        <f t="shared" si="22"/>
        <v>0.00181873100117421</v>
      </c>
      <c r="BX24" s="119">
        <f t="shared" si="22"/>
        <v>0.00567125951824798</v>
      </c>
      <c r="BY24" s="119">
        <f t="shared" si="22"/>
        <v>0.00118119254910101</v>
      </c>
      <c r="BZ24" s="119">
        <f t="shared" si="22"/>
        <v>0.000129381413688591</v>
      </c>
      <c r="CA24" s="119">
        <f t="shared" si="22"/>
        <v>0.00170797382439508</v>
      </c>
      <c r="CB24" s="119">
        <f t="shared" si="22"/>
        <v>0.00028228428340658</v>
      </c>
      <c r="CC24" s="119">
        <f t="shared" si="22"/>
        <v>0.00191873420396764</v>
      </c>
      <c r="CD24" s="119">
        <f t="shared" si="22"/>
        <v>0.0142213855245539</v>
      </c>
      <c r="CE24" s="119">
        <f t="shared" si="22"/>
        <v>0.00567475070800737</v>
      </c>
      <c r="CF24" s="119">
        <f t="shared" si="22"/>
        <v>0.0224510205271895</v>
      </c>
      <c r="CG24" s="119">
        <f t="shared" si="22"/>
        <v>0.000434214715570894</v>
      </c>
      <c r="CH24" s="119">
        <f t="shared" si="22"/>
        <v>0.00177737606943022</v>
      </c>
      <c r="CI24" s="119">
        <f t="shared" si="22"/>
        <v>0.00378414758547731</v>
      </c>
      <c r="CJ24" s="119">
        <f t="shared" si="22"/>
        <v>0.0328758160538916</v>
      </c>
      <c r="CK24" s="119">
        <f t="shared" si="22"/>
        <v>0.0140765623212876</v>
      </c>
      <c r="CL24" s="119">
        <f t="shared" si="22"/>
        <v>0.0112775159282044</v>
      </c>
      <c r="CM24" s="119">
        <f t="shared" si="22"/>
        <v>0.0071385422425934</v>
      </c>
      <c r="CN24" s="119">
        <f t="shared" si="22"/>
        <v>0.00193656408776573</v>
      </c>
      <c r="CO24" s="119">
        <f t="shared" si="22"/>
        <v>0.00346406394449275</v>
      </c>
      <c r="CP24" s="119">
        <f t="shared" si="22"/>
        <v>0.00047587457281192</v>
      </c>
      <c r="CQ24" s="119">
        <f t="shared" si="22"/>
        <v>0.000824431198374543</v>
      </c>
      <c r="CR24" s="119">
        <f t="shared" si="22"/>
        <v>0.000478282178133127</v>
      </c>
      <c r="CS24" s="119">
        <f t="shared" si="22"/>
        <v>0.00164900406145966</v>
      </c>
      <c r="CT24" s="119">
        <f t="shared" si="22"/>
        <v>0.00108668541474886</v>
      </c>
      <c r="CU24" s="119">
        <f t="shared" si="22"/>
        <v>0.000993798957082551</v>
      </c>
      <c r="CV24" s="119">
        <f t="shared" si="22"/>
        <v>0.00452913379610741</v>
      </c>
      <c r="CW24" s="119">
        <f t="shared" si="22"/>
        <v>0.00300476759292973</v>
      </c>
      <c r="CX24" s="119">
        <f t="shared" si="22"/>
        <v>0.000161352211880668</v>
      </c>
      <c r="CY24" s="119">
        <f t="shared" si="22"/>
        <v>0.00239909449137562</v>
      </c>
      <c r="CZ24" s="119">
        <f t="shared" si="22"/>
        <v>0.00238438796046563</v>
      </c>
      <c r="DA24" s="119">
        <f t="shared" si="22"/>
        <v>0.0113645951131463</v>
      </c>
      <c r="DB24" s="119">
        <f t="shared" si="22"/>
        <v>0.00135964608626767</v>
      </c>
      <c r="DC24" s="119">
        <f t="shared" si="22"/>
        <v>0.000577075851856039</v>
      </c>
      <c r="DD24" s="119">
        <f t="shared" si="22"/>
        <v>5.74500873582835e-5</v>
      </c>
      <c r="DE24" s="119">
        <f t="shared" si="22"/>
        <v>1.27494160088591e-5</v>
      </c>
      <c r="DF24" s="119">
        <f t="shared" si="22"/>
        <v>0.00059607601615879</v>
      </c>
      <c r="DG24" s="119">
        <f t="shared" si="22"/>
        <v>0.000597373871369822</v>
      </c>
      <c r="DH24" s="119">
        <f t="shared" si="22"/>
        <v>7.09993777666922e-5</v>
      </c>
      <c r="DI24" s="119">
        <f t="shared" si="22"/>
        <v>8.8342797267168e-5</v>
      </c>
      <c r="DJ24" s="119">
        <f t="shared" si="22"/>
        <v>0.000284813747715286</v>
      </c>
      <c r="DK24" s="119">
        <f t="shared" si="22"/>
        <v>3.96996714215635e-5</v>
      </c>
      <c r="DL24" s="119">
        <f t="shared" si="22"/>
        <v>0.00060002195138447</v>
      </c>
      <c r="DM24" s="119">
        <f t="shared" si="22"/>
        <v>0.000203258905592432</v>
      </c>
      <c r="DN24" s="119">
        <f t="shared" si="22"/>
        <v>0.00182983592986346</v>
      </c>
      <c r="DO24" s="119">
        <f t="shared" si="22"/>
        <v>0.000615846556566844</v>
      </c>
      <c r="DP24" s="119">
        <f t="shared" si="22"/>
        <v>0.000523476280255153</v>
      </c>
      <c r="DQ24" s="119">
        <f t="shared" si="22"/>
        <v>0.00167739130870746</v>
      </c>
      <c r="DR24" s="119">
        <f t="shared" si="22"/>
        <v>0</v>
      </c>
      <c r="DT24" s="86" t="s">
        <v>54</v>
      </c>
      <c r="DU24" s="87" t="s">
        <v>109</v>
      </c>
      <c r="DV24" s="119">
        <f>'Matriz I'!D23-BR24</f>
        <v>-0.00652530419557142</v>
      </c>
      <c r="DW24" s="119">
        <f>'Matriz I'!E23-BS24</f>
        <v>-0.00174844327724278</v>
      </c>
      <c r="DX24" s="119">
        <f>'Matriz I'!F23-BT24</f>
        <v>-0.000374658863337516</v>
      </c>
      <c r="DY24" s="119">
        <f>'Matriz I'!G23-BU24</f>
        <v>-4.96644496447434e-5</v>
      </c>
      <c r="DZ24" s="119">
        <f>'Matriz I'!H23-BV24</f>
        <v>-0.0408374897246376</v>
      </c>
      <c r="EA24" s="119">
        <f>'Matriz I'!I23-BW24</f>
        <v>-0.00181873100117421</v>
      </c>
      <c r="EB24" s="119">
        <f>'Matriz I'!J23-BX24</f>
        <v>-0.00567125951824798</v>
      </c>
      <c r="EC24" s="119">
        <f>'Matriz I'!K23-BY24</f>
        <v>-0.00118119254910101</v>
      </c>
      <c r="ED24" s="119">
        <f>'Matriz I'!L23-BZ24</f>
        <v>-0.000129381413688591</v>
      </c>
      <c r="EE24" s="119">
        <f>'Matriz I'!M23-CA24</f>
        <v>-0.00170797382439508</v>
      </c>
      <c r="EF24" s="119">
        <f>'Matriz I'!N23-CB24</f>
        <v>-0.00028228428340658</v>
      </c>
      <c r="EG24" s="119">
        <f>'Matriz I'!O23-CC24</f>
        <v>-0.00191873420396764</v>
      </c>
      <c r="EH24" s="119">
        <f>'Matriz I'!P23-CD24</f>
        <v>-0.0142213855245539</v>
      </c>
      <c r="EI24" s="119">
        <f>'Matriz I'!Q23-CE24</f>
        <v>-0.00567475070800737</v>
      </c>
      <c r="EJ24" s="119">
        <f>'Matriz I'!R23-CF24</f>
        <v>-0.0224510205271895</v>
      </c>
      <c r="EK24" s="119">
        <f>'Matriz I'!S23-CG24</f>
        <v>-0.000434214715570894</v>
      </c>
      <c r="EL24" s="119">
        <f>'Matriz I'!T23-CH24</f>
        <v>-0.00177737606943022</v>
      </c>
      <c r="EM24" s="119">
        <f>'Matriz I'!U23-CI24</f>
        <v>-0.00378414758547731</v>
      </c>
      <c r="EN24" s="119">
        <f>'Matriz I'!V23-CJ24</f>
        <v>0.967124183946108</v>
      </c>
      <c r="EO24" s="119">
        <f>'Matriz I'!W23-CK24</f>
        <v>-0.0140765623212876</v>
      </c>
      <c r="EP24" s="119">
        <f>'Matriz I'!X23-CL24</f>
        <v>-0.0112775159282044</v>
      </c>
      <c r="EQ24" s="119">
        <f>'Matriz I'!Y23-CM24</f>
        <v>-0.0071385422425934</v>
      </c>
      <c r="ER24" s="119">
        <f>'Matriz I'!Z23-CN24</f>
        <v>-0.00193656408776573</v>
      </c>
      <c r="ES24" s="119">
        <f>'Matriz I'!AA23-CO24</f>
        <v>-0.00346406394449275</v>
      </c>
      <c r="ET24" s="119">
        <f>'Matriz I'!AB23-CP24</f>
        <v>-0.00047587457281192</v>
      </c>
      <c r="EU24" s="119">
        <f>'Matriz I'!AC23-CQ24</f>
        <v>-0.000824431198374543</v>
      </c>
      <c r="EV24" s="119">
        <f>'Matriz I'!AD23-CR24</f>
        <v>-0.000478282178133127</v>
      </c>
      <c r="EW24" s="119">
        <f>'Matriz I'!AE23-CS24</f>
        <v>-0.00164900406145966</v>
      </c>
      <c r="EX24" s="119">
        <f>'Matriz I'!AF23-CT24</f>
        <v>-0.00108668541474886</v>
      </c>
      <c r="EY24" s="119">
        <f>'Matriz I'!AG23-CU24</f>
        <v>-0.000993798957082551</v>
      </c>
      <c r="EZ24" s="119">
        <f>'Matriz I'!AH23-CV24</f>
        <v>-0.00452913379610741</v>
      </c>
      <c r="FA24" s="119">
        <f>'Matriz I'!AI23-CW24</f>
        <v>-0.00300476759292973</v>
      </c>
      <c r="FB24" s="119">
        <f>'Matriz I'!AJ23-CX24</f>
        <v>-0.000161352211880668</v>
      </c>
      <c r="FC24" s="119">
        <f>'Matriz I'!AK23-CY24</f>
        <v>-0.00239909449137562</v>
      </c>
      <c r="FD24" s="119">
        <f>'Matriz I'!AL23-CZ24</f>
        <v>-0.00238438796046563</v>
      </c>
      <c r="FE24" s="119">
        <f>'Matriz I'!AM23-DA24</f>
        <v>-0.0113645951131463</v>
      </c>
      <c r="FF24" s="119">
        <f>'Matriz I'!AN23-DB24</f>
        <v>-0.00135964608626767</v>
      </c>
      <c r="FG24" s="119">
        <f>'Matriz I'!AO23-DC24</f>
        <v>-0.000577075851856039</v>
      </c>
      <c r="FH24" s="119">
        <f>'Matriz I'!AP23-DD24</f>
        <v>-5.74500873582835e-5</v>
      </c>
      <c r="FI24" s="119">
        <f>'Matriz I'!AQ23-DE24</f>
        <v>-1.27494160088591e-5</v>
      </c>
      <c r="FJ24" s="119">
        <f>'Matriz I'!AR23-DF24</f>
        <v>-0.00059607601615879</v>
      </c>
      <c r="FK24" s="119">
        <f>'Matriz I'!AS23-DG24</f>
        <v>-0.000597373871369822</v>
      </c>
      <c r="FL24" s="119">
        <f>'Matriz I'!AT23-DH24</f>
        <v>-7.09993777666922e-5</v>
      </c>
      <c r="FM24" s="119">
        <f>'Matriz I'!AU23-DI24</f>
        <v>-8.8342797267168e-5</v>
      </c>
      <c r="FN24" s="119">
        <f>'Matriz I'!AV23-DJ24</f>
        <v>-0.000284813747715286</v>
      </c>
      <c r="FO24" s="119">
        <f>'Matriz I'!AW23-DK24</f>
        <v>-3.96996714215635e-5</v>
      </c>
      <c r="FP24" s="119">
        <f>'Matriz I'!AX23-DL24</f>
        <v>-0.00060002195138447</v>
      </c>
      <c r="FQ24" s="119">
        <f>'Matriz I'!AY23-DM24</f>
        <v>-0.000203258905592432</v>
      </c>
      <c r="FR24" s="119">
        <f>'Matriz I'!AZ23-DN24</f>
        <v>-0.00182983592986346</v>
      </c>
      <c r="FS24" s="119">
        <f>'Matriz I'!BA23-DO24</f>
        <v>-0.000615846556566844</v>
      </c>
      <c r="FT24" s="119">
        <f>'Matriz I'!BB23-DP24</f>
        <v>-0.000523476280255153</v>
      </c>
      <c r="FU24" s="119">
        <f>'Matriz I'!BC23-DQ24</f>
        <v>-0.00167739130870746</v>
      </c>
      <c r="FV24" s="119">
        <f>'Matriz I'!BD23-DR24</f>
        <v>0</v>
      </c>
      <c r="FX24" s="86" t="s">
        <v>54</v>
      </c>
      <c r="FY24" s="87" t="s">
        <v>109</v>
      </c>
      <c r="FZ24" s="119">
        <v>0.007721726146</v>
      </c>
      <c r="GA24" s="119">
        <v>0.003788285644</v>
      </c>
      <c r="GB24" s="119">
        <v>0.0008527398927</v>
      </c>
      <c r="GC24" s="119">
        <v>0.0006493402986</v>
      </c>
      <c r="GD24" s="119">
        <v>0.0431032168</v>
      </c>
      <c r="GE24" s="119">
        <v>0.005016994708</v>
      </c>
      <c r="GF24" s="119">
        <v>0.01006600487</v>
      </c>
      <c r="GG24" s="119">
        <v>0.003641092198</v>
      </c>
      <c r="GH24" s="119">
        <v>0.002612016499</v>
      </c>
      <c r="GI24" s="119">
        <v>0.003043825779</v>
      </c>
      <c r="GJ24" s="119">
        <v>0.0009075265251</v>
      </c>
      <c r="GK24" s="119">
        <v>0.003413023665</v>
      </c>
      <c r="GL24" s="119">
        <v>0.01693938531</v>
      </c>
      <c r="GM24" s="119">
        <v>0.007034492078</v>
      </c>
      <c r="GN24" s="119">
        <v>0.024837126</v>
      </c>
      <c r="GO24" s="119">
        <v>0.0007127130784</v>
      </c>
      <c r="GP24" s="119">
        <v>0.00839586832</v>
      </c>
      <c r="GQ24" s="119">
        <v>0.00609416945</v>
      </c>
      <c r="GR24" s="119">
        <v>1.035781034</v>
      </c>
      <c r="GS24" s="119">
        <v>0.01562996595</v>
      </c>
      <c r="GT24" s="119">
        <v>0.01413973331</v>
      </c>
      <c r="GU24" s="119">
        <v>0.01047451107</v>
      </c>
      <c r="GV24" s="119">
        <v>0.005761922639</v>
      </c>
      <c r="GW24" s="119">
        <v>0.004796637971</v>
      </c>
      <c r="GX24" s="119">
        <v>0.001215761487</v>
      </c>
      <c r="GY24" s="119">
        <v>0.002031935701</v>
      </c>
      <c r="GZ24" s="119">
        <v>0.001706468612</v>
      </c>
      <c r="HA24" s="119">
        <v>0.003501861403</v>
      </c>
      <c r="HB24" s="119">
        <v>0.002694971544</v>
      </c>
      <c r="HC24" s="119">
        <v>0.002128879966</v>
      </c>
      <c r="HD24" s="119">
        <v>0.006844274754</v>
      </c>
      <c r="HE24" s="119">
        <v>0.003857724488</v>
      </c>
      <c r="HF24" s="119">
        <v>0.0004735269223</v>
      </c>
      <c r="HG24" s="119">
        <v>0.004144619997</v>
      </c>
      <c r="HH24" s="119">
        <v>0.004144363526</v>
      </c>
      <c r="HI24" s="119">
        <v>0.01520186475</v>
      </c>
      <c r="HJ24" s="119">
        <v>0.002102515439</v>
      </c>
      <c r="HK24" s="119">
        <v>0.001465749252</v>
      </c>
      <c r="HL24" s="119">
        <v>0.0007894980771</v>
      </c>
      <c r="HM24" s="119">
        <v>0.001009233711</v>
      </c>
      <c r="HN24" s="119">
        <v>0.001417842597</v>
      </c>
      <c r="HO24" s="119">
        <v>0.001322562321</v>
      </c>
      <c r="HP24" s="119">
        <v>0.001496642981</v>
      </c>
      <c r="HQ24" s="119">
        <v>0.0007294079139</v>
      </c>
      <c r="HR24" s="119">
        <v>0.0007647840175</v>
      </c>
      <c r="HS24" s="119">
        <v>0.0003554756552</v>
      </c>
      <c r="HT24" s="119">
        <v>0.0007282583011</v>
      </c>
      <c r="HU24" s="119">
        <v>0.0006870962401</v>
      </c>
      <c r="HV24" s="119">
        <v>0.002532597683</v>
      </c>
      <c r="HW24" s="119">
        <v>0.001266142806</v>
      </c>
      <c r="HX24" s="119">
        <v>0.001072695605</v>
      </c>
      <c r="HY24" s="119">
        <v>0.00238700702</v>
      </c>
      <c r="HZ24" s="119">
        <v>0</v>
      </c>
    </row>
    <row r="25" spans="1:234">
      <c r="A25" s="86" t="s">
        <v>55</v>
      </c>
      <c r="B25" s="87" t="s">
        <v>110</v>
      </c>
      <c r="C25" s="85">
        <f>'3'!BQ25</f>
        <v>1.37470296749116</v>
      </c>
      <c r="D25" s="85">
        <f>'3'!BR25</f>
        <v>5.18635204326358</v>
      </c>
      <c r="E25" s="85">
        <f>'3'!BS25</f>
        <v>0.0560143734524064</v>
      </c>
      <c r="F25" s="85">
        <f>'3'!BT25</f>
        <v>0</v>
      </c>
      <c r="G25" s="85">
        <f>'3'!BU25</f>
        <v>0</v>
      </c>
      <c r="H25" s="85">
        <f>'3'!BV25</f>
        <v>0</v>
      </c>
      <c r="I25" s="85">
        <f>'3'!BW25</f>
        <v>0.896691792096742</v>
      </c>
      <c r="J25" s="85">
        <f>'3'!BX25</f>
        <v>0</v>
      </c>
      <c r="K25" s="85">
        <f>'3'!BY25</f>
        <v>0</v>
      </c>
      <c r="L25" s="85">
        <f>'3'!BZ25</f>
        <v>0</v>
      </c>
      <c r="M25" s="85">
        <f>'3'!CA25</f>
        <v>0</v>
      </c>
      <c r="N25" s="85">
        <f>'3'!CB25</f>
        <v>0</v>
      </c>
      <c r="O25" s="85">
        <f>'3'!CC25</f>
        <v>0</v>
      </c>
      <c r="P25" s="85">
        <f>'3'!CD25</f>
        <v>0</v>
      </c>
      <c r="Q25" s="85">
        <f>'3'!CE25</f>
        <v>0</v>
      </c>
      <c r="R25" s="85">
        <f>'3'!CF25</f>
        <v>0</v>
      </c>
      <c r="S25" s="85">
        <f>'3'!CG25</f>
        <v>0</v>
      </c>
      <c r="T25" s="85">
        <f>'3'!CH25</f>
        <v>0</v>
      </c>
      <c r="U25" s="85">
        <f>'3'!CI25</f>
        <v>0.0758122525967621</v>
      </c>
      <c r="V25" s="85">
        <f>'3'!CJ25</f>
        <v>1.67329848894321</v>
      </c>
      <c r="W25" s="85">
        <f>'3'!CK25</f>
        <v>0</v>
      </c>
      <c r="X25" s="85">
        <f>'3'!CL25</f>
        <v>0</v>
      </c>
      <c r="Y25" s="85">
        <f>'3'!CM25</f>
        <v>0</v>
      </c>
      <c r="Z25" s="85">
        <f>'3'!CN25</f>
        <v>0</v>
      </c>
      <c r="AA25" s="85">
        <f>'3'!CO25</f>
        <v>0</v>
      </c>
      <c r="AB25" s="85">
        <f>'3'!CP25</f>
        <v>0</v>
      </c>
      <c r="AC25" s="85">
        <f>'3'!CQ25</f>
        <v>0</v>
      </c>
      <c r="AD25" s="85">
        <f>'3'!CR25</f>
        <v>0</v>
      </c>
      <c r="AE25" s="85">
        <f>'3'!CS25</f>
        <v>0</v>
      </c>
      <c r="AF25" s="85">
        <f>'3'!CT25</f>
        <v>0</v>
      </c>
      <c r="AG25" s="85">
        <f>'3'!CU25</f>
        <v>0</v>
      </c>
      <c r="AH25" s="85">
        <f>'3'!CV25</f>
        <v>0</v>
      </c>
      <c r="AI25" s="85">
        <f>'3'!CW25</f>
        <v>0</v>
      </c>
      <c r="AJ25" s="88">
        <f>'3'!CX25*RAIS!$N$5</f>
        <v>0</v>
      </c>
      <c r="AK25" s="88">
        <f>'3'!CX25*RAIS!$F$6</f>
        <v>0</v>
      </c>
      <c r="AL25" s="85">
        <f>'3'!CY25</f>
        <v>0</v>
      </c>
      <c r="AM25" s="85">
        <f>'3'!CZ25</f>
        <v>0.238115060840365</v>
      </c>
      <c r="AN25" s="85">
        <f>'3'!DA25</f>
        <v>0</v>
      </c>
      <c r="AO25" s="85">
        <f>'3'!DB25</f>
        <v>0</v>
      </c>
      <c r="AP25" s="85">
        <f>'3'!DC25</f>
        <v>0</v>
      </c>
      <c r="AQ25" s="85">
        <f>'3'!DD25</f>
        <v>0</v>
      </c>
      <c r="AR25" s="85">
        <f>'3'!DE25</f>
        <v>0</v>
      </c>
      <c r="AS25" s="85">
        <f>'3'!DF25</f>
        <v>0</v>
      </c>
      <c r="AT25" s="85">
        <f>'3'!DG25</f>
        <v>0</v>
      </c>
      <c r="AU25" s="85">
        <f>'3'!DH25</f>
        <v>0</v>
      </c>
      <c r="AV25" s="85">
        <f>'3'!DI25</f>
        <v>0</v>
      </c>
      <c r="AW25" s="85">
        <f>'3'!DJ25</f>
        <v>0</v>
      </c>
      <c r="AX25" s="85">
        <f>'3'!DK25</f>
        <v>0.0672494363375781</v>
      </c>
      <c r="AY25" s="85">
        <f>'3'!DL25</f>
        <v>0</v>
      </c>
      <c r="AZ25" s="85">
        <f>'3'!DM25</f>
        <v>7.90315933390489</v>
      </c>
      <c r="BA25" s="85">
        <f>'3'!DN25</f>
        <v>38.903893468196</v>
      </c>
      <c r="BB25" s="85">
        <f>'3'!DO25</f>
        <v>1.11867704294366</v>
      </c>
      <c r="BC25" s="85">
        <f>'3'!DP25</f>
        <v>0</v>
      </c>
      <c r="BD25" s="101">
        <f t="shared" si="0"/>
        <v>57.4939662600664</v>
      </c>
      <c r="BE25" s="108">
        <f>'3'!DR25</f>
        <v>3.87728210176047</v>
      </c>
      <c r="BF25" s="108">
        <f>'3'!DS25</f>
        <v>83.4236367122327</v>
      </c>
      <c r="BG25" s="85">
        <f t="shared" si="1"/>
        <v>87.3009188139932</v>
      </c>
      <c r="BH25" s="85">
        <f>'3'!DU25</f>
        <v>17.3219508488478</v>
      </c>
      <c r="BI25" s="85">
        <f>'3'!DV25</f>
        <v>0</v>
      </c>
      <c r="BJ25" s="85">
        <f>'3'!DW25</f>
        <v>474.461191869664</v>
      </c>
      <c r="BK25" s="85">
        <f>'3'!DX25</f>
        <v>0</v>
      </c>
      <c r="BL25" s="85">
        <f>'3'!DY25</f>
        <v>-0.0877966550609459</v>
      </c>
      <c r="BM25" s="117">
        <f t="shared" si="2"/>
        <v>578.996264877444</v>
      </c>
      <c r="BN25" s="118">
        <f t="shared" si="3"/>
        <v>636.49023113751</v>
      </c>
      <c r="BP25" s="86" t="s">
        <v>55</v>
      </c>
      <c r="BQ25" s="87" t="s">
        <v>110</v>
      </c>
      <c r="BR25" s="119">
        <f t="shared" ref="BR25:DR25" si="23">C25/C$66</f>
        <v>3.06460579241806e-5</v>
      </c>
      <c r="BS25" s="119">
        <f t="shared" si="23"/>
        <v>0.000314179537116244</v>
      </c>
      <c r="BT25" s="119">
        <f t="shared" si="23"/>
        <v>1.87656811106315e-5</v>
      </c>
      <c r="BU25" s="119">
        <f t="shared" si="23"/>
        <v>0</v>
      </c>
      <c r="BV25" s="119">
        <f t="shared" si="23"/>
        <v>0</v>
      </c>
      <c r="BW25" s="119">
        <f t="shared" si="23"/>
        <v>0</v>
      </c>
      <c r="BX25" s="119">
        <f t="shared" si="23"/>
        <v>2.3241330779434e-5</v>
      </c>
      <c r="BY25" s="119">
        <f t="shared" si="23"/>
        <v>0</v>
      </c>
      <c r="BZ25" s="119">
        <f t="shared" si="23"/>
        <v>0</v>
      </c>
      <c r="CA25" s="119">
        <f t="shared" si="23"/>
        <v>0</v>
      </c>
      <c r="CB25" s="119">
        <f t="shared" si="23"/>
        <v>0</v>
      </c>
      <c r="CC25" s="119">
        <f t="shared" si="23"/>
        <v>0</v>
      </c>
      <c r="CD25" s="119">
        <f t="shared" si="23"/>
        <v>0</v>
      </c>
      <c r="CE25" s="119">
        <f t="shared" si="23"/>
        <v>0</v>
      </c>
      <c r="CF25" s="119">
        <f t="shared" si="23"/>
        <v>0</v>
      </c>
      <c r="CG25" s="119">
        <f t="shared" si="23"/>
        <v>0</v>
      </c>
      <c r="CH25" s="119">
        <f t="shared" si="23"/>
        <v>0</v>
      </c>
      <c r="CI25" s="119">
        <f t="shared" si="23"/>
        <v>0</v>
      </c>
      <c r="CJ25" s="119">
        <f t="shared" si="23"/>
        <v>1.82601817342109e-5</v>
      </c>
      <c r="CK25" s="119">
        <f t="shared" si="23"/>
        <v>0.00262894606560223</v>
      </c>
      <c r="CL25" s="119">
        <f t="shared" si="23"/>
        <v>0</v>
      </c>
      <c r="CM25" s="119">
        <f t="shared" si="23"/>
        <v>0</v>
      </c>
      <c r="CN25" s="119">
        <f t="shared" si="23"/>
        <v>0</v>
      </c>
      <c r="CO25" s="119">
        <f t="shared" si="23"/>
        <v>0</v>
      </c>
      <c r="CP25" s="119">
        <f t="shared" si="23"/>
        <v>0</v>
      </c>
      <c r="CQ25" s="119">
        <f t="shared" si="23"/>
        <v>0</v>
      </c>
      <c r="CR25" s="119">
        <f t="shared" si="23"/>
        <v>0</v>
      </c>
      <c r="CS25" s="119">
        <f t="shared" si="23"/>
        <v>0</v>
      </c>
      <c r="CT25" s="119">
        <f t="shared" si="23"/>
        <v>0</v>
      </c>
      <c r="CU25" s="119">
        <f t="shared" si="23"/>
        <v>0</v>
      </c>
      <c r="CV25" s="119">
        <f t="shared" si="23"/>
        <v>0</v>
      </c>
      <c r="CW25" s="119">
        <f t="shared" si="23"/>
        <v>0</v>
      </c>
      <c r="CX25" s="119">
        <f t="shared" si="23"/>
        <v>0</v>
      </c>
      <c r="CY25" s="119">
        <f t="shared" si="23"/>
        <v>0</v>
      </c>
      <c r="CZ25" s="119">
        <f t="shared" si="23"/>
        <v>0</v>
      </c>
      <c r="DA25" s="119">
        <f t="shared" si="23"/>
        <v>0</v>
      </c>
      <c r="DB25" s="119">
        <f t="shared" si="23"/>
        <v>2.55491769128345e-6</v>
      </c>
      <c r="DC25" s="119">
        <f t="shared" si="23"/>
        <v>0</v>
      </c>
      <c r="DD25" s="119">
        <f t="shared" si="23"/>
        <v>0</v>
      </c>
      <c r="DE25" s="119">
        <f t="shared" si="23"/>
        <v>0</v>
      </c>
      <c r="DF25" s="119">
        <f t="shared" si="23"/>
        <v>0</v>
      </c>
      <c r="DG25" s="119">
        <f t="shared" si="23"/>
        <v>0</v>
      </c>
      <c r="DH25" s="119">
        <f t="shared" si="23"/>
        <v>0</v>
      </c>
      <c r="DI25" s="119">
        <f t="shared" si="23"/>
        <v>0</v>
      </c>
      <c r="DJ25" s="119">
        <f t="shared" si="23"/>
        <v>0</v>
      </c>
      <c r="DK25" s="119">
        <f t="shared" si="23"/>
        <v>0</v>
      </c>
      <c r="DL25" s="119">
        <f t="shared" si="23"/>
        <v>0</v>
      </c>
      <c r="DM25" s="119">
        <f t="shared" si="23"/>
        <v>2.19675931605725e-6</v>
      </c>
      <c r="DN25" s="119">
        <f t="shared" si="23"/>
        <v>0</v>
      </c>
      <c r="DO25" s="119">
        <f t="shared" si="23"/>
        <v>9.51681472542656e-5</v>
      </c>
      <c r="DP25" s="119">
        <f t="shared" si="23"/>
        <v>0.00086927033974326</v>
      </c>
      <c r="DQ25" s="119">
        <f t="shared" si="23"/>
        <v>9.4552504556409e-5</v>
      </c>
      <c r="DR25" s="119">
        <f t="shared" si="23"/>
        <v>0</v>
      </c>
      <c r="DT25" s="86" t="s">
        <v>55</v>
      </c>
      <c r="DU25" s="87" t="s">
        <v>110</v>
      </c>
      <c r="DV25" s="119">
        <f>'Matriz I'!D24-BR25</f>
        <v>-3.06460579241806e-5</v>
      </c>
      <c r="DW25" s="119">
        <f>'Matriz I'!E24-BS25</f>
        <v>-0.000314179537116244</v>
      </c>
      <c r="DX25" s="119">
        <f>'Matriz I'!F24-BT25</f>
        <v>-1.87656811106315e-5</v>
      </c>
      <c r="DY25" s="119">
        <f>'Matriz I'!G24-BU25</f>
        <v>0</v>
      </c>
      <c r="DZ25" s="119">
        <f>'Matriz I'!H24-BV25</f>
        <v>0</v>
      </c>
      <c r="EA25" s="119">
        <f>'Matriz I'!I24-BW25</f>
        <v>0</v>
      </c>
      <c r="EB25" s="119">
        <f>'Matriz I'!J24-BX25</f>
        <v>-2.3241330779434e-5</v>
      </c>
      <c r="EC25" s="119">
        <f>'Matriz I'!K24-BY25</f>
        <v>0</v>
      </c>
      <c r="ED25" s="119">
        <f>'Matriz I'!L24-BZ25</f>
        <v>0</v>
      </c>
      <c r="EE25" s="119">
        <f>'Matriz I'!M24-CA25</f>
        <v>0</v>
      </c>
      <c r="EF25" s="119">
        <f>'Matriz I'!N24-CB25</f>
        <v>0</v>
      </c>
      <c r="EG25" s="119">
        <f>'Matriz I'!O24-CC25</f>
        <v>0</v>
      </c>
      <c r="EH25" s="119">
        <f>'Matriz I'!P24-CD25</f>
        <v>0</v>
      </c>
      <c r="EI25" s="119">
        <f>'Matriz I'!Q24-CE25</f>
        <v>0</v>
      </c>
      <c r="EJ25" s="119">
        <f>'Matriz I'!R24-CF25</f>
        <v>0</v>
      </c>
      <c r="EK25" s="119">
        <f>'Matriz I'!S24-CG25</f>
        <v>0</v>
      </c>
      <c r="EL25" s="119">
        <f>'Matriz I'!T24-CH25</f>
        <v>0</v>
      </c>
      <c r="EM25" s="119">
        <f>'Matriz I'!U24-CI25</f>
        <v>0</v>
      </c>
      <c r="EN25" s="119">
        <f>'Matriz I'!V24-CJ25</f>
        <v>-1.82601817342109e-5</v>
      </c>
      <c r="EO25" s="119">
        <f>'Matriz I'!W24-CK25</f>
        <v>0.997371053934398</v>
      </c>
      <c r="EP25" s="119">
        <f>'Matriz I'!X24-CL25</f>
        <v>0</v>
      </c>
      <c r="EQ25" s="119">
        <f>'Matriz I'!Y24-CM25</f>
        <v>0</v>
      </c>
      <c r="ER25" s="119">
        <f>'Matriz I'!Z24-CN25</f>
        <v>0</v>
      </c>
      <c r="ES25" s="119">
        <f>'Matriz I'!AA24-CO25</f>
        <v>0</v>
      </c>
      <c r="ET25" s="119">
        <f>'Matriz I'!AB24-CP25</f>
        <v>0</v>
      </c>
      <c r="EU25" s="119">
        <f>'Matriz I'!AC24-CQ25</f>
        <v>0</v>
      </c>
      <c r="EV25" s="119">
        <f>'Matriz I'!AD24-CR25</f>
        <v>0</v>
      </c>
      <c r="EW25" s="119">
        <f>'Matriz I'!AE24-CS25</f>
        <v>0</v>
      </c>
      <c r="EX25" s="119">
        <f>'Matriz I'!AF24-CT25</f>
        <v>0</v>
      </c>
      <c r="EY25" s="119">
        <f>'Matriz I'!AG24-CU25</f>
        <v>0</v>
      </c>
      <c r="EZ25" s="119">
        <f>'Matriz I'!AH24-CV25</f>
        <v>0</v>
      </c>
      <c r="FA25" s="119">
        <f>'Matriz I'!AI24-CW25</f>
        <v>0</v>
      </c>
      <c r="FB25" s="119">
        <f>'Matriz I'!AJ24-CX25</f>
        <v>0</v>
      </c>
      <c r="FC25" s="119">
        <f>'Matriz I'!AK24-CY25</f>
        <v>0</v>
      </c>
      <c r="FD25" s="119">
        <f>'Matriz I'!AL24-CZ25</f>
        <v>0</v>
      </c>
      <c r="FE25" s="119">
        <f>'Matriz I'!AM24-DA25</f>
        <v>0</v>
      </c>
      <c r="FF25" s="119">
        <f>'Matriz I'!AN24-DB25</f>
        <v>-2.55491769128345e-6</v>
      </c>
      <c r="FG25" s="119">
        <f>'Matriz I'!AO24-DC25</f>
        <v>0</v>
      </c>
      <c r="FH25" s="119">
        <f>'Matriz I'!AP24-DD25</f>
        <v>0</v>
      </c>
      <c r="FI25" s="119">
        <f>'Matriz I'!AQ24-DE25</f>
        <v>0</v>
      </c>
      <c r="FJ25" s="119">
        <f>'Matriz I'!AR24-DF25</f>
        <v>0</v>
      </c>
      <c r="FK25" s="119">
        <f>'Matriz I'!AS24-DG25</f>
        <v>0</v>
      </c>
      <c r="FL25" s="119">
        <f>'Matriz I'!AT24-DH25</f>
        <v>0</v>
      </c>
      <c r="FM25" s="119">
        <f>'Matriz I'!AU24-DI25</f>
        <v>0</v>
      </c>
      <c r="FN25" s="119">
        <f>'Matriz I'!AV24-DJ25</f>
        <v>0</v>
      </c>
      <c r="FO25" s="119">
        <f>'Matriz I'!AW24-DK25</f>
        <v>0</v>
      </c>
      <c r="FP25" s="119">
        <f>'Matriz I'!AX24-DL25</f>
        <v>0</v>
      </c>
      <c r="FQ25" s="119">
        <f>'Matriz I'!AY24-DM25</f>
        <v>-2.19675931605725e-6</v>
      </c>
      <c r="FR25" s="119">
        <f>'Matriz I'!AZ24-DN25</f>
        <v>0</v>
      </c>
      <c r="FS25" s="119">
        <f>'Matriz I'!BA24-DO25</f>
        <v>-9.51681472542656e-5</v>
      </c>
      <c r="FT25" s="119">
        <f>'Matriz I'!BB24-DP25</f>
        <v>-0.00086927033974326</v>
      </c>
      <c r="FU25" s="119">
        <f>'Matriz I'!BC24-DQ25</f>
        <v>-9.4552504556409e-5</v>
      </c>
      <c r="FV25" s="119">
        <f>'Matriz I'!BD24-DR25</f>
        <v>0</v>
      </c>
      <c r="FX25" s="86" t="s">
        <v>55</v>
      </c>
      <c r="FY25" s="87" t="s">
        <v>110</v>
      </c>
      <c r="FZ25" s="119">
        <v>3.338710137e-5</v>
      </c>
      <c r="GA25" s="119">
        <v>0.0003301106027</v>
      </c>
      <c r="GB25" s="119">
        <v>2.336105002e-5</v>
      </c>
      <c r="GC25" s="119">
        <v>1.996106232e-6</v>
      </c>
      <c r="GD25" s="119">
        <v>2.728076546e-6</v>
      </c>
      <c r="GE25" s="119">
        <v>0.000108581639</v>
      </c>
      <c r="GF25" s="119">
        <v>4.694492057e-5</v>
      </c>
      <c r="GG25" s="119">
        <v>6.919526505e-6</v>
      </c>
      <c r="GH25" s="119">
        <v>1.663747168e-5</v>
      </c>
      <c r="GI25" s="119">
        <v>3.927447137e-6</v>
      </c>
      <c r="GJ25" s="119">
        <v>1.617384705e-6</v>
      </c>
      <c r="GK25" s="119">
        <v>6.90081918e-6</v>
      </c>
      <c r="GL25" s="119">
        <v>5.030268409e-6</v>
      </c>
      <c r="GM25" s="119">
        <v>3.712568232e-6</v>
      </c>
      <c r="GN25" s="119">
        <v>2.395591038e-6</v>
      </c>
      <c r="GO25" s="119">
        <v>8.882730488e-7</v>
      </c>
      <c r="GP25" s="119">
        <v>3.48244921e-5</v>
      </c>
      <c r="GQ25" s="119">
        <v>2.729382903e-6</v>
      </c>
      <c r="GR25" s="119">
        <v>2.304162899e-5</v>
      </c>
      <c r="GS25" s="119">
        <v>1.002639713</v>
      </c>
      <c r="GT25" s="119">
        <v>2.907241172e-6</v>
      </c>
      <c r="GU25" s="119">
        <v>3.101308213e-6</v>
      </c>
      <c r="GV25" s="119">
        <v>7.21714897e-6</v>
      </c>
      <c r="GW25" s="119">
        <v>3.469570568e-6</v>
      </c>
      <c r="GX25" s="119">
        <v>2.423572035e-6</v>
      </c>
      <c r="GY25" s="119">
        <v>2.560096827e-6</v>
      </c>
      <c r="GZ25" s="119">
        <v>2.839558567e-6</v>
      </c>
      <c r="HA25" s="119">
        <v>4.178105055e-6</v>
      </c>
      <c r="HB25" s="119">
        <v>2.555693966e-6</v>
      </c>
      <c r="HC25" s="119">
        <v>2.463422855e-6</v>
      </c>
      <c r="HD25" s="119">
        <v>2.435488418e-6</v>
      </c>
      <c r="HE25" s="119">
        <v>2.13127079e-6</v>
      </c>
      <c r="HF25" s="119">
        <v>1.689478153e-6</v>
      </c>
      <c r="HG25" s="119">
        <v>1.783446671e-6</v>
      </c>
      <c r="HH25" s="119">
        <v>1.783500632e-6</v>
      </c>
      <c r="HI25" s="119">
        <v>3.400933844e-6</v>
      </c>
      <c r="HJ25" s="119">
        <v>7.854158846e-6</v>
      </c>
      <c r="HK25" s="119">
        <v>7.407538721e-6</v>
      </c>
      <c r="HL25" s="119">
        <v>8.315407896e-6</v>
      </c>
      <c r="HM25" s="119">
        <v>4.493722157e-6</v>
      </c>
      <c r="HN25" s="119">
        <v>9.146459391e-6</v>
      </c>
      <c r="HO25" s="119">
        <v>4.905749524e-6</v>
      </c>
      <c r="HP25" s="119">
        <v>1.317013814e-5</v>
      </c>
      <c r="HQ25" s="119">
        <v>4.850265201e-6</v>
      </c>
      <c r="HR25" s="119">
        <v>2.853549273e-6</v>
      </c>
      <c r="HS25" s="119">
        <v>8.014581809e-6</v>
      </c>
      <c r="HT25" s="119">
        <v>5.76941634e-7</v>
      </c>
      <c r="HU25" s="119">
        <v>1.22813516e-5</v>
      </c>
      <c r="HV25" s="119">
        <v>1.214138193e-5</v>
      </c>
      <c r="HW25" s="119">
        <v>9.920641139e-5</v>
      </c>
      <c r="HX25" s="119">
        <v>0.0009649501877</v>
      </c>
      <c r="HY25" s="119">
        <v>0.0001047361043</v>
      </c>
      <c r="HZ25" s="119">
        <v>0</v>
      </c>
    </row>
    <row r="26" spans="1:234">
      <c r="A26" s="86" t="s">
        <v>56</v>
      </c>
      <c r="B26" s="87" t="s">
        <v>111</v>
      </c>
      <c r="C26" s="85">
        <f>'3'!BQ26</f>
        <v>17.4780621713144</v>
      </c>
      <c r="D26" s="85">
        <f>'3'!BR26</f>
        <v>8.5940910998261</v>
      </c>
      <c r="E26" s="85">
        <f>'3'!BS26</f>
        <v>2.30220769876515</v>
      </c>
      <c r="F26" s="85">
        <f>'3'!BT26</f>
        <v>3.57269453960076e-5</v>
      </c>
      <c r="G26" s="85">
        <f>'3'!BU26</f>
        <v>4.75843092850339</v>
      </c>
      <c r="H26" s="85">
        <f>'3'!BV26</f>
        <v>211.932293231451</v>
      </c>
      <c r="I26" s="85">
        <f>'3'!BW26</f>
        <v>805.162183900369</v>
      </c>
      <c r="J26" s="85">
        <f>'3'!BX26</f>
        <v>195.890126035903</v>
      </c>
      <c r="K26" s="85">
        <f>'3'!BY26</f>
        <v>0.119365954863362</v>
      </c>
      <c r="L26" s="85">
        <f>'3'!BZ26</f>
        <v>2.39296491820622</v>
      </c>
      <c r="M26" s="85">
        <f>'3'!CA26</f>
        <v>1.93562925911754</v>
      </c>
      <c r="N26" s="85">
        <f>'3'!CB26</f>
        <v>162.395105216078</v>
      </c>
      <c r="O26" s="85">
        <f>'3'!CC26</f>
        <v>14.0694807069487</v>
      </c>
      <c r="P26" s="85">
        <f>'3'!CD26</f>
        <v>21.2076803320558</v>
      </c>
      <c r="Q26" s="85">
        <f>'3'!CE26</f>
        <v>22.1548661219495</v>
      </c>
      <c r="R26" s="85">
        <f>'3'!CF26</f>
        <v>6.26596276521013</v>
      </c>
      <c r="S26" s="85">
        <f>'3'!CG26</f>
        <v>0.297792741660446</v>
      </c>
      <c r="T26" s="85">
        <f>'3'!CH26</f>
        <v>206.771241305071</v>
      </c>
      <c r="U26" s="85">
        <f>'3'!CI26</f>
        <v>45.9590440148814</v>
      </c>
      <c r="V26" s="85">
        <f>'3'!CJ26</f>
        <v>5.93890506837369</v>
      </c>
      <c r="W26" s="85">
        <f>'3'!CK26</f>
        <v>731.656661792292</v>
      </c>
      <c r="X26" s="85">
        <f>'3'!CL26</f>
        <v>75.6164694149018</v>
      </c>
      <c r="Y26" s="85">
        <f>'3'!CM26</f>
        <v>15.7179029810371</v>
      </c>
      <c r="Z26" s="85">
        <f>'3'!CN26</f>
        <v>56.7196114574369</v>
      </c>
      <c r="AA26" s="85">
        <f>'3'!CO26</f>
        <v>13.2608301745704</v>
      </c>
      <c r="AB26" s="85">
        <f>'3'!CP26</f>
        <v>31.4932094603319</v>
      </c>
      <c r="AC26" s="85">
        <f>'3'!CQ26</f>
        <v>280.127708685633</v>
      </c>
      <c r="AD26" s="85">
        <f>'3'!CR26</f>
        <v>743.224366264699</v>
      </c>
      <c r="AE26" s="85">
        <f>'3'!CS26</f>
        <v>201.154195406686</v>
      </c>
      <c r="AF26" s="85">
        <f>'3'!CT26</f>
        <v>3.90999259159558</v>
      </c>
      <c r="AG26" s="85">
        <f>'3'!CU26</f>
        <v>249.934789446012</v>
      </c>
      <c r="AH26" s="85">
        <f>'3'!CV26</f>
        <v>24.5883162757185</v>
      </c>
      <c r="AI26" s="85">
        <f>'3'!CW26</f>
        <v>5.66434573370032</v>
      </c>
      <c r="AJ26" s="88">
        <f>'3'!CX26*RAIS!$N$5</f>
        <v>10.9514050172777</v>
      </c>
      <c r="AK26" s="88">
        <f>'3'!CX26*RAIS!$F$6</f>
        <v>6.48814438248625</v>
      </c>
      <c r="AL26" s="85">
        <f>'3'!CY26</f>
        <v>397.039232195167</v>
      </c>
      <c r="AM26" s="85">
        <f>'3'!CZ26</f>
        <v>453.1644804387</v>
      </c>
      <c r="AN26" s="85">
        <f>'3'!DA26</f>
        <v>654.924601848364</v>
      </c>
      <c r="AO26" s="85">
        <f>'3'!DB26</f>
        <v>0.00480569155815669</v>
      </c>
      <c r="AP26" s="85">
        <f>'3'!DC26</f>
        <v>59.0669978224603</v>
      </c>
      <c r="AQ26" s="85">
        <f>'3'!DD26</f>
        <v>6.78699962749234</v>
      </c>
      <c r="AR26" s="85">
        <f>'3'!DE26</f>
        <v>0.293144658888275</v>
      </c>
      <c r="AS26" s="85">
        <f>'3'!DF26</f>
        <v>22.4340981341074</v>
      </c>
      <c r="AT26" s="85">
        <f>'3'!DG26</f>
        <v>0.0847580324809888</v>
      </c>
      <c r="AU26" s="85">
        <f>'3'!DH26</f>
        <v>0.108933344581014</v>
      </c>
      <c r="AV26" s="85">
        <f>'3'!DI26</f>
        <v>1.04383733841104</v>
      </c>
      <c r="AW26" s="85">
        <f>'3'!DJ26</f>
        <v>2.39674064307947</v>
      </c>
      <c r="AX26" s="85">
        <f>'3'!DK26</f>
        <v>9.13991479005559</v>
      </c>
      <c r="AY26" s="85">
        <f>'3'!DL26</f>
        <v>22.0348828188596</v>
      </c>
      <c r="AZ26" s="85">
        <f>'3'!DM26</f>
        <v>32.0062455627243</v>
      </c>
      <c r="BA26" s="85">
        <f>'3'!DN26</f>
        <v>25.8845531536676</v>
      </c>
      <c r="BB26" s="85">
        <f>'3'!DO26</f>
        <v>3.79373453576588</v>
      </c>
      <c r="BC26" s="85">
        <f>'3'!DP26</f>
        <v>0</v>
      </c>
      <c r="BD26" s="101">
        <f t="shared" si="0"/>
        <v>5876.34137891823</v>
      </c>
      <c r="BE26" s="108">
        <f>'3'!DR26</f>
        <v>685.921858482609</v>
      </c>
      <c r="BF26" s="108">
        <f>'3'!DS26</f>
        <v>2908.82013786916</v>
      </c>
      <c r="BG26" s="85">
        <f t="shared" si="1"/>
        <v>3594.74199635177</v>
      </c>
      <c r="BH26" s="85">
        <f>'3'!DU26</f>
        <v>0.0232554324260399</v>
      </c>
      <c r="BI26" s="85">
        <f>'3'!DV26</f>
        <v>0</v>
      </c>
      <c r="BJ26" s="85">
        <f>'3'!DW26</f>
        <v>390.916425070437</v>
      </c>
      <c r="BK26" s="85">
        <f>'3'!DX26</f>
        <v>2.04495203166643</v>
      </c>
      <c r="BL26" s="85">
        <f>'3'!DY26</f>
        <v>-7.10789899303264</v>
      </c>
      <c r="BM26" s="117">
        <f t="shared" si="2"/>
        <v>3980.61872989327</v>
      </c>
      <c r="BN26" s="118">
        <f t="shared" si="3"/>
        <v>9856.9601088115</v>
      </c>
      <c r="BP26" s="86" t="s">
        <v>56</v>
      </c>
      <c r="BQ26" s="87" t="s">
        <v>111</v>
      </c>
      <c r="BR26" s="119">
        <f t="shared" ref="BR26:DR26" si="24">C26/C$66</f>
        <v>0.000389635956545627</v>
      </c>
      <c r="BS26" s="119">
        <f t="shared" si="24"/>
        <v>0.000520614015623038</v>
      </c>
      <c r="BT26" s="119">
        <f t="shared" si="24"/>
        <v>0.000771275172115875</v>
      </c>
      <c r="BU26" s="119">
        <f t="shared" si="24"/>
        <v>1.79319938559013e-6</v>
      </c>
      <c r="BV26" s="119">
        <f t="shared" si="24"/>
        <v>0.00403453302086596</v>
      </c>
      <c r="BW26" s="119">
        <f t="shared" si="24"/>
        <v>0.00713582870402888</v>
      </c>
      <c r="BX26" s="119">
        <f t="shared" si="24"/>
        <v>0.0208689772919222</v>
      </c>
      <c r="BY26" s="119">
        <f t="shared" si="24"/>
        <v>0.0350003420909157</v>
      </c>
      <c r="BZ26" s="119">
        <f t="shared" si="24"/>
        <v>1.11683965101551e-5</v>
      </c>
      <c r="CA26" s="119">
        <f t="shared" si="24"/>
        <v>0.00107593339663146</v>
      </c>
      <c r="CB26" s="119">
        <f t="shared" si="24"/>
        <v>0.000549014726877286</v>
      </c>
      <c r="CC26" s="119">
        <f t="shared" si="24"/>
        <v>0.0112563573019437</v>
      </c>
      <c r="CD26" s="119">
        <f t="shared" si="24"/>
        <v>0.00531923284048079</v>
      </c>
      <c r="CE26" s="119">
        <f t="shared" si="24"/>
        <v>0.00300635547748557</v>
      </c>
      <c r="CF26" s="119">
        <f t="shared" si="24"/>
        <v>0.0259711958191227</v>
      </c>
      <c r="CG26" s="119">
        <f t="shared" si="24"/>
        <v>0.000150236487496467</v>
      </c>
      <c r="CH26" s="119">
        <f t="shared" si="24"/>
        <v>0.000551608841288837</v>
      </c>
      <c r="CI26" s="119">
        <f t="shared" si="24"/>
        <v>0.00709743873015447</v>
      </c>
      <c r="CJ26" s="119">
        <f t="shared" si="24"/>
        <v>0.0110697211505647</v>
      </c>
      <c r="CK26" s="119">
        <f t="shared" si="24"/>
        <v>0.0093307089061837</v>
      </c>
      <c r="CL26" s="119">
        <f t="shared" si="24"/>
        <v>0.0742274143057794</v>
      </c>
      <c r="CM26" s="119">
        <f t="shared" si="24"/>
        <v>0.0156346974044884</v>
      </c>
      <c r="CN26" s="119">
        <f t="shared" si="24"/>
        <v>0.00288333602513409</v>
      </c>
      <c r="CO26" s="119">
        <f t="shared" si="24"/>
        <v>0.00395873164446991</v>
      </c>
      <c r="CP26" s="119">
        <f t="shared" si="24"/>
        <v>0.00465479663094716</v>
      </c>
      <c r="CQ26" s="119">
        <f t="shared" si="24"/>
        <v>0.010630834457025</v>
      </c>
      <c r="CR26" s="119">
        <f t="shared" si="24"/>
        <v>0.0112295589130368</v>
      </c>
      <c r="CS26" s="119">
        <f t="shared" si="24"/>
        <v>0.0440144431245742</v>
      </c>
      <c r="CT26" s="119">
        <f t="shared" si="24"/>
        <v>0.0250100233092472</v>
      </c>
      <c r="CU26" s="119">
        <f t="shared" si="24"/>
        <v>0.00810161600432104</v>
      </c>
      <c r="CV26" s="119">
        <f t="shared" si="24"/>
        <v>0.0188374731321152</v>
      </c>
      <c r="CW26" s="119">
        <f t="shared" si="24"/>
        <v>0.00719391594360592</v>
      </c>
      <c r="CX26" s="119">
        <f t="shared" si="24"/>
        <v>0.000284292981886183</v>
      </c>
      <c r="CY26" s="119">
        <f t="shared" si="24"/>
        <v>0.00379436295604445</v>
      </c>
      <c r="CZ26" s="119">
        <f t="shared" si="24"/>
        <v>0.00377110338194374</v>
      </c>
      <c r="DA26" s="119">
        <f t="shared" si="24"/>
        <v>0.00974666064855141</v>
      </c>
      <c r="DB26" s="119">
        <f t="shared" si="24"/>
        <v>0.00486234656492522</v>
      </c>
      <c r="DC26" s="119">
        <f t="shared" si="24"/>
        <v>0.0183973512901558</v>
      </c>
      <c r="DD26" s="119">
        <f t="shared" si="24"/>
        <v>4.67828070103691e-6</v>
      </c>
      <c r="DE26" s="119">
        <f t="shared" si="24"/>
        <v>0.0307971823733639</v>
      </c>
      <c r="DF26" s="119">
        <f t="shared" si="24"/>
        <v>0.000954623676060308</v>
      </c>
      <c r="DG26" s="119">
        <f t="shared" si="24"/>
        <v>0.000167347831407508</v>
      </c>
      <c r="DH26" s="119">
        <f t="shared" si="24"/>
        <v>0.00127232550662286</v>
      </c>
      <c r="DI26" s="119">
        <f t="shared" si="24"/>
        <v>9.06122898848973e-6</v>
      </c>
      <c r="DJ26" s="119">
        <f t="shared" si="24"/>
        <v>8.18016363391721e-6</v>
      </c>
      <c r="DK26" s="119">
        <f t="shared" si="24"/>
        <v>2.77629868214777e-5</v>
      </c>
      <c r="DL26" s="119">
        <f t="shared" si="24"/>
        <v>5.8294397694192e-5</v>
      </c>
      <c r="DM26" s="119">
        <f t="shared" si="24"/>
        <v>0.00029856299259128</v>
      </c>
      <c r="DN26" s="119">
        <f t="shared" si="24"/>
        <v>0.00133971456231252</v>
      </c>
      <c r="DO26" s="119">
        <f t="shared" si="24"/>
        <v>0.000385412334748481</v>
      </c>
      <c r="DP26" s="119">
        <f t="shared" si="24"/>
        <v>0.000578365616088925</v>
      </c>
      <c r="DQ26" s="119">
        <f t="shared" si="24"/>
        <v>0.000320652957206413</v>
      </c>
      <c r="DR26" s="119">
        <f t="shared" si="24"/>
        <v>0</v>
      </c>
      <c r="DT26" s="86" t="s">
        <v>56</v>
      </c>
      <c r="DU26" s="87" t="s">
        <v>111</v>
      </c>
      <c r="DV26" s="119">
        <f>'Matriz I'!D25-BR26</f>
        <v>-0.000389635956545627</v>
      </c>
      <c r="DW26" s="119">
        <f>'Matriz I'!E25-BS26</f>
        <v>-0.000520614015623038</v>
      </c>
      <c r="DX26" s="119">
        <f>'Matriz I'!F25-BT26</f>
        <v>-0.000771275172115875</v>
      </c>
      <c r="DY26" s="119">
        <f>'Matriz I'!G25-BU26</f>
        <v>-1.79319938559013e-6</v>
      </c>
      <c r="DZ26" s="119">
        <f>'Matriz I'!H25-BV26</f>
        <v>-0.00403453302086596</v>
      </c>
      <c r="EA26" s="119">
        <f>'Matriz I'!I25-BW26</f>
        <v>-0.00713582870402888</v>
      </c>
      <c r="EB26" s="119">
        <f>'Matriz I'!J25-BX26</f>
        <v>-0.0208689772919222</v>
      </c>
      <c r="EC26" s="119">
        <f>'Matriz I'!K25-BY26</f>
        <v>-0.0350003420909157</v>
      </c>
      <c r="ED26" s="119">
        <f>'Matriz I'!L25-BZ26</f>
        <v>-1.11683965101551e-5</v>
      </c>
      <c r="EE26" s="119">
        <f>'Matriz I'!M25-CA26</f>
        <v>-0.00107593339663146</v>
      </c>
      <c r="EF26" s="119">
        <f>'Matriz I'!N25-CB26</f>
        <v>-0.000549014726877286</v>
      </c>
      <c r="EG26" s="119">
        <f>'Matriz I'!O25-CC26</f>
        <v>-0.0112563573019437</v>
      </c>
      <c r="EH26" s="119">
        <f>'Matriz I'!P25-CD26</f>
        <v>-0.00531923284048079</v>
      </c>
      <c r="EI26" s="119">
        <f>'Matriz I'!Q25-CE26</f>
        <v>-0.00300635547748557</v>
      </c>
      <c r="EJ26" s="119">
        <f>'Matriz I'!R25-CF26</f>
        <v>-0.0259711958191227</v>
      </c>
      <c r="EK26" s="119">
        <f>'Matriz I'!S25-CG26</f>
        <v>-0.000150236487496467</v>
      </c>
      <c r="EL26" s="119">
        <f>'Matriz I'!T25-CH26</f>
        <v>-0.000551608841288837</v>
      </c>
      <c r="EM26" s="119">
        <f>'Matriz I'!U25-CI26</f>
        <v>-0.00709743873015447</v>
      </c>
      <c r="EN26" s="119">
        <f>'Matriz I'!V25-CJ26</f>
        <v>-0.0110697211505647</v>
      </c>
      <c r="EO26" s="119">
        <f>'Matriz I'!W25-CK26</f>
        <v>-0.0093307089061837</v>
      </c>
      <c r="EP26" s="119">
        <f>'Matriz I'!X25-CL26</f>
        <v>0.925772585694221</v>
      </c>
      <c r="EQ26" s="119">
        <f>'Matriz I'!Y25-CM26</f>
        <v>-0.0156346974044884</v>
      </c>
      <c r="ER26" s="119">
        <f>'Matriz I'!Z25-CN26</f>
        <v>-0.00288333602513409</v>
      </c>
      <c r="ES26" s="119">
        <f>'Matriz I'!AA25-CO26</f>
        <v>-0.00395873164446991</v>
      </c>
      <c r="ET26" s="119">
        <f>'Matriz I'!AB25-CP26</f>
        <v>-0.00465479663094716</v>
      </c>
      <c r="EU26" s="119">
        <f>'Matriz I'!AC25-CQ26</f>
        <v>-0.010630834457025</v>
      </c>
      <c r="EV26" s="119">
        <f>'Matriz I'!AD25-CR26</f>
        <v>-0.0112295589130368</v>
      </c>
      <c r="EW26" s="119">
        <f>'Matriz I'!AE25-CS26</f>
        <v>-0.0440144431245742</v>
      </c>
      <c r="EX26" s="119">
        <f>'Matriz I'!AF25-CT26</f>
        <v>-0.0250100233092472</v>
      </c>
      <c r="EY26" s="119">
        <f>'Matriz I'!AG25-CU26</f>
        <v>-0.00810161600432104</v>
      </c>
      <c r="EZ26" s="119">
        <f>'Matriz I'!AH25-CV26</f>
        <v>-0.0188374731321152</v>
      </c>
      <c r="FA26" s="119">
        <f>'Matriz I'!AI25-CW26</f>
        <v>-0.00719391594360592</v>
      </c>
      <c r="FB26" s="119">
        <f>'Matriz I'!AJ25-CX26</f>
        <v>-0.000284292981886183</v>
      </c>
      <c r="FC26" s="119">
        <f>'Matriz I'!AK25-CY26</f>
        <v>-0.00379436295604445</v>
      </c>
      <c r="FD26" s="119">
        <f>'Matriz I'!AL25-CZ26</f>
        <v>-0.00377110338194374</v>
      </c>
      <c r="FE26" s="119">
        <f>'Matriz I'!AM25-DA26</f>
        <v>-0.00974666064855141</v>
      </c>
      <c r="FF26" s="119">
        <f>'Matriz I'!AN25-DB26</f>
        <v>-0.00486234656492522</v>
      </c>
      <c r="FG26" s="119">
        <f>'Matriz I'!AO25-DC26</f>
        <v>-0.0183973512901558</v>
      </c>
      <c r="FH26" s="119">
        <f>'Matriz I'!AP25-DD26</f>
        <v>-4.67828070103691e-6</v>
      </c>
      <c r="FI26" s="119">
        <f>'Matriz I'!AQ25-DE26</f>
        <v>-0.0307971823733639</v>
      </c>
      <c r="FJ26" s="119">
        <f>'Matriz I'!AR25-DF26</f>
        <v>-0.000954623676060308</v>
      </c>
      <c r="FK26" s="119">
        <f>'Matriz I'!AS25-DG26</f>
        <v>-0.000167347831407508</v>
      </c>
      <c r="FL26" s="119">
        <f>'Matriz I'!AT25-DH26</f>
        <v>-0.00127232550662286</v>
      </c>
      <c r="FM26" s="119">
        <f>'Matriz I'!AU25-DI26</f>
        <v>-9.06122898848973e-6</v>
      </c>
      <c r="FN26" s="119">
        <f>'Matriz I'!AV25-DJ26</f>
        <v>-8.18016363391721e-6</v>
      </c>
      <c r="FO26" s="119">
        <f>'Matriz I'!AW25-DK26</f>
        <v>-2.77629868214777e-5</v>
      </c>
      <c r="FP26" s="119">
        <f>'Matriz I'!AX25-DL26</f>
        <v>-5.8294397694192e-5</v>
      </c>
      <c r="FQ26" s="119">
        <f>'Matriz I'!AY25-DM26</f>
        <v>-0.00029856299259128</v>
      </c>
      <c r="FR26" s="119">
        <f>'Matriz I'!AZ25-DN26</f>
        <v>-0.00133971456231252</v>
      </c>
      <c r="FS26" s="119">
        <f>'Matriz I'!BA25-DO26</f>
        <v>-0.000385412334748481</v>
      </c>
      <c r="FT26" s="119">
        <f>'Matriz I'!BB25-DP26</f>
        <v>-0.000578365616088925</v>
      </c>
      <c r="FU26" s="119">
        <f>'Matriz I'!BC25-DQ26</f>
        <v>-0.000320652957206413</v>
      </c>
      <c r="FV26" s="119">
        <f>'Matriz I'!BD25-DR26</f>
        <v>0</v>
      </c>
      <c r="FX26" s="86" t="s">
        <v>56</v>
      </c>
      <c r="FY26" s="87" t="s">
        <v>111</v>
      </c>
      <c r="FZ26" s="119">
        <v>0.002669746918</v>
      </c>
      <c r="GA26" s="119">
        <v>0.005138646653</v>
      </c>
      <c r="GB26" s="119">
        <v>0.002260247352</v>
      </c>
      <c r="GC26" s="119">
        <v>0.001734787353</v>
      </c>
      <c r="GD26" s="119">
        <v>0.007051193546</v>
      </c>
      <c r="GE26" s="119">
        <v>0.01476780717</v>
      </c>
      <c r="GF26" s="119">
        <v>0.02929756812</v>
      </c>
      <c r="GG26" s="119">
        <v>0.04512897819</v>
      </c>
      <c r="GH26" s="119">
        <v>0.00198814842</v>
      </c>
      <c r="GI26" s="119">
        <v>0.003752032369</v>
      </c>
      <c r="GJ26" s="119">
        <v>0.002246927311</v>
      </c>
      <c r="GK26" s="119">
        <v>0.01698299738</v>
      </c>
      <c r="GL26" s="119">
        <v>0.0104408464</v>
      </c>
      <c r="GM26" s="119">
        <v>0.006132936729</v>
      </c>
      <c r="GN26" s="119">
        <v>0.03089893199</v>
      </c>
      <c r="GO26" s="119">
        <v>0.0007944534379</v>
      </c>
      <c r="GP26" s="119">
        <v>0.01621844724</v>
      </c>
      <c r="GQ26" s="119">
        <v>0.01272198189</v>
      </c>
      <c r="GR26" s="119">
        <v>0.01696300787</v>
      </c>
      <c r="GS26" s="119">
        <v>0.01326800538</v>
      </c>
      <c r="GT26" s="119">
        <v>1.084513239</v>
      </c>
      <c r="GU26" s="119">
        <v>0.02109452972</v>
      </c>
      <c r="GV26" s="119">
        <v>0.007311324497</v>
      </c>
      <c r="GW26" s="119">
        <v>0.00692960021</v>
      </c>
      <c r="GX26" s="119">
        <v>0.008021974284</v>
      </c>
      <c r="GY26" s="119">
        <v>0.01472735331</v>
      </c>
      <c r="GZ26" s="119">
        <v>0.01625994956</v>
      </c>
      <c r="HA26" s="119">
        <v>0.05587530091</v>
      </c>
      <c r="HB26" s="119">
        <v>0.03187008792</v>
      </c>
      <c r="HC26" s="119">
        <v>0.01157383517</v>
      </c>
      <c r="HD26" s="119">
        <v>0.02388879736</v>
      </c>
      <c r="HE26" s="119">
        <v>0.01001005668</v>
      </c>
      <c r="HF26" s="119">
        <v>0.001030298807</v>
      </c>
      <c r="HG26" s="119">
        <v>0.006132571438</v>
      </c>
      <c r="HH26" s="119">
        <v>0.006132939024</v>
      </c>
      <c r="HI26" s="119">
        <v>0.01513586266</v>
      </c>
      <c r="HJ26" s="119">
        <v>0.007334308006</v>
      </c>
      <c r="HK26" s="119">
        <v>0.02325000874</v>
      </c>
      <c r="HL26" s="119">
        <v>0.003787550683</v>
      </c>
      <c r="HM26" s="119">
        <v>0.03471107694</v>
      </c>
      <c r="HN26" s="119">
        <v>0.003234799195</v>
      </c>
      <c r="HO26" s="119">
        <v>0.001628054581</v>
      </c>
      <c r="HP26" s="119">
        <v>0.006724545748</v>
      </c>
      <c r="HQ26" s="119">
        <v>0.001109239956</v>
      </c>
      <c r="HR26" s="119">
        <v>0.0008645031276</v>
      </c>
      <c r="HS26" s="119">
        <v>0.0005720219582</v>
      </c>
      <c r="HT26" s="119">
        <v>0.0002366542352</v>
      </c>
      <c r="HU26" s="119">
        <v>0.001282204964</v>
      </c>
      <c r="HV26" s="119">
        <v>0.002463535928</v>
      </c>
      <c r="HW26" s="119">
        <v>0.001568016943</v>
      </c>
      <c r="HX26" s="119">
        <v>0.001966624682</v>
      </c>
      <c r="HY26" s="119">
        <v>0.00254306479</v>
      </c>
      <c r="HZ26" s="119">
        <v>0</v>
      </c>
    </row>
    <row r="27" spans="1:234">
      <c r="A27" s="86" t="s">
        <v>57</v>
      </c>
      <c r="B27" s="87" t="s">
        <v>112</v>
      </c>
      <c r="C27" s="85">
        <f>'3'!BQ27</f>
        <v>113.224994685514</v>
      </c>
      <c r="D27" s="85">
        <f>'3'!BR27</f>
        <v>208.656214909274</v>
      </c>
      <c r="E27" s="85">
        <f>'3'!BS27</f>
        <v>4.9564625057999</v>
      </c>
      <c r="F27" s="85">
        <f>'3'!BT27</f>
        <v>2.43264840119641e-5</v>
      </c>
      <c r="G27" s="85">
        <f>'3'!BU27</f>
        <v>1.05656039675864</v>
      </c>
      <c r="H27" s="85">
        <f>'3'!BV27</f>
        <v>0.255008158027668</v>
      </c>
      <c r="I27" s="85">
        <f>'3'!BW27</f>
        <v>74.717819721721</v>
      </c>
      <c r="J27" s="85">
        <f>'3'!BX27</f>
        <v>117.367003470301</v>
      </c>
      <c r="K27" s="85">
        <f>'3'!BY27</f>
        <v>0.0653177799341306</v>
      </c>
      <c r="L27" s="85">
        <f>'3'!BZ27</f>
        <v>0.0202178567806169</v>
      </c>
      <c r="M27" s="85">
        <f>'3'!CA27</f>
        <v>0.0279887869425796</v>
      </c>
      <c r="N27" s="85">
        <f>'3'!CB27</f>
        <v>0.090743488656747</v>
      </c>
      <c r="O27" s="85">
        <f>'3'!CC27</f>
        <v>0.0154678209144476</v>
      </c>
      <c r="P27" s="85">
        <f>'3'!CD27</f>
        <v>6.10152761726808</v>
      </c>
      <c r="Q27" s="85">
        <f>'3'!CE27</f>
        <v>0.00658729463948157</v>
      </c>
      <c r="R27" s="85">
        <f>'3'!CF27</f>
        <v>0.0272758574301236</v>
      </c>
      <c r="S27" s="85">
        <f>'3'!CG27</f>
        <v>0.00188506999008785</v>
      </c>
      <c r="T27" s="85">
        <f>'3'!CH27</f>
        <v>60.7001686066293</v>
      </c>
      <c r="U27" s="85">
        <f>'3'!CI27</f>
        <v>13.3925816182738</v>
      </c>
      <c r="V27" s="85">
        <f>'3'!CJ27</f>
        <v>0.586606222486666</v>
      </c>
      <c r="W27" s="85">
        <f>'3'!CK27</f>
        <v>34.5064778398089</v>
      </c>
      <c r="X27" s="85">
        <f>'3'!CL27</f>
        <v>302.858530002001</v>
      </c>
      <c r="Y27" s="85">
        <f>'3'!CM27</f>
        <v>7.90884355213561</v>
      </c>
      <c r="Z27" s="85">
        <f>'3'!CN27</f>
        <v>10.6379342929591</v>
      </c>
      <c r="AA27" s="85">
        <f>'3'!CO27</f>
        <v>0.0624296346732445</v>
      </c>
      <c r="AB27" s="85">
        <f>'3'!CP27</f>
        <v>6.09353616718389</v>
      </c>
      <c r="AC27" s="85">
        <f>'3'!CQ27</f>
        <v>21.1078521070471</v>
      </c>
      <c r="AD27" s="85">
        <f>'3'!CR27</f>
        <v>132.356253741166</v>
      </c>
      <c r="AE27" s="85">
        <f>'3'!CS27</f>
        <v>5.31156528659865</v>
      </c>
      <c r="AF27" s="85">
        <f>'3'!CT27</f>
        <v>0.434955549319267</v>
      </c>
      <c r="AG27" s="85">
        <f>'3'!CU27</f>
        <v>62.7335710556294</v>
      </c>
      <c r="AH27" s="85">
        <f>'3'!CV27</f>
        <v>3.03516484982522</v>
      </c>
      <c r="AI27" s="85">
        <f>'3'!CW27</f>
        <v>80.9268681006636</v>
      </c>
      <c r="AJ27" s="88">
        <f>'3'!CX27*RAIS!$N$5</f>
        <v>43.6316442909043</v>
      </c>
      <c r="AK27" s="88">
        <f>'3'!CX27*RAIS!$F$6</f>
        <v>25.8495058266997</v>
      </c>
      <c r="AL27" s="85">
        <f>'3'!CY27</f>
        <v>2656.38216077134</v>
      </c>
      <c r="AM27" s="85">
        <f>'3'!CZ27</f>
        <v>7.29874597581478</v>
      </c>
      <c r="AN27" s="85">
        <f>'3'!DA27</f>
        <v>0.229792809737003</v>
      </c>
      <c r="AO27" s="85">
        <f>'3'!DB27</f>
        <v>0.00389330649696238</v>
      </c>
      <c r="AP27" s="85">
        <f>'3'!DC27</f>
        <v>0.0111861595862849</v>
      </c>
      <c r="AQ27" s="85">
        <f>'3'!DD27</f>
        <v>1.77036884727692</v>
      </c>
      <c r="AR27" s="85">
        <f>'3'!DE27</f>
        <v>5.46786137908912</v>
      </c>
      <c r="AS27" s="85">
        <f>'3'!DF27</f>
        <v>34.7419567368476</v>
      </c>
      <c r="AT27" s="85">
        <f>'3'!DG27</f>
        <v>0.0565148128020137</v>
      </c>
      <c r="AU27" s="85">
        <f>'3'!DH27</f>
        <v>0.0517344505054576</v>
      </c>
      <c r="AV27" s="85">
        <f>'3'!DI27</f>
        <v>0.10411588186755</v>
      </c>
      <c r="AW27" s="85">
        <f>'3'!DJ27</f>
        <v>71.2647657055287</v>
      </c>
      <c r="AX27" s="85">
        <f>'3'!DK27</f>
        <v>0.382794661480188</v>
      </c>
      <c r="AY27" s="85">
        <f>'3'!DL27</f>
        <v>0.702692402157441</v>
      </c>
      <c r="AZ27" s="85">
        <f>'3'!DM27</f>
        <v>29.1609697261385</v>
      </c>
      <c r="BA27" s="85">
        <f>'3'!DN27</f>
        <v>6.77939144027296</v>
      </c>
      <c r="BB27" s="85">
        <f>'3'!DO27</f>
        <v>20.871382581459</v>
      </c>
      <c r="BC27" s="85">
        <f>'3'!DP27</f>
        <v>0</v>
      </c>
      <c r="BD27" s="101">
        <f t="shared" si="0"/>
        <v>4174.00591613884</v>
      </c>
      <c r="BE27" s="108">
        <f>'3'!DR27</f>
        <v>139.372816042746</v>
      </c>
      <c r="BF27" s="108">
        <f>'3'!DS27</f>
        <v>455.621898299248</v>
      </c>
      <c r="BG27" s="85">
        <f t="shared" si="1"/>
        <v>594.994714341994</v>
      </c>
      <c r="BH27" s="85">
        <f>'3'!DU27</f>
        <v>0.0121905224435151</v>
      </c>
      <c r="BI27" s="85">
        <f>'3'!DV27</f>
        <v>0</v>
      </c>
      <c r="BJ27" s="85">
        <f>'3'!DW27</f>
        <v>108.695018235937</v>
      </c>
      <c r="BK27" s="85">
        <f>'3'!DX27</f>
        <v>1.38547460906415</v>
      </c>
      <c r="BL27" s="85">
        <f>'3'!DY27</f>
        <v>-42.6409375334282</v>
      </c>
      <c r="BM27" s="117">
        <f t="shared" si="2"/>
        <v>662.446460176011</v>
      </c>
      <c r="BN27" s="118">
        <f t="shared" si="3"/>
        <v>4836.45237631485</v>
      </c>
      <c r="BP27" s="86" t="s">
        <v>57</v>
      </c>
      <c r="BQ27" s="87" t="s">
        <v>112</v>
      </c>
      <c r="BR27" s="119">
        <f t="shared" ref="BR27:DR27" si="25">C27/C$66</f>
        <v>0.00252410871850367</v>
      </c>
      <c r="BS27" s="119">
        <f t="shared" si="25"/>
        <v>0.0126400044713069</v>
      </c>
      <c r="BT27" s="119">
        <f t="shared" si="25"/>
        <v>0.00166049156828776</v>
      </c>
      <c r="BU27" s="119">
        <f t="shared" si="25"/>
        <v>1.22098980756124e-6</v>
      </c>
      <c r="BV27" s="119">
        <f t="shared" si="25"/>
        <v>0.000895826349759096</v>
      </c>
      <c r="BW27" s="119">
        <f t="shared" si="25"/>
        <v>8.58620697237527e-6</v>
      </c>
      <c r="BX27" s="119">
        <f t="shared" si="25"/>
        <v>0.00193660918787944</v>
      </c>
      <c r="BY27" s="119">
        <f t="shared" si="25"/>
        <v>0.0209703539161199</v>
      </c>
      <c r="BZ27" s="119">
        <f t="shared" si="25"/>
        <v>6.11141481926293e-6</v>
      </c>
      <c r="CA27" s="119">
        <f t="shared" si="25"/>
        <v>9.09042466651945e-6</v>
      </c>
      <c r="CB27" s="119">
        <f t="shared" si="25"/>
        <v>7.93863605157137e-6</v>
      </c>
      <c r="CC27" s="119">
        <f t="shared" si="25"/>
        <v>6.28985171558046e-6</v>
      </c>
      <c r="CD27" s="119">
        <f t="shared" si="25"/>
        <v>5.8479017593144e-6</v>
      </c>
      <c r="CE27" s="119">
        <f t="shared" si="25"/>
        <v>0.000864939525963953</v>
      </c>
      <c r="CF27" s="119">
        <f t="shared" si="25"/>
        <v>7.72200193215065e-6</v>
      </c>
      <c r="CG27" s="119">
        <f t="shared" si="25"/>
        <v>6.53982343544735e-7</v>
      </c>
      <c r="CH27" s="119">
        <f t="shared" si="25"/>
        <v>3.49176164329203e-6</v>
      </c>
      <c r="CI27" s="119">
        <f t="shared" si="25"/>
        <v>0.00208353794694288</v>
      </c>
      <c r="CJ27" s="119">
        <f t="shared" si="25"/>
        <v>0.00322574472942618</v>
      </c>
      <c r="CK27" s="119">
        <f t="shared" si="25"/>
        <v>0.000921626434766024</v>
      </c>
      <c r="CL27" s="119">
        <f t="shared" si="25"/>
        <v>0.00350072207444182</v>
      </c>
      <c r="CM27" s="119">
        <f t="shared" si="25"/>
        <v>0.0626199756427179</v>
      </c>
      <c r="CN27" s="119">
        <f t="shared" si="25"/>
        <v>0.00145082035170556</v>
      </c>
      <c r="CO27" s="119">
        <f t="shared" si="25"/>
        <v>0.000742472066278711</v>
      </c>
      <c r="CP27" s="119">
        <f t="shared" si="25"/>
        <v>2.19139563151592e-5</v>
      </c>
      <c r="CQ27" s="119">
        <f t="shared" si="25"/>
        <v>0.00205693148971752</v>
      </c>
      <c r="CR27" s="119">
        <f t="shared" si="25"/>
        <v>0.000846156454411146</v>
      </c>
      <c r="CS27" s="119">
        <f t="shared" si="25"/>
        <v>0.00783826132040116</v>
      </c>
      <c r="CT27" s="119">
        <f t="shared" si="25"/>
        <v>0.000660400700854611</v>
      </c>
      <c r="CU27" s="119">
        <f t="shared" si="25"/>
        <v>0.000901240285495073</v>
      </c>
      <c r="CV27" s="119">
        <f t="shared" si="25"/>
        <v>0.00472820115143405</v>
      </c>
      <c r="CW27" s="119">
        <f t="shared" si="25"/>
        <v>0.000888012036277253</v>
      </c>
      <c r="CX27" s="119">
        <f t="shared" si="25"/>
        <v>0.00406171193085311</v>
      </c>
      <c r="CY27" s="119">
        <f t="shared" si="25"/>
        <v>0.0151171739651237</v>
      </c>
      <c r="CZ27" s="119">
        <f t="shared" si="25"/>
        <v>0.015024505174049</v>
      </c>
      <c r="DA27" s="119">
        <f t="shared" si="25"/>
        <v>0.0652098164978749</v>
      </c>
      <c r="DB27" s="119">
        <f t="shared" si="25"/>
        <v>7.83137998578541e-5</v>
      </c>
      <c r="DC27" s="119">
        <f t="shared" si="25"/>
        <v>6.45506220525581e-6</v>
      </c>
      <c r="DD27" s="119">
        <f t="shared" si="25"/>
        <v>3.79008524112334e-6</v>
      </c>
      <c r="DE27" s="119">
        <f t="shared" si="25"/>
        <v>5.83239726982318e-6</v>
      </c>
      <c r="DF27" s="119">
        <f t="shared" si="25"/>
        <v>0.000249010772024247</v>
      </c>
      <c r="DG27" s="119">
        <f t="shared" si="25"/>
        <v>0.00312144436708354</v>
      </c>
      <c r="DH27" s="119">
        <f t="shared" si="25"/>
        <v>0.00197035233785822</v>
      </c>
      <c r="DI27" s="119">
        <f t="shared" si="25"/>
        <v>6.04183043247895e-6</v>
      </c>
      <c r="DJ27" s="119">
        <f t="shared" si="25"/>
        <v>3.88491028411142e-6</v>
      </c>
      <c r="DK27" s="119">
        <f t="shared" si="25"/>
        <v>2.7691746116262e-6</v>
      </c>
      <c r="DL27" s="119">
        <f t="shared" si="25"/>
        <v>0.00173332755282348</v>
      </c>
      <c r="DM27" s="119">
        <f t="shared" si="25"/>
        <v>1.25043090996689e-5</v>
      </c>
      <c r="DN27" s="119">
        <f t="shared" si="25"/>
        <v>4.27234967272411e-5</v>
      </c>
      <c r="DO27" s="119">
        <f t="shared" si="25"/>
        <v>0.000351150134234119</v>
      </c>
      <c r="DP27" s="119">
        <f t="shared" si="25"/>
        <v>0.000151479026266517</v>
      </c>
      <c r="DQ27" s="119">
        <f t="shared" si="25"/>
        <v>0.00176408509415648</v>
      </c>
      <c r="DR27" s="119">
        <f t="shared" si="25"/>
        <v>0</v>
      </c>
      <c r="DT27" s="86" t="s">
        <v>57</v>
      </c>
      <c r="DU27" s="87" t="s">
        <v>112</v>
      </c>
      <c r="DV27" s="119">
        <f>'Matriz I'!D26-BR27</f>
        <v>-0.00252410871850367</v>
      </c>
      <c r="DW27" s="119">
        <f>'Matriz I'!E26-BS27</f>
        <v>-0.0126400044713069</v>
      </c>
      <c r="DX27" s="119">
        <f>'Matriz I'!F26-BT27</f>
        <v>-0.00166049156828776</v>
      </c>
      <c r="DY27" s="119">
        <f>'Matriz I'!G26-BU27</f>
        <v>-1.22098980756124e-6</v>
      </c>
      <c r="DZ27" s="119">
        <f>'Matriz I'!H26-BV27</f>
        <v>-0.000895826349759096</v>
      </c>
      <c r="EA27" s="119">
        <f>'Matriz I'!I26-BW27</f>
        <v>-8.58620697237527e-6</v>
      </c>
      <c r="EB27" s="119">
        <f>'Matriz I'!J26-BX27</f>
        <v>-0.00193660918787944</v>
      </c>
      <c r="EC27" s="119">
        <f>'Matriz I'!K26-BY27</f>
        <v>-0.0209703539161199</v>
      </c>
      <c r="ED27" s="119">
        <f>'Matriz I'!L26-BZ27</f>
        <v>-6.11141481926293e-6</v>
      </c>
      <c r="EE27" s="119">
        <f>'Matriz I'!M26-CA27</f>
        <v>-9.09042466651945e-6</v>
      </c>
      <c r="EF27" s="119">
        <f>'Matriz I'!N26-CB27</f>
        <v>-7.93863605157137e-6</v>
      </c>
      <c r="EG27" s="119">
        <f>'Matriz I'!O26-CC27</f>
        <v>-6.28985171558046e-6</v>
      </c>
      <c r="EH27" s="119">
        <f>'Matriz I'!P26-CD27</f>
        <v>-5.8479017593144e-6</v>
      </c>
      <c r="EI27" s="119">
        <f>'Matriz I'!Q26-CE27</f>
        <v>-0.000864939525963953</v>
      </c>
      <c r="EJ27" s="119">
        <f>'Matriz I'!R26-CF27</f>
        <v>-7.72200193215065e-6</v>
      </c>
      <c r="EK27" s="119">
        <f>'Matriz I'!S26-CG27</f>
        <v>-6.53982343544735e-7</v>
      </c>
      <c r="EL27" s="119">
        <f>'Matriz I'!T26-CH27</f>
        <v>-3.49176164329203e-6</v>
      </c>
      <c r="EM27" s="119">
        <f>'Matriz I'!U26-CI27</f>
        <v>-0.00208353794694288</v>
      </c>
      <c r="EN27" s="119">
        <f>'Matriz I'!V26-CJ27</f>
        <v>-0.00322574472942618</v>
      </c>
      <c r="EO27" s="119">
        <f>'Matriz I'!W26-CK27</f>
        <v>-0.000921626434766024</v>
      </c>
      <c r="EP27" s="119">
        <f>'Matriz I'!X26-CL27</f>
        <v>-0.00350072207444182</v>
      </c>
      <c r="EQ27" s="119">
        <f>'Matriz I'!Y26-CM27</f>
        <v>0.937380024357282</v>
      </c>
      <c r="ER27" s="119">
        <f>'Matriz I'!Z26-CN27</f>
        <v>-0.00145082035170556</v>
      </c>
      <c r="ES27" s="119">
        <f>'Matriz I'!AA26-CO27</f>
        <v>-0.000742472066278711</v>
      </c>
      <c r="ET27" s="119">
        <f>'Matriz I'!AB26-CP27</f>
        <v>-2.19139563151592e-5</v>
      </c>
      <c r="EU27" s="119">
        <f>'Matriz I'!AC26-CQ27</f>
        <v>-0.00205693148971752</v>
      </c>
      <c r="EV27" s="119">
        <f>'Matriz I'!AD26-CR27</f>
        <v>-0.000846156454411146</v>
      </c>
      <c r="EW27" s="119">
        <f>'Matriz I'!AE26-CS27</f>
        <v>-0.00783826132040116</v>
      </c>
      <c r="EX27" s="119">
        <f>'Matriz I'!AF26-CT27</f>
        <v>-0.000660400700854611</v>
      </c>
      <c r="EY27" s="119">
        <f>'Matriz I'!AG26-CU27</f>
        <v>-0.000901240285495073</v>
      </c>
      <c r="EZ27" s="119">
        <f>'Matriz I'!AH26-CV27</f>
        <v>-0.00472820115143405</v>
      </c>
      <c r="FA27" s="119">
        <f>'Matriz I'!AI26-CW27</f>
        <v>-0.000888012036277253</v>
      </c>
      <c r="FB27" s="119">
        <f>'Matriz I'!AJ26-CX27</f>
        <v>-0.00406171193085311</v>
      </c>
      <c r="FC27" s="119">
        <f>'Matriz I'!AK26-CY27</f>
        <v>-0.0151171739651237</v>
      </c>
      <c r="FD27" s="119">
        <f>'Matriz I'!AL26-CZ27</f>
        <v>-0.015024505174049</v>
      </c>
      <c r="FE27" s="119">
        <f>'Matriz I'!AM26-DA27</f>
        <v>-0.0652098164978749</v>
      </c>
      <c r="FF27" s="119">
        <f>'Matriz I'!AN26-DB27</f>
        <v>-7.83137998578541e-5</v>
      </c>
      <c r="FG27" s="119">
        <f>'Matriz I'!AO26-DC27</f>
        <v>-6.45506220525581e-6</v>
      </c>
      <c r="FH27" s="119">
        <f>'Matriz I'!AP26-DD27</f>
        <v>-3.79008524112334e-6</v>
      </c>
      <c r="FI27" s="119">
        <f>'Matriz I'!AQ26-DE27</f>
        <v>-5.83239726982318e-6</v>
      </c>
      <c r="FJ27" s="119">
        <f>'Matriz I'!AR26-DF27</f>
        <v>-0.000249010772024247</v>
      </c>
      <c r="FK27" s="119">
        <f>'Matriz I'!AS26-DG27</f>
        <v>-0.00312144436708354</v>
      </c>
      <c r="FL27" s="119">
        <f>'Matriz I'!AT26-DH27</f>
        <v>-0.00197035233785822</v>
      </c>
      <c r="FM27" s="119">
        <f>'Matriz I'!AU26-DI27</f>
        <v>-6.04183043247895e-6</v>
      </c>
      <c r="FN27" s="119">
        <f>'Matriz I'!AV26-DJ27</f>
        <v>-3.88491028411142e-6</v>
      </c>
      <c r="FO27" s="119">
        <f>'Matriz I'!AW26-DK27</f>
        <v>-2.7691746116262e-6</v>
      </c>
      <c r="FP27" s="119">
        <f>'Matriz I'!AX26-DL27</f>
        <v>-0.00173332755282348</v>
      </c>
      <c r="FQ27" s="119">
        <f>'Matriz I'!AY26-DM27</f>
        <v>-1.25043090996689e-5</v>
      </c>
      <c r="FR27" s="119">
        <f>'Matriz I'!AZ26-DN27</f>
        <v>-4.27234967272411e-5</v>
      </c>
      <c r="FS27" s="119">
        <f>'Matriz I'!BA26-DO27</f>
        <v>-0.000351150134234119</v>
      </c>
      <c r="FT27" s="119">
        <f>'Matriz I'!BB26-DP27</f>
        <v>-0.000151479026266517</v>
      </c>
      <c r="FU27" s="119">
        <f>'Matriz I'!BC26-DQ27</f>
        <v>-0.00176408509415648</v>
      </c>
      <c r="FV27" s="119">
        <f>'Matriz I'!BD26-DR27</f>
        <v>0</v>
      </c>
      <c r="FX27" s="86" t="s">
        <v>57</v>
      </c>
      <c r="FY27" s="87" t="s">
        <v>112</v>
      </c>
      <c r="FZ27" s="119">
        <v>0.003307677658</v>
      </c>
      <c r="GA27" s="119">
        <v>0.01482541343</v>
      </c>
      <c r="GB27" s="119">
        <v>0.002236556781</v>
      </c>
      <c r="GC27" s="119">
        <v>0.0002845943342</v>
      </c>
      <c r="GD27" s="119">
        <v>0.001560931841</v>
      </c>
      <c r="GE27" s="119">
        <v>0.005426324665</v>
      </c>
      <c r="GF27" s="119">
        <v>0.004187058294</v>
      </c>
      <c r="GG27" s="119">
        <v>0.02469973516</v>
      </c>
      <c r="GH27" s="119">
        <v>0.001328013775</v>
      </c>
      <c r="GI27" s="119">
        <v>0.0007120617251</v>
      </c>
      <c r="GJ27" s="119">
        <v>0.0002959335482</v>
      </c>
      <c r="GK27" s="119">
        <v>0.0007286832325</v>
      </c>
      <c r="GL27" s="119">
        <v>0.000772619468</v>
      </c>
      <c r="GM27" s="119">
        <v>0.00147629019</v>
      </c>
      <c r="GN27" s="119">
        <v>0.0005976500983</v>
      </c>
      <c r="GO27" s="119">
        <v>9.890388111e-5</v>
      </c>
      <c r="GP27" s="119">
        <v>0.003140153574</v>
      </c>
      <c r="GQ27" s="119">
        <v>0.003367071407</v>
      </c>
      <c r="GR27" s="119">
        <v>0.004488340249</v>
      </c>
      <c r="GS27" s="119">
        <v>0.001736627977</v>
      </c>
      <c r="GT27" s="119">
        <v>0.005018516273</v>
      </c>
      <c r="GU27" s="119">
        <v>1.0674468</v>
      </c>
      <c r="GV27" s="119">
        <v>0.002744342362</v>
      </c>
      <c r="GW27" s="119">
        <v>0.001425618677</v>
      </c>
      <c r="GX27" s="119">
        <v>0.0004205806612</v>
      </c>
      <c r="GY27" s="119">
        <v>0.00287369794</v>
      </c>
      <c r="GZ27" s="119">
        <v>0.001626876384</v>
      </c>
      <c r="HA27" s="119">
        <v>0.009538445466</v>
      </c>
      <c r="HB27" s="119">
        <v>0.001516696967</v>
      </c>
      <c r="HC27" s="119">
        <v>0.002168245325</v>
      </c>
      <c r="HD27" s="119">
        <v>0.005750603566</v>
      </c>
      <c r="HE27" s="119">
        <v>0.001456910917</v>
      </c>
      <c r="HF27" s="119">
        <v>0.006215201857</v>
      </c>
      <c r="HG27" s="119">
        <v>0.02225434742</v>
      </c>
      <c r="HH27" s="119">
        <v>0.02225507122</v>
      </c>
      <c r="HI27" s="119">
        <v>0.07941602074</v>
      </c>
      <c r="HJ27" s="119">
        <v>0.0007380106209</v>
      </c>
      <c r="HK27" s="119">
        <v>0.0004212117805</v>
      </c>
      <c r="HL27" s="119">
        <v>0.000810745637</v>
      </c>
      <c r="HM27" s="119">
        <v>0.0007151036339</v>
      </c>
      <c r="HN27" s="119">
        <v>0.002279292575</v>
      </c>
      <c r="HO27" s="119">
        <v>0.005342148735</v>
      </c>
      <c r="HP27" s="119">
        <v>0.004438290377</v>
      </c>
      <c r="HQ27" s="119">
        <v>0.001293014202</v>
      </c>
      <c r="HR27" s="119">
        <v>0.0008861955572</v>
      </c>
      <c r="HS27" s="119">
        <v>0.0004363264328</v>
      </c>
      <c r="HT27" s="119">
        <v>0.002029052952</v>
      </c>
      <c r="HU27" s="119">
        <v>0.0004900008534</v>
      </c>
      <c r="HV27" s="119">
        <v>0.002041261208</v>
      </c>
      <c r="HW27" s="119">
        <v>0.00229117436</v>
      </c>
      <c r="HX27" s="119">
        <v>0.0009163512075</v>
      </c>
      <c r="HY27" s="119">
        <v>0.003165327642</v>
      </c>
      <c r="HZ27" s="119">
        <v>0</v>
      </c>
    </row>
    <row r="28" spans="1:234">
      <c r="A28" s="86" t="s">
        <v>58</v>
      </c>
      <c r="B28" s="87" t="s">
        <v>113</v>
      </c>
      <c r="C28" s="85">
        <f>'3'!BQ28</f>
        <v>11.3467886664443</v>
      </c>
      <c r="D28" s="85">
        <f>'3'!BR28</f>
        <v>11.7608356547298</v>
      </c>
      <c r="E28" s="85">
        <f>'3'!BS28</f>
        <v>0.890522578868854</v>
      </c>
      <c r="F28" s="85">
        <f>'3'!BT28</f>
        <v>0.00662360249782316</v>
      </c>
      <c r="G28" s="85">
        <f>'3'!BU28</f>
        <v>1.53567841625728</v>
      </c>
      <c r="H28" s="85">
        <f>'3'!BV28</f>
        <v>16.7261559141106</v>
      </c>
      <c r="I28" s="85">
        <f>'3'!BW28</f>
        <v>6.02828898711449</v>
      </c>
      <c r="J28" s="85">
        <f>'3'!BX28</f>
        <v>0.00990785313783744</v>
      </c>
      <c r="K28" s="85">
        <f>'3'!BY28</f>
        <v>0.0191772957726109</v>
      </c>
      <c r="L28" s="85">
        <f>'3'!BZ28</f>
        <v>0.0595324596386792</v>
      </c>
      <c r="M28" s="85">
        <f>'3'!CA28</f>
        <v>0.00772519379589934</v>
      </c>
      <c r="N28" s="85">
        <f>'3'!CB28</f>
        <v>0.0264055675947006</v>
      </c>
      <c r="O28" s="85">
        <f>'3'!CC28</f>
        <v>0.00437145621792369</v>
      </c>
      <c r="P28" s="85">
        <f>'3'!CD28</f>
        <v>5.4015494784842</v>
      </c>
      <c r="Q28" s="85">
        <f>'3'!CE28</f>
        <v>1.36453450244955</v>
      </c>
      <c r="R28" s="85">
        <f>'3'!CF28</f>
        <v>0.00714440743294444</v>
      </c>
      <c r="S28" s="85">
        <f>'3'!CG28</f>
        <v>0.000391074123986635</v>
      </c>
      <c r="T28" s="85">
        <f>'3'!CH28</f>
        <v>0.61245549423956</v>
      </c>
      <c r="U28" s="85">
        <f>'3'!CI28</f>
        <v>1.42119018812814</v>
      </c>
      <c r="V28" s="85">
        <f>'3'!CJ28</f>
        <v>0.0358967106764532</v>
      </c>
      <c r="W28" s="85">
        <f>'3'!CK28</f>
        <v>58.7085421837705</v>
      </c>
      <c r="X28" s="85">
        <f>'3'!CL28</f>
        <v>22.9732974095478</v>
      </c>
      <c r="Y28" s="85">
        <f>'3'!CM28</f>
        <v>229.345431221668</v>
      </c>
      <c r="Z28" s="85">
        <f>'3'!CN28</f>
        <v>974.896411062997</v>
      </c>
      <c r="AA28" s="85">
        <f>'3'!CO28</f>
        <v>2.09548332812001</v>
      </c>
      <c r="AB28" s="85">
        <f>'3'!CP28</f>
        <v>128.226347887121</v>
      </c>
      <c r="AC28" s="85">
        <f>'3'!CQ28</f>
        <v>1198.4481779329</v>
      </c>
      <c r="AD28" s="85">
        <f>'3'!CR28</f>
        <v>241.49199404116</v>
      </c>
      <c r="AE28" s="85">
        <f>'3'!CS28</f>
        <v>535.703577076227</v>
      </c>
      <c r="AF28" s="85">
        <f>'3'!CT28</f>
        <v>4.39330127127425</v>
      </c>
      <c r="AG28" s="85">
        <f>'3'!CU28</f>
        <v>149.755639141744</v>
      </c>
      <c r="AH28" s="85">
        <f>'3'!CV28</f>
        <v>60.0206023832931</v>
      </c>
      <c r="AI28" s="85">
        <f>'3'!CW28</f>
        <v>2.82711961646201</v>
      </c>
      <c r="AJ28" s="88">
        <f>'3'!CX28*RAIS!$N$5</f>
        <v>2.23776577159237</v>
      </c>
      <c r="AK28" s="88">
        <f>'3'!CX28*RAIS!$F$6</f>
        <v>1.32576116008594</v>
      </c>
      <c r="AL28" s="85">
        <f>'3'!CY28</f>
        <v>334.690894464977</v>
      </c>
      <c r="AM28" s="85">
        <f>'3'!CZ28</f>
        <v>148.377214480826</v>
      </c>
      <c r="AN28" s="85">
        <f>'3'!DA28</f>
        <v>0.118963017942788</v>
      </c>
      <c r="AO28" s="85">
        <f>'3'!DB28</f>
        <v>0.000274464342557316</v>
      </c>
      <c r="AP28" s="85">
        <f>'3'!DC28</f>
        <v>0.00216852911090282</v>
      </c>
      <c r="AQ28" s="85">
        <f>'3'!DD28</f>
        <v>0.231989714158934</v>
      </c>
      <c r="AR28" s="85">
        <f>'3'!DE28</f>
        <v>0.00080346547873012</v>
      </c>
      <c r="AS28" s="85">
        <f>'3'!DF28</f>
        <v>0.0283120243347951</v>
      </c>
      <c r="AT28" s="85">
        <f>'3'!DG28</f>
        <v>0.00987246600500904</v>
      </c>
      <c r="AU28" s="85">
        <f>'3'!DH28</f>
        <v>0.115630163580881</v>
      </c>
      <c r="AV28" s="85">
        <f>'3'!DI28</f>
        <v>0.00435269617428343</v>
      </c>
      <c r="AW28" s="85">
        <f>'3'!DJ28</f>
        <v>0.148371208387926</v>
      </c>
      <c r="AX28" s="85">
        <f>'3'!DK28</f>
        <v>0.622977419505395</v>
      </c>
      <c r="AY28" s="85">
        <f>'3'!DL28</f>
        <v>4.81420697766162</v>
      </c>
      <c r="AZ28" s="85">
        <f>'3'!DM28</f>
        <v>4.77146908284904</v>
      </c>
      <c r="BA28" s="85">
        <f>'3'!DN28</f>
        <v>0.0339547219711206</v>
      </c>
      <c r="BB28" s="85">
        <f>'3'!DO28</f>
        <v>0.0083285469515517</v>
      </c>
      <c r="BC28" s="85">
        <f>'3'!DP28</f>
        <v>0</v>
      </c>
      <c r="BD28" s="101">
        <f t="shared" si="0"/>
        <v>4163.69441043394</v>
      </c>
      <c r="BE28" s="108">
        <f>'3'!DR28</f>
        <v>181.35405875396</v>
      </c>
      <c r="BF28" s="108">
        <f>'3'!DS28</f>
        <v>1140.61944007233</v>
      </c>
      <c r="BG28" s="85">
        <f t="shared" si="1"/>
        <v>1321.97349882629</v>
      </c>
      <c r="BH28" s="85">
        <f>'3'!DU28</f>
        <v>0.0039332571850599</v>
      </c>
      <c r="BI28" s="85">
        <f>'3'!DV28</f>
        <v>0</v>
      </c>
      <c r="BJ28" s="85">
        <f>'3'!DW28</f>
        <v>5.7042012381413</v>
      </c>
      <c r="BK28" s="85">
        <f>'3'!DX28</f>
        <v>5.60584219208029</v>
      </c>
      <c r="BL28" s="85">
        <f>'3'!DY28</f>
        <v>-45.6911435492906</v>
      </c>
      <c r="BM28" s="117">
        <f t="shared" si="2"/>
        <v>1287.59633196441</v>
      </c>
      <c r="BN28" s="118">
        <f t="shared" si="3"/>
        <v>5451.29074239835</v>
      </c>
      <c r="BP28" s="86" t="s">
        <v>58</v>
      </c>
      <c r="BQ28" s="87" t="s">
        <v>113</v>
      </c>
      <c r="BR28" s="119">
        <f t="shared" ref="BR28:DR28" si="26">C28/C$66</f>
        <v>0.000252952347487767</v>
      </c>
      <c r="BS28" s="119">
        <f t="shared" si="26"/>
        <v>0.000712449496540172</v>
      </c>
      <c r="BT28" s="119">
        <f t="shared" si="26"/>
        <v>0.000298338831747697</v>
      </c>
      <c r="BU28" s="119">
        <f t="shared" si="26"/>
        <v>0.000332450473944437</v>
      </c>
      <c r="BV28" s="119">
        <f t="shared" si="26"/>
        <v>0.00130205636540989</v>
      </c>
      <c r="BW28" s="119">
        <f t="shared" si="26"/>
        <v>0.000563175067188205</v>
      </c>
      <c r="BX28" s="119">
        <f t="shared" si="26"/>
        <v>0.000156247062389115</v>
      </c>
      <c r="BY28" s="119">
        <f t="shared" si="26"/>
        <v>1.77026916174073e-6</v>
      </c>
      <c r="BZ28" s="119">
        <f t="shared" si="26"/>
        <v>1.79431097775082e-6</v>
      </c>
      <c r="CA28" s="119">
        <f t="shared" si="26"/>
        <v>2.67671962181894e-5</v>
      </c>
      <c r="CB28" s="119">
        <f t="shared" si="26"/>
        <v>2.19114540759907e-6</v>
      </c>
      <c r="CC28" s="119">
        <f t="shared" si="26"/>
        <v>1.83029225672221e-6</v>
      </c>
      <c r="CD28" s="119">
        <f t="shared" si="26"/>
        <v>1.65271156479993e-6</v>
      </c>
      <c r="CE28" s="119">
        <f t="shared" si="26"/>
        <v>0.000765712119726965</v>
      </c>
      <c r="CF28" s="119">
        <f t="shared" si="26"/>
        <v>0.00159958505594201</v>
      </c>
      <c r="CG28" s="119">
        <f t="shared" si="26"/>
        <v>1.71298604570183e-7</v>
      </c>
      <c r="CH28" s="119">
        <f t="shared" si="26"/>
        <v>7.24396246824197e-7</v>
      </c>
      <c r="CI28" s="119">
        <f t="shared" si="26"/>
        <v>2.10225818536262e-5</v>
      </c>
      <c r="CJ28" s="119">
        <f t="shared" si="26"/>
        <v>0.000342308666807844</v>
      </c>
      <c r="CK28" s="119">
        <f t="shared" si="26"/>
        <v>5.63978972816284e-5</v>
      </c>
      <c r="CL28" s="119">
        <f t="shared" si="26"/>
        <v>0.00595604948540765</v>
      </c>
      <c r="CM28" s="119">
        <f t="shared" si="26"/>
        <v>0.00475003072955974</v>
      </c>
      <c r="CN28" s="119">
        <f t="shared" si="26"/>
        <v>0.0420717664970416</v>
      </c>
      <c r="CO28" s="119">
        <f t="shared" si="26"/>
        <v>0.0680426606139807</v>
      </c>
      <c r="CP28" s="119">
        <f t="shared" si="26"/>
        <v>0.00073555340107166</v>
      </c>
      <c r="CQ28" s="119">
        <f t="shared" si="26"/>
        <v>0.0432840317254382</v>
      </c>
      <c r="CR28" s="119">
        <f t="shared" si="26"/>
        <v>0.0480425320346375</v>
      </c>
      <c r="CS28" s="119">
        <f t="shared" si="26"/>
        <v>0.0143013820849074</v>
      </c>
      <c r="CT28" s="119">
        <f t="shared" si="26"/>
        <v>0.0666054164191608</v>
      </c>
      <c r="CU28" s="119">
        <f t="shared" si="26"/>
        <v>0.00910304535299255</v>
      </c>
      <c r="CV28" s="119">
        <f t="shared" si="26"/>
        <v>0.0112870154449815</v>
      </c>
      <c r="CW28" s="119">
        <f t="shared" si="26"/>
        <v>0.0175605016459138</v>
      </c>
      <c r="CX28" s="119">
        <f t="shared" si="26"/>
        <v>0.000141892868779367</v>
      </c>
      <c r="CY28" s="119">
        <f t="shared" si="26"/>
        <v>0.000775324767428333</v>
      </c>
      <c r="CZ28" s="119">
        <f t="shared" si="26"/>
        <v>0.000770572000207849</v>
      </c>
      <c r="DA28" s="119">
        <f t="shared" si="26"/>
        <v>0.00821611142172154</v>
      </c>
      <c r="DB28" s="119">
        <f t="shared" si="26"/>
        <v>0.00159205204795747</v>
      </c>
      <c r="DC28" s="119">
        <f t="shared" si="26"/>
        <v>3.34176548789553e-6</v>
      </c>
      <c r="DD28" s="119">
        <f t="shared" si="26"/>
        <v>2.67187608977798e-7</v>
      </c>
      <c r="DE28" s="119">
        <f t="shared" si="26"/>
        <v>1.1306582181671e-6</v>
      </c>
      <c r="DF28" s="119">
        <f t="shared" si="26"/>
        <v>3.26304532037241e-5</v>
      </c>
      <c r="DG28" s="119">
        <f t="shared" si="26"/>
        <v>4.58675269698592e-7</v>
      </c>
      <c r="DH28" s="119">
        <f t="shared" si="26"/>
        <v>1.60568570619388e-6</v>
      </c>
      <c r="DI28" s="119">
        <f t="shared" si="26"/>
        <v>1.05543595732396e-6</v>
      </c>
      <c r="DJ28" s="119">
        <f t="shared" si="26"/>
        <v>8.68304982965774e-6</v>
      </c>
      <c r="DK28" s="119">
        <f t="shared" si="26"/>
        <v>1.1576884834229e-7</v>
      </c>
      <c r="DL28" s="119">
        <f t="shared" si="26"/>
        <v>3.60873849788794e-6</v>
      </c>
      <c r="DM28" s="119">
        <f t="shared" si="26"/>
        <v>2.03500806032342e-5</v>
      </c>
      <c r="DN28" s="119">
        <f t="shared" si="26"/>
        <v>0.000292702404954001</v>
      </c>
      <c r="DO28" s="119">
        <f t="shared" si="26"/>
        <v>5.74570058770902e-5</v>
      </c>
      <c r="DP28" s="119">
        <f t="shared" si="26"/>
        <v>7.58685829937643e-7</v>
      </c>
      <c r="DQ28" s="119">
        <f t="shared" si="26"/>
        <v>7.03943089341218e-7</v>
      </c>
      <c r="DR28" s="119">
        <f t="shared" si="26"/>
        <v>0</v>
      </c>
      <c r="DT28" s="86" t="s">
        <v>58</v>
      </c>
      <c r="DU28" s="87" t="s">
        <v>113</v>
      </c>
      <c r="DV28" s="119">
        <f>'Matriz I'!D27-BR28</f>
        <v>-0.000252952347487767</v>
      </c>
      <c r="DW28" s="119">
        <f>'Matriz I'!E27-BS28</f>
        <v>-0.000712449496540172</v>
      </c>
      <c r="DX28" s="119">
        <f>'Matriz I'!F27-BT28</f>
        <v>-0.000298338831747697</v>
      </c>
      <c r="DY28" s="119">
        <f>'Matriz I'!G27-BU28</f>
        <v>-0.000332450473944437</v>
      </c>
      <c r="DZ28" s="119">
        <f>'Matriz I'!H27-BV28</f>
        <v>-0.00130205636540989</v>
      </c>
      <c r="EA28" s="119">
        <f>'Matriz I'!I27-BW28</f>
        <v>-0.000563175067188205</v>
      </c>
      <c r="EB28" s="119">
        <f>'Matriz I'!J27-BX28</f>
        <v>-0.000156247062389115</v>
      </c>
      <c r="EC28" s="119">
        <f>'Matriz I'!K27-BY28</f>
        <v>-1.77026916174073e-6</v>
      </c>
      <c r="ED28" s="119">
        <f>'Matriz I'!L27-BZ28</f>
        <v>-1.79431097775082e-6</v>
      </c>
      <c r="EE28" s="119">
        <f>'Matriz I'!M27-CA28</f>
        <v>-2.67671962181894e-5</v>
      </c>
      <c r="EF28" s="119">
        <f>'Matriz I'!N27-CB28</f>
        <v>-2.19114540759907e-6</v>
      </c>
      <c r="EG28" s="119">
        <f>'Matriz I'!O27-CC28</f>
        <v>-1.83029225672221e-6</v>
      </c>
      <c r="EH28" s="119">
        <f>'Matriz I'!P27-CD28</f>
        <v>-1.65271156479993e-6</v>
      </c>
      <c r="EI28" s="119">
        <f>'Matriz I'!Q27-CE28</f>
        <v>-0.000765712119726965</v>
      </c>
      <c r="EJ28" s="119">
        <f>'Matriz I'!R27-CF28</f>
        <v>-0.00159958505594201</v>
      </c>
      <c r="EK28" s="119">
        <f>'Matriz I'!S27-CG28</f>
        <v>-1.71298604570183e-7</v>
      </c>
      <c r="EL28" s="119">
        <f>'Matriz I'!T27-CH28</f>
        <v>-7.24396246824197e-7</v>
      </c>
      <c r="EM28" s="119">
        <f>'Matriz I'!U27-CI28</f>
        <v>-2.10225818536262e-5</v>
      </c>
      <c r="EN28" s="119">
        <f>'Matriz I'!V27-CJ28</f>
        <v>-0.000342308666807844</v>
      </c>
      <c r="EO28" s="119">
        <f>'Matriz I'!W27-CK28</f>
        <v>-5.63978972816284e-5</v>
      </c>
      <c r="EP28" s="119">
        <f>'Matriz I'!X27-CL28</f>
        <v>-0.00595604948540765</v>
      </c>
      <c r="EQ28" s="119">
        <f>'Matriz I'!Y27-CM28</f>
        <v>-0.00475003072955974</v>
      </c>
      <c r="ER28" s="119">
        <f>'Matriz I'!Z27-CN28</f>
        <v>0.957928233502958</v>
      </c>
      <c r="ES28" s="119">
        <f>'Matriz I'!AA27-CO28</f>
        <v>-0.0680426606139807</v>
      </c>
      <c r="ET28" s="119">
        <f>'Matriz I'!AB27-CP28</f>
        <v>-0.00073555340107166</v>
      </c>
      <c r="EU28" s="119">
        <f>'Matriz I'!AC27-CQ28</f>
        <v>-0.0432840317254382</v>
      </c>
      <c r="EV28" s="119">
        <f>'Matriz I'!AD27-CR28</f>
        <v>-0.0480425320346375</v>
      </c>
      <c r="EW28" s="119">
        <f>'Matriz I'!AE27-CS28</f>
        <v>-0.0143013820849074</v>
      </c>
      <c r="EX28" s="119">
        <f>'Matriz I'!AF27-CT28</f>
        <v>-0.0666054164191608</v>
      </c>
      <c r="EY28" s="119">
        <f>'Matriz I'!AG27-CU28</f>
        <v>-0.00910304535299255</v>
      </c>
      <c r="EZ28" s="119">
        <f>'Matriz I'!AH27-CV28</f>
        <v>-0.0112870154449815</v>
      </c>
      <c r="FA28" s="119">
        <f>'Matriz I'!AI27-CW28</f>
        <v>-0.0175605016459138</v>
      </c>
      <c r="FB28" s="119">
        <f>'Matriz I'!AJ27-CX28</f>
        <v>-0.000141892868779367</v>
      </c>
      <c r="FC28" s="119">
        <f>'Matriz I'!AK27-CY28</f>
        <v>-0.000775324767428333</v>
      </c>
      <c r="FD28" s="119">
        <f>'Matriz I'!AL27-CZ28</f>
        <v>-0.000770572000207849</v>
      </c>
      <c r="FE28" s="119">
        <f>'Matriz I'!AM27-DA28</f>
        <v>-0.00821611142172154</v>
      </c>
      <c r="FF28" s="119">
        <f>'Matriz I'!AN27-DB28</f>
        <v>-0.00159205204795747</v>
      </c>
      <c r="FG28" s="119">
        <f>'Matriz I'!AO27-DC28</f>
        <v>-3.34176548789553e-6</v>
      </c>
      <c r="FH28" s="119">
        <f>'Matriz I'!AP27-DD28</f>
        <v>-2.67187608977798e-7</v>
      </c>
      <c r="FI28" s="119">
        <f>'Matriz I'!AQ27-DE28</f>
        <v>-1.1306582181671e-6</v>
      </c>
      <c r="FJ28" s="119">
        <f>'Matriz I'!AR27-DF28</f>
        <v>-3.26304532037241e-5</v>
      </c>
      <c r="FK28" s="119">
        <f>'Matriz I'!AS27-DG28</f>
        <v>-4.58675269698592e-7</v>
      </c>
      <c r="FL28" s="119">
        <f>'Matriz I'!AT27-DH28</f>
        <v>-1.60568570619388e-6</v>
      </c>
      <c r="FM28" s="119">
        <f>'Matriz I'!AU27-DI28</f>
        <v>-1.05543595732396e-6</v>
      </c>
      <c r="FN28" s="119">
        <f>'Matriz I'!AV27-DJ28</f>
        <v>-8.68304982965774e-6</v>
      </c>
      <c r="FO28" s="119">
        <f>'Matriz I'!AW27-DK28</f>
        <v>-1.1576884834229e-7</v>
      </c>
      <c r="FP28" s="119">
        <f>'Matriz I'!AX27-DL28</f>
        <v>-3.60873849788794e-6</v>
      </c>
      <c r="FQ28" s="119">
        <f>'Matriz I'!AY27-DM28</f>
        <v>-2.03500806032342e-5</v>
      </c>
      <c r="FR28" s="119">
        <f>'Matriz I'!AZ27-DN28</f>
        <v>-0.000292702404954001</v>
      </c>
      <c r="FS28" s="119">
        <f>'Matriz I'!BA27-DO28</f>
        <v>-5.74570058770902e-5</v>
      </c>
      <c r="FT28" s="119">
        <f>'Matriz I'!BB27-DP28</f>
        <v>-7.58685829937643e-7</v>
      </c>
      <c r="FU28" s="119">
        <f>'Matriz I'!BC27-DQ28</f>
        <v>-7.03943089341218e-7</v>
      </c>
      <c r="FV28" s="119">
        <f>'Matriz I'!BD27-DR28</f>
        <v>0</v>
      </c>
      <c r="FX28" s="86" t="s">
        <v>58</v>
      </c>
      <c r="FY28" s="87" t="s">
        <v>113</v>
      </c>
      <c r="FZ28" s="119">
        <v>0.0007545950372</v>
      </c>
      <c r="GA28" s="119">
        <v>0.001769491267</v>
      </c>
      <c r="GB28" s="119">
        <v>0.0007732929486</v>
      </c>
      <c r="GC28" s="119">
        <v>0.003528532851</v>
      </c>
      <c r="GD28" s="119">
        <v>0.003615234093</v>
      </c>
      <c r="GE28" s="119">
        <v>0.003191944206</v>
      </c>
      <c r="GF28" s="119">
        <v>0.002203472433</v>
      </c>
      <c r="GG28" s="119">
        <v>0.009075031243</v>
      </c>
      <c r="GH28" s="119">
        <v>0.0006627063713</v>
      </c>
      <c r="GI28" s="119">
        <v>0.0008288671294</v>
      </c>
      <c r="GJ28" s="119">
        <v>0.0009007786288</v>
      </c>
      <c r="GK28" s="119">
        <v>0.000952381143</v>
      </c>
      <c r="GL28" s="119">
        <v>0.002322247308</v>
      </c>
      <c r="GM28" s="119">
        <v>0.001936685443</v>
      </c>
      <c r="GN28" s="119">
        <v>0.002823037999</v>
      </c>
      <c r="GO28" s="119">
        <v>0.0002279345889</v>
      </c>
      <c r="GP28" s="119">
        <v>0.001819188411</v>
      </c>
      <c r="GQ28" s="119">
        <v>0.001451851342</v>
      </c>
      <c r="GR28" s="119">
        <v>0.003321620874</v>
      </c>
      <c r="GS28" s="119">
        <v>0.001591980966</v>
      </c>
      <c r="GT28" s="119">
        <v>0.007787706601</v>
      </c>
      <c r="GU28" s="119">
        <v>0.006648523526</v>
      </c>
      <c r="GV28" s="119">
        <v>1.047237786</v>
      </c>
      <c r="GW28" s="119">
        <v>0.07793426501</v>
      </c>
      <c r="GX28" s="119">
        <v>0.003822856633</v>
      </c>
      <c r="GY28" s="119">
        <v>0.05129908061</v>
      </c>
      <c r="GZ28" s="119">
        <v>0.06221310084</v>
      </c>
      <c r="HA28" s="119">
        <v>0.02993280324</v>
      </c>
      <c r="HB28" s="119">
        <v>0.07826133176</v>
      </c>
      <c r="HC28" s="119">
        <v>0.01451534806</v>
      </c>
      <c r="HD28" s="119">
        <v>0.01482272716</v>
      </c>
      <c r="HE28" s="119">
        <v>0.02452295676</v>
      </c>
      <c r="HF28" s="119">
        <v>0.001414609993</v>
      </c>
      <c r="HG28" s="119">
        <v>0.003241001492</v>
      </c>
      <c r="HH28" s="119">
        <v>0.003241888289</v>
      </c>
      <c r="HI28" s="119">
        <v>0.0142414356</v>
      </c>
      <c r="HJ28" s="119">
        <v>0.003017711249</v>
      </c>
      <c r="HK28" s="119">
        <v>0.00269057938</v>
      </c>
      <c r="HL28" s="119">
        <v>0.001011337196</v>
      </c>
      <c r="HM28" s="119">
        <v>0.0007035591274</v>
      </c>
      <c r="HN28" s="119">
        <v>0.001203120353</v>
      </c>
      <c r="HO28" s="119">
        <v>0.0007127170564</v>
      </c>
      <c r="HP28" s="119">
        <v>0.00146025335</v>
      </c>
      <c r="HQ28" s="119">
        <v>0.0007792686184</v>
      </c>
      <c r="HR28" s="119">
        <v>0.0004085438313</v>
      </c>
      <c r="HS28" s="119">
        <v>0.0001847540915</v>
      </c>
      <c r="HT28" s="119">
        <v>0.0001352465995</v>
      </c>
      <c r="HU28" s="119">
        <v>0.0003606279471</v>
      </c>
      <c r="HV28" s="119">
        <v>0.001031676575</v>
      </c>
      <c r="HW28" s="119">
        <v>0.0006910153596</v>
      </c>
      <c r="HX28" s="119">
        <v>0.0005372261412</v>
      </c>
      <c r="HY28" s="119">
        <v>0.0006246594794</v>
      </c>
      <c r="HZ28" s="119">
        <v>0</v>
      </c>
    </row>
    <row r="29" spans="1:234">
      <c r="A29" s="86" t="s">
        <v>59</v>
      </c>
      <c r="B29" s="87" t="s">
        <v>114</v>
      </c>
      <c r="C29" s="85">
        <f>'3'!BQ29</f>
        <v>64.5044464282217</v>
      </c>
      <c r="D29" s="85">
        <f>'3'!BR29</f>
        <v>62.0196581159053</v>
      </c>
      <c r="E29" s="85">
        <f>'3'!BS29</f>
        <v>6.74441142064841</v>
      </c>
      <c r="F29" s="85">
        <f>'3'!BT29</f>
        <v>0.00604108510338242</v>
      </c>
      <c r="G29" s="85">
        <f>'3'!BU29</f>
        <v>4.28259007331592</v>
      </c>
      <c r="H29" s="85">
        <f>'3'!BV29</f>
        <v>398.513106439838</v>
      </c>
      <c r="I29" s="85">
        <f>'3'!BW29</f>
        <v>383.914783587573</v>
      </c>
      <c r="J29" s="85">
        <f>'3'!BX29</f>
        <v>535.481184794172</v>
      </c>
      <c r="K29" s="85">
        <f>'3'!BY29</f>
        <v>11.4092105842528</v>
      </c>
      <c r="L29" s="85">
        <f>'3'!BZ29</f>
        <v>3.05813121896709</v>
      </c>
      <c r="M29" s="85">
        <f>'3'!CA29</f>
        <v>3.48188806834047</v>
      </c>
      <c r="N29" s="85">
        <f>'3'!CB29</f>
        <v>21.0327156870538</v>
      </c>
      <c r="O29" s="85">
        <f>'3'!CC29</f>
        <v>39.1356294429745</v>
      </c>
      <c r="P29" s="85">
        <f>'3'!CD29</f>
        <v>7.85088595159828</v>
      </c>
      <c r="Q29" s="85">
        <f>'3'!CE29</f>
        <v>0.946646593662741</v>
      </c>
      <c r="R29" s="85">
        <f>'3'!CF29</f>
        <v>45.2281379746173</v>
      </c>
      <c r="S29" s="85">
        <f>'3'!CG29</f>
        <v>0.897114588382064</v>
      </c>
      <c r="T29" s="85">
        <f>'3'!CH29</f>
        <v>163.623724230136</v>
      </c>
      <c r="U29" s="85">
        <f>'3'!CI29</f>
        <v>106.097092935482</v>
      </c>
      <c r="V29" s="85">
        <f>'3'!CJ29</f>
        <v>3.85601707199837</v>
      </c>
      <c r="W29" s="85">
        <f>'3'!CK29</f>
        <v>17.9012122221683</v>
      </c>
      <c r="X29" s="85">
        <f>'3'!CL29</f>
        <v>13.0987245099688</v>
      </c>
      <c r="Y29" s="85">
        <f>'3'!CM29</f>
        <v>140.339654368574</v>
      </c>
      <c r="Z29" s="85">
        <f>'3'!CN29</f>
        <v>1124.59544829258</v>
      </c>
      <c r="AA29" s="85">
        <f>'3'!CO29</f>
        <v>42.5923916559809</v>
      </c>
      <c r="AB29" s="85">
        <f>'3'!CP29</f>
        <v>103.113385412604</v>
      </c>
      <c r="AC29" s="85">
        <f>'3'!CQ29</f>
        <v>1083.2870237226</v>
      </c>
      <c r="AD29" s="85">
        <f>'3'!CR29</f>
        <v>467.556496193602</v>
      </c>
      <c r="AE29" s="85">
        <f>'3'!CS29</f>
        <v>219.574151340366</v>
      </c>
      <c r="AF29" s="85">
        <f>'3'!CT29</f>
        <v>17.3720555657921</v>
      </c>
      <c r="AG29" s="85">
        <f>'3'!CU29</f>
        <v>276.675504707464</v>
      </c>
      <c r="AH29" s="85">
        <f>'3'!CV29</f>
        <v>96.6958782342114</v>
      </c>
      <c r="AI29" s="85">
        <f>'3'!CW29</f>
        <v>109.213739590285</v>
      </c>
      <c r="AJ29" s="88">
        <f>'3'!CX29*RAIS!$N$5</f>
        <v>34.4162928334633</v>
      </c>
      <c r="AK29" s="88">
        <f>'3'!CX29*RAIS!$F$6</f>
        <v>20.3898839154561</v>
      </c>
      <c r="AL29" s="85">
        <f>'3'!CY29</f>
        <v>1309.98132616988</v>
      </c>
      <c r="AM29" s="85">
        <f>'3'!CZ29</f>
        <v>87.9874682204743</v>
      </c>
      <c r="AN29" s="85">
        <f>'3'!DA29</f>
        <v>4.45930642059089</v>
      </c>
      <c r="AO29" s="85">
        <f>'3'!DB29</f>
        <v>0.032923390862207</v>
      </c>
      <c r="AP29" s="85">
        <f>'3'!DC29</f>
        <v>0.0105730500826879</v>
      </c>
      <c r="AQ29" s="85">
        <f>'3'!DD29</f>
        <v>0.686126135197252</v>
      </c>
      <c r="AR29" s="85">
        <f>'3'!DE29</f>
        <v>2.90421125225194</v>
      </c>
      <c r="AS29" s="85">
        <f>'3'!DF29</f>
        <v>77.0106029942203</v>
      </c>
      <c r="AT29" s="85">
        <f>'3'!DG29</f>
        <v>0.743558441861088</v>
      </c>
      <c r="AU29" s="85">
        <f>'3'!DH29</f>
        <v>0.328606567445289</v>
      </c>
      <c r="AV29" s="85">
        <f>'3'!DI29</f>
        <v>0.0813651503898771</v>
      </c>
      <c r="AW29" s="85">
        <f>'3'!DJ29</f>
        <v>13.1271039485392</v>
      </c>
      <c r="AX29" s="85">
        <f>'3'!DK29</f>
        <v>2.07226073974498</v>
      </c>
      <c r="AY29" s="85">
        <f>'3'!DL29</f>
        <v>10.894121897195</v>
      </c>
      <c r="AZ29" s="85">
        <f>'3'!DM29</f>
        <v>73.5955085765423</v>
      </c>
      <c r="BA29" s="85">
        <f>'3'!DN29</f>
        <v>0.268671615226064</v>
      </c>
      <c r="BB29" s="85">
        <f>'3'!DO29</f>
        <v>5.51606058385292</v>
      </c>
      <c r="BC29" s="85">
        <f>'3'!DP29</f>
        <v>0</v>
      </c>
      <c r="BD29" s="101">
        <f t="shared" si="0"/>
        <v>7218.60505401171</v>
      </c>
      <c r="BE29" s="108">
        <f>'3'!DR29</f>
        <v>1432.16814228696</v>
      </c>
      <c r="BF29" s="108">
        <f>'3'!DS29</f>
        <v>4238.53225196455</v>
      </c>
      <c r="BG29" s="85">
        <f t="shared" si="1"/>
        <v>5670.70039425151</v>
      </c>
      <c r="BH29" s="85">
        <f>'3'!DU29</f>
        <v>0.013220408735379</v>
      </c>
      <c r="BI29" s="85">
        <f>'3'!DV29</f>
        <v>0</v>
      </c>
      <c r="BJ29" s="85">
        <f>'3'!DW29</f>
        <v>677.992046515056</v>
      </c>
      <c r="BK29" s="85">
        <f>'3'!DX29</f>
        <v>769.441686605142</v>
      </c>
      <c r="BL29" s="85">
        <f>'3'!DY29</f>
        <v>-9.02914308870559</v>
      </c>
      <c r="BM29" s="117">
        <f t="shared" si="2"/>
        <v>7109.11820469174</v>
      </c>
      <c r="BN29" s="118">
        <f t="shared" si="3"/>
        <v>14327.7232587035</v>
      </c>
      <c r="BP29" s="86" t="s">
        <v>59</v>
      </c>
      <c r="BQ29" s="87" t="s">
        <v>114</v>
      </c>
      <c r="BR29" s="119">
        <f t="shared" ref="BR29:DR29" si="27">C29/C$66</f>
        <v>0.00143798845885535</v>
      </c>
      <c r="BS29" s="119">
        <f t="shared" si="27"/>
        <v>0.00375703525646158</v>
      </c>
      <c r="BT29" s="119">
        <f t="shared" si="27"/>
        <v>0.00225948209715005</v>
      </c>
      <c r="BU29" s="119">
        <f t="shared" si="27"/>
        <v>0.000303212882478713</v>
      </c>
      <c r="BV29" s="119">
        <f t="shared" si="27"/>
        <v>0.00363108161602761</v>
      </c>
      <c r="BW29" s="119">
        <f t="shared" si="27"/>
        <v>0.0134180648947137</v>
      </c>
      <c r="BX29" s="119">
        <f t="shared" si="27"/>
        <v>0.00995067709453389</v>
      </c>
      <c r="BY29" s="119">
        <f t="shared" si="27"/>
        <v>0.095676209058183</v>
      </c>
      <c r="BZ29" s="119">
        <f t="shared" si="27"/>
        <v>0.00106749523194158</v>
      </c>
      <c r="CA29" s="119">
        <f t="shared" si="27"/>
        <v>0.00137500783431227</v>
      </c>
      <c r="CB29" s="119">
        <f t="shared" si="27"/>
        <v>0.000987589858880689</v>
      </c>
      <c r="CC29" s="119">
        <f t="shared" si="27"/>
        <v>0.00145787499252923</v>
      </c>
      <c r="CD29" s="119">
        <f t="shared" si="27"/>
        <v>0.0147959636678804</v>
      </c>
      <c r="CE29" s="119">
        <f t="shared" si="27"/>
        <v>0.00111292482789956</v>
      </c>
      <c r="CF29" s="119">
        <f t="shared" si="27"/>
        <v>0.00110971304995442</v>
      </c>
      <c r="CG29" s="119">
        <f t="shared" si="27"/>
        <v>0.00108441700659933</v>
      </c>
      <c r="CH29" s="119">
        <f t="shared" si="27"/>
        <v>0.00166174748196178</v>
      </c>
      <c r="CI29" s="119">
        <f t="shared" si="27"/>
        <v>0.00561639689442925</v>
      </c>
      <c r="CJ29" s="119">
        <f t="shared" si="27"/>
        <v>0.0255546053852</v>
      </c>
      <c r="CK29" s="119">
        <f t="shared" si="27"/>
        <v>0.00605825020300319</v>
      </c>
      <c r="CL29" s="119">
        <f t="shared" si="27"/>
        <v>0.00181609867794491</v>
      </c>
      <c r="CM29" s="119">
        <f t="shared" si="27"/>
        <v>0.00270833319358546</v>
      </c>
      <c r="CN29" s="119">
        <f t="shared" si="27"/>
        <v>0.0257442981855762</v>
      </c>
      <c r="CO29" s="119">
        <f t="shared" si="27"/>
        <v>0.0784908689250009</v>
      </c>
      <c r="CP29" s="119">
        <f t="shared" si="27"/>
        <v>0.0149507171552828</v>
      </c>
      <c r="CQ29" s="119">
        <f t="shared" si="27"/>
        <v>0.0348069107407275</v>
      </c>
      <c r="CR29" s="119">
        <f t="shared" si="27"/>
        <v>0.0434260341816916</v>
      </c>
      <c r="CS29" s="119">
        <f t="shared" si="27"/>
        <v>0.0276891336497291</v>
      </c>
      <c r="CT29" s="119">
        <f t="shared" si="27"/>
        <v>0.027300224248508</v>
      </c>
      <c r="CU29" s="119">
        <f t="shared" si="27"/>
        <v>0.0359953938793378</v>
      </c>
      <c r="CV29" s="119">
        <f t="shared" si="27"/>
        <v>0.0208529088639222</v>
      </c>
      <c r="CW29" s="119">
        <f t="shared" si="27"/>
        <v>0.0282907545319405</v>
      </c>
      <c r="CX29" s="119">
        <f t="shared" si="27"/>
        <v>0.00548142736174054</v>
      </c>
      <c r="CY29" s="119">
        <f t="shared" si="27"/>
        <v>0.0119243061877126</v>
      </c>
      <c r="CZ29" s="119">
        <f t="shared" si="27"/>
        <v>0.0118512097848155</v>
      </c>
      <c r="DA29" s="119">
        <f t="shared" si="27"/>
        <v>0.0321578887091969</v>
      </c>
      <c r="DB29" s="119">
        <f t="shared" si="27"/>
        <v>0.000944084504249143</v>
      </c>
      <c r="DC29" s="119">
        <f t="shared" si="27"/>
        <v>0.000125265452692603</v>
      </c>
      <c r="DD29" s="119">
        <f t="shared" si="27"/>
        <v>3.20505097381732e-5</v>
      </c>
      <c r="DE29" s="119">
        <f t="shared" si="27"/>
        <v>5.51272561063586e-6</v>
      </c>
      <c r="DF29" s="119">
        <f t="shared" si="27"/>
        <v>9.65068939697378e-5</v>
      </c>
      <c r="DG29" s="119">
        <f t="shared" si="27"/>
        <v>0.00165793044586522</v>
      </c>
      <c r="DH29" s="119">
        <f t="shared" si="27"/>
        <v>0.00436757269600185</v>
      </c>
      <c r="DI29" s="119">
        <f t="shared" si="27"/>
        <v>7.94916199776013e-5</v>
      </c>
      <c r="DJ29" s="119">
        <f t="shared" si="27"/>
        <v>2.467614946756e-5</v>
      </c>
      <c r="DK29" s="119">
        <f t="shared" si="27"/>
        <v>2.16407242285501e-6</v>
      </c>
      <c r="DL29" s="119">
        <f t="shared" si="27"/>
        <v>0.000319282196994799</v>
      </c>
      <c r="DM29" s="119">
        <f t="shared" si="27"/>
        <v>6.76921374103879e-5</v>
      </c>
      <c r="DN29" s="119">
        <f t="shared" si="27"/>
        <v>0.000662359490143873</v>
      </c>
      <c r="DO29" s="119">
        <f t="shared" si="27"/>
        <v>0.000886221307397627</v>
      </c>
      <c r="DP29" s="119">
        <f t="shared" si="27"/>
        <v>6.00321061535543e-6</v>
      </c>
      <c r="DQ29" s="119">
        <f t="shared" si="27"/>
        <v>0.000466226912206733</v>
      </c>
      <c r="DR29" s="119">
        <f t="shared" si="27"/>
        <v>0</v>
      </c>
      <c r="DT29" s="86" t="s">
        <v>59</v>
      </c>
      <c r="DU29" s="87" t="s">
        <v>114</v>
      </c>
      <c r="DV29" s="119">
        <f>'Matriz I'!D28-BR29</f>
        <v>-0.00143798845885535</v>
      </c>
      <c r="DW29" s="119">
        <f>'Matriz I'!E28-BS29</f>
        <v>-0.00375703525646158</v>
      </c>
      <c r="DX29" s="119">
        <f>'Matriz I'!F28-BT29</f>
        <v>-0.00225948209715005</v>
      </c>
      <c r="DY29" s="119">
        <f>'Matriz I'!G28-BU29</f>
        <v>-0.000303212882478713</v>
      </c>
      <c r="DZ29" s="119">
        <f>'Matriz I'!H28-BV29</f>
        <v>-0.00363108161602761</v>
      </c>
      <c r="EA29" s="119">
        <f>'Matriz I'!I28-BW29</f>
        <v>-0.0134180648947137</v>
      </c>
      <c r="EB29" s="119">
        <f>'Matriz I'!J28-BX29</f>
        <v>-0.00995067709453389</v>
      </c>
      <c r="EC29" s="119">
        <f>'Matriz I'!K28-BY29</f>
        <v>-0.095676209058183</v>
      </c>
      <c r="ED29" s="119">
        <f>'Matriz I'!L28-BZ29</f>
        <v>-0.00106749523194158</v>
      </c>
      <c r="EE29" s="119">
        <f>'Matriz I'!M28-CA29</f>
        <v>-0.00137500783431227</v>
      </c>
      <c r="EF29" s="119">
        <f>'Matriz I'!N28-CB29</f>
        <v>-0.000987589858880689</v>
      </c>
      <c r="EG29" s="119">
        <f>'Matriz I'!O28-CC29</f>
        <v>-0.00145787499252923</v>
      </c>
      <c r="EH29" s="119">
        <f>'Matriz I'!P28-CD29</f>
        <v>-0.0147959636678804</v>
      </c>
      <c r="EI29" s="119">
        <f>'Matriz I'!Q28-CE29</f>
        <v>-0.00111292482789956</v>
      </c>
      <c r="EJ29" s="119">
        <f>'Matriz I'!R28-CF29</f>
        <v>-0.00110971304995442</v>
      </c>
      <c r="EK29" s="119">
        <f>'Matriz I'!S28-CG29</f>
        <v>-0.00108441700659933</v>
      </c>
      <c r="EL29" s="119">
        <f>'Matriz I'!T28-CH29</f>
        <v>-0.00166174748196178</v>
      </c>
      <c r="EM29" s="119">
        <f>'Matriz I'!U28-CI29</f>
        <v>-0.00561639689442925</v>
      </c>
      <c r="EN29" s="119">
        <f>'Matriz I'!V28-CJ29</f>
        <v>-0.0255546053852</v>
      </c>
      <c r="EO29" s="119">
        <f>'Matriz I'!W28-CK29</f>
        <v>-0.00605825020300319</v>
      </c>
      <c r="EP29" s="119">
        <f>'Matriz I'!X28-CL29</f>
        <v>-0.00181609867794491</v>
      </c>
      <c r="EQ29" s="119">
        <f>'Matriz I'!Y28-CM29</f>
        <v>-0.00270833319358546</v>
      </c>
      <c r="ER29" s="119">
        <f>'Matriz I'!Z28-CN29</f>
        <v>-0.0257442981855762</v>
      </c>
      <c r="ES29" s="119">
        <f>'Matriz I'!AA28-CO29</f>
        <v>0.921509131074999</v>
      </c>
      <c r="ET29" s="119">
        <f>'Matriz I'!AB28-CP29</f>
        <v>-0.0149507171552828</v>
      </c>
      <c r="EU29" s="119">
        <f>'Matriz I'!AC28-CQ29</f>
        <v>-0.0348069107407275</v>
      </c>
      <c r="EV29" s="119">
        <f>'Matriz I'!AD28-CR29</f>
        <v>-0.0434260341816916</v>
      </c>
      <c r="EW29" s="119">
        <f>'Matriz I'!AE28-CS29</f>
        <v>-0.0276891336497291</v>
      </c>
      <c r="EX29" s="119">
        <f>'Matriz I'!AF28-CT29</f>
        <v>-0.027300224248508</v>
      </c>
      <c r="EY29" s="119">
        <f>'Matriz I'!AG28-CU29</f>
        <v>-0.0359953938793378</v>
      </c>
      <c r="EZ29" s="119">
        <f>'Matriz I'!AH28-CV29</f>
        <v>-0.0208529088639222</v>
      </c>
      <c r="FA29" s="119">
        <f>'Matriz I'!AI28-CW29</f>
        <v>-0.0282907545319405</v>
      </c>
      <c r="FB29" s="119">
        <f>'Matriz I'!AJ28-CX29</f>
        <v>-0.00548142736174054</v>
      </c>
      <c r="FC29" s="119">
        <f>'Matriz I'!AK28-CY29</f>
        <v>-0.0119243061877126</v>
      </c>
      <c r="FD29" s="119">
        <f>'Matriz I'!AL28-CZ29</f>
        <v>-0.0118512097848155</v>
      </c>
      <c r="FE29" s="119">
        <f>'Matriz I'!AM28-DA29</f>
        <v>-0.0321578887091969</v>
      </c>
      <c r="FF29" s="119">
        <f>'Matriz I'!AN28-DB29</f>
        <v>-0.000944084504249143</v>
      </c>
      <c r="FG29" s="119">
        <f>'Matriz I'!AO28-DC29</f>
        <v>-0.000125265452692603</v>
      </c>
      <c r="FH29" s="119">
        <f>'Matriz I'!AP28-DD29</f>
        <v>-3.20505097381732e-5</v>
      </c>
      <c r="FI29" s="119">
        <f>'Matriz I'!AQ28-DE29</f>
        <v>-5.51272561063586e-6</v>
      </c>
      <c r="FJ29" s="119">
        <f>'Matriz I'!AR28-DF29</f>
        <v>-9.65068939697378e-5</v>
      </c>
      <c r="FK29" s="119">
        <f>'Matriz I'!AS28-DG29</f>
        <v>-0.00165793044586522</v>
      </c>
      <c r="FL29" s="119">
        <f>'Matriz I'!AT28-DH29</f>
        <v>-0.00436757269600185</v>
      </c>
      <c r="FM29" s="119">
        <f>'Matriz I'!AU28-DI29</f>
        <v>-7.94916199776013e-5</v>
      </c>
      <c r="FN29" s="119">
        <f>'Matriz I'!AV28-DJ29</f>
        <v>-2.467614946756e-5</v>
      </c>
      <c r="FO29" s="119">
        <f>'Matriz I'!AW28-DK29</f>
        <v>-2.16407242285501e-6</v>
      </c>
      <c r="FP29" s="119">
        <f>'Matriz I'!AX28-DL29</f>
        <v>-0.000319282196994799</v>
      </c>
      <c r="FQ29" s="119">
        <f>'Matriz I'!AY28-DM29</f>
        <v>-6.76921374103879e-5</v>
      </c>
      <c r="FR29" s="119">
        <f>'Matriz I'!AZ28-DN29</f>
        <v>-0.000662359490143873</v>
      </c>
      <c r="FS29" s="119">
        <f>'Matriz I'!BA28-DO29</f>
        <v>-0.000886221307397627</v>
      </c>
      <c r="FT29" s="119">
        <f>'Matriz I'!BB28-DP29</f>
        <v>-6.00321061535543e-6</v>
      </c>
      <c r="FU29" s="119">
        <f>'Matriz I'!BC28-DQ29</f>
        <v>-0.000466226912206733</v>
      </c>
      <c r="FV29" s="119">
        <f>'Matriz I'!BD28-DR29</f>
        <v>0</v>
      </c>
      <c r="FX29" s="86" t="s">
        <v>59</v>
      </c>
      <c r="FY29" s="87" t="s">
        <v>114</v>
      </c>
      <c r="FZ29" s="119">
        <v>0.003210591505</v>
      </c>
      <c r="GA29" s="119">
        <v>0.006845823441</v>
      </c>
      <c r="GB29" s="119">
        <v>0.003312278365</v>
      </c>
      <c r="GC29" s="119">
        <v>0.00488972165</v>
      </c>
      <c r="GD29" s="119">
        <v>0.007996024593</v>
      </c>
      <c r="GE29" s="119">
        <v>0.02020590168</v>
      </c>
      <c r="GF29" s="119">
        <v>0.01439277592</v>
      </c>
      <c r="GG29" s="119">
        <v>0.1124159152</v>
      </c>
      <c r="GH29" s="119">
        <v>0.002655575539</v>
      </c>
      <c r="GI29" s="119">
        <v>0.003226695117</v>
      </c>
      <c r="GJ29" s="119">
        <v>0.002405059152</v>
      </c>
      <c r="GK29" s="119">
        <v>0.00395191565</v>
      </c>
      <c r="GL29" s="119">
        <v>0.01969322358</v>
      </c>
      <c r="GM29" s="119">
        <v>0.003157707672</v>
      </c>
      <c r="GN29" s="119">
        <v>0.00349942948</v>
      </c>
      <c r="GO29" s="119">
        <v>0.001740368446</v>
      </c>
      <c r="GP29" s="119">
        <v>0.01020530372</v>
      </c>
      <c r="GQ29" s="119">
        <v>0.009075953535</v>
      </c>
      <c r="GR29" s="119">
        <v>0.03124461132</v>
      </c>
      <c r="GS29" s="119">
        <v>0.008821533293</v>
      </c>
      <c r="GT29" s="119">
        <v>0.005166076648</v>
      </c>
      <c r="GU29" s="119">
        <v>0.005267917511</v>
      </c>
      <c r="GV29" s="119">
        <v>0.03133337796</v>
      </c>
      <c r="GW29" s="119">
        <v>1.088525203</v>
      </c>
      <c r="GX29" s="119">
        <v>0.02027186422</v>
      </c>
      <c r="GY29" s="119">
        <v>0.04249114344</v>
      </c>
      <c r="GZ29" s="119">
        <v>0.05679877416</v>
      </c>
      <c r="HA29" s="119">
        <v>0.03787999721</v>
      </c>
      <c r="HB29" s="119">
        <v>0.03569427805</v>
      </c>
      <c r="HC29" s="119">
        <v>0.04333149988</v>
      </c>
      <c r="HD29" s="119">
        <v>0.02615842287</v>
      </c>
      <c r="HE29" s="119">
        <v>0.03551821345</v>
      </c>
      <c r="HF29" s="119">
        <v>0.008996054749</v>
      </c>
      <c r="HG29" s="119">
        <v>0.01697853503</v>
      </c>
      <c r="HH29" s="119">
        <v>0.01697874926</v>
      </c>
      <c r="HI29" s="119">
        <v>0.0421236755</v>
      </c>
      <c r="HJ29" s="119">
        <v>0.002433156348</v>
      </c>
      <c r="HK29" s="119">
        <v>0.002506723696</v>
      </c>
      <c r="HL29" s="119">
        <v>0.00155431637</v>
      </c>
      <c r="HM29" s="119">
        <v>0.001443463078</v>
      </c>
      <c r="HN29" s="119">
        <v>0.002420215884</v>
      </c>
      <c r="HO29" s="119">
        <v>0.004127383564</v>
      </c>
      <c r="HP29" s="119">
        <v>0.01256390087</v>
      </c>
      <c r="HQ29" s="119">
        <v>0.001576441081</v>
      </c>
      <c r="HR29" s="119">
        <v>0.0009208888851</v>
      </c>
      <c r="HS29" s="119">
        <v>0.0004693530857</v>
      </c>
      <c r="HT29" s="119">
        <v>0.0005674520372</v>
      </c>
      <c r="HU29" s="119">
        <v>0.0007105169734</v>
      </c>
      <c r="HV29" s="119">
        <v>0.002414319691</v>
      </c>
      <c r="HW29" s="119">
        <v>0.002546765248</v>
      </c>
      <c r="HX29" s="119">
        <v>0.001277043897</v>
      </c>
      <c r="HY29" s="119">
        <v>0.002340363695</v>
      </c>
      <c r="HZ29" s="119">
        <v>0</v>
      </c>
    </row>
    <row r="30" spans="1:234">
      <c r="A30" s="86" t="s">
        <v>60</v>
      </c>
      <c r="B30" s="87" t="s">
        <v>115</v>
      </c>
      <c r="C30" s="85">
        <f>'3'!BQ30</f>
        <v>5.84136953360434e-5</v>
      </c>
      <c r="D30" s="85">
        <f>'3'!BR30</f>
        <v>0</v>
      </c>
      <c r="E30" s="85">
        <f>'3'!BS30</f>
        <v>0</v>
      </c>
      <c r="F30" s="85">
        <f>'3'!BT30</f>
        <v>1.22323923225593e-5</v>
      </c>
      <c r="G30" s="85">
        <f>'3'!BU30</f>
        <v>0.000857350716472561</v>
      </c>
      <c r="H30" s="85">
        <f>'3'!BV30</f>
        <v>1.31659106512365</v>
      </c>
      <c r="I30" s="85">
        <f>'3'!BW30</f>
        <v>0.0742581894793977</v>
      </c>
      <c r="J30" s="85">
        <f>'3'!BX30</f>
        <v>0.0062149573572925</v>
      </c>
      <c r="K30" s="85">
        <f>'3'!BY30</f>
        <v>0.0197899872691819</v>
      </c>
      <c r="L30" s="85">
        <f>'3'!BZ30</f>
        <v>0.0115038145929591</v>
      </c>
      <c r="M30" s="85">
        <f>'3'!CA30</f>
        <v>0.0136148717473409</v>
      </c>
      <c r="N30" s="85">
        <f>'3'!CB30</f>
        <v>0.0299624086844914</v>
      </c>
      <c r="O30" s="85">
        <f>'3'!CC30</f>
        <v>0.00331825356496026</v>
      </c>
      <c r="P30" s="85">
        <f>'3'!CD30</f>
        <v>0.00796006361591732</v>
      </c>
      <c r="Q30" s="85">
        <f>'3'!CE30</f>
        <v>16.9712044458258</v>
      </c>
      <c r="R30" s="85">
        <f>'3'!CF30</f>
        <v>0.0172733115637681</v>
      </c>
      <c r="S30" s="85">
        <f>'3'!CG30</f>
        <v>0.00226478953791414</v>
      </c>
      <c r="T30" s="85">
        <f>'3'!CH30</f>
        <v>0.0411742446125922</v>
      </c>
      <c r="U30" s="85">
        <f>'3'!CI30</f>
        <v>0.00853608658880385</v>
      </c>
      <c r="V30" s="85">
        <f>'3'!CJ30</f>
        <v>0.00494806826926574</v>
      </c>
      <c r="W30" s="85">
        <f>'3'!CK30</f>
        <v>0.0311840856199242</v>
      </c>
      <c r="X30" s="85">
        <f>'3'!CL30</f>
        <v>0.0120575011472303</v>
      </c>
      <c r="Y30" s="85">
        <f>'3'!CM30</f>
        <v>0.0119302876572845</v>
      </c>
      <c r="Z30" s="85">
        <f>'3'!CN30</f>
        <v>0.031326707984255</v>
      </c>
      <c r="AA30" s="85">
        <f>'3'!CO30</f>
        <v>361.598823676405</v>
      </c>
      <c r="AB30" s="85">
        <f>'3'!CP30</f>
        <v>12.9242094218696</v>
      </c>
      <c r="AC30" s="85">
        <f>'3'!CQ30</f>
        <v>58.2775918895995</v>
      </c>
      <c r="AD30" s="85">
        <f>'3'!CR30</f>
        <v>9.81448179818086</v>
      </c>
      <c r="AE30" s="85">
        <f>'3'!CS30</f>
        <v>30.0766965107175</v>
      </c>
      <c r="AF30" s="85">
        <f>'3'!CT30</f>
        <v>0.0391504543573006</v>
      </c>
      <c r="AG30" s="85">
        <f>'3'!CU30</f>
        <v>9.77410939661231</v>
      </c>
      <c r="AH30" s="85">
        <f>'3'!CV30</f>
        <v>19.8775084133521</v>
      </c>
      <c r="AI30" s="85">
        <f>'3'!CW30</f>
        <v>8.3872853327383</v>
      </c>
      <c r="AJ30" s="88">
        <f>'3'!CX30*RAIS!$N$5</f>
        <v>0.126713709382202</v>
      </c>
      <c r="AK30" s="88">
        <f>'3'!CX30*RAIS!$F$6</f>
        <v>0.0750713575486495</v>
      </c>
      <c r="AL30" s="85">
        <f>'3'!CY30</f>
        <v>10.4382037912776</v>
      </c>
      <c r="AM30" s="85">
        <f>'3'!CZ30</f>
        <v>15.2326644115825</v>
      </c>
      <c r="AN30" s="85">
        <f>'3'!DA30</f>
        <v>0.208327568813282</v>
      </c>
      <c r="AO30" s="85">
        <f>'3'!DB30</f>
        <v>0.00853497876267098</v>
      </c>
      <c r="AP30" s="85">
        <f>'3'!DC30</f>
        <v>0.0150262359681895</v>
      </c>
      <c r="AQ30" s="85">
        <f>'3'!DD30</f>
        <v>27.9073942121412</v>
      </c>
      <c r="AR30" s="85">
        <f>'3'!DE30</f>
        <v>0.114614135584555</v>
      </c>
      <c r="AS30" s="85">
        <f>'3'!DF30</f>
        <v>0.603750056709487</v>
      </c>
      <c r="AT30" s="85">
        <f>'3'!DG30</f>
        <v>0.216044475309244</v>
      </c>
      <c r="AU30" s="85">
        <f>'3'!DH30</f>
        <v>52.6784591851289</v>
      </c>
      <c r="AV30" s="85">
        <f>'3'!DI30</f>
        <v>5.0414168674724</v>
      </c>
      <c r="AW30" s="85">
        <f>'3'!DJ30</f>
        <v>0.138805004336663</v>
      </c>
      <c r="AX30" s="85">
        <f>'3'!DK30</f>
        <v>27.2253625610251</v>
      </c>
      <c r="AY30" s="85">
        <f>'3'!DL30</f>
        <v>20.1459583758542</v>
      </c>
      <c r="AZ30" s="85">
        <f>'3'!DM30</f>
        <v>33.0126147682675</v>
      </c>
      <c r="BA30" s="85">
        <f>'3'!DN30</f>
        <v>5.80105256741429</v>
      </c>
      <c r="BB30" s="85">
        <f>'3'!DO30</f>
        <v>28.5107126783572</v>
      </c>
      <c r="BC30" s="85">
        <f>'3'!DP30</f>
        <v>0</v>
      </c>
      <c r="BD30" s="101">
        <f t="shared" si="0"/>
        <v>756.886624971814</v>
      </c>
      <c r="BE30" s="108">
        <f>'3'!DR30</f>
        <v>50.3753972347479</v>
      </c>
      <c r="BF30" s="108">
        <f>'3'!DS30</f>
        <v>635.298979716403</v>
      </c>
      <c r="BG30" s="85">
        <f t="shared" si="1"/>
        <v>685.674376951151</v>
      </c>
      <c r="BH30" s="85">
        <f>'3'!DU30</f>
        <v>0</v>
      </c>
      <c r="BI30" s="85">
        <f>'3'!DV30</f>
        <v>0</v>
      </c>
      <c r="BJ30" s="85">
        <f>'3'!DW30</f>
        <v>681.650979708564</v>
      </c>
      <c r="BK30" s="85">
        <f>'3'!DX30</f>
        <v>725.743529710836</v>
      </c>
      <c r="BL30" s="85">
        <f>'3'!DY30</f>
        <v>-1.10276310273354</v>
      </c>
      <c r="BM30" s="117">
        <f t="shared" si="2"/>
        <v>2091.96612326782</v>
      </c>
      <c r="BN30" s="118">
        <f t="shared" si="3"/>
        <v>2848.85274823963</v>
      </c>
      <c r="BP30" s="86" t="s">
        <v>60</v>
      </c>
      <c r="BQ30" s="87" t="s">
        <v>115</v>
      </c>
      <c r="BR30" s="119">
        <f t="shared" ref="BR30:DR30" si="28">C30/C$66</f>
        <v>1.30220821018584e-9</v>
      </c>
      <c r="BS30" s="119">
        <f t="shared" si="28"/>
        <v>0</v>
      </c>
      <c r="BT30" s="119">
        <f t="shared" si="28"/>
        <v>0</v>
      </c>
      <c r="BU30" s="119">
        <f t="shared" si="28"/>
        <v>6.13965682035664e-7</v>
      </c>
      <c r="BV30" s="119">
        <f t="shared" si="28"/>
        <v>7.26922346471793e-7</v>
      </c>
      <c r="BW30" s="119">
        <f t="shared" si="28"/>
        <v>4.4330046028979e-5</v>
      </c>
      <c r="BX30" s="119">
        <f t="shared" si="28"/>
        <v>1.92469604381788e-6</v>
      </c>
      <c r="BY30" s="119">
        <f t="shared" si="28"/>
        <v>1.11044715722845e-6</v>
      </c>
      <c r="BZ30" s="119">
        <f t="shared" si="28"/>
        <v>1.85163705183901e-6</v>
      </c>
      <c r="CA30" s="119">
        <f t="shared" si="28"/>
        <v>5.17238602833307e-6</v>
      </c>
      <c r="CB30" s="119">
        <f t="shared" si="28"/>
        <v>3.8616718871275e-6</v>
      </c>
      <c r="CC30" s="119">
        <f t="shared" si="28"/>
        <v>2.07683339550621e-6</v>
      </c>
      <c r="CD30" s="119">
        <f t="shared" si="28"/>
        <v>1.2545284153282e-6</v>
      </c>
      <c r="CE30" s="119">
        <f t="shared" si="28"/>
        <v>1.12840162045798e-6</v>
      </c>
      <c r="CF30" s="119">
        <f t="shared" si="28"/>
        <v>0.0198946123855035</v>
      </c>
      <c r="CG30" s="119">
        <f t="shared" si="28"/>
        <v>4.1415529488637e-7</v>
      </c>
      <c r="CH30" s="119">
        <f t="shared" si="28"/>
        <v>4.19512552860127e-6</v>
      </c>
      <c r="CI30" s="119">
        <f t="shared" si="28"/>
        <v>1.41330910698121e-6</v>
      </c>
      <c r="CJ30" s="119">
        <f t="shared" si="28"/>
        <v>2.05600660937458e-6</v>
      </c>
      <c r="CK30" s="119">
        <f t="shared" si="28"/>
        <v>7.77398933589719e-6</v>
      </c>
      <c r="CL30" s="119">
        <f t="shared" si="28"/>
        <v>3.16366154226876e-6</v>
      </c>
      <c r="CM30" s="119">
        <f t="shared" si="28"/>
        <v>2.49304659884143e-6</v>
      </c>
      <c r="CN30" s="119">
        <f t="shared" si="28"/>
        <v>2.18852529080767e-6</v>
      </c>
      <c r="CO30" s="119">
        <f t="shared" si="28"/>
        <v>2.18644005182229e-6</v>
      </c>
      <c r="CP30" s="119">
        <f t="shared" si="28"/>
        <v>0.126927874352174</v>
      </c>
      <c r="CQ30" s="119">
        <f t="shared" si="28"/>
        <v>0.00436269066272454</v>
      </c>
      <c r="CR30" s="119">
        <f t="shared" si="28"/>
        <v>0.00233619035583729</v>
      </c>
      <c r="CS30" s="119">
        <f t="shared" si="28"/>
        <v>0.00058122280499796</v>
      </c>
      <c r="CT30" s="119">
        <f t="shared" si="28"/>
        <v>0.00373951375598899</v>
      </c>
      <c r="CU30" s="119">
        <f t="shared" si="28"/>
        <v>8.11208564127003e-5</v>
      </c>
      <c r="CV30" s="119">
        <f t="shared" si="28"/>
        <v>0.000736670247295888</v>
      </c>
      <c r="CW30" s="119">
        <f t="shared" si="28"/>
        <v>0.00581565338148782</v>
      </c>
      <c r="CX30" s="119">
        <f t="shared" si="28"/>
        <v>0.000420957065347907</v>
      </c>
      <c r="CY30" s="119">
        <f t="shared" si="28"/>
        <v>4.39028420685994e-5</v>
      </c>
      <c r="CZ30" s="119">
        <f t="shared" si="28"/>
        <v>4.36337161520342e-5</v>
      </c>
      <c r="DA30" s="119">
        <f t="shared" si="28"/>
        <v>0.00025624074873285</v>
      </c>
      <c r="DB30" s="119">
        <f t="shared" si="28"/>
        <v>0.000163442848399359</v>
      </c>
      <c r="DC30" s="119">
        <f t="shared" si="28"/>
        <v>5.85208657006513e-6</v>
      </c>
      <c r="DD30" s="119">
        <f t="shared" si="28"/>
        <v>8.3086952098272e-6</v>
      </c>
      <c r="DE30" s="119">
        <f t="shared" si="28"/>
        <v>7.83459032213696e-6</v>
      </c>
      <c r="DF30" s="119">
        <f t="shared" si="28"/>
        <v>0.00392530731019087</v>
      </c>
      <c r="DG30" s="119">
        <f t="shared" si="28"/>
        <v>6.54299045101537e-5</v>
      </c>
      <c r="DH30" s="119">
        <f t="shared" si="28"/>
        <v>3.42410286424043e-5</v>
      </c>
      <c r="DI30" s="119">
        <f t="shared" si="28"/>
        <v>2.30966718454003e-5</v>
      </c>
      <c r="DJ30" s="119">
        <f t="shared" si="28"/>
        <v>0.00395579900511095</v>
      </c>
      <c r="DK30" s="119">
        <f t="shared" si="28"/>
        <v>0.000134086782396834</v>
      </c>
      <c r="DL30" s="119">
        <f t="shared" si="28"/>
        <v>3.37606580341083e-6</v>
      </c>
      <c r="DM30" s="119">
        <f t="shared" si="28"/>
        <v>0.000889339332730563</v>
      </c>
      <c r="DN30" s="119">
        <f t="shared" si="28"/>
        <v>0.00122486849736152</v>
      </c>
      <c r="DO30" s="119">
        <f t="shared" si="28"/>
        <v>0.000397530816573138</v>
      </c>
      <c r="DP30" s="119">
        <f t="shared" si="28"/>
        <v>0.000129618978631718</v>
      </c>
      <c r="DQ30" s="119">
        <f t="shared" si="28"/>
        <v>0.00240977439148414</v>
      </c>
      <c r="DR30" s="119">
        <f t="shared" si="28"/>
        <v>0</v>
      </c>
      <c r="DT30" s="86" t="s">
        <v>60</v>
      </c>
      <c r="DU30" s="87" t="s">
        <v>115</v>
      </c>
      <c r="DV30" s="119">
        <f>'Matriz I'!D29-BR30</f>
        <v>-1.30220821018584e-9</v>
      </c>
      <c r="DW30" s="119">
        <f>'Matriz I'!E29-BS30</f>
        <v>0</v>
      </c>
      <c r="DX30" s="119">
        <f>'Matriz I'!F29-BT30</f>
        <v>0</v>
      </c>
      <c r="DY30" s="119">
        <f>'Matriz I'!G29-BU30</f>
        <v>-6.13965682035664e-7</v>
      </c>
      <c r="DZ30" s="119">
        <f>'Matriz I'!H29-BV30</f>
        <v>-7.26922346471793e-7</v>
      </c>
      <c r="EA30" s="119">
        <f>'Matriz I'!I29-BW30</f>
        <v>-4.4330046028979e-5</v>
      </c>
      <c r="EB30" s="119">
        <f>'Matriz I'!J29-BX30</f>
        <v>-1.92469604381788e-6</v>
      </c>
      <c r="EC30" s="119">
        <f>'Matriz I'!K29-BY30</f>
        <v>-1.11044715722845e-6</v>
      </c>
      <c r="ED30" s="119">
        <f>'Matriz I'!L29-BZ30</f>
        <v>-1.85163705183901e-6</v>
      </c>
      <c r="EE30" s="119">
        <f>'Matriz I'!M29-CA30</f>
        <v>-5.17238602833307e-6</v>
      </c>
      <c r="EF30" s="119">
        <f>'Matriz I'!N29-CB30</f>
        <v>-3.8616718871275e-6</v>
      </c>
      <c r="EG30" s="119">
        <f>'Matriz I'!O29-CC30</f>
        <v>-2.07683339550621e-6</v>
      </c>
      <c r="EH30" s="119">
        <f>'Matriz I'!P29-CD30</f>
        <v>-1.2545284153282e-6</v>
      </c>
      <c r="EI30" s="119">
        <f>'Matriz I'!Q29-CE30</f>
        <v>-1.12840162045798e-6</v>
      </c>
      <c r="EJ30" s="119">
        <f>'Matriz I'!R29-CF30</f>
        <v>-0.0198946123855035</v>
      </c>
      <c r="EK30" s="119">
        <f>'Matriz I'!S29-CG30</f>
        <v>-4.1415529488637e-7</v>
      </c>
      <c r="EL30" s="119">
        <f>'Matriz I'!T29-CH30</f>
        <v>-4.19512552860127e-6</v>
      </c>
      <c r="EM30" s="119">
        <f>'Matriz I'!U29-CI30</f>
        <v>-1.41330910698121e-6</v>
      </c>
      <c r="EN30" s="119">
        <f>'Matriz I'!V29-CJ30</f>
        <v>-2.05600660937458e-6</v>
      </c>
      <c r="EO30" s="119">
        <f>'Matriz I'!W29-CK30</f>
        <v>-7.77398933589719e-6</v>
      </c>
      <c r="EP30" s="119">
        <f>'Matriz I'!X29-CL30</f>
        <v>-3.16366154226876e-6</v>
      </c>
      <c r="EQ30" s="119">
        <f>'Matriz I'!Y29-CM30</f>
        <v>-2.49304659884143e-6</v>
      </c>
      <c r="ER30" s="119">
        <f>'Matriz I'!Z29-CN30</f>
        <v>-2.18852529080767e-6</v>
      </c>
      <c r="ES30" s="119">
        <f>'Matriz I'!AA29-CO30</f>
        <v>-2.18644005182229e-6</v>
      </c>
      <c r="ET30" s="119">
        <f>'Matriz I'!AB29-CP30</f>
        <v>0.873072125647826</v>
      </c>
      <c r="EU30" s="119">
        <f>'Matriz I'!AC29-CQ30</f>
        <v>-0.00436269066272454</v>
      </c>
      <c r="EV30" s="119">
        <f>'Matriz I'!AD29-CR30</f>
        <v>-0.00233619035583729</v>
      </c>
      <c r="EW30" s="119">
        <f>'Matriz I'!AE29-CS30</f>
        <v>-0.00058122280499796</v>
      </c>
      <c r="EX30" s="119">
        <f>'Matriz I'!AF29-CT30</f>
        <v>-0.00373951375598899</v>
      </c>
      <c r="EY30" s="119">
        <f>'Matriz I'!AG29-CU30</f>
        <v>-8.11208564127003e-5</v>
      </c>
      <c r="EZ30" s="119">
        <f>'Matriz I'!AH29-CV30</f>
        <v>-0.000736670247295888</v>
      </c>
      <c r="FA30" s="119">
        <f>'Matriz I'!AI29-CW30</f>
        <v>-0.00581565338148782</v>
      </c>
      <c r="FB30" s="119">
        <f>'Matriz I'!AJ29-CX30</f>
        <v>-0.000420957065347907</v>
      </c>
      <c r="FC30" s="119">
        <f>'Matriz I'!AK29-CY30</f>
        <v>-4.39028420685994e-5</v>
      </c>
      <c r="FD30" s="119">
        <f>'Matriz I'!AL29-CZ30</f>
        <v>-4.36337161520342e-5</v>
      </c>
      <c r="FE30" s="119">
        <f>'Matriz I'!AM29-DA30</f>
        <v>-0.00025624074873285</v>
      </c>
      <c r="FF30" s="119">
        <f>'Matriz I'!AN29-DB30</f>
        <v>-0.000163442848399359</v>
      </c>
      <c r="FG30" s="119">
        <f>'Matriz I'!AO29-DC30</f>
        <v>-5.85208657006513e-6</v>
      </c>
      <c r="FH30" s="119">
        <f>'Matriz I'!AP29-DD30</f>
        <v>-8.3086952098272e-6</v>
      </c>
      <c r="FI30" s="119">
        <f>'Matriz I'!AQ29-DE30</f>
        <v>-7.83459032213696e-6</v>
      </c>
      <c r="FJ30" s="119">
        <f>'Matriz I'!AR29-DF30</f>
        <v>-0.00392530731019087</v>
      </c>
      <c r="FK30" s="119">
        <f>'Matriz I'!AS29-DG30</f>
        <v>-6.54299045101537e-5</v>
      </c>
      <c r="FL30" s="119">
        <f>'Matriz I'!AT29-DH30</f>
        <v>-3.42410286424043e-5</v>
      </c>
      <c r="FM30" s="119">
        <f>'Matriz I'!AU29-DI30</f>
        <v>-2.30966718454003e-5</v>
      </c>
      <c r="FN30" s="119">
        <f>'Matriz I'!AV29-DJ30</f>
        <v>-0.00395579900511095</v>
      </c>
      <c r="FO30" s="119">
        <f>'Matriz I'!AW29-DK30</f>
        <v>-0.000134086782396834</v>
      </c>
      <c r="FP30" s="119">
        <f>'Matriz I'!AX29-DL30</f>
        <v>-3.37606580341083e-6</v>
      </c>
      <c r="FQ30" s="119">
        <f>'Matriz I'!AY29-DM30</f>
        <v>-0.000889339332730563</v>
      </c>
      <c r="FR30" s="119">
        <f>'Matriz I'!AZ29-DN30</f>
        <v>-0.00122486849736152</v>
      </c>
      <c r="FS30" s="119">
        <f>'Matriz I'!BA29-DO30</f>
        <v>-0.000397530816573138</v>
      </c>
      <c r="FT30" s="119">
        <f>'Matriz I'!BB29-DP30</f>
        <v>-0.000129618978631718</v>
      </c>
      <c r="FU30" s="119">
        <f>'Matriz I'!BC29-DQ30</f>
        <v>-0.00240977439148414</v>
      </c>
      <c r="FV30" s="119">
        <f>'Matriz I'!BD29-DR30</f>
        <v>0</v>
      </c>
      <c r="FX30" s="86" t="s">
        <v>60</v>
      </c>
      <c r="FY30" s="87" t="s">
        <v>115</v>
      </c>
      <c r="FZ30" s="119">
        <v>0.0001104734476</v>
      </c>
      <c r="GA30" s="119">
        <v>0.0001457597921</v>
      </c>
      <c r="GB30" s="119">
        <v>7.305724906e-5</v>
      </c>
      <c r="GC30" s="119">
        <v>0.0009953028194</v>
      </c>
      <c r="GD30" s="119">
        <v>0.0005561721891</v>
      </c>
      <c r="GE30" s="119">
        <v>0.0004094196315</v>
      </c>
      <c r="GF30" s="119">
        <v>0.0003285316043</v>
      </c>
      <c r="GG30" s="119">
        <v>0.0006215784101</v>
      </c>
      <c r="GH30" s="119">
        <v>0.0003223454583</v>
      </c>
      <c r="GI30" s="119">
        <v>0.0002429836021</v>
      </c>
      <c r="GJ30" s="119">
        <v>0.0002589052577</v>
      </c>
      <c r="GK30" s="119">
        <v>0.0002950116883</v>
      </c>
      <c r="GL30" s="119">
        <v>0.0003318685627</v>
      </c>
      <c r="GM30" s="119">
        <v>0.0004003493795</v>
      </c>
      <c r="GN30" s="119">
        <v>0.02373192426</v>
      </c>
      <c r="GO30" s="119">
        <v>8.727646844e-5</v>
      </c>
      <c r="GP30" s="119">
        <v>0.0004263377252</v>
      </c>
      <c r="GQ30" s="119">
        <v>0.0003316913956</v>
      </c>
      <c r="GR30" s="119">
        <v>0.0003083197329</v>
      </c>
      <c r="GS30" s="119">
        <v>0.0005194644431</v>
      </c>
      <c r="GT30" s="119">
        <v>0.0003067268212</v>
      </c>
      <c r="GU30" s="119">
        <v>0.0003663002035</v>
      </c>
      <c r="GV30" s="119">
        <v>0.0004257328684</v>
      </c>
      <c r="GW30" s="119">
        <v>0.000289392985</v>
      </c>
      <c r="GX30" s="119">
        <v>1.14578949</v>
      </c>
      <c r="GY30" s="119">
        <v>0.005604620322</v>
      </c>
      <c r="GZ30" s="119">
        <v>0.00338862913</v>
      </c>
      <c r="HA30" s="119">
        <v>0.001728230874</v>
      </c>
      <c r="HB30" s="119">
        <v>0.004921178726</v>
      </c>
      <c r="HC30" s="119">
        <v>0.0005746193401</v>
      </c>
      <c r="HD30" s="119">
        <v>0.001152420662</v>
      </c>
      <c r="HE30" s="119">
        <v>0.007160397759</v>
      </c>
      <c r="HF30" s="119">
        <v>0.0008862963684</v>
      </c>
      <c r="HG30" s="119">
        <v>0.0003172908693</v>
      </c>
      <c r="HH30" s="119">
        <v>0.0003176177812</v>
      </c>
      <c r="HI30" s="119">
        <v>0.0005799532574</v>
      </c>
      <c r="HJ30" s="119">
        <v>0.0006888625148</v>
      </c>
      <c r="HK30" s="119">
        <v>0.0004940486056</v>
      </c>
      <c r="HL30" s="119">
        <v>0.001463921603</v>
      </c>
      <c r="HM30" s="119">
        <v>0.0006771029846</v>
      </c>
      <c r="HN30" s="119">
        <v>0.005108744453</v>
      </c>
      <c r="HO30" s="119">
        <v>0.0003760486908</v>
      </c>
      <c r="HP30" s="119">
        <v>0.0003162992075</v>
      </c>
      <c r="HQ30" s="119">
        <v>0.0008316444554</v>
      </c>
      <c r="HR30" s="119">
        <v>0.005192368805</v>
      </c>
      <c r="HS30" s="119">
        <v>0.0006393046902</v>
      </c>
      <c r="HT30" s="119">
        <v>8.16889977e-5</v>
      </c>
      <c r="HU30" s="119">
        <v>0.00177050209</v>
      </c>
      <c r="HV30" s="119">
        <v>0.001720566987</v>
      </c>
      <c r="HW30" s="119">
        <v>0.0007457104504</v>
      </c>
      <c r="HX30" s="119">
        <v>0.0003973589851</v>
      </c>
      <c r="HY30" s="119">
        <v>0.003195024766</v>
      </c>
      <c r="HZ30" s="119">
        <v>0</v>
      </c>
    </row>
    <row r="31" spans="1:234">
      <c r="A31" s="86" t="s">
        <v>61</v>
      </c>
      <c r="B31" s="87" t="s">
        <v>116</v>
      </c>
      <c r="C31" s="85">
        <f>'3'!BQ31</f>
        <v>1.91256433422905</v>
      </c>
      <c r="D31" s="85">
        <f>'3'!BR31</f>
        <v>4.62721550653747</v>
      </c>
      <c r="E31" s="85">
        <f>'3'!BS31</f>
        <v>0.345303461858181</v>
      </c>
      <c r="F31" s="85">
        <f>'3'!BT31</f>
        <v>1.66066829816099e-5</v>
      </c>
      <c r="G31" s="85">
        <f>'3'!BU31</f>
        <v>0.97051845534881</v>
      </c>
      <c r="H31" s="85">
        <f>'3'!BV31</f>
        <v>3.51671046476593</v>
      </c>
      <c r="I31" s="85">
        <f>'3'!BW31</f>
        <v>8.65585543349519</v>
      </c>
      <c r="J31" s="85">
        <f>'3'!BX31</f>
        <v>1.03963830791858</v>
      </c>
      <c r="K31" s="85">
        <f>'3'!BY31</f>
        <v>0.483544824240535</v>
      </c>
      <c r="L31" s="85">
        <f>'3'!BZ31</f>
        <v>0.783622360096677</v>
      </c>
      <c r="M31" s="85">
        <f>'3'!CA31</f>
        <v>0.113410276277722</v>
      </c>
      <c r="N31" s="85">
        <f>'3'!CB31</f>
        <v>1.72018434122263</v>
      </c>
      <c r="O31" s="85">
        <f>'3'!CC31</f>
        <v>1.37975949924722</v>
      </c>
      <c r="P31" s="85">
        <f>'3'!CD31</f>
        <v>1.73160224869467</v>
      </c>
      <c r="Q31" s="85">
        <f>'3'!CE31</f>
        <v>0.0981410620941756</v>
      </c>
      <c r="R31" s="85">
        <f>'3'!CF31</f>
        <v>0.343220008160961</v>
      </c>
      <c r="S31" s="85">
        <f>'3'!CG31</f>
        <v>0.0635341531212123</v>
      </c>
      <c r="T31" s="85">
        <f>'3'!CH31</f>
        <v>15.8673138483918</v>
      </c>
      <c r="U31" s="85">
        <f>'3'!CI31</f>
        <v>0.763368580020669</v>
      </c>
      <c r="V31" s="85">
        <f>'3'!CJ31</f>
        <v>0.114558598430214</v>
      </c>
      <c r="W31" s="85">
        <f>'3'!CK31</f>
        <v>3.77042936407753</v>
      </c>
      <c r="X31" s="85">
        <f>'3'!CL31</f>
        <v>4.42837295259197</v>
      </c>
      <c r="Y31" s="85">
        <f>'3'!CM31</f>
        <v>1.38348833727321</v>
      </c>
      <c r="Z31" s="85">
        <f>'3'!CN31</f>
        <v>2.50055116398016</v>
      </c>
      <c r="AA31" s="85">
        <f>'3'!CO31</f>
        <v>44.0536539172885</v>
      </c>
      <c r="AB31" s="85">
        <f>'3'!CP31</f>
        <v>140.577032437557</v>
      </c>
      <c r="AC31" s="85">
        <f>'3'!CQ31</f>
        <v>233.879986214284</v>
      </c>
      <c r="AD31" s="85">
        <f>'3'!CR31</f>
        <v>45.6738325090837</v>
      </c>
      <c r="AE31" s="85">
        <f>'3'!CS31</f>
        <v>45.5363268685995</v>
      </c>
      <c r="AF31" s="85">
        <f>'3'!CT31</f>
        <v>0.798907521143045</v>
      </c>
      <c r="AG31" s="85">
        <f>'3'!CU31</f>
        <v>25.9325303879546</v>
      </c>
      <c r="AH31" s="85">
        <f>'3'!CV31</f>
        <v>33.8405614791534</v>
      </c>
      <c r="AI31" s="85">
        <f>'3'!CW31</f>
        <v>123.412143692066</v>
      </c>
      <c r="AJ31" s="88">
        <f>'3'!CX31*RAIS!$N$5</f>
        <v>4.11943834433901</v>
      </c>
      <c r="AK31" s="88">
        <f>'3'!CX31*RAIS!$F$6</f>
        <v>2.44055540916023</v>
      </c>
      <c r="AL31" s="85">
        <f>'3'!CY31</f>
        <v>263.808281820809</v>
      </c>
      <c r="AM31" s="85">
        <f>'3'!CZ31</f>
        <v>29.8230966319874</v>
      </c>
      <c r="AN31" s="85">
        <f>'3'!DA31</f>
        <v>64.8266883590391</v>
      </c>
      <c r="AO31" s="85">
        <f>'3'!DB31</f>
        <v>0.266264147628353</v>
      </c>
      <c r="AP31" s="85">
        <f>'3'!DC31</f>
        <v>0.0442133576827678</v>
      </c>
      <c r="AQ31" s="85">
        <f>'3'!DD31</f>
        <v>3.90367112766498</v>
      </c>
      <c r="AR31" s="85">
        <f>'3'!DE31</f>
        <v>0.646644053014045</v>
      </c>
      <c r="AS31" s="85">
        <f>'3'!DF31</f>
        <v>0.970002041583622</v>
      </c>
      <c r="AT31" s="85">
        <f>'3'!DG31</f>
        <v>12.8019386041235</v>
      </c>
      <c r="AU31" s="85">
        <f>'3'!DH31</f>
        <v>0.889289862919113</v>
      </c>
      <c r="AV31" s="85">
        <f>'3'!DI31</f>
        <v>1.78562202460312</v>
      </c>
      <c r="AW31" s="85">
        <f>'3'!DJ31</f>
        <v>8.06570090055781</v>
      </c>
      <c r="AX31" s="85">
        <f>'3'!DK31</f>
        <v>11.5773159112423</v>
      </c>
      <c r="AY31" s="85">
        <f>'3'!DL31</f>
        <v>5.01561681527653</v>
      </c>
      <c r="AZ31" s="85">
        <f>'3'!DM31</f>
        <v>7.01583137390377</v>
      </c>
      <c r="BA31" s="85">
        <f>'3'!DN31</f>
        <v>0.365137034976598</v>
      </c>
      <c r="BB31" s="85">
        <f>'3'!DO31</f>
        <v>16.4978722021318</v>
      </c>
      <c r="BC31" s="85">
        <f>'3'!DP31</f>
        <v>0</v>
      </c>
      <c r="BD31" s="101">
        <f t="shared" si="0"/>
        <v>1185.18107923853</v>
      </c>
      <c r="BE31" s="108">
        <f>'3'!DR31</f>
        <v>198.142891907658</v>
      </c>
      <c r="BF31" s="108">
        <f>'3'!DS31</f>
        <v>661.668430895177</v>
      </c>
      <c r="BG31" s="85">
        <f t="shared" si="1"/>
        <v>859.811322802835</v>
      </c>
      <c r="BH31" s="85">
        <f>'3'!DU31</f>
        <v>0.0196812496001953</v>
      </c>
      <c r="BI31" s="85">
        <f>'3'!DV31</f>
        <v>0</v>
      </c>
      <c r="BJ31" s="85">
        <f>'3'!DW31</f>
        <v>210.510540555234</v>
      </c>
      <c r="BK31" s="85">
        <f>'3'!DX31</f>
        <v>708.449391163287</v>
      </c>
      <c r="BL31" s="85">
        <f>'3'!DY31</f>
        <v>-1.53199323670803</v>
      </c>
      <c r="BM31" s="117">
        <f t="shared" si="2"/>
        <v>1777.25894253425</v>
      </c>
      <c r="BN31" s="118">
        <f t="shared" si="3"/>
        <v>2962.44002177278</v>
      </c>
      <c r="BP31" s="86" t="s">
        <v>61</v>
      </c>
      <c r="BQ31" s="87" t="s">
        <v>116</v>
      </c>
      <c r="BR31" s="119">
        <f t="shared" ref="BR31:DR31" si="29">C31/C$66</f>
        <v>4.26365249487121e-5</v>
      </c>
      <c r="BS31" s="119">
        <f t="shared" si="29"/>
        <v>0.000280308088200322</v>
      </c>
      <c r="BT31" s="119">
        <f t="shared" si="29"/>
        <v>0.000115681998248779</v>
      </c>
      <c r="BU31" s="119">
        <f t="shared" si="29"/>
        <v>8.33519165695052e-7</v>
      </c>
      <c r="BV31" s="119">
        <f t="shared" si="29"/>
        <v>0.000822873929305121</v>
      </c>
      <c r="BW31" s="119">
        <f t="shared" si="29"/>
        <v>0.000118408776197357</v>
      </c>
      <c r="BX31" s="119">
        <f t="shared" si="29"/>
        <v>0.000224350887430804</v>
      </c>
      <c r="BY31" s="119">
        <f t="shared" si="29"/>
        <v>0.00018575564355552</v>
      </c>
      <c r="BZ31" s="119">
        <f t="shared" si="29"/>
        <v>4.52425512260458e-5</v>
      </c>
      <c r="CA31" s="119">
        <f t="shared" si="29"/>
        <v>0.000352335072344976</v>
      </c>
      <c r="CB31" s="119">
        <f t="shared" si="29"/>
        <v>3.2167271476397e-5</v>
      </c>
      <c r="CC31" s="119">
        <f t="shared" si="29"/>
        <v>0.000119233948241523</v>
      </c>
      <c r="CD31" s="119">
        <f t="shared" si="29"/>
        <v>0.000521644131239072</v>
      </c>
      <c r="CE31" s="119">
        <f t="shared" si="29"/>
        <v>0.000245468237151843</v>
      </c>
      <c r="CF31" s="119">
        <f t="shared" si="29"/>
        <v>0.000115046542259143</v>
      </c>
      <c r="CG31" s="119">
        <f t="shared" si="29"/>
        <v>8.22924910293209e-6</v>
      </c>
      <c r="CH31" s="119">
        <f t="shared" si="29"/>
        <v>0.000117685879078343</v>
      </c>
      <c r="CI31" s="119">
        <f t="shared" si="29"/>
        <v>0.000544646765866905</v>
      </c>
      <c r="CJ31" s="119">
        <f t="shared" si="29"/>
        <v>0.000183865384867343</v>
      </c>
      <c r="CK31" s="119">
        <f t="shared" si="29"/>
        <v>0.00017998484945398</v>
      </c>
      <c r="CL31" s="119">
        <f t="shared" si="29"/>
        <v>0.000382514418487603</v>
      </c>
      <c r="CM31" s="119">
        <f t="shared" si="29"/>
        <v>0.000915624223713783</v>
      </c>
      <c r="CN31" s="119">
        <f t="shared" si="29"/>
        <v>0.000253790964865054</v>
      </c>
      <c r="CO31" s="119">
        <f t="shared" si="29"/>
        <v>0.000174525367277818</v>
      </c>
      <c r="CP31" s="119">
        <f t="shared" si="29"/>
        <v>0.0154636472329116</v>
      </c>
      <c r="CQ31" s="119">
        <f t="shared" si="29"/>
        <v>0.0474531235752861</v>
      </c>
      <c r="CR31" s="119">
        <f t="shared" si="29"/>
        <v>0.00937561334470102</v>
      </c>
      <c r="CS31" s="119">
        <f t="shared" si="29"/>
        <v>0.00270484714239902</v>
      </c>
      <c r="CT31" s="119">
        <f t="shared" si="29"/>
        <v>0.00566164973143444</v>
      </c>
      <c r="CU31" s="119">
        <f t="shared" si="29"/>
        <v>0.00165535913627491</v>
      </c>
      <c r="CV31" s="119">
        <f t="shared" si="29"/>
        <v>0.00195452319988601</v>
      </c>
      <c r="CW31" s="119">
        <f t="shared" si="29"/>
        <v>0.00990088756121403</v>
      </c>
      <c r="CX31" s="119">
        <f t="shared" si="29"/>
        <v>0.0061940439338726</v>
      </c>
      <c r="CY31" s="119">
        <f t="shared" si="29"/>
        <v>0.00142727295984479</v>
      </c>
      <c r="CZ31" s="119">
        <f t="shared" si="29"/>
        <v>0.00141852372800903</v>
      </c>
      <c r="DA31" s="119">
        <f t="shared" si="29"/>
        <v>0.00647605977114354</v>
      </c>
      <c r="DB31" s="119">
        <f t="shared" si="29"/>
        <v>0.000319994698886363</v>
      </c>
      <c r="DC31" s="119">
        <f t="shared" si="29"/>
        <v>0.00182103307060502</v>
      </c>
      <c r="DD31" s="119">
        <f t="shared" si="29"/>
        <v>0.000259204821648096</v>
      </c>
      <c r="DE31" s="119">
        <f t="shared" si="29"/>
        <v>2.3052582492642e-5</v>
      </c>
      <c r="DF31" s="119">
        <f t="shared" si="29"/>
        <v>0.000549069852151873</v>
      </c>
      <c r="DG31" s="119">
        <f t="shared" si="29"/>
        <v>0.000369150440519217</v>
      </c>
      <c r="DH31" s="119">
        <f t="shared" si="29"/>
        <v>5.50126121230947e-5</v>
      </c>
      <c r="DI31" s="119">
        <f t="shared" si="29"/>
        <v>0.0013686171539502</v>
      </c>
      <c r="DJ31" s="119">
        <f t="shared" si="29"/>
        <v>6.67797048244678e-5</v>
      </c>
      <c r="DK31" s="119">
        <f t="shared" si="29"/>
        <v>4.74922661922212e-5</v>
      </c>
      <c r="DL31" s="119">
        <f t="shared" si="29"/>
        <v>0.000196176911063434</v>
      </c>
      <c r="DM31" s="119">
        <f t="shared" si="29"/>
        <v>0.000378182747217287</v>
      </c>
      <c r="DN31" s="119">
        <f t="shared" si="29"/>
        <v>0.000304948065376336</v>
      </c>
      <c r="DO31" s="119">
        <f t="shared" si="29"/>
        <v>8.44831345406867e-5</v>
      </c>
      <c r="DP31" s="119">
        <f t="shared" si="29"/>
        <v>8.15863827887641e-6</v>
      </c>
      <c r="DQ31" s="119">
        <f t="shared" si="29"/>
        <v>0.00139442848711581</v>
      </c>
      <c r="DR31" s="119">
        <f t="shared" si="29"/>
        <v>0</v>
      </c>
      <c r="DT31" s="86" t="s">
        <v>61</v>
      </c>
      <c r="DU31" s="87" t="s">
        <v>116</v>
      </c>
      <c r="DV31" s="119">
        <f>'Matriz I'!D30-BR31</f>
        <v>-4.26365249487121e-5</v>
      </c>
      <c r="DW31" s="119">
        <f>'Matriz I'!E30-BS31</f>
        <v>-0.000280308088200322</v>
      </c>
      <c r="DX31" s="119">
        <f>'Matriz I'!F30-BT31</f>
        <v>-0.000115681998248779</v>
      </c>
      <c r="DY31" s="119">
        <f>'Matriz I'!G30-BU31</f>
        <v>-8.33519165695052e-7</v>
      </c>
      <c r="DZ31" s="119">
        <f>'Matriz I'!H30-BV31</f>
        <v>-0.000822873929305121</v>
      </c>
      <c r="EA31" s="119">
        <f>'Matriz I'!I30-BW31</f>
        <v>-0.000118408776197357</v>
      </c>
      <c r="EB31" s="119">
        <f>'Matriz I'!J30-BX31</f>
        <v>-0.000224350887430804</v>
      </c>
      <c r="EC31" s="119">
        <f>'Matriz I'!K30-BY31</f>
        <v>-0.00018575564355552</v>
      </c>
      <c r="ED31" s="119">
        <f>'Matriz I'!L30-BZ31</f>
        <v>-4.52425512260458e-5</v>
      </c>
      <c r="EE31" s="119">
        <f>'Matriz I'!M30-CA31</f>
        <v>-0.000352335072344976</v>
      </c>
      <c r="EF31" s="119">
        <f>'Matriz I'!N30-CB31</f>
        <v>-3.2167271476397e-5</v>
      </c>
      <c r="EG31" s="119">
        <f>'Matriz I'!O30-CC31</f>
        <v>-0.000119233948241523</v>
      </c>
      <c r="EH31" s="119">
        <f>'Matriz I'!P30-CD31</f>
        <v>-0.000521644131239072</v>
      </c>
      <c r="EI31" s="119">
        <f>'Matriz I'!Q30-CE31</f>
        <v>-0.000245468237151843</v>
      </c>
      <c r="EJ31" s="119">
        <f>'Matriz I'!R30-CF31</f>
        <v>-0.000115046542259143</v>
      </c>
      <c r="EK31" s="119">
        <f>'Matriz I'!S30-CG31</f>
        <v>-8.22924910293209e-6</v>
      </c>
      <c r="EL31" s="119">
        <f>'Matriz I'!T30-CH31</f>
        <v>-0.000117685879078343</v>
      </c>
      <c r="EM31" s="119">
        <f>'Matriz I'!U30-CI31</f>
        <v>-0.000544646765866905</v>
      </c>
      <c r="EN31" s="119">
        <f>'Matriz I'!V30-CJ31</f>
        <v>-0.000183865384867343</v>
      </c>
      <c r="EO31" s="119">
        <f>'Matriz I'!W30-CK31</f>
        <v>-0.00017998484945398</v>
      </c>
      <c r="EP31" s="119">
        <f>'Matriz I'!X30-CL31</f>
        <v>-0.000382514418487603</v>
      </c>
      <c r="EQ31" s="119">
        <f>'Matriz I'!Y30-CM31</f>
        <v>-0.000915624223713783</v>
      </c>
      <c r="ER31" s="119">
        <f>'Matriz I'!Z30-CN31</f>
        <v>-0.000253790964865054</v>
      </c>
      <c r="ES31" s="119">
        <f>'Matriz I'!AA30-CO31</f>
        <v>-0.000174525367277818</v>
      </c>
      <c r="ET31" s="119">
        <f>'Matriz I'!AB30-CP31</f>
        <v>-0.0154636472329116</v>
      </c>
      <c r="EU31" s="119">
        <f>'Matriz I'!AC30-CQ31</f>
        <v>0.952546876424714</v>
      </c>
      <c r="EV31" s="119">
        <f>'Matriz I'!AD30-CR31</f>
        <v>-0.00937561334470102</v>
      </c>
      <c r="EW31" s="119">
        <f>'Matriz I'!AE30-CS31</f>
        <v>-0.00270484714239902</v>
      </c>
      <c r="EX31" s="119">
        <f>'Matriz I'!AF30-CT31</f>
        <v>-0.00566164973143444</v>
      </c>
      <c r="EY31" s="119">
        <f>'Matriz I'!AG30-CU31</f>
        <v>-0.00165535913627491</v>
      </c>
      <c r="EZ31" s="119">
        <f>'Matriz I'!AH30-CV31</f>
        <v>-0.00195452319988601</v>
      </c>
      <c r="FA31" s="119">
        <f>'Matriz I'!AI30-CW31</f>
        <v>-0.00990088756121403</v>
      </c>
      <c r="FB31" s="119">
        <f>'Matriz I'!AJ30-CX31</f>
        <v>-0.0061940439338726</v>
      </c>
      <c r="FC31" s="119">
        <f>'Matriz I'!AK30-CY31</f>
        <v>-0.00142727295984479</v>
      </c>
      <c r="FD31" s="119">
        <f>'Matriz I'!AL30-CZ31</f>
        <v>-0.00141852372800903</v>
      </c>
      <c r="FE31" s="119">
        <f>'Matriz I'!AM30-DA31</f>
        <v>-0.00647605977114354</v>
      </c>
      <c r="FF31" s="119">
        <f>'Matriz I'!AN30-DB31</f>
        <v>-0.000319994698886363</v>
      </c>
      <c r="FG31" s="119">
        <f>'Matriz I'!AO30-DC31</f>
        <v>-0.00182103307060502</v>
      </c>
      <c r="FH31" s="119">
        <f>'Matriz I'!AP30-DD31</f>
        <v>-0.000259204821648096</v>
      </c>
      <c r="FI31" s="119">
        <f>'Matriz I'!AQ30-DE31</f>
        <v>-2.3052582492642e-5</v>
      </c>
      <c r="FJ31" s="119">
        <f>'Matriz I'!AR30-DF31</f>
        <v>-0.000549069852151873</v>
      </c>
      <c r="FK31" s="119">
        <f>'Matriz I'!AS30-DG31</f>
        <v>-0.000369150440519217</v>
      </c>
      <c r="FL31" s="119">
        <f>'Matriz I'!AT30-DH31</f>
        <v>-5.50126121230947e-5</v>
      </c>
      <c r="FM31" s="119">
        <f>'Matriz I'!AU30-DI31</f>
        <v>-0.0013686171539502</v>
      </c>
      <c r="FN31" s="119">
        <f>'Matriz I'!AV30-DJ31</f>
        <v>-6.67797048244678e-5</v>
      </c>
      <c r="FO31" s="119">
        <f>'Matriz I'!AW30-DK31</f>
        <v>-4.74922661922212e-5</v>
      </c>
      <c r="FP31" s="119">
        <f>'Matriz I'!AX30-DL31</f>
        <v>-0.000196176911063434</v>
      </c>
      <c r="FQ31" s="119">
        <f>'Matriz I'!AY30-DM31</f>
        <v>-0.000378182747217287</v>
      </c>
      <c r="FR31" s="119">
        <f>'Matriz I'!AZ30-DN31</f>
        <v>-0.000304948065376336</v>
      </c>
      <c r="FS31" s="119">
        <f>'Matriz I'!BA30-DO31</f>
        <v>-8.44831345406867e-5</v>
      </c>
      <c r="FT31" s="119">
        <f>'Matriz I'!BB30-DP31</f>
        <v>-8.15863827887641e-6</v>
      </c>
      <c r="FU31" s="119">
        <f>'Matriz I'!BC30-DQ31</f>
        <v>-0.00139442848711581</v>
      </c>
      <c r="FV31" s="119">
        <f>'Matriz I'!BD30-DR31</f>
        <v>0</v>
      </c>
      <c r="FX31" s="86" t="s">
        <v>61</v>
      </c>
      <c r="FY31" s="87" t="s">
        <v>116</v>
      </c>
      <c r="FZ31" s="119">
        <v>0.0003883951887</v>
      </c>
      <c r="GA31" s="119">
        <v>0.0007835914579</v>
      </c>
      <c r="GB31" s="119">
        <v>0.0003398830671</v>
      </c>
      <c r="GC31" s="119">
        <v>0.001464235318</v>
      </c>
      <c r="GD31" s="119">
        <v>0.001946363534</v>
      </c>
      <c r="GE31" s="119">
        <v>0.0009410257538</v>
      </c>
      <c r="GF31" s="119">
        <v>0.0009704763876</v>
      </c>
      <c r="GG31" s="119">
        <v>0.0009024811435</v>
      </c>
      <c r="GH31" s="119">
        <v>0.0004043256827</v>
      </c>
      <c r="GI31" s="119">
        <v>0.0009077801646</v>
      </c>
      <c r="GJ31" s="119">
        <v>0.0004631886392</v>
      </c>
      <c r="GK31" s="119">
        <v>0.0006417163703</v>
      </c>
      <c r="GL31" s="119">
        <v>0.001422743614</v>
      </c>
      <c r="GM31" s="119">
        <v>0.0008873221865</v>
      </c>
      <c r="GN31" s="119">
        <v>0.0009660395532</v>
      </c>
      <c r="GO31" s="119">
        <v>0.0001056200092</v>
      </c>
      <c r="GP31" s="119">
        <v>0.001048536022</v>
      </c>
      <c r="GQ31" s="119">
        <v>0.001314507317</v>
      </c>
      <c r="GR31" s="119">
        <v>0.0007867769472</v>
      </c>
      <c r="GS31" s="119">
        <v>0.000866511347</v>
      </c>
      <c r="GT31" s="119">
        <v>0.001157486938</v>
      </c>
      <c r="GU31" s="119">
        <v>0.001760924824</v>
      </c>
      <c r="GV31" s="119">
        <v>0.001197300463</v>
      </c>
      <c r="GW31" s="119">
        <v>0.0006918743757</v>
      </c>
      <c r="GX31" s="119">
        <v>0.01898216854</v>
      </c>
      <c r="GY31" s="119">
        <v>1.050448174</v>
      </c>
      <c r="GZ31" s="119">
        <v>0.01169102166</v>
      </c>
      <c r="HA31" s="119">
        <v>0.004402220015</v>
      </c>
      <c r="HB31" s="119">
        <v>0.007014986308</v>
      </c>
      <c r="HC31" s="119">
        <v>0.002577386798</v>
      </c>
      <c r="HD31" s="119">
        <v>0.0026439453</v>
      </c>
      <c r="HE31" s="119">
        <v>0.01138902992</v>
      </c>
      <c r="HF31" s="119">
        <v>0.009239692355</v>
      </c>
      <c r="HG31" s="119">
        <v>0.00255071677</v>
      </c>
      <c r="HH31" s="119">
        <v>0.00255152398</v>
      </c>
      <c r="HI31" s="119">
        <v>0.008149944075</v>
      </c>
      <c r="HJ31" s="119">
        <v>0.0008840942672</v>
      </c>
      <c r="HK31" s="119">
        <v>0.002588577866</v>
      </c>
      <c r="HL31" s="119">
        <v>0.001087520311</v>
      </c>
      <c r="HM31" s="119">
        <v>0.0003720418341</v>
      </c>
      <c r="HN31" s="119">
        <v>0.001387120344</v>
      </c>
      <c r="HO31" s="119">
        <v>0.001124467855</v>
      </c>
      <c r="HP31" s="119">
        <v>0.0005969586387</v>
      </c>
      <c r="HQ31" s="119">
        <v>0.002154881624</v>
      </c>
      <c r="HR31" s="119">
        <v>0.0004676658354</v>
      </c>
      <c r="HS31" s="119">
        <v>0.0002596120688</v>
      </c>
      <c r="HT31" s="119">
        <v>0.0002819351132</v>
      </c>
      <c r="HU31" s="119">
        <v>0.0007005969149</v>
      </c>
      <c r="HV31" s="119">
        <v>0.0007962263225</v>
      </c>
      <c r="HW31" s="119">
        <v>0.000456980184</v>
      </c>
      <c r="HX31" s="119">
        <v>0.0003055535747</v>
      </c>
      <c r="HY31" s="119">
        <v>0.001997007511</v>
      </c>
      <c r="HZ31" s="119">
        <v>0</v>
      </c>
    </row>
    <row r="32" spans="1:234">
      <c r="A32" s="86" t="s">
        <v>62</v>
      </c>
      <c r="B32" s="87" t="s">
        <v>117</v>
      </c>
      <c r="C32" s="85">
        <f>'3'!BQ32</f>
        <v>2.53816046027852</v>
      </c>
      <c r="D32" s="85">
        <f>'3'!BR32</f>
        <v>3.03796005505741</v>
      </c>
      <c r="E32" s="85">
        <f>'3'!BS32</f>
        <v>0.0902941524916751</v>
      </c>
      <c r="F32" s="85">
        <f>'3'!BT32</f>
        <v>0.0525346526536049</v>
      </c>
      <c r="G32" s="85">
        <f>'3'!BU32</f>
        <v>4.67181963114054</v>
      </c>
      <c r="H32" s="85">
        <f>'3'!BV32</f>
        <v>3.1471197738601</v>
      </c>
      <c r="I32" s="85">
        <f>'3'!BW32</f>
        <v>3.84722314903547</v>
      </c>
      <c r="J32" s="85">
        <f>'3'!BX32</f>
        <v>0.514618611508717</v>
      </c>
      <c r="K32" s="85">
        <f>'3'!BY32</f>
        <v>0.997152318599247</v>
      </c>
      <c r="L32" s="85">
        <f>'3'!BZ32</f>
        <v>0.282655689348513</v>
      </c>
      <c r="M32" s="85">
        <f>'3'!CA32</f>
        <v>0.402464314701595</v>
      </c>
      <c r="N32" s="85">
        <f>'3'!CB32</f>
        <v>1.37337281968167</v>
      </c>
      <c r="O32" s="85">
        <f>'3'!CC32</f>
        <v>4.48891904657965</v>
      </c>
      <c r="P32" s="85">
        <f>'3'!CD32</f>
        <v>0.633480064298863</v>
      </c>
      <c r="Q32" s="85">
        <f>'3'!CE32</f>
        <v>0.0995068001995525</v>
      </c>
      <c r="R32" s="85">
        <f>'3'!CF32</f>
        <v>0.372854942215126</v>
      </c>
      <c r="S32" s="85">
        <f>'3'!CG32</f>
        <v>0.0205921718791504</v>
      </c>
      <c r="T32" s="85">
        <f>'3'!CH32</f>
        <v>2.21810830041614</v>
      </c>
      <c r="U32" s="85">
        <f>'3'!CI32</f>
        <v>0.414757570465091</v>
      </c>
      <c r="V32" s="85">
        <f>'3'!CJ32</f>
        <v>0.0939268532440408</v>
      </c>
      <c r="W32" s="85">
        <f>'3'!CK32</f>
        <v>8.05371701235977</v>
      </c>
      <c r="X32" s="85">
        <f>'3'!CL32</f>
        <v>0.563876014856273</v>
      </c>
      <c r="Y32" s="85">
        <f>'3'!CM32</f>
        <v>1.30817401418128</v>
      </c>
      <c r="Z32" s="85">
        <f>'3'!CN32</f>
        <v>4.11204283065954</v>
      </c>
      <c r="AA32" s="85">
        <f>'3'!CO32</f>
        <v>2.28165928768861</v>
      </c>
      <c r="AB32" s="85">
        <f>'3'!CP32</f>
        <v>5.29835703086663</v>
      </c>
      <c r="AC32" s="85">
        <f>'3'!CQ32</f>
        <v>2972.00189904915</v>
      </c>
      <c r="AD32" s="85">
        <f>'3'!CR32</f>
        <v>83.1218284381666</v>
      </c>
      <c r="AE32" s="85">
        <f>'3'!CS32</f>
        <v>1.41618571252704</v>
      </c>
      <c r="AF32" s="85">
        <f>'3'!CT32</f>
        <v>2.33649767810157</v>
      </c>
      <c r="AG32" s="85">
        <f>'3'!CU32</f>
        <v>1.5279685256442</v>
      </c>
      <c r="AH32" s="85">
        <f>'3'!CV32</f>
        <v>153.136169777381</v>
      </c>
      <c r="AI32" s="85">
        <f>'3'!CW32</f>
        <v>0.304883414842042</v>
      </c>
      <c r="AJ32" s="88">
        <f>'3'!CX32*RAIS!$N$5</f>
        <v>1.63449497604068</v>
      </c>
      <c r="AK32" s="88">
        <f>'3'!CX32*RAIS!$F$6</f>
        <v>0.968354232198459</v>
      </c>
      <c r="AL32" s="85">
        <f>'3'!CY32</f>
        <v>153.426974481348</v>
      </c>
      <c r="AM32" s="85">
        <f>'3'!CZ32</f>
        <v>26.6618560061408</v>
      </c>
      <c r="AN32" s="85">
        <f>'3'!DA32</f>
        <v>2.94196759538413</v>
      </c>
      <c r="AO32" s="85">
        <f>'3'!DB32</f>
        <v>2.3283568278531</v>
      </c>
      <c r="AP32" s="85">
        <f>'3'!DC32</f>
        <v>0.114526480681931</v>
      </c>
      <c r="AQ32" s="85">
        <f>'3'!DD32</f>
        <v>7.7550381454745</v>
      </c>
      <c r="AR32" s="85">
        <f>'3'!DE32</f>
        <v>0.203296325624203</v>
      </c>
      <c r="AS32" s="85">
        <f>'3'!DF32</f>
        <v>1.5516700934725</v>
      </c>
      <c r="AT32" s="85">
        <f>'3'!DG32</f>
        <v>1.38180455372783</v>
      </c>
      <c r="AU32" s="85">
        <f>'3'!DH32</f>
        <v>0.331240366583938</v>
      </c>
      <c r="AV32" s="85">
        <f>'3'!DI32</f>
        <v>0.365353116716002</v>
      </c>
      <c r="AW32" s="85">
        <f>'3'!DJ32</f>
        <v>0.141287720979466</v>
      </c>
      <c r="AX32" s="85">
        <f>'3'!DK32</f>
        <v>1.16710652425576</v>
      </c>
      <c r="AY32" s="85">
        <f>'3'!DL32</f>
        <v>22.5698701807997</v>
      </c>
      <c r="AZ32" s="85">
        <f>'3'!DM32</f>
        <v>9.83733811767801</v>
      </c>
      <c r="BA32" s="85">
        <f>'3'!DN32</f>
        <v>1.85857042915318</v>
      </c>
      <c r="BB32" s="85">
        <f>'3'!DO32</f>
        <v>0.532472788569146</v>
      </c>
      <c r="BC32" s="85">
        <f>'3'!DP32</f>
        <v>0</v>
      </c>
      <c r="BD32" s="101">
        <f t="shared" si="0"/>
        <v>3500.53235912676</v>
      </c>
      <c r="BE32" s="108">
        <f>'3'!DR32</f>
        <v>1553.295581654</v>
      </c>
      <c r="BF32" s="108">
        <f>'3'!DS32</f>
        <v>9558.36329211446</v>
      </c>
      <c r="BG32" s="85">
        <f t="shared" si="1"/>
        <v>11111.6588737685</v>
      </c>
      <c r="BH32" s="85">
        <f>'3'!DU32</f>
        <v>0.203953664167992</v>
      </c>
      <c r="BI32" s="85">
        <f>'3'!DV32</f>
        <v>0</v>
      </c>
      <c r="BJ32" s="85">
        <f>'3'!DW32</f>
        <v>359.134127127405</v>
      </c>
      <c r="BK32" s="85">
        <f>'3'!DX32</f>
        <v>10052.217371545</v>
      </c>
      <c r="BL32" s="85">
        <f>'3'!DY32</f>
        <v>-78.1801803513395</v>
      </c>
      <c r="BM32" s="117">
        <f t="shared" si="2"/>
        <v>21445.0341457537</v>
      </c>
      <c r="BN32" s="118">
        <f t="shared" si="3"/>
        <v>24945.5665048805</v>
      </c>
      <c r="BP32" s="86" t="s">
        <v>62</v>
      </c>
      <c r="BQ32" s="87" t="s">
        <v>117</v>
      </c>
      <c r="BR32" s="119">
        <f t="shared" ref="BR32:DR32" si="30">C32/C$66</f>
        <v>5.65828504964368e-5</v>
      </c>
      <c r="BS32" s="119">
        <f t="shared" si="30"/>
        <v>0.000184033956027977</v>
      </c>
      <c r="BT32" s="119">
        <f t="shared" si="30"/>
        <v>3.02499370675495e-5</v>
      </c>
      <c r="BU32" s="119">
        <f t="shared" si="30"/>
        <v>0.00263680831978326</v>
      </c>
      <c r="BV32" s="119">
        <f t="shared" si="30"/>
        <v>0.00396109786031812</v>
      </c>
      <c r="BW32" s="119">
        <f t="shared" si="30"/>
        <v>0.000105964538366988</v>
      </c>
      <c r="BX32" s="119">
        <f t="shared" si="30"/>
        <v>9.97160747729719e-5</v>
      </c>
      <c r="BY32" s="119">
        <f t="shared" si="30"/>
        <v>9.19486235148775e-5</v>
      </c>
      <c r="BZ32" s="119">
        <f t="shared" si="30"/>
        <v>9.32978962710506e-5</v>
      </c>
      <c r="CA32" s="119">
        <f t="shared" si="30"/>
        <v>0.000127088656254067</v>
      </c>
      <c r="CB32" s="119">
        <f t="shared" si="30"/>
        <v>0.000114153490278653</v>
      </c>
      <c r="CC32" s="119">
        <f t="shared" si="30"/>
        <v>9.51948345151489e-5</v>
      </c>
      <c r="CD32" s="119">
        <f t="shared" si="30"/>
        <v>0.00169712060510047</v>
      </c>
      <c r="CE32" s="119">
        <f t="shared" si="30"/>
        <v>8.98007811964312e-5</v>
      </c>
      <c r="CF32" s="119">
        <f t="shared" si="30"/>
        <v>0.000116647538246983</v>
      </c>
      <c r="CG32" s="119">
        <f t="shared" si="30"/>
        <v>8.93979408481532e-6</v>
      </c>
      <c r="CH32" s="119">
        <f t="shared" si="30"/>
        <v>3.81433879366693e-5</v>
      </c>
      <c r="CI32" s="119">
        <f t="shared" si="30"/>
        <v>7.6136737680186e-5</v>
      </c>
      <c r="CJ32" s="119">
        <f t="shared" si="30"/>
        <v>9.98987413369088e-5</v>
      </c>
      <c r="CK32" s="119">
        <f t="shared" si="30"/>
        <v>0.000147569984029729</v>
      </c>
      <c r="CL32" s="119">
        <f t="shared" si="30"/>
        <v>0.000817058902892409</v>
      </c>
      <c r="CM32" s="119">
        <f t="shared" si="30"/>
        <v>0.000116588766100064</v>
      </c>
      <c r="CN32" s="119">
        <f t="shared" si="30"/>
        <v>0.000239975095073674</v>
      </c>
      <c r="CO32" s="119">
        <f t="shared" si="30"/>
        <v>0.000286999040699761</v>
      </c>
      <c r="CP32" s="119">
        <f t="shared" si="30"/>
        <v>0.000800904605932509</v>
      </c>
      <c r="CQ32" s="119">
        <f t="shared" si="30"/>
        <v>0.00178851115699416</v>
      </c>
      <c r="CR32" s="119">
        <f t="shared" si="30"/>
        <v>0.119139483100843</v>
      </c>
      <c r="CS32" s="119">
        <f t="shared" si="30"/>
        <v>0.00492255253765362</v>
      </c>
      <c r="CT32" s="119">
        <f t="shared" si="30"/>
        <v>0.000176078046042817</v>
      </c>
      <c r="CU32" s="119">
        <f t="shared" si="30"/>
        <v>0.00484128973125291</v>
      </c>
      <c r="CV32" s="119">
        <f t="shared" si="30"/>
        <v>0.00011516230338457</v>
      </c>
      <c r="CW32" s="119">
        <f t="shared" si="30"/>
        <v>0.0448037482904897</v>
      </c>
      <c r="CX32" s="119">
        <f t="shared" si="30"/>
        <v>1.53020700373923e-5</v>
      </c>
      <c r="CY32" s="119">
        <f t="shared" si="30"/>
        <v>0.00056630790105425</v>
      </c>
      <c r="CZ32" s="119">
        <f t="shared" si="30"/>
        <v>0.000562836414340674</v>
      </c>
      <c r="DA32" s="119">
        <f t="shared" si="30"/>
        <v>0.00376638007870361</v>
      </c>
      <c r="DB32" s="119">
        <f t="shared" si="30"/>
        <v>0.000286075342534544</v>
      </c>
      <c r="DC32" s="119">
        <f t="shared" si="30"/>
        <v>8.2642202146299e-5</v>
      </c>
      <c r="DD32" s="119">
        <f t="shared" si="30"/>
        <v>0.00226662628698767</v>
      </c>
      <c r="DE32" s="119">
        <f t="shared" si="30"/>
        <v>5.97134278390527e-5</v>
      </c>
      <c r="DF32" s="119">
        <f t="shared" si="30"/>
        <v>0.00109078288326886</v>
      </c>
      <c r="DG32" s="119">
        <f t="shared" si="30"/>
        <v>0.000116056009191324</v>
      </c>
      <c r="DH32" s="119">
        <f t="shared" si="30"/>
        <v>8.80012838486895e-5</v>
      </c>
      <c r="DI32" s="119">
        <f t="shared" si="30"/>
        <v>0.000147724612195005</v>
      </c>
      <c r="DJ32" s="119">
        <f t="shared" si="30"/>
        <v>2.48739301197183e-5</v>
      </c>
      <c r="DK32" s="119">
        <f t="shared" si="30"/>
        <v>9.7173126418457e-6</v>
      </c>
      <c r="DL32" s="119">
        <f t="shared" si="30"/>
        <v>3.43645134064259e-6</v>
      </c>
      <c r="DM32" s="119">
        <f t="shared" si="30"/>
        <v>3.81245147858197e-5</v>
      </c>
      <c r="DN32" s="119">
        <f t="shared" si="30"/>
        <v>0.00137224164064265</v>
      </c>
      <c r="DO32" s="119">
        <f t="shared" si="30"/>
        <v>0.00011845911274455</v>
      </c>
      <c r="DP32" s="119">
        <f t="shared" si="30"/>
        <v>4.15279809900651e-5</v>
      </c>
      <c r="DQ32" s="119">
        <f t="shared" si="30"/>
        <v>4.50055144019645e-5</v>
      </c>
      <c r="DR32" s="119">
        <f t="shared" si="30"/>
        <v>0</v>
      </c>
      <c r="DT32" s="86" t="s">
        <v>62</v>
      </c>
      <c r="DU32" s="87" t="s">
        <v>117</v>
      </c>
      <c r="DV32" s="119">
        <f>'Matriz I'!D31-BR32</f>
        <v>-5.65828504964368e-5</v>
      </c>
      <c r="DW32" s="119">
        <f>'Matriz I'!E31-BS32</f>
        <v>-0.000184033956027977</v>
      </c>
      <c r="DX32" s="119">
        <f>'Matriz I'!F31-BT32</f>
        <v>-3.02499370675495e-5</v>
      </c>
      <c r="DY32" s="119">
        <f>'Matriz I'!G31-BU32</f>
        <v>-0.00263680831978326</v>
      </c>
      <c r="DZ32" s="119">
        <f>'Matriz I'!H31-BV32</f>
        <v>-0.00396109786031812</v>
      </c>
      <c r="EA32" s="119">
        <f>'Matriz I'!I31-BW32</f>
        <v>-0.000105964538366988</v>
      </c>
      <c r="EB32" s="119">
        <f>'Matriz I'!J31-BX32</f>
        <v>-9.97160747729719e-5</v>
      </c>
      <c r="EC32" s="119">
        <f>'Matriz I'!K31-BY32</f>
        <v>-9.19486235148775e-5</v>
      </c>
      <c r="ED32" s="119">
        <f>'Matriz I'!L31-BZ32</f>
        <v>-9.32978962710506e-5</v>
      </c>
      <c r="EE32" s="119">
        <f>'Matriz I'!M31-CA32</f>
        <v>-0.000127088656254067</v>
      </c>
      <c r="EF32" s="119">
        <f>'Matriz I'!N31-CB32</f>
        <v>-0.000114153490278653</v>
      </c>
      <c r="EG32" s="119">
        <f>'Matriz I'!O31-CC32</f>
        <v>-9.51948345151489e-5</v>
      </c>
      <c r="EH32" s="119">
        <f>'Matriz I'!P31-CD32</f>
        <v>-0.00169712060510047</v>
      </c>
      <c r="EI32" s="119">
        <f>'Matriz I'!Q31-CE32</f>
        <v>-8.98007811964312e-5</v>
      </c>
      <c r="EJ32" s="119">
        <f>'Matriz I'!R31-CF32</f>
        <v>-0.000116647538246983</v>
      </c>
      <c r="EK32" s="119">
        <f>'Matriz I'!S31-CG32</f>
        <v>-8.93979408481532e-6</v>
      </c>
      <c r="EL32" s="119">
        <f>'Matriz I'!T31-CH32</f>
        <v>-3.81433879366693e-5</v>
      </c>
      <c r="EM32" s="119">
        <f>'Matriz I'!U31-CI32</f>
        <v>-7.6136737680186e-5</v>
      </c>
      <c r="EN32" s="119">
        <f>'Matriz I'!V31-CJ32</f>
        <v>-9.98987413369088e-5</v>
      </c>
      <c r="EO32" s="119">
        <f>'Matriz I'!W31-CK32</f>
        <v>-0.000147569984029729</v>
      </c>
      <c r="EP32" s="119">
        <f>'Matriz I'!X31-CL32</f>
        <v>-0.000817058902892409</v>
      </c>
      <c r="EQ32" s="119">
        <f>'Matriz I'!Y31-CM32</f>
        <v>-0.000116588766100064</v>
      </c>
      <c r="ER32" s="119">
        <f>'Matriz I'!Z31-CN32</f>
        <v>-0.000239975095073674</v>
      </c>
      <c r="ES32" s="119">
        <f>'Matriz I'!AA31-CO32</f>
        <v>-0.000286999040699761</v>
      </c>
      <c r="ET32" s="119">
        <f>'Matriz I'!AB31-CP32</f>
        <v>-0.000800904605932509</v>
      </c>
      <c r="EU32" s="119">
        <f>'Matriz I'!AC31-CQ32</f>
        <v>-0.00178851115699416</v>
      </c>
      <c r="EV32" s="119">
        <f>'Matriz I'!AD31-CR32</f>
        <v>0.880860516899157</v>
      </c>
      <c r="EW32" s="119">
        <f>'Matriz I'!AE31-CS32</f>
        <v>-0.00492255253765362</v>
      </c>
      <c r="EX32" s="119">
        <f>'Matriz I'!AF31-CT32</f>
        <v>-0.000176078046042817</v>
      </c>
      <c r="EY32" s="119">
        <f>'Matriz I'!AG31-CU32</f>
        <v>-0.00484128973125291</v>
      </c>
      <c r="EZ32" s="119">
        <f>'Matriz I'!AH31-CV32</f>
        <v>-0.00011516230338457</v>
      </c>
      <c r="FA32" s="119">
        <f>'Matriz I'!AI31-CW32</f>
        <v>-0.0448037482904897</v>
      </c>
      <c r="FB32" s="119">
        <f>'Matriz I'!AJ31-CX32</f>
        <v>-1.53020700373923e-5</v>
      </c>
      <c r="FC32" s="119">
        <f>'Matriz I'!AK31-CY32</f>
        <v>-0.00056630790105425</v>
      </c>
      <c r="FD32" s="119">
        <f>'Matriz I'!AL31-CZ32</f>
        <v>-0.000562836414340674</v>
      </c>
      <c r="FE32" s="119">
        <f>'Matriz I'!AM31-DA32</f>
        <v>-0.00376638007870361</v>
      </c>
      <c r="FF32" s="119">
        <f>'Matriz I'!AN31-DB32</f>
        <v>-0.000286075342534544</v>
      </c>
      <c r="FG32" s="119">
        <f>'Matriz I'!AO31-DC32</f>
        <v>-8.2642202146299e-5</v>
      </c>
      <c r="FH32" s="119">
        <f>'Matriz I'!AP31-DD32</f>
        <v>-0.00226662628698767</v>
      </c>
      <c r="FI32" s="119">
        <f>'Matriz I'!AQ31-DE32</f>
        <v>-5.97134278390527e-5</v>
      </c>
      <c r="FJ32" s="119">
        <f>'Matriz I'!AR31-DF32</f>
        <v>-0.00109078288326886</v>
      </c>
      <c r="FK32" s="119">
        <f>'Matriz I'!AS31-DG32</f>
        <v>-0.000116056009191324</v>
      </c>
      <c r="FL32" s="119">
        <f>'Matriz I'!AT31-DH32</f>
        <v>-8.80012838486895e-5</v>
      </c>
      <c r="FM32" s="119">
        <f>'Matriz I'!AU31-DI32</f>
        <v>-0.000147724612195005</v>
      </c>
      <c r="FN32" s="119">
        <f>'Matriz I'!AV31-DJ32</f>
        <v>-2.48739301197183e-5</v>
      </c>
      <c r="FO32" s="119">
        <f>'Matriz I'!AW31-DK32</f>
        <v>-9.7173126418457e-6</v>
      </c>
      <c r="FP32" s="119">
        <f>'Matriz I'!AX31-DL32</f>
        <v>-3.43645134064259e-6</v>
      </c>
      <c r="FQ32" s="119">
        <f>'Matriz I'!AY31-DM32</f>
        <v>-3.81245147858197e-5</v>
      </c>
      <c r="FR32" s="119">
        <f>'Matriz I'!AZ31-DN32</f>
        <v>-0.00137224164064265</v>
      </c>
      <c r="FS32" s="119">
        <f>'Matriz I'!BA31-DO32</f>
        <v>-0.00011845911274455</v>
      </c>
      <c r="FT32" s="119">
        <f>'Matriz I'!BB31-DP32</f>
        <v>-4.15279809900651e-5</v>
      </c>
      <c r="FU32" s="119">
        <f>'Matriz I'!BC31-DQ32</f>
        <v>-4.50055144019645e-5</v>
      </c>
      <c r="FV32" s="119">
        <f>'Matriz I'!BD31-DR32</f>
        <v>0</v>
      </c>
      <c r="FX32" s="86" t="s">
        <v>62</v>
      </c>
      <c r="FY32" s="87" t="s">
        <v>117</v>
      </c>
      <c r="FZ32" s="119">
        <v>0.0002308953424</v>
      </c>
      <c r="GA32" s="119">
        <v>0.0004533622126</v>
      </c>
      <c r="GB32" s="119">
        <v>0.0001383761608</v>
      </c>
      <c r="GC32" s="119">
        <v>0.009155457474</v>
      </c>
      <c r="GD32" s="119">
        <v>0.007271377749</v>
      </c>
      <c r="GE32" s="119">
        <v>0.0008955461815</v>
      </c>
      <c r="GF32" s="119">
        <v>0.0007234621529</v>
      </c>
      <c r="GG32" s="119">
        <v>0.0008928440289</v>
      </c>
      <c r="GH32" s="119">
        <v>0.0003851711457</v>
      </c>
      <c r="GI32" s="119">
        <v>0.0006537280795</v>
      </c>
      <c r="GJ32" s="119">
        <v>0.001063200638</v>
      </c>
      <c r="GK32" s="119">
        <v>0.0005835837109</v>
      </c>
      <c r="GL32" s="119">
        <v>0.002788889439</v>
      </c>
      <c r="GM32" s="119">
        <v>0.001336335738</v>
      </c>
      <c r="GN32" s="119">
        <v>0.0009792090108</v>
      </c>
      <c r="GO32" s="119">
        <v>0.000115017926</v>
      </c>
      <c r="GP32" s="119">
        <v>0.0009852802969</v>
      </c>
      <c r="GQ32" s="119">
        <v>0.0008497400271</v>
      </c>
      <c r="GR32" s="119">
        <v>0.0007232995113</v>
      </c>
      <c r="GS32" s="119">
        <v>0.001194017663</v>
      </c>
      <c r="GT32" s="119">
        <v>0.001618762534</v>
      </c>
      <c r="GU32" s="119">
        <v>0.001259127206</v>
      </c>
      <c r="GV32" s="119">
        <v>0.001461610776</v>
      </c>
      <c r="GW32" s="119">
        <v>0.001048120402</v>
      </c>
      <c r="GX32" s="119">
        <v>0.001607453902</v>
      </c>
      <c r="GY32" s="119">
        <v>0.002913588431</v>
      </c>
      <c r="GZ32" s="119">
        <v>1.136039188</v>
      </c>
      <c r="HA32" s="119">
        <v>0.006415107144</v>
      </c>
      <c r="HB32" s="119">
        <v>0.0009816803266</v>
      </c>
      <c r="HC32" s="119">
        <v>0.007324870618</v>
      </c>
      <c r="HD32" s="119">
        <v>0.0008442175995</v>
      </c>
      <c r="HE32" s="119">
        <v>0.05168309928</v>
      </c>
      <c r="HF32" s="119">
        <v>0.0002107629219</v>
      </c>
      <c r="HG32" s="119">
        <v>0.00134975646</v>
      </c>
      <c r="HH32" s="119">
        <v>0.001350312994</v>
      </c>
      <c r="HI32" s="119">
        <v>0.005460861172</v>
      </c>
      <c r="HJ32" s="119">
        <v>0.0007950280562</v>
      </c>
      <c r="HK32" s="119">
        <v>0.001137025651</v>
      </c>
      <c r="HL32" s="119">
        <v>0.003710575924</v>
      </c>
      <c r="HM32" s="119">
        <v>0.0005929807963</v>
      </c>
      <c r="HN32" s="119">
        <v>0.00251519207</v>
      </c>
      <c r="HO32" s="119">
        <v>0.0004113456319</v>
      </c>
      <c r="HP32" s="119">
        <v>0.0004814431173</v>
      </c>
      <c r="HQ32" s="119">
        <v>0.0009948687876</v>
      </c>
      <c r="HR32" s="119">
        <v>0.0004020263671</v>
      </c>
      <c r="HS32" s="119">
        <v>0.0002009932155</v>
      </c>
      <c r="HT32" s="119">
        <v>0.0001088426759</v>
      </c>
      <c r="HU32" s="119">
        <v>0.0003289451583</v>
      </c>
      <c r="HV32" s="119">
        <v>0.001960113861</v>
      </c>
      <c r="HW32" s="119">
        <v>0.0004219228039</v>
      </c>
      <c r="HX32" s="119">
        <v>0.0002478841868</v>
      </c>
      <c r="HY32" s="119">
        <v>0.0003997440736</v>
      </c>
      <c r="HZ32" s="119">
        <v>0</v>
      </c>
    </row>
    <row r="33" spans="1:234">
      <c r="A33" s="86" t="s">
        <v>63</v>
      </c>
      <c r="B33" s="87" t="s">
        <v>118</v>
      </c>
      <c r="C33" s="85">
        <f>'3'!BQ33</f>
        <v>0.0431282229215067</v>
      </c>
      <c r="D33" s="85">
        <f>'3'!BR33</f>
        <v>0.0332146403364511</v>
      </c>
      <c r="E33" s="85">
        <f>'3'!BS33</f>
        <v>0.00199834923989971</v>
      </c>
      <c r="F33" s="85">
        <f>'3'!BT33</f>
        <v>1.53064181450649e-5</v>
      </c>
      <c r="G33" s="85">
        <f>'3'!BU33</f>
        <v>0.00186098241771027</v>
      </c>
      <c r="H33" s="85">
        <f>'3'!BV33</f>
        <v>0.13425234625889</v>
      </c>
      <c r="I33" s="85">
        <f>'3'!BW33</f>
        <v>0.205993717430661</v>
      </c>
      <c r="J33" s="85">
        <f>'3'!BX33</f>
        <v>0.0172119657526108</v>
      </c>
      <c r="K33" s="85">
        <f>'3'!BY33</f>
        <v>0.0406093367613814</v>
      </c>
      <c r="L33" s="85">
        <f>'3'!BZ33</f>
        <v>0.0170332842300084</v>
      </c>
      <c r="M33" s="85">
        <f>'3'!CA33</f>
        <v>0.0216626384825956</v>
      </c>
      <c r="N33" s="85">
        <f>'3'!CB33</f>
        <v>0.0584660013214191</v>
      </c>
      <c r="O33" s="85">
        <f>'3'!CC33</f>
        <v>0.00813565559580141</v>
      </c>
      <c r="P33" s="85">
        <f>'3'!CD33</f>
        <v>0.0214775060813878</v>
      </c>
      <c r="Q33" s="85">
        <f>'3'!CE33</f>
        <v>0.0042767719822283</v>
      </c>
      <c r="R33" s="85">
        <f>'3'!CF33</f>
        <v>0.0244348509227977</v>
      </c>
      <c r="S33" s="85">
        <f>'3'!CG33</f>
        <v>0.00257756925958257</v>
      </c>
      <c r="T33" s="85">
        <f>'3'!CH33</f>
        <v>0.087665432087882</v>
      </c>
      <c r="U33" s="85">
        <f>'3'!CI33</f>
        <v>1.21277277525174</v>
      </c>
      <c r="V33" s="85">
        <f>'3'!CJ33</f>
        <v>0.00671448535571081</v>
      </c>
      <c r="W33" s="85">
        <f>'3'!CK33</f>
        <v>0.0484407912287163</v>
      </c>
      <c r="X33" s="85">
        <f>'3'!CL33</f>
        <v>0.0225375542273821</v>
      </c>
      <c r="Y33" s="85">
        <f>'3'!CM33</f>
        <v>0.033628329670516</v>
      </c>
      <c r="Z33" s="85">
        <f>'3'!CN33</f>
        <v>0.0529468709344633</v>
      </c>
      <c r="AA33" s="85">
        <f>'3'!CO33</f>
        <v>0.0126861317548609</v>
      </c>
      <c r="AB33" s="85">
        <f>'3'!CP33</f>
        <v>0.0124547414437647</v>
      </c>
      <c r="AC33" s="85">
        <f>'3'!CQ33</f>
        <v>0.105893846916018</v>
      </c>
      <c r="AD33" s="85">
        <f>'3'!CR33</f>
        <v>438.835175142112</v>
      </c>
      <c r="AE33" s="85">
        <f>'3'!CS33</f>
        <v>2.31310694804796</v>
      </c>
      <c r="AF33" s="85">
        <f>'3'!CT33</f>
        <v>0.0023359550828062</v>
      </c>
      <c r="AG33" s="85">
        <f>'3'!CU33</f>
        <v>0.0729199796537309</v>
      </c>
      <c r="AH33" s="85">
        <f>'3'!CV33</f>
        <v>0.00614208019865131</v>
      </c>
      <c r="AI33" s="85">
        <f>'3'!CW33</f>
        <v>0.0417055427365617</v>
      </c>
      <c r="AJ33" s="88">
        <f>'3'!CX33*RAIS!$N$5</f>
        <v>0.0148985898245044</v>
      </c>
      <c r="AK33" s="88">
        <f>'3'!CX33*RAIS!$F$6</f>
        <v>0.00882664842769674</v>
      </c>
      <c r="AL33" s="85">
        <f>'3'!CY33</f>
        <v>0.106397686281966</v>
      </c>
      <c r="AM33" s="85">
        <f>'3'!CZ33</f>
        <v>12.5403758731831</v>
      </c>
      <c r="AN33" s="85">
        <f>'3'!DA33</f>
        <v>35.852801588959</v>
      </c>
      <c r="AO33" s="85">
        <f>'3'!DB33</f>
        <v>0.00833736578157409</v>
      </c>
      <c r="AP33" s="85">
        <f>'3'!DC33</f>
        <v>0.0166124057118179</v>
      </c>
      <c r="AQ33" s="85">
        <f>'3'!DD33</f>
        <v>0.172462508251253</v>
      </c>
      <c r="AR33" s="85">
        <f>'3'!DE33</f>
        <v>0.104071215302429</v>
      </c>
      <c r="AS33" s="85">
        <f>'3'!DF33</f>
        <v>0.599981312764085</v>
      </c>
      <c r="AT33" s="85">
        <f>'3'!DG33</f>
        <v>0.0927130798535054</v>
      </c>
      <c r="AU33" s="85">
        <f>'3'!DH33</f>
        <v>0.110903054019036</v>
      </c>
      <c r="AV33" s="85">
        <f>'3'!DI33</f>
        <v>0.291587199956504</v>
      </c>
      <c r="AW33" s="85">
        <f>'3'!DJ33</f>
        <v>0.126849099076682</v>
      </c>
      <c r="AX33" s="85">
        <f>'3'!DK33</f>
        <v>1.30916250098418</v>
      </c>
      <c r="AY33" s="85">
        <f>'3'!DL33</f>
        <v>0.166946595515862</v>
      </c>
      <c r="AZ33" s="85">
        <f>'3'!DM33</f>
        <v>0.905841417736799</v>
      </c>
      <c r="BA33" s="85">
        <f>'3'!DN33</f>
        <v>0.703581141661341</v>
      </c>
      <c r="BB33" s="85">
        <f>'3'!DO33</f>
        <v>0.251420187003907</v>
      </c>
      <c r="BC33" s="85">
        <f>'3'!DP33</f>
        <v>0</v>
      </c>
      <c r="BD33" s="101">
        <f t="shared" si="0"/>
        <v>496.887245222411</v>
      </c>
      <c r="BE33" s="108">
        <f>'3'!DR33</f>
        <v>1543.74850388584</v>
      </c>
      <c r="BF33" s="108">
        <f>'3'!DS33</f>
        <v>6646.16503063612</v>
      </c>
      <c r="BG33" s="85">
        <f t="shared" si="1"/>
        <v>8189.91353452196</v>
      </c>
      <c r="BH33" s="85">
        <f>'3'!DU33</f>
        <v>0.00451381001446849</v>
      </c>
      <c r="BI33" s="85">
        <f>'3'!DV33</f>
        <v>0</v>
      </c>
      <c r="BJ33" s="85">
        <f>'3'!DW33</f>
        <v>2438.43185794625</v>
      </c>
      <c r="BK33" s="85">
        <f>'3'!DX33</f>
        <v>5761.36430713864</v>
      </c>
      <c r="BL33" s="85">
        <f>'3'!DY33</f>
        <v>-0.681440041032774</v>
      </c>
      <c r="BM33" s="117">
        <f t="shared" si="2"/>
        <v>16389.0327733758</v>
      </c>
      <c r="BN33" s="118">
        <f t="shared" si="3"/>
        <v>16885.9200185982</v>
      </c>
      <c r="BP33" s="86" t="s">
        <v>63</v>
      </c>
      <c r="BQ33" s="87" t="s">
        <v>118</v>
      </c>
      <c r="BR33" s="119">
        <f t="shared" ref="BR33:DR33" si="31">C33/C$66</f>
        <v>9.61451345545282e-7</v>
      </c>
      <c r="BS33" s="119">
        <f t="shared" si="31"/>
        <v>2.01208098473434e-6</v>
      </c>
      <c r="BT33" s="119">
        <f t="shared" si="31"/>
        <v>6.69477890625586e-7</v>
      </c>
      <c r="BU33" s="119">
        <f t="shared" si="31"/>
        <v>7.68256544439513e-7</v>
      </c>
      <c r="BV33" s="119">
        <f t="shared" si="31"/>
        <v>1.57787201880527e-6</v>
      </c>
      <c r="BW33" s="119">
        <f t="shared" si="31"/>
        <v>4.52031982200645e-6</v>
      </c>
      <c r="BX33" s="119">
        <f t="shared" si="31"/>
        <v>5.33914569921113e-6</v>
      </c>
      <c r="BY33" s="119">
        <f t="shared" si="31"/>
        <v>3.07531932103658e-6</v>
      </c>
      <c r="BZ33" s="119">
        <f t="shared" si="31"/>
        <v>3.7995856983232e-6</v>
      </c>
      <c r="CA33" s="119">
        <f t="shared" si="31"/>
        <v>7.65856583101093e-6</v>
      </c>
      <c r="CB33" s="119">
        <f t="shared" si="31"/>
        <v>6.14431069066693e-6</v>
      </c>
      <c r="CC33" s="119">
        <f t="shared" si="31"/>
        <v>4.05254949041806e-6</v>
      </c>
      <c r="CD33" s="119">
        <f t="shared" si="31"/>
        <v>3.07583821502773e-6</v>
      </c>
      <c r="CE33" s="119">
        <f t="shared" si="31"/>
        <v>3.04460539953126e-6</v>
      </c>
      <c r="CF33" s="119">
        <f t="shared" si="31"/>
        <v>5.01347568578378e-6</v>
      </c>
      <c r="CG33" s="119">
        <f t="shared" si="31"/>
        <v>5.85864664808268e-7</v>
      </c>
      <c r="CH33" s="119">
        <f t="shared" si="31"/>
        <v>4.77449512265569e-6</v>
      </c>
      <c r="CI33" s="119">
        <f t="shared" si="31"/>
        <v>3.00912268586841e-6</v>
      </c>
      <c r="CJ33" s="119">
        <f t="shared" si="31"/>
        <v>0.000292109131701831</v>
      </c>
      <c r="CK33" s="119">
        <f t="shared" si="31"/>
        <v>1.05492355219827e-5</v>
      </c>
      <c r="CL33" s="119">
        <f t="shared" si="31"/>
        <v>4.91437427908563e-6</v>
      </c>
      <c r="CM33" s="119">
        <f t="shared" si="31"/>
        <v>4.65993510817006e-6</v>
      </c>
      <c r="CN33" s="119">
        <f t="shared" si="31"/>
        <v>6.16887472336889e-6</v>
      </c>
      <c r="CO33" s="119">
        <f t="shared" si="31"/>
        <v>3.695414126756e-6</v>
      </c>
      <c r="CP33" s="119">
        <f t="shared" si="31"/>
        <v>4.45306685742179e-6</v>
      </c>
      <c r="CQ33" s="119">
        <f t="shared" si="31"/>
        <v>4.20421725072143e-6</v>
      </c>
      <c r="CR33" s="119">
        <f t="shared" si="31"/>
        <v>4.24499667687645e-6</v>
      </c>
      <c r="CS33" s="119">
        <f t="shared" si="31"/>
        <v>0.0259882301147215</v>
      </c>
      <c r="CT33" s="119">
        <f t="shared" si="31"/>
        <v>0.000287594591653933</v>
      </c>
      <c r="CU33" s="119">
        <f t="shared" si="31"/>
        <v>4.84016545834807e-6</v>
      </c>
      <c r="CV33" s="119">
        <f t="shared" si="31"/>
        <v>5.49594620487301e-6</v>
      </c>
      <c r="CW33" s="119">
        <f t="shared" si="31"/>
        <v>1.79701644360326e-6</v>
      </c>
      <c r="CX33" s="119">
        <f t="shared" si="31"/>
        <v>2.09319728406008e-6</v>
      </c>
      <c r="CY33" s="119">
        <f t="shared" si="31"/>
        <v>5.1619547663714e-6</v>
      </c>
      <c r="CZ33" s="119">
        <f t="shared" si="31"/>
        <v>5.13031180791331e-6</v>
      </c>
      <c r="DA33" s="119">
        <f t="shared" si="31"/>
        <v>2.61188834223718e-6</v>
      </c>
      <c r="DB33" s="119">
        <f t="shared" si="31"/>
        <v>0.000134555235862294</v>
      </c>
      <c r="DC33" s="119">
        <f t="shared" si="31"/>
        <v>0.00100713362073556</v>
      </c>
      <c r="DD33" s="119">
        <f t="shared" si="31"/>
        <v>8.11632144123383e-6</v>
      </c>
      <c r="DE33" s="119">
        <f t="shared" si="31"/>
        <v>8.66160981983455e-6</v>
      </c>
      <c r="DF33" s="119">
        <f t="shared" si="31"/>
        <v>2.42576694630264e-5</v>
      </c>
      <c r="DG33" s="119">
        <f t="shared" si="31"/>
        <v>5.94112553810613e-5</v>
      </c>
      <c r="DH33" s="119">
        <f t="shared" si="31"/>
        <v>3.40272884233412e-5</v>
      </c>
      <c r="DI33" s="119">
        <f t="shared" si="31"/>
        <v>9.91167942659806e-6</v>
      </c>
      <c r="DJ33" s="119">
        <f t="shared" si="31"/>
        <v>8.32807560317019e-6</v>
      </c>
      <c r="DK33" s="119">
        <f t="shared" si="31"/>
        <v>7.75535736442131e-6</v>
      </c>
      <c r="DL33" s="119">
        <f t="shared" si="31"/>
        <v>3.08526992692253e-6</v>
      </c>
      <c r="DM33" s="119">
        <f t="shared" si="31"/>
        <v>4.27648925685163e-5</v>
      </c>
      <c r="DN33" s="119">
        <f t="shared" si="31"/>
        <v>1.0150305176557e-5</v>
      </c>
      <c r="DO33" s="119">
        <f t="shared" si="31"/>
        <v>1.0907947795302e-5</v>
      </c>
      <c r="DP33" s="119">
        <f t="shared" si="31"/>
        <v>1.57208485713362e-5</v>
      </c>
      <c r="DQ33" s="119">
        <f t="shared" si="31"/>
        <v>2.12504659206253e-5</v>
      </c>
      <c r="DR33" s="119">
        <f t="shared" si="31"/>
        <v>0</v>
      </c>
      <c r="DT33" s="86" t="s">
        <v>63</v>
      </c>
      <c r="DU33" s="87" t="s">
        <v>118</v>
      </c>
      <c r="DV33" s="119">
        <f>'Matriz I'!D32-BR33</f>
        <v>-9.61451345545282e-7</v>
      </c>
      <c r="DW33" s="119">
        <f>'Matriz I'!E32-BS33</f>
        <v>-2.01208098473434e-6</v>
      </c>
      <c r="DX33" s="119">
        <f>'Matriz I'!F32-BT33</f>
        <v>-6.69477890625586e-7</v>
      </c>
      <c r="DY33" s="119">
        <f>'Matriz I'!G32-BU33</f>
        <v>-7.68256544439513e-7</v>
      </c>
      <c r="DZ33" s="119">
        <f>'Matriz I'!H32-BV33</f>
        <v>-1.57787201880527e-6</v>
      </c>
      <c r="EA33" s="119">
        <f>'Matriz I'!I32-BW33</f>
        <v>-4.52031982200645e-6</v>
      </c>
      <c r="EB33" s="119">
        <f>'Matriz I'!J32-BX33</f>
        <v>-5.33914569921113e-6</v>
      </c>
      <c r="EC33" s="119">
        <f>'Matriz I'!K32-BY33</f>
        <v>-3.07531932103658e-6</v>
      </c>
      <c r="ED33" s="119">
        <f>'Matriz I'!L32-BZ33</f>
        <v>-3.7995856983232e-6</v>
      </c>
      <c r="EE33" s="119">
        <f>'Matriz I'!M32-CA33</f>
        <v>-7.65856583101093e-6</v>
      </c>
      <c r="EF33" s="119">
        <f>'Matriz I'!N32-CB33</f>
        <v>-6.14431069066693e-6</v>
      </c>
      <c r="EG33" s="119">
        <f>'Matriz I'!O32-CC33</f>
        <v>-4.05254949041806e-6</v>
      </c>
      <c r="EH33" s="119">
        <f>'Matriz I'!P32-CD33</f>
        <v>-3.07583821502773e-6</v>
      </c>
      <c r="EI33" s="119">
        <f>'Matriz I'!Q32-CE33</f>
        <v>-3.04460539953126e-6</v>
      </c>
      <c r="EJ33" s="119">
        <f>'Matriz I'!R32-CF33</f>
        <v>-5.01347568578378e-6</v>
      </c>
      <c r="EK33" s="119">
        <f>'Matriz I'!S32-CG33</f>
        <v>-5.85864664808268e-7</v>
      </c>
      <c r="EL33" s="119">
        <f>'Matriz I'!T32-CH33</f>
        <v>-4.77449512265569e-6</v>
      </c>
      <c r="EM33" s="119">
        <f>'Matriz I'!U32-CI33</f>
        <v>-3.00912268586841e-6</v>
      </c>
      <c r="EN33" s="119">
        <f>'Matriz I'!V32-CJ33</f>
        <v>-0.000292109131701831</v>
      </c>
      <c r="EO33" s="119">
        <f>'Matriz I'!W32-CK33</f>
        <v>-1.05492355219827e-5</v>
      </c>
      <c r="EP33" s="119">
        <f>'Matriz I'!X32-CL33</f>
        <v>-4.91437427908563e-6</v>
      </c>
      <c r="EQ33" s="119">
        <f>'Matriz I'!Y32-CM33</f>
        <v>-4.65993510817006e-6</v>
      </c>
      <c r="ER33" s="119">
        <f>'Matriz I'!Z32-CN33</f>
        <v>-6.16887472336889e-6</v>
      </c>
      <c r="ES33" s="119">
        <f>'Matriz I'!AA32-CO33</f>
        <v>-3.695414126756e-6</v>
      </c>
      <c r="ET33" s="119">
        <f>'Matriz I'!AB32-CP33</f>
        <v>-4.45306685742179e-6</v>
      </c>
      <c r="EU33" s="119">
        <f>'Matriz I'!AC32-CQ33</f>
        <v>-4.20421725072143e-6</v>
      </c>
      <c r="EV33" s="119">
        <f>'Matriz I'!AD32-CR33</f>
        <v>-4.24499667687645e-6</v>
      </c>
      <c r="EW33" s="119">
        <f>'Matriz I'!AE32-CS33</f>
        <v>0.974011769885278</v>
      </c>
      <c r="EX33" s="119">
        <f>'Matriz I'!AF32-CT33</f>
        <v>-0.000287594591653933</v>
      </c>
      <c r="EY33" s="119">
        <f>'Matriz I'!AG32-CU33</f>
        <v>-4.84016545834807e-6</v>
      </c>
      <c r="EZ33" s="119">
        <f>'Matriz I'!AH32-CV33</f>
        <v>-5.49594620487301e-6</v>
      </c>
      <c r="FA33" s="119">
        <f>'Matriz I'!AI32-CW33</f>
        <v>-1.79701644360326e-6</v>
      </c>
      <c r="FB33" s="119">
        <f>'Matriz I'!AJ32-CX33</f>
        <v>-2.09319728406008e-6</v>
      </c>
      <c r="FC33" s="119">
        <f>'Matriz I'!AK32-CY33</f>
        <v>-5.1619547663714e-6</v>
      </c>
      <c r="FD33" s="119">
        <f>'Matriz I'!AL32-CZ33</f>
        <v>-5.13031180791331e-6</v>
      </c>
      <c r="FE33" s="119">
        <f>'Matriz I'!AM32-DA33</f>
        <v>-2.61188834223718e-6</v>
      </c>
      <c r="FF33" s="119">
        <f>'Matriz I'!AN32-DB33</f>
        <v>-0.000134555235862294</v>
      </c>
      <c r="FG33" s="119">
        <f>'Matriz I'!AO32-DC33</f>
        <v>-0.00100713362073556</v>
      </c>
      <c r="FH33" s="119">
        <f>'Matriz I'!AP32-DD33</f>
        <v>-8.11632144123383e-6</v>
      </c>
      <c r="FI33" s="119">
        <f>'Matriz I'!AQ32-DE33</f>
        <v>-8.66160981983455e-6</v>
      </c>
      <c r="FJ33" s="119">
        <f>'Matriz I'!AR32-DF33</f>
        <v>-2.42576694630264e-5</v>
      </c>
      <c r="FK33" s="119">
        <f>'Matriz I'!AS32-DG33</f>
        <v>-5.94112553810613e-5</v>
      </c>
      <c r="FL33" s="119">
        <f>'Matriz I'!AT32-DH33</f>
        <v>-3.40272884233412e-5</v>
      </c>
      <c r="FM33" s="119">
        <f>'Matriz I'!AU32-DI33</f>
        <v>-9.91167942659806e-6</v>
      </c>
      <c r="FN33" s="119">
        <f>'Matriz I'!AV32-DJ33</f>
        <v>-8.32807560317019e-6</v>
      </c>
      <c r="FO33" s="119">
        <f>'Matriz I'!AW32-DK33</f>
        <v>-7.75535736442131e-6</v>
      </c>
      <c r="FP33" s="119">
        <f>'Matriz I'!AX32-DL33</f>
        <v>-3.08526992692253e-6</v>
      </c>
      <c r="FQ33" s="119">
        <f>'Matriz I'!AY32-DM33</f>
        <v>-4.27648925685163e-5</v>
      </c>
      <c r="FR33" s="119">
        <f>'Matriz I'!AZ32-DN33</f>
        <v>-1.0150305176557e-5</v>
      </c>
      <c r="FS33" s="119">
        <f>'Matriz I'!BA32-DO33</f>
        <v>-1.0907947795302e-5</v>
      </c>
      <c r="FT33" s="119">
        <f>'Matriz I'!BB32-DP33</f>
        <v>-1.57208485713362e-5</v>
      </c>
      <c r="FU33" s="119">
        <f>'Matriz I'!BC32-DQ33</f>
        <v>-2.12504659206253e-5</v>
      </c>
      <c r="FV33" s="119">
        <f>'Matriz I'!BD32-DR33</f>
        <v>0</v>
      </c>
      <c r="FX33" s="86" t="s">
        <v>63</v>
      </c>
      <c r="FY33" s="87" t="s">
        <v>118</v>
      </c>
      <c r="FZ33" s="119">
        <v>3.901454217e-5</v>
      </c>
      <c r="GA33" s="119">
        <v>5.805931041e-5</v>
      </c>
      <c r="GB33" s="119">
        <v>3.971125555e-5</v>
      </c>
      <c r="GC33" s="119">
        <v>2.204522051e-5</v>
      </c>
      <c r="GD33" s="119">
        <v>7.764096395e-5</v>
      </c>
      <c r="GE33" s="119">
        <v>0.0001261785242</v>
      </c>
      <c r="GF33" s="119">
        <v>0.0001612336846</v>
      </c>
      <c r="GG33" s="119">
        <v>0.0001210725572</v>
      </c>
      <c r="GH33" s="119">
        <v>5.569833234e-5</v>
      </c>
      <c r="GI33" s="119">
        <v>7.106393193e-5</v>
      </c>
      <c r="GJ33" s="119">
        <v>4.993679785e-5</v>
      </c>
      <c r="GK33" s="119">
        <v>7.87698077e-5</v>
      </c>
      <c r="GL33" s="119">
        <v>0.0001595277661</v>
      </c>
      <c r="GM33" s="119">
        <v>8.631868596e-5</v>
      </c>
      <c r="GN33" s="119">
        <v>5.985882567e-5</v>
      </c>
      <c r="GO33" s="119">
        <v>2.415700965e-5</v>
      </c>
      <c r="GP33" s="119">
        <v>0.0001493486639</v>
      </c>
      <c r="GQ33" s="119">
        <v>0.0001210324186</v>
      </c>
      <c r="GR33" s="119">
        <v>0.0004087203364</v>
      </c>
      <c r="GS33" s="119">
        <v>0.0001032858425</v>
      </c>
      <c r="GT33" s="119">
        <v>0.0001025313127</v>
      </c>
      <c r="GU33" s="119">
        <v>0.0001060723559</v>
      </c>
      <c r="GV33" s="119">
        <v>0.0001463715389</v>
      </c>
      <c r="GW33" s="119">
        <v>7.66190048e-5</v>
      </c>
      <c r="GX33" s="119">
        <v>7.145639989e-5</v>
      </c>
      <c r="GY33" s="119">
        <v>7.776667574e-5</v>
      </c>
      <c r="GZ33" s="119">
        <v>6.932414989e-5</v>
      </c>
      <c r="HA33" s="119">
        <v>1.026811833</v>
      </c>
      <c r="HB33" s="119">
        <v>0.0003922490763</v>
      </c>
      <c r="HC33" s="119">
        <v>6.642653122e-5</v>
      </c>
      <c r="HD33" s="119">
        <v>8.142166197e-5</v>
      </c>
      <c r="HE33" s="119">
        <v>3.844005323e-5</v>
      </c>
      <c r="HF33" s="119">
        <v>1.394144484e-5</v>
      </c>
      <c r="HG33" s="119">
        <v>2.404857269e-5</v>
      </c>
      <c r="HH33" s="119">
        <v>2.408114551e-5</v>
      </c>
      <c r="HI33" s="119">
        <v>4.643974665e-5</v>
      </c>
      <c r="HJ33" s="119">
        <v>0.0002030276451</v>
      </c>
      <c r="HK33" s="119">
        <v>0.001148419125</v>
      </c>
      <c r="HL33" s="119">
        <v>0.0001649847682</v>
      </c>
      <c r="HM33" s="119">
        <v>4.981385621e-5</v>
      </c>
      <c r="HN33" s="119">
        <v>9.059316468e-5</v>
      </c>
      <c r="HO33" s="119">
        <v>8.386211656e-5</v>
      </c>
      <c r="HP33" s="119">
        <v>8.787169791e-5</v>
      </c>
      <c r="HQ33" s="119">
        <v>3.748977133e-5</v>
      </c>
      <c r="HR33" s="119">
        <v>2.923269027e-5</v>
      </c>
      <c r="HS33" s="119">
        <v>2.197418481e-5</v>
      </c>
      <c r="HT33" s="119">
        <v>6.326446059e-6</v>
      </c>
      <c r="HU33" s="119">
        <v>6.893377452e-5</v>
      </c>
      <c r="HV33" s="119">
        <v>2.717933547e-5</v>
      </c>
      <c r="HW33" s="119">
        <v>3.169629213e-5</v>
      </c>
      <c r="HX33" s="119">
        <v>3.92874659e-5</v>
      </c>
      <c r="HY33" s="119">
        <v>6.70889142e-5</v>
      </c>
      <c r="HZ33" s="119">
        <v>0</v>
      </c>
    </row>
    <row r="34" spans="1:234">
      <c r="A34" s="86" t="s">
        <v>64</v>
      </c>
      <c r="B34" s="87" t="s">
        <v>119</v>
      </c>
      <c r="C34" s="85">
        <f>'3'!BQ34</f>
        <v>0.20005648701258</v>
      </c>
      <c r="D34" s="85">
        <f>'3'!BR34</f>
        <v>0.154267297346863</v>
      </c>
      <c r="E34" s="85">
        <f>'3'!BS34</f>
        <v>0.00928144737596834</v>
      </c>
      <c r="F34" s="85">
        <f>'3'!BT34</f>
        <v>1.76895920997577e-5</v>
      </c>
      <c r="G34" s="85">
        <f>'3'!BU34</f>
        <v>0.00490057425038414</v>
      </c>
      <c r="H34" s="85">
        <f>'3'!BV34</f>
        <v>0.322515011651499</v>
      </c>
      <c r="I34" s="85">
        <f>'3'!BW34</f>
        <v>0.394404018682613</v>
      </c>
      <c r="J34" s="85">
        <f>'3'!BX34</f>
        <v>0.0528098347551485</v>
      </c>
      <c r="K34" s="85">
        <f>'3'!BY34</f>
        <v>0.102216878541989</v>
      </c>
      <c r="L34" s="85">
        <f>'3'!BZ34</f>
        <v>0.0288908119206175</v>
      </c>
      <c r="M34" s="85">
        <f>'3'!CA34</f>
        <v>0.0411760451166708</v>
      </c>
      <c r="N34" s="85">
        <f>'3'!CB34</f>
        <v>0.140744280510844</v>
      </c>
      <c r="O34" s="85">
        <f>'3'!CC34</f>
        <v>0.0233002929389711</v>
      </c>
      <c r="P34" s="85">
        <f>'3'!CD34</f>
        <v>0.0650029149034234</v>
      </c>
      <c r="Q34" s="85">
        <f>'3'!CE34</f>
        <v>0.0101969142048067</v>
      </c>
      <c r="R34" s="85">
        <f>'3'!CF34</f>
        <v>0.0380803965004675</v>
      </c>
      <c r="S34" s="85">
        <f>'3'!CG34</f>
        <v>0.00208446366507775</v>
      </c>
      <c r="T34" s="85">
        <f>'3'!CH34</f>
        <v>0.227416123170302</v>
      </c>
      <c r="U34" s="85">
        <f>'3'!CI34</f>
        <v>0.0425119622081245</v>
      </c>
      <c r="V34" s="85">
        <f>'3'!CJ34</f>
        <v>0.00958443929334141</v>
      </c>
      <c r="W34" s="85">
        <f>'3'!CK34</f>
        <v>0.0888482447845026</v>
      </c>
      <c r="X34" s="85">
        <f>'3'!CL34</f>
        <v>0.0520385252765327</v>
      </c>
      <c r="Y34" s="85">
        <f>'3'!CM34</f>
        <v>0.104105631760746</v>
      </c>
      <c r="Z34" s="85">
        <f>'3'!CN34</f>
        <v>0.109154355132266</v>
      </c>
      <c r="AA34" s="85">
        <f>'3'!CO34</f>
        <v>0.0454036102480231</v>
      </c>
      <c r="AB34" s="85">
        <f>'3'!CP34</f>
        <v>0.0390405183302275</v>
      </c>
      <c r="AC34" s="85">
        <f>'3'!CQ34</f>
        <v>0.295785110952343</v>
      </c>
      <c r="AD34" s="85">
        <f>'3'!CR34</f>
        <v>2291.25707929772</v>
      </c>
      <c r="AE34" s="85">
        <f>'3'!CS34</f>
        <v>535.430044230533</v>
      </c>
      <c r="AF34" s="85">
        <f>'3'!CT34</f>
        <v>0.145491837834611</v>
      </c>
      <c r="AG34" s="85">
        <f>'3'!CU34</f>
        <v>0.156467777314848</v>
      </c>
      <c r="AH34" s="85">
        <f>'3'!CV34</f>
        <v>0.0225399100481205</v>
      </c>
      <c r="AI34" s="85">
        <f>'3'!CW34</f>
        <v>0.0232954911754271</v>
      </c>
      <c r="AJ34" s="88">
        <f>'3'!CX34*RAIS!$N$5</f>
        <v>0.00610268280933668</v>
      </c>
      <c r="AK34" s="88">
        <f>'3'!CX34*RAIS!$F$6</f>
        <v>0.00361552578185402</v>
      </c>
      <c r="AL34" s="85">
        <f>'3'!CY34</f>
        <v>0.302329764210664</v>
      </c>
      <c r="AM34" s="85">
        <f>'3'!CZ34</f>
        <v>872.487325650699</v>
      </c>
      <c r="AN34" s="85">
        <f>'3'!DA34</f>
        <v>728.472623569816</v>
      </c>
      <c r="AO34" s="85">
        <f>'3'!DB34</f>
        <v>0.00146292202508323</v>
      </c>
      <c r="AP34" s="85">
        <f>'3'!DC34</f>
        <v>0.0115584741129401</v>
      </c>
      <c r="AQ34" s="85">
        <f>'3'!DD34</f>
        <v>0.0214169505881526</v>
      </c>
      <c r="AR34" s="85">
        <f>'3'!DE34</f>
        <v>0.00428255027329414</v>
      </c>
      <c r="AS34" s="85">
        <f>'3'!DF34</f>
        <v>0.150905883030743</v>
      </c>
      <c r="AT34" s="85">
        <f>'3'!DG34</f>
        <v>0.0526212178458012</v>
      </c>
      <c r="AU34" s="85">
        <f>'3'!DH34</f>
        <v>0.0324753220730874</v>
      </c>
      <c r="AV34" s="85">
        <f>'3'!DI34</f>
        <v>0.0232003000554616</v>
      </c>
      <c r="AW34" s="85">
        <f>'3'!DJ34</f>
        <v>0.0126437724673423</v>
      </c>
      <c r="AX34" s="85">
        <f>'3'!DK34</f>
        <v>1.19708689873565</v>
      </c>
      <c r="AY34" s="85">
        <f>'3'!DL34</f>
        <v>4.84493342389321</v>
      </c>
      <c r="AZ34" s="85">
        <f>'3'!DM34</f>
        <v>57.1618924891302</v>
      </c>
      <c r="BA34" s="85">
        <f>'3'!DN34</f>
        <v>0.180982018153256</v>
      </c>
      <c r="BB34" s="85">
        <f>'3'!DO34</f>
        <v>0.0443919769644407</v>
      </c>
      <c r="BC34" s="85">
        <f>'3'!DP34</f>
        <v>0</v>
      </c>
      <c r="BD34" s="101">
        <f t="shared" si="0"/>
        <v>4494.65060381742</v>
      </c>
      <c r="BE34" s="108">
        <f>'3'!DR34</f>
        <v>846.966324950956</v>
      </c>
      <c r="BF34" s="108">
        <f>'3'!DS34</f>
        <v>2700.13491134121</v>
      </c>
      <c r="BG34" s="85">
        <f t="shared" si="1"/>
        <v>3547.10123629217</v>
      </c>
      <c r="BH34" s="85">
        <f>'3'!DU34</f>
        <v>0.0209646488601315</v>
      </c>
      <c r="BI34" s="85">
        <f>'3'!DV34</f>
        <v>0</v>
      </c>
      <c r="BJ34" s="85">
        <f>'3'!DW34</f>
        <v>6.88186219685754</v>
      </c>
      <c r="BK34" s="85">
        <f>'3'!DX34</f>
        <v>0.944554621668534</v>
      </c>
      <c r="BL34" s="85">
        <f>'3'!DY34</f>
        <v>-6.65608156354618</v>
      </c>
      <c r="BM34" s="117">
        <f t="shared" si="2"/>
        <v>3548.29253619601</v>
      </c>
      <c r="BN34" s="118">
        <f t="shared" si="3"/>
        <v>8042.94314001343</v>
      </c>
      <c r="BP34" s="86" t="s">
        <v>64</v>
      </c>
      <c r="BQ34" s="87" t="s">
        <v>119</v>
      </c>
      <c r="BR34" s="119">
        <f t="shared" ref="BR34:DR34" si="32">C34/C$66</f>
        <v>4.45983083915547e-6</v>
      </c>
      <c r="BS34" s="119">
        <f t="shared" si="32"/>
        <v>9.34522525048503e-6</v>
      </c>
      <c r="BT34" s="119">
        <f t="shared" si="32"/>
        <v>3.10942836574828e-6</v>
      </c>
      <c r="BU34" s="119">
        <f t="shared" si="32"/>
        <v>8.87872314104139e-7</v>
      </c>
      <c r="BV34" s="119">
        <f t="shared" si="32"/>
        <v>4.15505214459397e-6</v>
      </c>
      <c r="BW34" s="119">
        <f t="shared" si="32"/>
        <v>1.08591845184707e-5</v>
      </c>
      <c r="BX34" s="119">
        <f t="shared" si="32"/>
        <v>1.02225473007917e-5</v>
      </c>
      <c r="BY34" s="119">
        <f t="shared" si="32"/>
        <v>9.43570929070798e-6</v>
      </c>
      <c r="BZ34" s="119">
        <f t="shared" si="32"/>
        <v>9.56385454206e-6</v>
      </c>
      <c r="CA34" s="119">
        <f t="shared" si="32"/>
        <v>1.29899896002202e-5</v>
      </c>
      <c r="CB34" s="119">
        <f t="shared" si="32"/>
        <v>1.16790212057045e-5</v>
      </c>
      <c r="CC34" s="119">
        <f t="shared" si="32"/>
        <v>9.75563830896916e-6</v>
      </c>
      <c r="CD34" s="119">
        <f t="shared" si="32"/>
        <v>8.80911570052375e-6</v>
      </c>
      <c r="CE34" s="119">
        <f t="shared" si="32"/>
        <v>9.21467441099872e-6</v>
      </c>
      <c r="CF34" s="119">
        <f t="shared" si="32"/>
        <v>1.19534035595664e-5</v>
      </c>
      <c r="CG34" s="119">
        <f t="shared" si="32"/>
        <v>9.13038463054307e-7</v>
      </c>
      <c r="CH34" s="119">
        <f t="shared" si="32"/>
        <v>3.86110346609211e-6</v>
      </c>
      <c r="CI34" s="119">
        <f t="shared" si="32"/>
        <v>7.80607588493931e-6</v>
      </c>
      <c r="CJ34" s="119">
        <f t="shared" si="32"/>
        <v>1.02394550908175e-5</v>
      </c>
      <c r="CK34" s="119">
        <f t="shared" si="32"/>
        <v>1.50582661358564e-5</v>
      </c>
      <c r="CL34" s="119">
        <f t="shared" si="32"/>
        <v>9.01375716282729e-6</v>
      </c>
      <c r="CM34" s="119">
        <f t="shared" si="32"/>
        <v>1.07596480286618e-5</v>
      </c>
      <c r="CN34" s="119">
        <f t="shared" si="32"/>
        <v>1.90974278717234e-5</v>
      </c>
      <c r="CO34" s="119">
        <f t="shared" si="32"/>
        <v>7.61840197227146e-6</v>
      </c>
      <c r="CP34" s="119">
        <f t="shared" si="32"/>
        <v>1.59375068704688e-5</v>
      </c>
      <c r="CQ34" s="119">
        <f t="shared" si="32"/>
        <v>1.31785008450112e-5</v>
      </c>
      <c r="CR34" s="119">
        <f t="shared" si="32"/>
        <v>1.18572216387419e-5</v>
      </c>
      <c r="CS34" s="119">
        <f t="shared" si="32"/>
        <v>0.135690390382882</v>
      </c>
      <c r="CT34" s="119">
        <f t="shared" si="32"/>
        <v>0.0665714073703671</v>
      </c>
      <c r="CU34" s="119">
        <f t="shared" si="32"/>
        <v>0.000301463231524425</v>
      </c>
      <c r="CV34" s="119">
        <f t="shared" si="32"/>
        <v>1.17929062926508e-5</v>
      </c>
      <c r="CW34" s="119">
        <f t="shared" si="32"/>
        <v>6.59460438219367e-6</v>
      </c>
      <c r="CX34" s="119">
        <f t="shared" si="32"/>
        <v>1.1691985203804e-6</v>
      </c>
      <c r="CY34" s="119">
        <f t="shared" si="32"/>
        <v>2.11441304085678e-6</v>
      </c>
      <c r="CZ34" s="119">
        <f t="shared" si="32"/>
        <v>2.10145161693053e-6</v>
      </c>
      <c r="DA34" s="119">
        <f t="shared" si="32"/>
        <v>7.42169885687627e-6</v>
      </c>
      <c r="DB34" s="119">
        <f t="shared" si="32"/>
        <v>0.00936158047230786</v>
      </c>
      <c r="DC34" s="119">
        <f t="shared" si="32"/>
        <v>0.0204633735291843</v>
      </c>
      <c r="DD34" s="119">
        <f t="shared" si="32"/>
        <v>1.42413631716594e-6</v>
      </c>
      <c r="DE34" s="119">
        <f t="shared" si="32"/>
        <v>6.02651985604497e-6</v>
      </c>
      <c r="DF34" s="119">
        <f t="shared" si="32"/>
        <v>3.01239564205167e-6</v>
      </c>
      <c r="DG34" s="119">
        <f t="shared" si="32"/>
        <v>2.44478444139946e-6</v>
      </c>
      <c r="DH34" s="119">
        <f t="shared" si="32"/>
        <v>8.55846323447937e-6</v>
      </c>
      <c r="DI34" s="119">
        <f t="shared" si="32"/>
        <v>5.62557778415817e-6</v>
      </c>
      <c r="DJ34" s="119">
        <f t="shared" si="32"/>
        <v>2.43867889711631e-6</v>
      </c>
      <c r="DK34" s="119">
        <f t="shared" si="32"/>
        <v>6.17059383672356e-7</v>
      </c>
      <c r="DL34" s="119">
        <f t="shared" si="32"/>
        <v>3.0752643290561e-7</v>
      </c>
      <c r="DM34" s="119">
        <f t="shared" si="32"/>
        <v>3.91038488966215e-5</v>
      </c>
      <c r="DN34" s="119">
        <f t="shared" si="32"/>
        <v>0.000294570564081643</v>
      </c>
      <c r="DO34" s="119">
        <f t="shared" si="32"/>
        <v>0.000688331232093506</v>
      </c>
      <c r="DP34" s="119">
        <f t="shared" si="32"/>
        <v>4.04387032717208e-6</v>
      </c>
      <c r="DQ34" s="119">
        <f t="shared" si="32"/>
        <v>3.75208611875454e-6</v>
      </c>
      <c r="DR34" s="119">
        <f t="shared" si="32"/>
        <v>0</v>
      </c>
      <c r="DT34" s="86" t="s">
        <v>64</v>
      </c>
      <c r="DU34" s="87" t="s">
        <v>119</v>
      </c>
      <c r="DV34" s="119">
        <f>'Matriz I'!D33-BR34</f>
        <v>-4.45983083915547e-6</v>
      </c>
      <c r="DW34" s="119">
        <f>'Matriz I'!E33-BS34</f>
        <v>-9.34522525048503e-6</v>
      </c>
      <c r="DX34" s="119">
        <f>'Matriz I'!F33-BT34</f>
        <v>-3.10942836574828e-6</v>
      </c>
      <c r="DY34" s="119">
        <f>'Matriz I'!G33-BU34</f>
        <v>-8.87872314104139e-7</v>
      </c>
      <c r="DZ34" s="119">
        <f>'Matriz I'!H33-BV34</f>
        <v>-4.15505214459397e-6</v>
      </c>
      <c r="EA34" s="119">
        <f>'Matriz I'!I33-BW34</f>
        <v>-1.08591845184707e-5</v>
      </c>
      <c r="EB34" s="119">
        <f>'Matriz I'!J33-BX34</f>
        <v>-1.02225473007917e-5</v>
      </c>
      <c r="EC34" s="119">
        <f>'Matriz I'!K33-BY34</f>
        <v>-9.43570929070798e-6</v>
      </c>
      <c r="ED34" s="119">
        <f>'Matriz I'!L33-BZ34</f>
        <v>-9.56385454206e-6</v>
      </c>
      <c r="EE34" s="119">
        <f>'Matriz I'!M33-CA34</f>
        <v>-1.29899896002202e-5</v>
      </c>
      <c r="EF34" s="119">
        <f>'Matriz I'!N33-CB34</f>
        <v>-1.16790212057045e-5</v>
      </c>
      <c r="EG34" s="119">
        <f>'Matriz I'!O33-CC34</f>
        <v>-9.75563830896916e-6</v>
      </c>
      <c r="EH34" s="119">
        <f>'Matriz I'!P33-CD34</f>
        <v>-8.80911570052375e-6</v>
      </c>
      <c r="EI34" s="119">
        <f>'Matriz I'!Q33-CE34</f>
        <v>-9.21467441099872e-6</v>
      </c>
      <c r="EJ34" s="119">
        <f>'Matriz I'!R33-CF34</f>
        <v>-1.19534035595664e-5</v>
      </c>
      <c r="EK34" s="119">
        <f>'Matriz I'!S33-CG34</f>
        <v>-9.13038463054307e-7</v>
      </c>
      <c r="EL34" s="119">
        <f>'Matriz I'!T33-CH34</f>
        <v>-3.86110346609211e-6</v>
      </c>
      <c r="EM34" s="119">
        <f>'Matriz I'!U33-CI34</f>
        <v>-7.80607588493931e-6</v>
      </c>
      <c r="EN34" s="119">
        <f>'Matriz I'!V33-CJ34</f>
        <v>-1.02394550908175e-5</v>
      </c>
      <c r="EO34" s="119">
        <f>'Matriz I'!W33-CK34</f>
        <v>-1.50582661358564e-5</v>
      </c>
      <c r="EP34" s="119">
        <f>'Matriz I'!X33-CL34</f>
        <v>-9.01375716282729e-6</v>
      </c>
      <c r="EQ34" s="119">
        <f>'Matriz I'!Y33-CM34</f>
        <v>-1.07596480286618e-5</v>
      </c>
      <c r="ER34" s="119">
        <f>'Matriz I'!Z33-CN34</f>
        <v>-1.90974278717234e-5</v>
      </c>
      <c r="ES34" s="119">
        <f>'Matriz I'!AA33-CO34</f>
        <v>-7.61840197227146e-6</v>
      </c>
      <c r="ET34" s="119">
        <f>'Matriz I'!AB33-CP34</f>
        <v>-1.59375068704688e-5</v>
      </c>
      <c r="EU34" s="119">
        <f>'Matriz I'!AC33-CQ34</f>
        <v>-1.31785008450112e-5</v>
      </c>
      <c r="EV34" s="119">
        <f>'Matriz I'!AD33-CR34</f>
        <v>-1.18572216387419e-5</v>
      </c>
      <c r="EW34" s="119">
        <f>'Matriz I'!AE33-CS34</f>
        <v>-0.135690390382882</v>
      </c>
      <c r="EX34" s="119">
        <f>'Matriz I'!AF33-CT34</f>
        <v>0.933428592629633</v>
      </c>
      <c r="EY34" s="119">
        <f>'Matriz I'!AG33-CU34</f>
        <v>-0.000301463231524425</v>
      </c>
      <c r="EZ34" s="119">
        <f>'Matriz I'!AH33-CV34</f>
        <v>-1.17929062926508e-5</v>
      </c>
      <c r="FA34" s="119">
        <f>'Matriz I'!AI33-CW34</f>
        <v>-6.59460438219367e-6</v>
      </c>
      <c r="FB34" s="119">
        <f>'Matriz I'!AJ33-CX34</f>
        <v>-1.1691985203804e-6</v>
      </c>
      <c r="FC34" s="119">
        <f>'Matriz I'!AK33-CY34</f>
        <v>-2.11441304085678e-6</v>
      </c>
      <c r="FD34" s="119">
        <f>'Matriz I'!AL33-CZ34</f>
        <v>-2.10145161693053e-6</v>
      </c>
      <c r="FE34" s="119">
        <f>'Matriz I'!AM33-DA34</f>
        <v>-7.42169885687627e-6</v>
      </c>
      <c r="FF34" s="119">
        <f>'Matriz I'!AN33-DB34</f>
        <v>-0.00936158047230786</v>
      </c>
      <c r="FG34" s="119">
        <f>'Matriz I'!AO33-DC34</f>
        <v>-0.0204633735291843</v>
      </c>
      <c r="FH34" s="119">
        <f>'Matriz I'!AP33-DD34</f>
        <v>-1.42413631716594e-6</v>
      </c>
      <c r="FI34" s="119">
        <f>'Matriz I'!AQ33-DE34</f>
        <v>-6.02651985604497e-6</v>
      </c>
      <c r="FJ34" s="119">
        <f>'Matriz I'!AR33-DF34</f>
        <v>-3.01239564205167e-6</v>
      </c>
      <c r="FK34" s="119">
        <f>'Matriz I'!AS33-DG34</f>
        <v>-2.44478444139946e-6</v>
      </c>
      <c r="FL34" s="119">
        <f>'Matriz I'!AT33-DH34</f>
        <v>-8.55846323447937e-6</v>
      </c>
      <c r="FM34" s="119">
        <f>'Matriz I'!AU33-DI34</f>
        <v>-5.62557778415817e-6</v>
      </c>
      <c r="FN34" s="119">
        <f>'Matriz I'!AV33-DJ34</f>
        <v>-2.43867889711631e-6</v>
      </c>
      <c r="FO34" s="119">
        <f>'Matriz I'!AW33-DK34</f>
        <v>-6.17059383672356e-7</v>
      </c>
      <c r="FP34" s="119">
        <f>'Matriz I'!AX33-DL34</f>
        <v>-3.0752643290561e-7</v>
      </c>
      <c r="FQ34" s="119">
        <f>'Matriz I'!AY33-DM34</f>
        <v>-3.91038488966215e-5</v>
      </c>
      <c r="FR34" s="119">
        <f>'Matriz I'!AZ33-DN34</f>
        <v>-0.000294570564081643</v>
      </c>
      <c r="FS34" s="119">
        <f>'Matriz I'!BA33-DO34</f>
        <v>-0.000688331232093506</v>
      </c>
      <c r="FT34" s="119">
        <f>'Matriz I'!BB33-DP34</f>
        <v>-4.04387032717208e-6</v>
      </c>
      <c r="FU34" s="119">
        <f>'Matriz I'!BC33-DQ34</f>
        <v>-3.75208611875454e-6</v>
      </c>
      <c r="FV34" s="119">
        <f>'Matriz I'!BD33-DR34</f>
        <v>0</v>
      </c>
      <c r="FX34" s="86" t="s">
        <v>64</v>
      </c>
      <c r="FY34" s="87" t="s">
        <v>119</v>
      </c>
      <c r="FZ34" s="119">
        <v>0.0009956210139</v>
      </c>
      <c r="GA34" s="119">
        <v>0.001620531893</v>
      </c>
      <c r="GB34" s="119">
        <v>0.0009663791907</v>
      </c>
      <c r="GC34" s="119">
        <v>0.0005417064063</v>
      </c>
      <c r="GD34" s="119">
        <v>0.001537532795</v>
      </c>
      <c r="GE34" s="119">
        <v>0.003166402214</v>
      </c>
      <c r="GF34" s="119">
        <v>0.003797165346</v>
      </c>
      <c r="GG34" s="119">
        <v>0.00287205604</v>
      </c>
      <c r="GH34" s="119">
        <v>0.00146474391</v>
      </c>
      <c r="GI34" s="119">
        <v>0.001876707031</v>
      </c>
      <c r="GJ34" s="119">
        <v>0.001414250422</v>
      </c>
      <c r="GK34" s="119">
        <v>0.002010941455</v>
      </c>
      <c r="GL34" s="119">
        <v>0.003631182645</v>
      </c>
      <c r="GM34" s="119">
        <v>0.002114798593</v>
      </c>
      <c r="GN34" s="119">
        <v>0.00150852779</v>
      </c>
      <c r="GO34" s="119">
        <v>0.0005114751334</v>
      </c>
      <c r="GP34" s="119">
        <v>0.00341515431</v>
      </c>
      <c r="GQ34" s="119">
        <v>0.002842478177</v>
      </c>
      <c r="GR34" s="119">
        <v>0.002599291418</v>
      </c>
      <c r="GS34" s="119">
        <v>0.002436678601</v>
      </c>
      <c r="GT34" s="119">
        <v>0.002405461013</v>
      </c>
      <c r="GU34" s="119">
        <v>0.002527574628</v>
      </c>
      <c r="GV34" s="119">
        <v>0.003724883552</v>
      </c>
      <c r="GW34" s="119">
        <v>0.001870900037</v>
      </c>
      <c r="GX34" s="119">
        <v>0.002108121856</v>
      </c>
      <c r="GY34" s="119">
        <v>0.002111512195</v>
      </c>
      <c r="GZ34" s="119">
        <v>0.001929564178</v>
      </c>
      <c r="HA34" s="119">
        <v>0.1518422784</v>
      </c>
      <c r="HB34" s="119">
        <v>1.073583964</v>
      </c>
      <c r="HC34" s="119">
        <v>0.002383879399</v>
      </c>
      <c r="HD34" s="119">
        <v>0.002085675595</v>
      </c>
      <c r="HE34" s="119">
        <v>0.001044071982</v>
      </c>
      <c r="HF34" s="119">
        <v>0.0002734504391</v>
      </c>
      <c r="HG34" s="119">
        <v>0.0004721417265</v>
      </c>
      <c r="HH34" s="119">
        <v>0.0004721821603</v>
      </c>
      <c r="HI34" s="119">
        <v>0.00119395895</v>
      </c>
      <c r="HJ34" s="119">
        <v>0.01147578099</v>
      </c>
      <c r="HK34" s="119">
        <v>0.02469376807</v>
      </c>
      <c r="HL34" s="119">
        <v>0.003287631989</v>
      </c>
      <c r="HM34" s="119">
        <v>0.001018318126</v>
      </c>
      <c r="HN34" s="119">
        <v>0.001498135008</v>
      </c>
      <c r="HO34" s="119">
        <v>0.0005768365847</v>
      </c>
      <c r="HP34" s="119">
        <v>0.001539782911</v>
      </c>
      <c r="HQ34" s="119">
        <v>0.0006963383465</v>
      </c>
      <c r="HR34" s="119">
        <v>0.0004667428944</v>
      </c>
      <c r="HS34" s="119">
        <v>0.0002432783494</v>
      </c>
      <c r="HT34" s="119">
        <v>6.200589978e-5</v>
      </c>
      <c r="HU34" s="119">
        <v>0.0006251274795</v>
      </c>
      <c r="HV34" s="119">
        <v>0.0007202850108</v>
      </c>
      <c r="HW34" s="119">
        <v>0.001208194941</v>
      </c>
      <c r="HX34" s="119">
        <v>0.000615704</v>
      </c>
      <c r="HY34" s="119">
        <v>0.001048843806</v>
      </c>
      <c r="HZ34" s="119">
        <v>0</v>
      </c>
    </row>
    <row r="35" spans="1:234">
      <c r="A35" s="86" t="s">
        <v>65</v>
      </c>
      <c r="B35" s="87" t="s">
        <v>120</v>
      </c>
      <c r="C35" s="85">
        <f>'3'!BQ35</f>
        <v>0.154703543299415</v>
      </c>
      <c r="D35" s="85">
        <f>'3'!BR35</f>
        <v>0.119294794541121</v>
      </c>
      <c r="E35" s="85">
        <f>'3'!BS35</f>
        <v>0.00717733684846254</v>
      </c>
      <c r="F35" s="85">
        <f>'3'!BT35</f>
        <v>1.36793493588726e-5</v>
      </c>
      <c r="G35" s="85">
        <f>'3'!BU35</f>
        <v>0.00378961068474939</v>
      </c>
      <c r="H35" s="85">
        <f>'3'!BV35</f>
        <v>0.249400635864417</v>
      </c>
      <c r="I35" s="85">
        <f>'3'!BW35</f>
        <v>0.30499235537357</v>
      </c>
      <c r="J35" s="85">
        <f>'3'!BX35</f>
        <v>0.0408378087593047</v>
      </c>
      <c r="K35" s="85">
        <f>'3'!BY35</f>
        <v>0.0790442416119064</v>
      </c>
      <c r="L35" s="85">
        <f>'3'!BZ35</f>
        <v>0.02234124491367</v>
      </c>
      <c r="M35" s="85">
        <f>'3'!CA35</f>
        <v>0.0318414072631645</v>
      </c>
      <c r="N35" s="85">
        <f>'3'!CB35</f>
        <v>0.108837454957335</v>
      </c>
      <c r="O35" s="85">
        <f>'3'!CC35</f>
        <v>0.0180181004445334</v>
      </c>
      <c r="P35" s="85">
        <f>'3'!CD35</f>
        <v>0.0502667092205692</v>
      </c>
      <c r="Q35" s="85">
        <f>'3'!CE35</f>
        <v>0.00788526671521795</v>
      </c>
      <c r="R35" s="85">
        <f>'3'!CF35</f>
        <v>0.029447544325311</v>
      </c>
      <c r="S35" s="85">
        <f>'3'!CG35</f>
        <v>0.00161191431321162</v>
      </c>
      <c r="T35" s="85">
        <f>'3'!CH35</f>
        <v>0.175860731052673</v>
      </c>
      <c r="U35" s="85">
        <f>'3'!CI35</f>
        <v>0.0328744710277459</v>
      </c>
      <c r="V35" s="85">
        <f>'3'!CJ35</f>
        <v>0.00741164028899906</v>
      </c>
      <c r="W35" s="85">
        <f>'3'!CK35</f>
        <v>0.0687062863561729</v>
      </c>
      <c r="X35" s="85">
        <f>'3'!CL35</f>
        <v>0.0402413556719585</v>
      </c>
      <c r="Y35" s="85">
        <f>'3'!CM35</f>
        <v>0.0805048131720859</v>
      </c>
      <c r="Z35" s="85">
        <f>'3'!CN35</f>
        <v>0.0844089874699359</v>
      </c>
      <c r="AA35" s="85">
        <f>'3'!CO35</f>
        <v>0.0351105804607731</v>
      </c>
      <c r="AB35" s="85">
        <f>'3'!CP35</f>
        <v>0.0301900058734519</v>
      </c>
      <c r="AC35" s="85">
        <f>'3'!CQ35</f>
        <v>0.228730422106535</v>
      </c>
      <c r="AD35" s="85">
        <f>'3'!CR35</f>
        <v>0.225588879905109</v>
      </c>
      <c r="AE35" s="85">
        <f>'3'!CS35</f>
        <v>0.0856316062833992</v>
      </c>
      <c r="AF35" s="85">
        <f>'3'!CT35</f>
        <v>18.0154545794568</v>
      </c>
      <c r="AG35" s="85">
        <f>'3'!CU35</f>
        <v>0.12099642418128</v>
      </c>
      <c r="AH35" s="85">
        <f>'3'!CV35</f>
        <v>19.7485889639555</v>
      </c>
      <c r="AI35" s="85">
        <f>'3'!CW35</f>
        <v>0.0180143872440997</v>
      </c>
      <c r="AJ35" s="88">
        <f>'3'!CX35*RAIS!$N$5</f>
        <v>0.00471920040352125</v>
      </c>
      <c r="AK35" s="88">
        <f>'3'!CX35*RAIS!$F$6</f>
        <v>0.00279588359115809</v>
      </c>
      <c r="AL35" s="85">
        <f>'3'!CY35</f>
        <v>0.233791397953146</v>
      </c>
      <c r="AM35" s="85">
        <f>'3'!CZ35</f>
        <v>1.61201606552834</v>
      </c>
      <c r="AN35" s="85">
        <f>'3'!DA35</f>
        <v>1.25050622320339</v>
      </c>
      <c r="AO35" s="85">
        <f>'3'!DB35</f>
        <v>0.00113127659208021</v>
      </c>
      <c r="AP35" s="85">
        <f>'3'!DC35</f>
        <v>0.00893816005223544</v>
      </c>
      <c r="AQ35" s="85">
        <f>'3'!DD35</f>
        <v>0.016561713104796</v>
      </c>
      <c r="AR35" s="85">
        <f>'3'!DE35</f>
        <v>0.00331169316991366</v>
      </c>
      <c r="AS35" s="85">
        <f>'3'!DF35</f>
        <v>0.116695415170991</v>
      </c>
      <c r="AT35" s="85">
        <f>'3'!DG35</f>
        <v>0.0406919514335166</v>
      </c>
      <c r="AU35" s="85">
        <f>'3'!DH35</f>
        <v>0.0251131441400368</v>
      </c>
      <c r="AV35" s="85">
        <f>'3'!DI35</f>
        <v>0.0179407760167448</v>
      </c>
      <c r="AW35" s="85">
        <f>'3'!DJ35</f>
        <v>0.00977742052046753</v>
      </c>
      <c r="AX35" s="85">
        <f>'3'!DK35</f>
        <v>0.0680924031200733</v>
      </c>
      <c r="AY35" s="85">
        <f>'3'!DL35</f>
        <v>0.0262438796594793</v>
      </c>
      <c r="AZ35" s="85">
        <f>'3'!DM35</f>
        <v>4.70244042648255</v>
      </c>
      <c r="BA35" s="85">
        <f>'3'!DN35</f>
        <v>0.139953269698408</v>
      </c>
      <c r="BB35" s="85">
        <f>'3'!DO35</f>
        <v>0.907235004742509</v>
      </c>
      <c r="BC35" s="85">
        <f>'3'!DP35</f>
        <v>0</v>
      </c>
      <c r="BD35" s="101">
        <f t="shared" si="0"/>
        <v>49.4157730875752</v>
      </c>
      <c r="BE35" s="108">
        <f>'3'!DR35</f>
        <v>7.58625437633027</v>
      </c>
      <c r="BF35" s="108">
        <f>'3'!DS35</f>
        <v>77.7006732221831</v>
      </c>
      <c r="BG35" s="85">
        <f t="shared" si="1"/>
        <v>85.2869275985134</v>
      </c>
      <c r="BH35" s="85">
        <f>'3'!DU35</f>
        <v>0.0162119484907602</v>
      </c>
      <c r="BI35" s="85">
        <f>'3'!DV35</f>
        <v>0</v>
      </c>
      <c r="BJ35" s="85">
        <f>'3'!DW35</f>
        <v>200.965987727254</v>
      </c>
      <c r="BK35" s="85">
        <f>'3'!DX35</f>
        <v>147.004910851118</v>
      </c>
      <c r="BL35" s="85">
        <f>'3'!DY35</f>
        <v>-0.0709621450412124</v>
      </c>
      <c r="BM35" s="117">
        <f t="shared" si="2"/>
        <v>433.203075980335</v>
      </c>
      <c r="BN35" s="118">
        <f t="shared" si="3"/>
        <v>482.61884906791</v>
      </c>
      <c r="BP35" s="86" t="s">
        <v>65</v>
      </c>
      <c r="BQ35" s="87" t="s">
        <v>120</v>
      </c>
      <c r="BR35" s="119">
        <f t="shared" ref="BR35:DR35" si="33">C35/C$66</f>
        <v>3.44878410910998e-6</v>
      </c>
      <c r="BS35" s="119">
        <f t="shared" si="33"/>
        <v>7.22665623479776e-6</v>
      </c>
      <c r="BT35" s="119">
        <f t="shared" si="33"/>
        <v>2.40451880866387e-6</v>
      </c>
      <c r="BU35" s="119">
        <f t="shared" si="33"/>
        <v>6.865910475611e-7</v>
      </c>
      <c r="BV35" s="119">
        <f t="shared" si="33"/>
        <v>3.21309895500714e-6</v>
      </c>
      <c r="BW35" s="119">
        <f t="shared" si="33"/>
        <v>8.39739989158129e-6</v>
      </c>
      <c r="BX35" s="119">
        <f t="shared" si="33"/>
        <v>7.90508877064759e-6</v>
      </c>
      <c r="BY35" s="119">
        <f t="shared" si="33"/>
        <v>7.29662748063722e-6</v>
      </c>
      <c r="BZ35" s="119">
        <f t="shared" si="33"/>
        <v>7.39572211504365e-6</v>
      </c>
      <c r="CA35" s="119">
        <f t="shared" si="33"/>
        <v>1.00451499903137e-5</v>
      </c>
      <c r="CB35" s="119">
        <f t="shared" si="33"/>
        <v>9.03137903585138e-6</v>
      </c>
      <c r="CC35" s="119">
        <f t="shared" si="33"/>
        <v>7.54402836959812e-6</v>
      </c>
      <c r="CD35" s="119">
        <f t="shared" si="33"/>
        <v>6.81208308991166e-6</v>
      </c>
      <c r="CE35" s="119">
        <f t="shared" si="33"/>
        <v>7.12570136074772e-6</v>
      </c>
      <c r="CF35" s="119">
        <f t="shared" si="33"/>
        <v>9.2435587206751e-6</v>
      </c>
      <c r="CG35" s="119">
        <f t="shared" si="33"/>
        <v>7.06052013171015e-7</v>
      </c>
      <c r="CH35" s="119">
        <f t="shared" si="33"/>
        <v>2.98578864484679e-6</v>
      </c>
      <c r="CI35" s="119">
        <f t="shared" si="33"/>
        <v>6.03643309296083e-6</v>
      </c>
      <c r="CJ35" s="119">
        <f t="shared" si="33"/>
        <v>7.91816355300236e-6</v>
      </c>
      <c r="CK35" s="119">
        <f t="shared" si="33"/>
        <v>1.16445468075029e-5</v>
      </c>
      <c r="CL35" s="119">
        <f t="shared" si="33"/>
        <v>6.97033219143839e-6</v>
      </c>
      <c r="CM35" s="119">
        <f t="shared" si="33"/>
        <v>8.32042839272626e-6</v>
      </c>
      <c r="CN35" s="119">
        <f t="shared" si="33"/>
        <v>1.47680277894455e-5</v>
      </c>
      <c r="CO35" s="119">
        <f t="shared" si="33"/>
        <v>5.89130498585399e-6</v>
      </c>
      <c r="CP35" s="119">
        <f t="shared" si="33"/>
        <v>1.23244630606017e-5</v>
      </c>
      <c r="CQ35" s="119">
        <f t="shared" si="33"/>
        <v>1.01909256057733e-5</v>
      </c>
      <c r="CR35" s="119">
        <f t="shared" si="33"/>
        <v>9.16918130769992e-6</v>
      </c>
      <c r="CS35" s="119">
        <f t="shared" si="33"/>
        <v>1.33595847698346e-5</v>
      </c>
      <c r="CT35" s="119">
        <f t="shared" si="33"/>
        <v>1.06467999080317e-5</v>
      </c>
      <c r="CU35" s="119">
        <f t="shared" si="33"/>
        <v>0.037328534959317</v>
      </c>
      <c r="CV35" s="119">
        <f t="shared" si="33"/>
        <v>9.11944629496735e-6</v>
      </c>
      <c r="CW35" s="119">
        <f t="shared" si="33"/>
        <v>0.00577793482963354</v>
      </c>
      <c r="CX35" s="119">
        <f t="shared" si="33"/>
        <v>9.04140408663212e-7</v>
      </c>
      <c r="CY35" s="119">
        <f t="shared" si="33"/>
        <v>1.63507414482623e-6</v>
      </c>
      <c r="CZ35" s="119">
        <f t="shared" si="33"/>
        <v>1.62505108465188e-6</v>
      </c>
      <c r="DA35" s="119">
        <f t="shared" si="33"/>
        <v>5.73919460251134e-6</v>
      </c>
      <c r="DB35" s="119">
        <f t="shared" si="33"/>
        <v>1.72965470975086e-5</v>
      </c>
      <c r="DC35" s="119">
        <f t="shared" si="33"/>
        <v>3.51277112111379e-5</v>
      </c>
      <c r="DD35" s="119">
        <f t="shared" si="33"/>
        <v>1.10128363092317e-6</v>
      </c>
      <c r="DE35" s="119">
        <f t="shared" si="33"/>
        <v>4.66030364431928e-6</v>
      </c>
      <c r="DF35" s="119">
        <f t="shared" si="33"/>
        <v>2.32948347041506e-6</v>
      </c>
      <c r="DG35" s="119">
        <f t="shared" si="33"/>
        <v>1.89055012079661e-6</v>
      </c>
      <c r="DH35" s="119">
        <f t="shared" si="33"/>
        <v>6.61825371095551e-6</v>
      </c>
      <c r="DI35" s="119">
        <f t="shared" si="33"/>
        <v>4.35025541691639e-6</v>
      </c>
      <c r="DJ35" s="119">
        <f t="shared" si="33"/>
        <v>1.88582870761736e-6</v>
      </c>
      <c r="DK35" s="119">
        <f t="shared" si="33"/>
        <v>4.77171595411767e-7</v>
      </c>
      <c r="DL35" s="119">
        <f t="shared" si="33"/>
        <v>2.37809978267469e-7</v>
      </c>
      <c r="DM35" s="119">
        <f t="shared" si="33"/>
        <v>2.2242955339562e-6</v>
      </c>
      <c r="DN35" s="119">
        <f t="shared" si="33"/>
        <v>1.59562036432928e-6</v>
      </c>
      <c r="DO35" s="119">
        <f t="shared" si="33"/>
        <v>5.66257776231351e-5</v>
      </c>
      <c r="DP35" s="119">
        <f t="shared" si="33"/>
        <v>3.12712213234827e-6</v>
      </c>
      <c r="DQ35" s="119">
        <f t="shared" si="33"/>
        <v>7.66810604193028e-5</v>
      </c>
      <c r="DR35" s="119">
        <f t="shared" si="33"/>
        <v>0</v>
      </c>
      <c r="DT35" s="86" t="s">
        <v>65</v>
      </c>
      <c r="DU35" s="87" t="s">
        <v>120</v>
      </c>
      <c r="DV35" s="119">
        <f>'Matriz I'!D34-BR35</f>
        <v>-3.44878410910998e-6</v>
      </c>
      <c r="DW35" s="119">
        <f>'Matriz I'!E34-BS35</f>
        <v>-7.22665623479776e-6</v>
      </c>
      <c r="DX35" s="119">
        <f>'Matriz I'!F34-BT35</f>
        <v>-2.40451880866387e-6</v>
      </c>
      <c r="DY35" s="119">
        <f>'Matriz I'!G34-BU35</f>
        <v>-6.865910475611e-7</v>
      </c>
      <c r="DZ35" s="119">
        <f>'Matriz I'!H34-BV35</f>
        <v>-3.21309895500714e-6</v>
      </c>
      <c r="EA35" s="119">
        <f>'Matriz I'!I34-BW35</f>
        <v>-8.39739989158129e-6</v>
      </c>
      <c r="EB35" s="119">
        <f>'Matriz I'!J34-BX35</f>
        <v>-7.90508877064759e-6</v>
      </c>
      <c r="EC35" s="119">
        <f>'Matriz I'!K34-BY35</f>
        <v>-7.29662748063722e-6</v>
      </c>
      <c r="ED35" s="119">
        <f>'Matriz I'!L34-BZ35</f>
        <v>-7.39572211504365e-6</v>
      </c>
      <c r="EE35" s="119">
        <f>'Matriz I'!M34-CA35</f>
        <v>-1.00451499903137e-5</v>
      </c>
      <c r="EF35" s="119">
        <f>'Matriz I'!N34-CB35</f>
        <v>-9.03137903585138e-6</v>
      </c>
      <c r="EG35" s="119">
        <f>'Matriz I'!O34-CC35</f>
        <v>-7.54402836959812e-6</v>
      </c>
      <c r="EH35" s="119">
        <f>'Matriz I'!P34-CD35</f>
        <v>-6.81208308991166e-6</v>
      </c>
      <c r="EI35" s="119">
        <f>'Matriz I'!Q34-CE35</f>
        <v>-7.12570136074772e-6</v>
      </c>
      <c r="EJ35" s="119">
        <f>'Matriz I'!R34-CF35</f>
        <v>-9.2435587206751e-6</v>
      </c>
      <c r="EK35" s="119">
        <f>'Matriz I'!S34-CG35</f>
        <v>-7.06052013171015e-7</v>
      </c>
      <c r="EL35" s="119">
        <f>'Matriz I'!T34-CH35</f>
        <v>-2.98578864484679e-6</v>
      </c>
      <c r="EM35" s="119">
        <f>'Matriz I'!U34-CI35</f>
        <v>-6.03643309296083e-6</v>
      </c>
      <c r="EN35" s="119">
        <f>'Matriz I'!V34-CJ35</f>
        <v>-7.91816355300236e-6</v>
      </c>
      <c r="EO35" s="119">
        <f>'Matriz I'!W34-CK35</f>
        <v>-1.16445468075029e-5</v>
      </c>
      <c r="EP35" s="119">
        <f>'Matriz I'!X34-CL35</f>
        <v>-6.97033219143839e-6</v>
      </c>
      <c r="EQ35" s="119">
        <f>'Matriz I'!Y34-CM35</f>
        <v>-8.32042839272626e-6</v>
      </c>
      <c r="ER35" s="119">
        <f>'Matriz I'!Z34-CN35</f>
        <v>-1.47680277894455e-5</v>
      </c>
      <c r="ES35" s="119">
        <f>'Matriz I'!AA34-CO35</f>
        <v>-5.89130498585399e-6</v>
      </c>
      <c r="ET35" s="119">
        <f>'Matriz I'!AB34-CP35</f>
        <v>-1.23244630606017e-5</v>
      </c>
      <c r="EU35" s="119">
        <f>'Matriz I'!AC34-CQ35</f>
        <v>-1.01909256057733e-5</v>
      </c>
      <c r="EV35" s="119">
        <f>'Matriz I'!AD34-CR35</f>
        <v>-9.16918130769992e-6</v>
      </c>
      <c r="EW35" s="119">
        <f>'Matriz I'!AE34-CS35</f>
        <v>-1.33595847698346e-5</v>
      </c>
      <c r="EX35" s="119">
        <f>'Matriz I'!AF34-CT35</f>
        <v>-1.06467999080317e-5</v>
      </c>
      <c r="EY35" s="119">
        <f>'Matriz I'!AG34-CU35</f>
        <v>0.962671465040683</v>
      </c>
      <c r="EZ35" s="119">
        <f>'Matriz I'!AH34-CV35</f>
        <v>-9.11944629496735e-6</v>
      </c>
      <c r="FA35" s="119">
        <f>'Matriz I'!AI34-CW35</f>
        <v>-0.00577793482963354</v>
      </c>
      <c r="FB35" s="119">
        <f>'Matriz I'!AJ34-CX35</f>
        <v>-9.04140408663212e-7</v>
      </c>
      <c r="FC35" s="119">
        <f>'Matriz I'!AK34-CY35</f>
        <v>-1.63507414482623e-6</v>
      </c>
      <c r="FD35" s="119">
        <f>'Matriz I'!AL34-CZ35</f>
        <v>-1.62505108465188e-6</v>
      </c>
      <c r="FE35" s="119">
        <f>'Matriz I'!AM34-DA35</f>
        <v>-5.73919460251134e-6</v>
      </c>
      <c r="FF35" s="119">
        <f>'Matriz I'!AN34-DB35</f>
        <v>-1.72965470975086e-5</v>
      </c>
      <c r="FG35" s="119">
        <f>'Matriz I'!AO34-DC35</f>
        <v>-3.51277112111379e-5</v>
      </c>
      <c r="FH35" s="119">
        <f>'Matriz I'!AP34-DD35</f>
        <v>-1.10128363092317e-6</v>
      </c>
      <c r="FI35" s="119">
        <f>'Matriz I'!AQ34-DE35</f>
        <v>-4.66030364431928e-6</v>
      </c>
      <c r="FJ35" s="119">
        <f>'Matriz I'!AR34-DF35</f>
        <v>-2.32948347041506e-6</v>
      </c>
      <c r="FK35" s="119">
        <f>'Matriz I'!AS34-DG35</f>
        <v>-1.89055012079661e-6</v>
      </c>
      <c r="FL35" s="119">
        <f>'Matriz I'!AT34-DH35</f>
        <v>-6.61825371095551e-6</v>
      </c>
      <c r="FM35" s="119">
        <f>'Matriz I'!AU34-DI35</f>
        <v>-4.35025541691639e-6</v>
      </c>
      <c r="FN35" s="119">
        <f>'Matriz I'!AV34-DJ35</f>
        <v>-1.88582870761736e-6</v>
      </c>
      <c r="FO35" s="119">
        <f>'Matriz I'!AW34-DK35</f>
        <v>-4.77171595411767e-7</v>
      </c>
      <c r="FP35" s="119">
        <f>'Matriz I'!AX34-DL35</f>
        <v>-2.37809978267469e-7</v>
      </c>
      <c r="FQ35" s="119">
        <f>'Matriz I'!AY34-DM35</f>
        <v>-2.2242955339562e-6</v>
      </c>
      <c r="FR35" s="119">
        <f>'Matriz I'!AZ34-DN35</f>
        <v>-1.59562036432928e-6</v>
      </c>
      <c r="FS35" s="119">
        <f>'Matriz I'!BA34-DO35</f>
        <v>-5.66257776231351e-5</v>
      </c>
      <c r="FT35" s="119">
        <f>'Matriz I'!BB34-DP35</f>
        <v>-3.12712213234827e-6</v>
      </c>
      <c r="FU35" s="119">
        <f>'Matriz I'!BC34-DQ35</f>
        <v>-7.66810604193028e-5</v>
      </c>
      <c r="FV35" s="119">
        <f>'Matriz I'!BD34-DR35</f>
        <v>0</v>
      </c>
      <c r="FX35" s="86" t="s">
        <v>65</v>
      </c>
      <c r="FY35" s="87" t="s">
        <v>120</v>
      </c>
      <c r="FZ35" s="119">
        <v>1.785733095e-5</v>
      </c>
      <c r="GA35" s="119">
        <v>2.781679571e-5</v>
      </c>
      <c r="GB35" s="119">
        <v>1.137999955e-5</v>
      </c>
      <c r="GC35" s="119">
        <v>0.0007205611959</v>
      </c>
      <c r="GD35" s="119">
        <v>0.0003198823168</v>
      </c>
      <c r="GE35" s="119">
        <v>8.133782279e-5</v>
      </c>
      <c r="GF35" s="119">
        <v>6.572839503e-5</v>
      </c>
      <c r="GG35" s="119">
        <v>7.749685436e-5</v>
      </c>
      <c r="GH35" s="119">
        <v>3.003679305e-5</v>
      </c>
      <c r="GI35" s="119">
        <v>6.13996393e-5</v>
      </c>
      <c r="GJ35" s="119">
        <v>0.0001130791074</v>
      </c>
      <c r="GK35" s="119">
        <v>5.335074064e-5</v>
      </c>
      <c r="GL35" s="119">
        <v>8.13988773e-5</v>
      </c>
      <c r="GM35" s="119">
        <v>0.0001425829091</v>
      </c>
      <c r="GN35" s="119">
        <v>9.446127963e-5</v>
      </c>
      <c r="GO35" s="119">
        <v>1.123485873e-5</v>
      </c>
      <c r="GP35" s="119">
        <v>9.473077226e-5</v>
      </c>
      <c r="GQ35" s="119">
        <v>7.935906307e-5</v>
      </c>
      <c r="GR35" s="119">
        <v>6.638518577e-5</v>
      </c>
      <c r="GS35" s="119">
        <v>0.0001187691169</v>
      </c>
      <c r="GT35" s="119">
        <v>7.005138774e-5</v>
      </c>
      <c r="GU35" s="119">
        <v>0.0001091965586</v>
      </c>
      <c r="GV35" s="119">
        <v>0.0001040648471</v>
      </c>
      <c r="GW35" s="119">
        <v>7.617557998e-5</v>
      </c>
      <c r="GX35" s="119">
        <v>6.616775591e-5</v>
      </c>
      <c r="GY35" s="119">
        <v>8.78038208e-5</v>
      </c>
      <c r="GZ35" s="119">
        <v>8.466477264e-5</v>
      </c>
      <c r="HA35" s="119">
        <v>7.069810406e-5</v>
      </c>
      <c r="HB35" s="119">
        <v>8.345898305e-5</v>
      </c>
      <c r="HC35" s="119">
        <v>1.038946501</v>
      </c>
      <c r="HD35" s="119">
        <v>6.648302226e-5</v>
      </c>
      <c r="HE35" s="119">
        <v>0.006077317351</v>
      </c>
      <c r="HF35" s="119">
        <v>1.694013854e-5</v>
      </c>
      <c r="HG35" s="119">
        <v>3.418721597e-5</v>
      </c>
      <c r="HH35" s="119">
        <v>3.420208004e-5</v>
      </c>
      <c r="HI35" s="119">
        <v>6.036534005e-5</v>
      </c>
      <c r="HJ35" s="119">
        <v>6.18194648e-5</v>
      </c>
      <c r="HK35" s="119">
        <v>0.0001464857518</v>
      </c>
      <c r="HL35" s="119">
        <v>8.747935106e-5</v>
      </c>
      <c r="HM35" s="119">
        <v>4.519990145e-5</v>
      </c>
      <c r="HN35" s="119">
        <v>0.0001279342374</v>
      </c>
      <c r="HO35" s="119">
        <v>1.777264717e-5</v>
      </c>
      <c r="HP35" s="119">
        <v>3.821695603e-5</v>
      </c>
      <c r="HQ35" s="119">
        <v>7.962759314e-5</v>
      </c>
      <c r="HR35" s="119">
        <v>3.374814631e-5</v>
      </c>
      <c r="HS35" s="119">
        <v>9.551379005e-6</v>
      </c>
      <c r="HT35" s="119">
        <v>9.413729775e-6</v>
      </c>
      <c r="HU35" s="119">
        <v>2.720721515e-5</v>
      </c>
      <c r="HV35" s="119">
        <v>2.876706716e-5</v>
      </c>
      <c r="HW35" s="119">
        <v>7.110859958e-5</v>
      </c>
      <c r="HX35" s="119">
        <v>1.67356832e-5</v>
      </c>
      <c r="HY35" s="119">
        <v>0.0001049673453</v>
      </c>
      <c r="HZ35" s="119">
        <v>0</v>
      </c>
    </row>
    <row r="36" spans="1:234">
      <c r="A36" s="86" t="s">
        <v>66</v>
      </c>
      <c r="B36" s="87" t="s">
        <v>121</v>
      </c>
      <c r="C36" s="85">
        <f>'3'!BQ36</f>
        <v>0.242517361619521</v>
      </c>
      <c r="D36" s="85">
        <f>'3'!BR36</f>
        <v>0.189219156698281</v>
      </c>
      <c r="E36" s="85">
        <f>'3'!BS36</f>
        <v>0.0569469338305651</v>
      </c>
      <c r="F36" s="85">
        <f>'3'!BT36</f>
        <v>0.00291601262512214</v>
      </c>
      <c r="G36" s="85">
        <f>'3'!BU36</f>
        <v>0.013160166811608</v>
      </c>
      <c r="H36" s="85">
        <f>'3'!BV36</f>
        <v>0.918933809637237</v>
      </c>
      <c r="I36" s="85">
        <f>'3'!BW36</f>
        <v>1.89128754754496</v>
      </c>
      <c r="J36" s="85">
        <f>'3'!BX36</f>
        <v>0.36861531782689</v>
      </c>
      <c r="K36" s="85">
        <f>'3'!BY36</f>
        <v>0.128197998685557</v>
      </c>
      <c r="L36" s="85">
        <f>'3'!BZ36</f>
        <v>0.172991355663391</v>
      </c>
      <c r="M36" s="85">
        <f>'3'!CA36</f>
        <v>23.5150412753784</v>
      </c>
      <c r="N36" s="85">
        <f>'3'!CB36</f>
        <v>36.2808526715329</v>
      </c>
      <c r="O36" s="85">
        <f>'3'!CC36</f>
        <v>0.317232425355819</v>
      </c>
      <c r="P36" s="85">
        <f>'3'!CD36</f>
        <v>0.115690415336041</v>
      </c>
      <c r="Q36" s="85">
        <f>'3'!CE36</f>
        <v>0.0128483600953011</v>
      </c>
      <c r="R36" s="85">
        <f>'3'!CF36</f>
        <v>0.241207883640138</v>
      </c>
      <c r="S36" s="85">
        <f>'3'!CG36</f>
        <v>0.0103559737886306</v>
      </c>
      <c r="T36" s="85">
        <f>'3'!CH36</f>
        <v>10.6266463058138</v>
      </c>
      <c r="U36" s="85">
        <f>'3'!CI36</f>
        <v>0.401495195007958</v>
      </c>
      <c r="V36" s="85">
        <f>'3'!CJ36</f>
        <v>0.457608840167358</v>
      </c>
      <c r="W36" s="85">
        <f>'3'!CK36</f>
        <v>0.213155189425707</v>
      </c>
      <c r="X36" s="85">
        <f>'3'!CL36</f>
        <v>3.88968590432716</v>
      </c>
      <c r="Y36" s="85">
        <f>'3'!CM36</f>
        <v>0.296213310357599</v>
      </c>
      <c r="Z36" s="85">
        <f>'3'!CN36</f>
        <v>0.26962398629151</v>
      </c>
      <c r="AA36" s="85">
        <f>'3'!CO36</f>
        <v>0.851109137514145</v>
      </c>
      <c r="AB36" s="85">
        <f>'3'!CP36</f>
        <v>0.0743090111660112</v>
      </c>
      <c r="AC36" s="85">
        <f>'3'!CQ36</f>
        <v>41.375241150436</v>
      </c>
      <c r="AD36" s="85">
        <f>'3'!CR36</f>
        <v>13.7635805556183</v>
      </c>
      <c r="AE36" s="85">
        <f>'3'!CS36</f>
        <v>51.4008191678837</v>
      </c>
      <c r="AF36" s="85">
        <f>'3'!CT36</f>
        <v>0.0221389678752641</v>
      </c>
      <c r="AG36" s="85">
        <f>'3'!CU36</f>
        <v>392.314512433791</v>
      </c>
      <c r="AH36" s="85">
        <f>'3'!CV36</f>
        <v>1.62824256357289</v>
      </c>
      <c r="AI36" s="85">
        <f>'3'!CW36</f>
        <v>1.11652511990331</v>
      </c>
      <c r="AJ36" s="88">
        <f>'3'!CX36*RAIS!$N$5</f>
        <v>0.615274116711849</v>
      </c>
      <c r="AK36" s="88">
        <f>'3'!CX36*RAIS!$F$6</f>
        <v>0.364518278498066</v>
      </c>
      <c r="AL36" s="85">
        <f>'3'!CY36</f>
        <v>10.9309447773564</v>
      </c>
      <c r="AM36" s="85">
        <f>'3'!CZ36</f>
        <v>27.9436783294996</v>
      </c>
      <c r="AN36" s="85">
        <f>'3'!DA36</f>
        <v>6.47851878582979</v>
      </c>
      <c r="AO36" s="85">
        <f>'3'!DB36</f>
        <v>1.35093704750096</v>
      </c>
      <c r="AP36" s="85">
        <f>'3'!DC36</f>
        <v>0.0620705857570237</v>
      </c>
      <c r="AQ36" s="85">
        <f>'3'!DD36</f>
        <v>10.1183732928308</v>
      </c>
      <c r="AR36" s="85">
        <f>'3'!DE36</f>
        <v>0.131702346247092</v>
      </c>
      <c r="AS36" s="85">
        <f>'3'!DF36</f>
        <v>0.533557014836224</v>
      </c>
      <c r="AT36" s="85">
        <f>'3'!DG36</f>
        <v>0.108946218402686</v>
      </c>
      <c r="AU36" s="85">
        <f>'3'!DH36</f>
        <v>2.70625132867519</v>
      </c>
      <c r="AV36" s="85">
        <f>'3'!DI36</f>
        <v>4.74710707355353</v>
      </c>
      <c r="AW36" s="85">
        <f>'3'!DJ36</f>
        <v>2.81576354502534</v>
      </c>
      <c r="AX36" s="85">
        <f>'3'!DK36</f>
        <v>19.4109212047505</v>
      </c>
      <c r="AY36" s="85">
        <f>'3'!DL36</f>
        <v>13.5195067767308</v>
      </c>
      <c r="AZ36" s="85">
        <f>'3'!DM36</f>
        <v>137.243317276694</v>
      </c>
      <c r="BA36" s="85">
        <f>'3'!DN36</f>
        <v>698.35117976792</v>
      </c>
      <c r="BB36" s="85">
        <f>'3'!DO36</f>
        <v>8.1474636991679</v>
      </c>
      <c r="BC36" s="85">
        <f>'3'!DP36</f>
        <v>0</v>
      </c>
      <c r="BD36" s="101">
        <f t="shared" si="0"/>
        <v>1528.75895297121</v>
      </c>
      <c r="BE36" s="108">
        <f>'3'!DR36</f>
        <v>917.266313079837</v>
      </c>
      <c r="BF36" s="108">
        <f>'3'!DS36</f>
        <v>3623.30013999551</v>
      </c>
      <c r="BG36" s="85">
        <f t="shared" si="1"/>
        <v>4540.56645307535</v>
      </c>
      <c r="BH36" s="85">
        <f>'3'!DU36</f>
        <v>0.0252853043960114</v>
      </c>
      <c r="BI36" s="85">
        <f>'3'!DV36</f>
        <v>0</v>
      </c>
      <c r="BJ36" s="85">
        <f>'3'!DW36</f>
        <v>5671.35409961668</v>
      </c>
      <c r="BK36" s="85">
        <f>'3'!DX36</f>
        <v>1529.77734430695</v>
      </c>
      <c r="BL36" s="85">
        <f>'3'!DY36</f>
        <v>-2.5248199216621</v>
      </c>
      <c r="BM36" s="117">
        <f t="shared" si="2"/>
        <v>11739.1983623817</v>
      </c>
      <c r="BN36" s="118">
        <f t="shared" si="3"/>
        <v>13267.9573153529</v>
      </c>
      <c r="BP36" s="86" t="s">
        <v>66</v>
      </c>
      <c r="BQ36" s="87" t="s">
        <v>121</v>
      </c>
      <c r="BR36" s="119">
        <f t="shared" ref="BR36:DR36" si="34">C36/C$66</f>
        <v>5.40640508354695e-6</v>
      </c>
      <c r="BS36" s="119">
        <f t="shared" si="34"/>
        <v>1.14625437241979e-5</v>
      </c>
      <c r="BT36" s="119">
        <f t="shared" si="34"/>
        <v>1.90781032550621e-5</v>
      </c>
      <c r="BU36" s="119">
        <f t="shared" si="34"/>
        <v>0.000146359896984823</v>
      </c>
      <c r="BV36" s="119">
        <f t="shared" si="34"/>
        <v>1.11581166899981e-5</v>
      </c>
      <c r="BW36" s="119">
        <f t="shared" si="34"/>
        <v>3.09407979120517e-5</v>
      </c>
      <c r="BX36" s="119">
        <f t="shared" si="34"/>
        <v>4.90202317885994e-5</v>
      </c>
      <c r="BY36" s="119">
        <f t="shared" si="34"/>
        <v>6.58617281277778e-5</v>
      </c>
      <c r="BZ36" s="119">
        <f t="shared" si="34"/>
        <v>1.19947608408744e-5</v>
      </c>
      <c r="CA36" s="119">
        <f t="shared" si="34"/>
        <v>7.77809885429976e-5</v>
      </c>
      <c r="CB36" s="119">
        <f t="shared" si="34"/>
        <v>0.00666971937032805</v>
      </c>
      <c r="CC36" s="119">
        <f t="shared" si="34"/>
        <v>0.00251479402871509</v>
      </c>
      <c r="CD36" s="119">
        <f t="shared" si="34"/>
        <v>0.000119935708372282</v>
      </c>
      <c r="CE36" s="119">
        <f t="shared" si="34"/>
        <v>1.64000262354187e-5</v>
      </c>
      <c r="CF36" s="119">
        <f t="shared" si="34"/>
        <v>1.5061579435999e-5</v>
      </c>
      <c r="CG36" s="119">
        <f t="shared" si="34"/>
        <v>5.78334512227755e-6</v>
      </c>
      <c r="CH36" s="119">
        <f t="shared" si="34"/>
        <v>1.91826257084453e-5</v>
      </c>
      <c r="CI36" s="119">
        <f t="shared" si="34"/>
        <v>0.000364760450179133</v>
      </c>
      <c r="CJ36" s="119">
        <f t="shared" si="34"/>
        <v>9.67043581365747e-5</v>
      </c>
      <c r="CK36" s="119">
        <f t="shared" si="34"/>
        <v>0.000718956580605389</v>
      </c>
      <c r="CL36" s="119">
        <f t="shared" si="34"/>
        <v>2.16248404247025e-5</v>
      </c>
      <c r="CM36" s="119">
        <f t="shared" si="34"/>
        <v>0.000804243607023981</v>
      </c>
      <c r="CN36" s="119">
        <f t="shared" si="34"/>
        <v>5.43381970170384e-5</v>
      </c>
      <c r="CO36" s="119">
        <f t="shared" si="34"/>
        <v>1.88183412970184e-5</v>
      </c>
      <c r="CP36" s="119">
        <f t="shared" si="34"/>
        <v>0.00029875504728704</v>
      </c>
      <c r="CQ36" s="119">
        <f t="shared" si="34"/>
        <v>2.50837183604964e-5</v>
      </c>
      <c r="CR36" s="119">
        <f t="shared" si="34"/>
        <v>0.00165862102760189</v>
      </c>
      <c r="CS36" s="119">
        <f t="shared" si="34"/>
        <v>0.000815092132407298</v>
      </c>
      <c r="CT36" s="119">
        <f t="shared" si="34"/>
        <v>0.00639079728316939</v>
      </c>
      <c r="CU36" s="119">
        <f t="shared" si="34"/>
        <v>4.58725719437222e-5</v>
      </c>
      <c r="CV36" s="119">
        <f t="shared" si="34"/>
        <v>0.0295685690803231</v>
      </c>
      <c r="CW36" s="119">
        <f t="shared" si="34"/>
        <v>0.000476382360093198</v>
      </c>
      <c r="CX36" s="119">
        <f t="shared" si="34"/>
        <v>5.60382912009823e-5</v>
      </c>
      <c r="CY36" s="119">
        <f t="shared" si="34"/>
        <v>0.000213175689565058</v>
      </c>
      <c r="CZ36" s="119">
        <f t="shared" si="34"/>
        <v>0.000211868915330397</v>
      </c>
      <c r="DA36" s="119">
        <f t="shared" si="34"/>
        <v>0.000268336730161159</v>
      </c>
      <c r="DB36" s="119">
        <f t="shared" si="34"/>
        <v>0.000299828989697698</v>
      </c>
      <c r="DC36" s="119">
        <f t="shared" si="34"/>
        <v>0.00018198672886376</v>
      </c>
      <c r="DD36" s="119">
        <f t="shared" si="34"/>
        <v>0.00131512034036235</v>
      </c>
      <c r="DE36" s="119">
        <f t="shared" si="34"/>
        <v>3.23632353099499e-5</v>
      </c>
      <c r="DF36" s="119">
        <f t="shared" si="34"/>
        <v>0.00142319717676506</v>
      </c>
      <c r="DG36" s="119">
        <f t="shared" si="34"/>
        <v>7.51850711499121e-5</v>
      </c>
      <c r="DH36" s="119">
        <f t="shared" si="34"/>
        <v>3.02601065197975e-5</v>
      </c>
      <c r="DI36" s="119">
        <f t="shared" si="34"/>
        <v>1.16471159544457e-5</v>
      </c>
      <c r="DJ36" s="119">
        <f t="shared" si="34"/>
        <v>0.000203221325740211</v>
      </c>
      <c r="DK36" s="119">
        <f t="shared" si="34"/>
        <v>0.000126259012083081</v>
      </c>
      <c r="DL36" s="119">
        <f t="shared" si="34"/>
        <v>6.84860251276977e-5</v>
      </c>
      <c r="DM36" s="119">
        <f t="shared" si="34"/>
        <v>0.000634074043026017</v>
      </c>
      <c r="DN36" s="119">
        <f t="shared" si="34"/>
        <v>0.000821982138637324</v>
      </c>
      <c r="DO36" s="119">
        <f t="shared" si="34"/>
        <v>0.00165265454945584</v>
      </c>
      <c r="DP36" s="119">
        <f t="shared" si="34"/>
        <v>0.0156039900683266</v>
      </c>
      <c r="DQ36" s="119">
        <f t="shared" si="34"/>
        <v>0.000688637621910641</v>
      </c>
      <c r="DR36" s="119">
        <f t="shared" si="34"/>
        <v>0</v>
      </c>
      <c r="DT36" s="86" t="s">
        <v>66</v>
      </c>
      <c r="DU36" s="87" t="s">
        <v>121</v>
      </c>
      <c r="DV36" s="119">
        <f>'Matriz I'!D35-BR36</f>
        <v>-5.40640508354695e-6</v>
      </c>
      <c r="DW36" s="119">
        <f>'Matriz I'!E35-BS36</f>
        <v>-1.14625437241979e-5</v>
      </c>
      <c r="DX36" s="119">
        <f>'Matriz I'!F35-BT36</f>
        <v>-1.90781032550621e-5</v>
      </c>
      <c r="DY36" s="119">
        <f>'Matriz I'!G35-BU36</f>
        <v>-0.000146359896984823</v>
      </c>
      <c r="DZ36" s="119">
        <f>'Matriz I'!H35-BV36</f>
        <v>-1.11581166899981e-5</v>
      </c>
      <c r="EA36" s="119">
        <f>'Matriz I'!I35-BW36</f>
        <v>-3.09407979120517e-5</v>
      </c>
      <c r="EB36" s="119">
        <f>'Matriz I'!J35-BX36</f>
        <v>-4.90202317885994e-5</v>
      </c>
      <c r="EC36" s="119">
        <f>'Matriz I'!K35-BY36</f>
        <v>-6.58617281277778e-5</v>
      </c>
      <c r="ED36" s="119">
        <f>'Matriz I'!L35-BZ36</f>
        <v>-1.19947608408744e-5</v>
      </c>
      <c r="EE36" s="119">
        <f>'Matriz I'!M35-CA36</f>
        <v>-7.77809885429976e-5</v>
      </c>
      <c r="EF36" s="119">
        <f>'Matriz I'!N35-CB36</f>
        <v>-0.00666971937032805</v>
      </c>
      <c r="EG36" s="119">
        <f>'Matriz I'!O35-CC36</f>
        <v>-0.00251479402871509</v>
      </c>
      <c r="EH36" s="119">
        <f>'Matriz I'!P35-CD36</f>
        <v>-0.000119935708372282</v>
      </c>
      <c r="EI36" s="119">
        <f>'Matriz I'!Q35-CE36</f>
        <v>-1.64000262354187e-5</v>
      </c>
      <c r="EJ36" s="119">
        <f>'Matriz I'!R35-CF36</f>
        <v>-1.5061579435999e-5</v>
      </c>
      <c r="EK36" s="119">
        <f>'Matriz I'!S35-CG36</f>
        <v>-5.78334512227755e-6</v>
      </c>
      <c r="EL36" s="119">
        <f>'Matriz I'!T35-CH36</f>
        <v>-1.91826257084453e-5</v>
      </c>
      <c r="EM36" s="119">
        <f>'Matriz I'!U35-CI36</f>
        <v>-0.000364760450179133</v>
      </c>
      <c r="EN36" s="119">
        <f>'Matriz I'!V35-CJ36</f>
        <v>-9.67043581365747e-5</v>
      </c>
      <c r="EO36" s="119">
        <f>'Matriz I'!W35-CK36</f>
        <v>-0.000718956580605389</v>
      </c>
      <c r="EP36" s="119">
        <f>'Matriz I'!X35-CL36</f>
        <v>-2.16248404247025e-5</v>
      </c>
      <c r="EQ36" s="119">
        <f>'Matriz I'!Y35-CM36</f>
        <v>-0.000804243607023981</v>
      </c>
      <c r="ER36" s="119">
        <f>'Matriz I'!Z35-CN36</f>
        <v>-5.43381970170384e-5</v>
      </c>
      <c r="ES36" s="119">
        <f>'Matriz I'!AA35-CO36</f>
        <v>-1.88183412970184e-5</v>
      </c>
      <c r="ET36" s="119">
        <f>'Matriz I'!AB35-CP36</f>
        <v>-0.00029875504728704</v>
      </c>
      <c r="EU36" s="119">
        <f>'Matriz I'!AC35-CQ36</f>
        <v>-2.50837183604964e-5</v>
      </c>
      <c r="EV36" s="119">
        <f>'Matriz I'!AD35-CR36</f>
        <v>-0.00165862102760189</v>
      </c>
      <c r="EW36" s="119">
        <f>'Matriz I'!AE35-CS36</f>
        <v>-0.000815092132407298</v>
      </c>
      <c r="EX36" s="119">
        <f>'Matriz I'!AF35-CT36</f>
        <v>-0.00639079728316939</v>
      </c>
      <c r="EY36" s="119">
        <f>'Matriz I'!AG35-CU36</f>
        <v>-4.58725719437222e-5</v>
      </c>
      <c r="EZ36" s="119">
        <f>'Matriz I'!AH35-CV36</f>
        <v>0.970431430919677</v>
      </c>
      <c r="FA36" s="119">
        <f>'Matriz I'!AI35-CW36</f>
        <v>-0.000476382360093198</v>
      </c>
      <c r="FB36" s="119">
        <f>'Matriz I'!AJ35-CX36</f>
        <v>-5.60382912009823e-5</v>
      </c>
      <c r="FC36" s="119">
        <f>'Matriz I'!AK35-CY36</f>
        <v>-0.000213175689565058</v>
      </c>
      <c r="FD36" s="119">
        <f>'Matriz I'!AL35-CZ36</f>
        <v>-0.000211868915330397</v>
      </c>
      <c r="FE36" s="119">
        <f>'Matriz I'!AM35-DA36</f>
        <v>-0.000268336730161159</v>
      </c>
      <c r="FF36" s="119">
        <f>'Matriz I'!AN35-DB36</f>
        <v>-0.000299828989697698</v>
      </c>
      <c r="FG36" s="119">
        <f>'Matriz I'!AO35-DC36</f>
        <v>-0.00018198672886376</v>
      </c>
      <c r="FH36" s="119">
        <f>'Matriz I'!AP35-DD36</f>
        <v>-0.00131512034036235</v>
      </c>
      <c r="FI36" s="119">
        <f>'Matriz I'!AQ35-DE36</f>
        <v>-3.23632353099499e-5</v>
      </c>
      <c r="FJ36" s="119">
        <f>'Matriz I'!AR35-DF36</f>
        <v>-0.00142319717676506</v>
      </c>
      <c r="FK36" s="119">
        <f>'Matriz I'!AS35-DG36</f>
        <v>-7.51850711499121e-5</v>
      </c>
      <c r="FL36" s="119">
        <f>'Matriz I'!AT35-DH36</f>
        <v>-3.02601065197975e-5</v>
      </c>
      <c r="FM36" s="119">
        <f>'Matriz I'!AU35-DI36</f>
        <v>-1.16471159544457e-5</v>
      </c>
      <c r="FN36" s="119">
        <f>'Matriz I'!AV35-DJ36</f>
        <v>-0.000203221325740211</v>
      </c>
      <c r="FO36" s="119">
        <f>'Matriz I'!AW35-DK36</f>
        <v>-0.000126259012083081</v>
      </c>
      <c r="FP36" s="119">
        <f>'Matriz I'!AX35-DL36</f>
        <v>-6.84860251276977e-5</v>
      </c>
      <c r="FQ36" s="119">
        <f>'Matriz I'!AY35-DM36</f>
        <v>-0.000634074043026017</v>
      </c>
      <c r="FR36" s="119">
        <f>'Matriz I'!AZ35-DN36</f>
        <v>-0.000821982138637324</v>
      </c>
      <c r="FS36" s="119">
        <f>'Matriz I'!BA35-DO36</f>
        <v>-0.00165265454945584</v>
      </c>
      <c r="FT36" s="119">
        <f>'Matriz I'!BB35-DP36</f>
        <v>-0.0156039900683266</v>
      </c>
      <c r="FU36" s="119">
        <f>'Matriz I'!BC35-DQ36</f>
        <v>-0.000688637621910641</v>
      </c>
      <c r="FV36" s="119">
        <f>'Matriz I'!BD35-DR36</f>
        <v>0</v>
      </c>
      <c r="FX36" s="86" t="s">
        <v>66</v>
      </c>
      <c r="FY36" s="87" t="s">
        <v>121</v>
      </c>
      <c r="FZ36" s="119">
        <v>0.0001285002107</v>
      </c>
      <c r="GA36" s="119">
        <v>0.0001567474948</v>
      </c>
      <c r="GB36" s="119">
        <v>8.399359553e-5</v>
      </c>
      <c r="GC36" s="119">
        <v>0.0003321100621</v>
      </c>
      <c r="GD36" s="119">
        <v>0.0001827257004</v>
      </c>
      <c r="GE36" s="119">
        <v>0.0002707613245</v>
      </c>
      <c r="GF36" s="119">
        <v>0.0002913423089</v>
      </c>
      <c r="GG36" s="119">
        <v>0.0004036451302</v>
      </c>
      <c r="GH36" s="119">
        <v>0.0002221640741</v>
      </c>
      <c r="GI36" s="119">
        <v>0.0002575628875</v>
      </c>
      <c r="GJ36" s="119">
        <v>0.007064732827</v>
      </c>
      <c r="GK36" s="119">
        <v>0.003189476026</v>
      </c>
      <c r="GL36" s="119">
        <v>0.000344956256</v>
      </c>
      <c r="GM36" s="119">
        <v>0.000209281939</v>
      </c>
      <c r="GN36" s="119">
        <v>0.0001705304657</v>
      </c>
      <c r="GO36" s="119">
        <v>6.054669446e-5</v>
      </c>
      <c r="GP36" s="119">
        <v>0.0003025307583</v>
      </c>
      <c r="GQ36" s="119">
        <v>0.0006652674371</v>
      </c>
      <c r="GR36" s="119">
        <v>0.0003629209007</v>
      </c>
      <c r="GS36" s="119">
        <v>0.001016491375</v>
      </c>
      <c r="GT36" s="119">
        <v>0.0002854429805</v>
      </c>
      <c r="GU36" s="119">
        <v>0.001081885444</v>
      </c>
      <c r="GV36" s="119">
        <v>0.0003739777311</v>
      </c>
      <c r="GW36" s="119">
        <v>0.0002064705953</v>
      </c>
      <c r="GX36" s="119">
        <v>0.0005322865909</v>
      </c>
      <c r="GY36" s="119">
        <v>0.0002342088602</v>
      </c>
      <c r="GZ36" s="119">
        <v>0.00211987235</v>
      </c>
      <c r="HA36" s="119">
        <v>0.002103241771</v>
      </c>
      <c r="HB36" s="119">
        <v>0.007236980692</v>
      </c>
      <c r="HC36" s="119">
        <v>0.000262859615</v>
      </c>
      <c r="HD36" s="119">
        <v>1.030651543</v>
      </c>
      <c r="HE36" s="119">
        <v>0.0007368147101</v>
      </c>
      <c r="HF36" s="119">
        <v>0.0001760156013</v>
      </c>
      <c r="HG36" s="119">
        <v>0.0003766666054</v>
      </c>
      <c r="HH36" s="119">
        <v>0.0003769882509</v>
      </c>
      <c r="HI36" s="119">
        <v>0.0004991011385</v>
      </c>
      <c r="HJ36" s="119">
        <v>0.0005894116257</v>
      </c>
      <c r="HK36" s="119">
        <v>0.0006192643768</v>
      </c>
      <c r="HL36" s="119">
        <v>0.002033544273</v>
      </c>
      <c r="HM36" s="119">
        <v>0.0003310542049</v>
      </c>
      <c r="HN36" s="119">
        <v>0.001804716055</v>
      </c>
      <c r="HO36" s="119">
        <v>0.0002518789208</v>
      </c>
      <c r="HP36" s="119">
        <v>0.0002121032766</v>
      </c>
      <c r="HQ36" s="119">
        <v>0.0003048630114</v>
      </c>
      <c r="HR36" s="119">
        <v>0.0003912976795</v>
      </c>
      <c r="HS36" s="119">
        <v>0.0004140640957</v>
      </c>
      <c r="HT36" s="119">
        <v>0.0001097835916</v>
      </c>
      <c r="HU36" s="119">
        <v>0.000960076777</v>
      </c>
      <c r="HV36" s="119">
        <v>0.001177293666</v>
      </c>
      <c r="HW36" s="119">
        <v>0.001869619464</v>
      </c>
      <c r="HX36" s="119">
        <v>0.01787436179</v>
      </c>
      <c r="HY36" s="119">
        <v>0.001015998929</v>
      </c>
      <c r="HZ36" s="119">
        <v>0</v>
      </c>
    </row>
    <row r="37" spans="1:234">
      <c r="A37" s="86" t="s">
        <v>67</v>
      </c>
      <c r="B37" s="87" t="s">
        <v>122</v>
      </c>
      <c r="C37" s="85">
        <f>'3'!BQ37</f>
        <v>0.0315469496914413</v>
      </c>
      <c r="D37" s="85">
        <f>'3'!BR37</f>
        <v>0.0243200207301486</v>
      </c>
      <c r="E37" s="85">
        <f>'3'!BS37</f>
        <v>0.201684785227145</v>
      </c>
      <c r="F37" s="85">
        <f>'3'!BT37</f>
        <v>2.33983515830365</v>
      </c>
      <c r="G37" s="85">
        <f>'3'!BU37</f>
        <v>58.3033440011088</v>
      </c>
      <c r="H37" s="85">
        <f>'3'!BV37</f>
        <v>176.614566084744</v>
      </c>
      <c r="I37" s="85">
        <f>'3'!BW37</f>
        <v>133.792982807842</v>
      </c>
      <c r="J37" s="85">
        <f>'3'!BX37</f>
        <v>27.8098062704982</v>
      </c>
      <c r="K37" s="85">
        <f>'3'!BY37</f>
        <v>5.56067718472632</v>
      </c>
      <c r="L37" s="85">
        <f>'3'!BZ37</f>
        <v>10.4413203734776</v>
      </c>
      <c r="M37" s="85">
        <f>'3'!CA37</f>
        <v>51.25478423017</v>
      </c>
      <c r="N37" s="85">
        <f>'3'!CB37</f>
        <v>41.790967526988</v>
      </c>
      <c r="O37" s="85">
        <f>'3'!CC37</f>
        <v>17.1100109756876</v>
      </c>
      <c r="P37" s="85">
        <f>'3'!CD37</f>
        <v>126.06058858305</v>
      </c>
      <c r="Q37" s="85">
        <f>'3'!CE37</f>
        <v>8.92561839513441</v>
      </c>
      <c r="R37" s="85">
        <f>'3'!CF37</f>
        <v>25.4456439696965</v>
      </c>
      <c r="S37" s="85">
        <f>'3'!CG37</f>
        <v>3.82180917360935</v>
      </c>
      <c r="T37" s="85">
        <f>'3'!CH37</f>
        <v>173.884072780731</v>
      </c>
      <c r="U37" s="85">
        <f>'3'!CI37</f>
        <v>17.3677605281605</v>
      </c>
      <c r="V37" s="85">
        <f>'3'!CJ37</f>
        <v>8.39475888574659</v>
      </c>
      <c r="W37" s="85">
        <f>'3'!CK37</f>
        <v>48.1661961017479</v>
      </c>
      <c r="X37" s="85">
        <f>'3'!CL37</f>
        <v>48.9504797697469</v>
      </c>
      <c r="Y37" s="85">
        <f>'3'!CM37</f>
        <v>33.3263292538328</v>
      </c>
      <c r="Z37" s="85">
        <f>'3'!CN37</f>
        <v>104.112149055517</v>
      </c>
      <c r="AA37" s="85">
        <f>'3'!CO37</f>
        <v>13.4740997306437</v>
      </c>
      <c r="AB37" s="85">
        <f>'3'!CP37</f>
        <v>24.3652565361647</v>
      </c>
      <c r="AC37" s="85">
        <f>'3'!CQ37</f>
        <v>185.180552117685</v>
      </c>
      <c r="AD37" s="85">
        <f>'3'!CR37</f>
        <v>56.9568850395662</v>
      </c>
      <c r="AE37" s="85">
        <f>'3'!CS37</f>
        <v>54.0656899100776</v>
      </c>
      <c r="AF37" s="85">
        <f>'3'!CT37</f>
        <v>11.4872751905001</v>
      </c>
      <c r="AG37" s="85">
        <f>'3'!CU37</f>
        <v>68.3834256680617</v>
      </c>
      <c r="AH37" s="85">
        <f>'3'!CV37</f>
        <v>32.3944146467189</v>
      </c>
      <c r="AI37" s="85">
        <f>'3'!CW37</f>
        <v>23.6322257782226</v>
      </c>
      <c r="AJ37" s="88">
        <f>'3'!CX37*RAIS!$N$5</f>
        <v>9.0541547693167</v>
      </c>
      <c r="AK37" s="88">
        <f>'3'!CX37*RAIS!$F$6</f>
        <v>5.3641211618074</v>
      </c>
      <c r="AL37" s="85">
        <f>'3'!CY37</f>
        <v>179.950976992384</v>
      </c>
      <c r="AM37" s="85">
        <f>'3'!CZ37</f>
        <v>428.533266022514</v>
      </c>
      <c r="AN37" s="85">
        <f>'3'!DA37</f>
        <v>506.229363396459</v>
      </c>
      <c r="AO37" s="85">
        <f>'3'!DB37</f>
        <v>6.10341477111142</v>
      </c>
      <c r="AP37" s="85">
        <f>'3'!DC37</f>
        <v>7.54456028742179</v>
      </c>
      <c r="AQ37" s="85">
        <f>'3'!DD37</f>
        <v>125.913227508053</v>
      </c>
      <c r="AR37" s="85">
        <f>'3'!DE37</f>
        <v>1.04991091762531</v>
      </c>
      <c r="AS37" s="85">
        <f>'3'!DF37</f>
        <v>26.3107616527656</v>
      </c>
      <c r="AT37" s="85">
        <f>'3'!DG37</f>
        <v>90.2460186705467</v>
      </c>
      <c r="AU37" s="85">
        <f>'3'!DH37</f>
        <v>47.0667910798224</v>
      </c>
      <c r="AV37" s="85">
        <f>'3'!DI37</f>
        <v>8.36138552204278</v>
      </c>
      <c r="AW37" s="85">
        <f>'3'!DJ37</f>
        <v>52.3417331324387</v>
      </c>
      <c r="AX37" s="85">
        <f>'3'!DK37</f>
        <v>71.6859627900536</v>
      </c>
      <c r="AY37" s="85">
        <f>'3'!DL37</f>
        <v>47.9368234561336</v>
      </c>
      <c r="AZ37" s="85">
        <f>'3'!DM37</f>
        <v>43.0900674292868</v>
      </c>
      <c r="BA37" s="85">
        <f>'3'!DN37</f>
        <v>26.6000156517796</v>
      </c>
      <c r="BB37" s="85">
        <f>'3'!DO37</f>
        <v>16.6575781764494</v>
      </c>
      <c r="BC37" s="85">
        <f>'3'!DP37</f>
        <v>0</v>
      </c>
      <c r="BD37" s="101">
        <f t="shared" si="0"/>
        <v>3293.71121087182</v>
      </c>
      <c r="BE37" s="108">
        <f>'3'!DR37</f>
        <v>0.0280242149994577</v>
      </c>
      <c r="BF37" s="108">
        <f>'3'!DS37</f>
        <v>0.669125007651855</v>
      </c>
      <c r="BG37" s="85">
        <f t="shared" si="1"/>
        <v>0.697149222651313</v>
      </c>
      <c r="BH37" s="85">
        <f>'3'!DU37</f>
        <v>0.0033050471723264</v>
      </c>
      <c r="BI37" s="85">
        <f>'3'!DV37</f>
        <v>0</v>
      </c>
      <c r="BJ37" s="85">
        <f>'3'!DW37</f>
        <v>8.60985845881316</v>
      </c>
      <c r="BK37" s="85">
        <f>'3'!DX37</f>
        <v>114.910582983725</v>
      </c>
      <c r="BL37" s="85">
        <f>'3'!DY37</f>
        <v>0</v>
      </c>
      <c r="BM37" s="117">
        <f t="shared" si="2"/>
        <v>124.220895712362</v>
      </c>
      <c r="BN37" s="118">
        <f t="shared" si="3"/>
        <v>3417.93210658418</v>
      </c>
      <c r="BP37" s="86" t="s">
        <v>67</v>
      </c>
      <c r="BQ37" s="87" t="s">
        <v>122</v>
      </c>
      <c r="BR37" s="119">
        <f t="shared" ref="BR37:DR37" si="35">C37/C$66</f>
        <v>7.03271666998375e-7</v>
      </c>
      <c r="BS37" s="119">
        <f t="shared" si="35"/>
        <v>1.47326151250763e-6</v>
      </c>
      <c r="BT37" s="119">
        <f t="shared" si="35"/>
        <v>6.75675211765886e-5</v>
      </c>
      <c r="BU37" s="119">
        <f t="shared" si="35"/>
        <v>0.117440517842904</v>
      </c>
      <c r="BV37" s="119">
        <f t="shared" si="35"/>
        <v>0.0494336831055702</v>
      </c>
      <c r="BW37" s="119">
        <f t="shared" si="35"/>
        <v>0.00594666943390623</v>
      </c>
      <c r="BX37" s="119">
        <f t="shared" si="35"/>
        <v>0.00346777677325801</v>
      </c>
      <c r="BY37" s="119">
        <f t="shared" si="35"/>
        <v>0.00496887082900305</v>
      </c>
      <c r="BZ37" s="119">
        <f t="shared" si="35"/>
        <v>0.000520281077926168</v>
      </c>
      <c r="CA37" s="119">
        <f t="shared" si="35"/>
        <v>0.00469466359881874</v>
      </c>
      <c r="CB37" s="119">
        <f t="shared" si="35"/>
        <v>0.0145377175059391</v>
      </c>
      <c r="CC37" s="119">
        <f t="shared" si="35"/>
        <v>0.00289672562391449</v>
      </c>
      <c r="CD37" s="119">
        <f t="shared" si="35"/>
        <v>0.00646876271971536</v>
      </c>
      <c r="CE37" s="119">
        <f t="shared" si="35"/>
        <v>0.0178700798506882</v>
      </c>
      <c r="CF37" s="119">
        <f t="shared" si="35"/>
        <v>0.0104631182093734</v>
      </c>
      <c r="CG37" s="119">
        <f t="shared" si="35"/>
        <v>0.00061010004612829</v>
      </c>
      <c r="CH37" s="119">
        <f t="shared" si="35"/>
        <v>0.00707923140814991</v>
      </c>
      <c r="CI37" s="119">
        <f t="shared" si="35"/>
        <v>0.00596858414604242</v>
      </c>
      <c r="CJ37" s="119">
        <f t="shared" si="35"/>
        <v>0.00418320855399579</v>
      </c>
      <c r="CK37" s="119">
        <f t="shared" si="35"/>
        <v>0.0131891401863997</v>
      </c>
      <c r="CL37" s="119">
        <f t="shared" si="35"/>
        <v>0.00488651628595822</v>
      </c>
      <c r="CM37" s="119">
        <f t="shared" si="35"/>
        <v>0.0101211540941596</v>
      </c>
      <c r="CN37" s="119">
        <f t="shared" si="35"/>
        <v>0.00611347492340329</v>
      </c>
      <c r="CO37" s="119">
        <f t="shared" si="35"/>
        <v>0.00726648241145176</v>
      </c>
      <c r="CP37" s="119">
        <f t="shared" si="35"/>
        <v>0.00472965818923762</v>
      </c>
      <c r="CQ37" s="119">
        <f t="shared" si="35"/>
        <v>0.00822472568460106</v>
      </c>
      <c r="CR37" s="119">
        <f t="shared" si="35"/>
        <v>0.00742338531704443</v>
      </c>
      <c r="CS37" s="119">
        <f t="shared" si="35"/>
        <v>0.00337304008172689</v>
      </c>
      <c r="CT37" s="119">
        <f t="shared" si="35"/>
        <v>0.00672212758052488</v>
      </c>
      <c r="CU37" s="119">
        <f t="shared" si="35"/>
        <v>0.0238019613462791</v>
      </c>
      <c r="CV37" s="119">
        <f t="shared" si="35"/>
        <v>0.00515402816294354</v>
      </c>
      <c r="CW37" s="119">
        <f t="shared" si="35"/>
        <v>0.00947778178048518</v>
      </c>
      <c r="CX37" s="119">
        <f t="shared" si="35"/>
        <v>0.00118609919855819</v>
      </c>
      <c r="CY37" s="119">
        <f t="shared" si="35"/>
        <v>0.00313701752430743</v>
      </c>
      <c r="CZ37" s="119">
        <f t="shared" si="35"/>
        <v>0.00311778750008277</v>
      </c>
      <c r="DA37" s="119">
        <f t="shared" si="35"/>
        <v>0.00441750075029839</v>
      </c>
      <c r="DB37" s="119">
        <f t="shared" si="35"/>
        <v>0.00459805952131021</v>
      </c>
      <c r="DC37" s="119">
        <f t="shared" si="35"/>
        <v>0.0142203841564543</v>
      </c>
      <c r="DD37" s="119">
        <f t="shared" si="35"/>
        <v>0.00594159803819502</v>
      </c>
      <c r="DE37" s="119">
        <f t="shared" si="35"/>
        <v>0.00393368899155758</v>
      </c>
      <c r="DF37" s="119">
        <f t="shared" si="35"/>
        <v>0.0177102924275195</v>
      </c>
      <c r="DG37" s="119">
        <f t="shared" si="35"/>
        <v>0.000599363863227086</v>
      </c>
      <c r="DH37" s="119">
        <f t="shared" si="35"/>
        <v>0.00149218626705541</v>
      </c>
      <c r="DI37" s="119">
        <f t="shared" si="35"/>
        <v>0.00964793325820491</v>
      </c>
      <c r="DJ37" s="119">
        <f t="shared" si="35"/>
        <v>0.00353440036416036</v>
      </c>
      <c r="DK37" s="119">
        <f t="shared" si="35"/>
        <v>0.000222388132245905</v>
      </c>
      <c r="DL37" s="119">
        <f t="shared" si="35"/>
        <v>0.00127307467165294</v>
      </c>
      <c r="DM37" s="119">
        <f t="shared" si="35"/>
        <v>0.00234168217855512</v>
      </c>
      <c r="DN37" s="119">
        <f t="shared" si="35"/>
        <v>0.00291454513205849</v>
      </c>
      <c r="DO37" s="119">
        <f t="shared" si="35"/>
        <v>0.000518881337076679</v>
      </c>
      <c r="DP37" s="119">
        <f t="shared" si="35"/>
        <v>0.000594351942221445</v>
      </c>
      <c r="DQ37" s="119">
        <f t="shared" si="35"/>
        <v>0.00140792711029719</v>
      </c>
      <c r="DR37" s="119">
        <f t="shared" si="35"/>
        <v>0</v>
      </c>
      <c r="DT37" s="86" t="s">
        <v>67</v>
      </c>
      <c r="DU37" s="87" t="s">
        <v>122</v>
      </c>
      <c r="DV37" s="119">
        <f>'Matriz I'!D36-BR37</f>
        <v>-7.03271666998375e-7</v>
      </c>
      <c r="DW37" s="119">
        <f>'Matriz I'!E36-BS37</f>
        <v>-1.47326151250763e-6</v>
      </c>
      <c r="DX37" s="119">
        <f>'Matriz I'!F36-BT37</f>
        <v>-6.75675211765886e-5</v>
      </c>
      <c r="DY37" s="119">
        <f>'Matriz I'!G36-BU37</f>
        <v>-0.117440517842904</v>
      </c>
      <c r="DZ37" s="119">
        <f>'Matriz I'!H36-BV37</f>
        <v>-0.0494336831055702</v>
      </c>
      <c r="EA37" s="119">
        <f>'Matriz I'!I36-BW37</f>
        <v>-0.00594666943390623</v>
      </c>
      <c r="EB37" s="119">
        <f>'Matriz I'!J36-BX37</f>
        <v>-0.00346777677325801</v>
      </c>
      <c r="EC37" s="119">
        <f>'Matriz I'!K36-BY37</f>
        <v>-0.00496887082900305</v>
      </c>
      <c r="ED37" s="119">
        <f>'Matriz I'!L36-BZ37</f>
        <v>-0.000520281077926168</v>
      </c>
      <c r="EE37" s="119">
        <f>'Matriz I'!M36-CA37</f>
        <v>-0.00469466359881874</v>
      </c>
      <c r="EF37" s="119">
        <f>'Matriz I'!N36-CB37</f>
        <v>-0.0145377175059391</v>
      </c>
      <c r="EG37" s="119">
        <f>'Matriz I'!O36-CC37</f>
        <v>-0.00289672562391449</v>
      </c>
      <c r="EH37" s="119">
        <f>'Matriz I'!P36-CD37</f>
        <v>-0.00646876271971536</v>
      </c>
      <c r="EI37" s="119">
        <f>'Matriz I'!Q36-CE37</f>
        <v>-0.0178700798506882</v>
      </c>
      <c r="EJ37" s="119">
        <f>'Matriz I'!R36-CF37</f>
        <v>-0.0104631182093734</v>
      </c>
      <c r="EK37" s="119">
        <f>'Matriz I'!S36-CG37</f>
        <v>-0.00061010004612829</v>
      </c>
      <c r="EL37" s="119">
        <f>'Matriz I'!T36-CH37</f>
        <v>-0.00707923140814991</v>
      </c>
      <c r="EM37" s="119">
        <f>'Matriz I'!U36-CI37</f>
        <v>-0.00596858414604242</v>
      </c>
      <c r="EN37" s="119">
        <f>'Matriz I'!V36-CJ37</f>
        <v>-0.00418320855399579</v>
      </c>
      <c r="EO37" s="119">
        <f>'Matriz I'!W36-CK37</f>
        <v>-0.0131891401863997</v>
      </c>
      <c r="EP37" s="119">
        <f>'Matriz I'!X36-CL37</f>
        <v>-0.00488651628595822</v>
      </c>
      <c r="EQ37" s="119">
        <f>'Matriz I'!Y36-CM37</f>
        <v>-0.0101211540941596</v>
      </c>
      <c r="ER37" s="119">
        <f>'Matriz I'!Z36-CN37</f>
        <v>-0.00611347492340329</v>
      </c>
      <c r="ES37" s="119">
        <f>'Matriz I'!AA36-CO37</f>
        <v>-0.00726648241145176</v>
      </c>
      <c r="ET37" s="119">
        <f>'Matriz I'!AB36-CP37</f>
        <v>-0.00472965818923762</v>
      </c>
      <c r="EU37" s="119">
        <f>'Matriz I'!AC36-CQ37</f>
        <v>-0.00822472568460106</v>
      </c>
      <c r="EV37" s="119">
        <f>'Matriz I'!AD36-CR37</f>
        <v>-0.00742338531704443</v>
      </c>
      <c r="EW37" s="119">
        <f>'Matriz I'!AE36-CS37</f>
        <v>-0.00337304008172689</v>
      </c>
      <c r="EX37" s="119">
        <f>'Matriz I'!AF36-CT37</f>
        <v>-0.00672212758052488</v>
      </c>
      <c r="EY37" s="119">
        <f>'Matriz I'!AG36-CU37</f>
        <v>-0.0238019613462791</v>
      </c>
      <c r="EZ37" s="119">
        <f>'Matriz I'!AH36-CV37</f>
        <v>-0.00515402816294354</v>
      </c>
      <c r="FA37" s="119">
        <f>'Matriz I'!AI36-CW37</f>
        <v>0.990522218219515</v>
      </c>
      <c r="FB37" s="119">
        <f>'Matriz I'!AJ36-CX37</f>
        <v>-0.00118609919855819</v>
      </c>
      <c r="FC37" s="119">
        <f>'Matriz I'!AK36-CY37</f>
        <v>-0.00313701752430743</v>
      </c>
      <c r="FD37" s="119">
        <f>'Matriz I'!AL36-CZ37</f>
        <v>-0.00311778750008277</v>
      </c>
      <c r="FE37" s="119">
        <f>'Matriz I'!AM36-DA37</f>
        <v>-0.00441750075029839</v>
      </c>
      <c r="FF37" s="119">
        <f>'Matriz I'!AN36-DB37</f>
        <v>-0.00459805952131021</v>
      </c>
      <c r="FG37" s="119">
        <f>'Matriz I'!AO36-DC37</f>
        <v>-0.0142203841564543</v>
      </c>
      <c r="FH37" s="119">
        <f>'Matriz I'!AP36-DD37</f>
        <v>-0.00594159803819502</v>
      </c>
      <c r="FI37" s="119">
        <f>'Matriz I'!AQ36-DE37</f>
        <v>-0.00393368899155758</v>
      </c>
      <c r="FJ37" s="119">
        <f>'Matriz I'!AR36-DF37</f>
        <v>-0.0177102924275195</v>
      </c>
      <c r="FK37" s="119">
        <f>'Matriz I'!AS36-DG37</f>
        <v>-0.000599363863227086</v>
      </c>
      <c r="FL37" s="119">
        <f>'Matriz I'!AT36-DH37</f>
        <v>-0.00149218626705541</v>
      </c>
      <c r="FM37" s="119">
        <f>'Matriz I'!AU36-DI37</f>
        <v>-0.00964793325820491</v>
      </c>
      <c r="FN37" s="119">
        <f>'Matriz I'!AV36-DJ37</f>
        <v>-0.00353440036416036</v>
      </c>
      <c r="FO37" s="119">
        <f>'Matriz I'!AW36-DK37</f>
        <v>-0.000222388132245905</v>
      </c>
      <c r="FP37" s="119">
        <f>'Matriz I'!AX36-DL37</f>
        <v>-0.00127307467165294</v>
      </c>
      <c r="FQ37" s="119">
        <f>'Matriz I'!AY36-DM37</f>
        <v>-0.00234168217855512</v>
      </c>
      <c r="FR37" s="119">
        <f>'Matriz I'!AZ36-DN37</f>
        <v>-0.00291454513205849</v>
      </c>
      <c r="FS37" s="119">
        <f>'Matriz I'!BA36-DO37</f>
        <v>-0.000518881337076679</v>
      </c>
      <c r="FT37" s="119">
        <f>'Matriz I'!BB36-DP37</f>
        <v>-0.000594351942221445</v>
      </c>
      <c r="FU37" s="119">
        <f>'Matriz I'!BC36-DQ37</f>
        <v>-0.00140792711029719</v>
      </c>
      <c r="FV37" s="119">
        <f>'Matriz I'!BD36-DR37</f>
        <v>0</v>
      </c>
      <c r="FX37" s="86" t="s">
        <v>67</v>
      </c>
      <c r="FY37" s="87" t="s">
        <v>122</v>
      </c>
      <c r="FZ37" s="119">
        <v>0.001939298004</v>
      </c>
      <c r="GA37" s="119">
        <v>0.002556174166</v>
      </c>
      <c r="GB37" s="119">
        <v>0.001148278195</v>
      </c>
      <c r="GC37" s="119">
        <v>0.1196219913</v>
      </c>
      <c r="GD37" s="119">
        <v>0.0521210334</v>
      </c>
      <c r="GE37" s="119">
        <v>0.01033419284</v>
      </c>
      <c r="GF37" s="119">
        <v>0.007888027796</v>
      </c>
      <c r="GG37" s="119">
        <v>0.01029214105</v>
      </c>
      <c r="GH37" s="119">
        <v>0.002900549643</v>
      </c>
      <c r="GI37" s="119">
        <v>0.007559210811</v>
      </c>
      <c r="GJ37" s="119">
        <v>0.01659656413</v>
      </c>
      <c r="GK37" s="119">
        <v>0.006343546351</v>
      </c>
      <c r="GL37" s="119">
        <v>0.0109315971</v>
      </c>
      <c r="GM37" s="119">
        <v>0.02168314003</v>
      </c>
      <c r="GN37" s="119">
        <v>0.01341958228</v>
      </c>
      <c r="GO37" s="119">
        <v>0.001462111437</v>
      </c>
      <c r="GP37" s="119">
        <v>0.01310714965</v>
      </c>
      <c r="GQ37" s="119">
        <v>0.01094605473</v>
      </c>
      <c r="GR37" s="119">
        <v>0.008484290956</v>
      </c>
      <c r="GS37" s="119">
        <v>0.01668341714</v>
      </c>
      <c r="GT37" s="119">
        <v>0.009261284806</v>
      </c>
      <c r="GU37" s="119">
        <v>0.0157469772</v>
      </c>
      <c r="GV37" s="119">
        <v>0.01334218982</v>
      </c>
      <c r="GW37" s="119">
        <v>0.01068603339</v>
      </c>
      <c r="GX37" s="119">
        <v>0.007842600758</v>
      </c>
      <c r="GY37" s="119">
        <v>0.01185360531</v>
      </c>
      <c r="GZ37" s="119">
        <v>0.01140287706</v>
      </c>
      <c r="HA37" s="119">
        <v>0.008074034766</v>
      </c>
      <c r="HB37" s="119">
        <v>0.01076150513</v>
      </c>
      <c r="HC37" s="119">
        <v>0.02749777822</v>
      </c>
      <c r="HD37" s="119">
        <v>0.008522864947</v>
      </c>
      <c r="HE37" s="119">
        <v>1.011928043</v>
      </c>
      <c r="HF37" s="119">
        <v>0.002400052985</v>
      </c>
      <c r="HG37" s="119">
        <v>0.004953532729</v>
      </c>
      <c r="HH37" s="119">
        <v>0.004953860664</v>
      </c>
      <c r="HI37" s="119">
        <v>0.008190756104</v>
      </c>
      <c r="HJ37" s="119">
        <v>0.006738630705</v>
      </c>
      <c r="HK37" s="119">
        <v>0.01736227425</v>
      </c>
      <c r="HL37" s="119">
        <v>0.01321435815</v>
      </c>
      <c r="HM37" s="119">
        <v>0.006083190496</v>
      </c>
      <c r="HN37" s="119">
        <v>0.02016602453</v>
      </c>
      <c r="HO37" s="119">
        <v>0.002167843087</v>
      </c>
      <c r="HP37" s="119">
        <v>0.00426941684</v>
      </c>
      <c r="HQ37" s="119">
        <v>0.01200460675</v>
      </c>
      <c r="HR37" s="119">
        <v>0.004889182311</v>
      </c>
      <c r="HS37" s="119">
        <v>0.001355594875</v>
      </c>
      <c r="HT37" s="119">
        <v>0.001520684413</v>
      </c>
      <c r="HU37" s="119">
        <v>0.00383339545</v>
      </c>
      <c r="HV37" s="119">
        <v>0.004104472499</v>
      </c>
      <c r="HW37" s="119">
        <v>0.001654664456</v>
      </c>
      <c r="HX37" s="119">
        <v>0.001763480659</v>
      </c>
      <c r="HY37" s="119">
        <v>0.00338035173</v>
      </c>
      <c r="HZ37" s="119">
        <v>0</v>
      </c>
    </row>
    <row r="38" spans="1:234">
      <c r="A38" s="86" t="s">
        <v>68</v>
      </c>
      <c r="B38" s="87" t="s">
        <v>123</v>
      </c>
      <c r="C38" s="85">
        <f>'3'!BQ38</f>
        <v>527.132070969772</v>
      </c>
      <c r="D38" s="85">
        <f>'3'!BR38</f>
        <v>281.52264675269</v>
      </c>
      <c r="E38" s="85">
        <f>'3'!BS38</f>
        <v>18.668989599318</v>
      </c>
      <c r="F38" s="85">
        <f>'3'!BT38</f>
        <v>0</v>
      </c>
      <c r="G38" s="85">
        <f>'3'!BU38</f>
        <v>30.4490190062112</v>
      </c>
      <c r="H38" s="85">
        <f>'3'!BV38</f>
        <v>301.70771914682</v>
      </c>
      <c r="I38" s="85">
        <f>'3'!BW38</f>
        <v>341.624147261305</v>
      </c>
      <c r="J38" s="85">
        <f>'3'!BX38</f>
        <v>40.1925220665215</v>
      </c>
      <c r="K38" s="85">
        <f>'3'!BY38</f>
        <v>26.6205096437842</v>
      </c>
      <c r="L38" s="85">
        <f>'3'!BZ38</f>
        <v>29.7624361382963</v>
      </c>
      <c r="M38" s="85">
        <f>'3'!CA38</f>
        <v>7.25505061263086</v>
      </c>
      <c r="N38" s="85">
        <f>'3'!CB38</f>
        <v>120.469764897722</v>
      </c>
      <c r="O38" s="85">
        <f>'3'!CC38</f>
        <v>63.2991175862192</v>
      </c>
      <c r="P38" s="85">
        <f>'3'!CD38</f>
        <v>61.6322194374223</v>
      </c>
      <c r="Q38" s="85">
        <f>'3'!CE38</f>
        <v>6.12299669062117</v>
      </c>
      <c r="R38" s="85">
        <f>'3'!CF38</f>
        <v>3.10218454846816</v>
      </c>
      <c r="S38" s="85">
        <f>'3'!CG38</f>
        <v>5.07539029896479</v>
      </c>
      <c r="T38" s="85">
        <f>'3'!CH38</f>
        <v>262.742812647222</v>
      </c>
      <c r="U38" s="85">
        <f>'3'!CI38</f>
        <v>17.1513913238538</v>
      </c>
      <c r="V38" s="85">
        <f>'3'!CJ38</f>
        <v>7.75795944833623</v>
      </c>
      <c r="W38" s="85">
        <f>'3'!CK38</f>
        <v>162.883586011933</v>
      </c>
      <c r="X38" s="85">
        <f>'3'!CL38</f>
        <v>88.1803503605679</v>
      </c>
      <c r="Y38" s="85">
        <f>'3'!CM38</f>
        <v>130.875187151732</v>
      </c>
      <c r="Z38" s="85">
        <f>'3'!CN38</f>
        <v>114.161211431245</v>
      </c>
      <c r="AA38" s="85">
        <f>'3'!CO38</f>
        <v>7.38601200941599</v>
      </c>
      <c r="AB38" s="85">
        <f>'3'!CP38</f>
        <v>21.826559619276</v>
      </c>
      <c r="AC38" s="85">
        <f>'3'!CQ38</f>
        <v>107.601335341662</v>
      </c>
      <c r="AD38" s="85">
        <f>'3'!CR38</f>
        <v>55.1055940775035</v>
      </c>
      <c r="AE38" s="85">
        <f>'3'!CS38</f>
        <v>75.2719767256305</v>
      </c>
      <c r="AF38" s="85">
        <f>'3'!CT38</f>
        <v>3.38663810446825</v>
      </c>
      <c r="AG38" s="85">
        <f>'3'!CU38</f>
        <v>85.8111970169269</v>
      </c>
      <c r="AH38" s="85">
        <f>'3'!CV38</f>
        <v>15.3440744074048</v>
      </c>
      <c r="AI38" s="85">
        <f>'3'!CW38</f>
        <v>5717.75422998905</v>
      </c>
      <c r="AJ38" s="88">
        <f>'3'!CX38*RAIS!$N$5</f>
        <v>90.8437352863085</v>
      </c>
      <c r="AK38" s="88">
        <f>'3'!CX38*RAIS!$F$6</f>
        <v>53.8202422293795</v>
      </c>
      <c r="AL38" s="85">
        <f>'3'!CY38</f>
        <v>17.1562227447805</v>
      </c>
      <c r="AM38" s="85">
        <f>'3'!CZ38</f>
        <v>1350.28487197845</v>
      </c>
      <c r="AN38" s="85">
        <f>'3'!DA38</f>
        <v>56.4804068590611</v>
      </c>
      <c r="AO38" s="85">
        <f>'3'!DB38</f>
        <v>1.48719179389806</v>
      </c>
      <c r="AP38" s="85">
        <f>'3'!DC38</f>
        <v>1.30347739440529</v>
      </c>
      <c r="AQ38" s="85">
        <f>'3'!DD38</f>
        <v>46.9743286737266</v>
      </c>
      <c r="AR38" s="85">
        <f>'3'!DE38</f>
        <v>76.9273325001112</v>
      </c>
      <c r="AS38" s="85">
        <f>'3'!DF38</f>
        <v>338.141126274836</v>
      </c>
      <c r="AT38" s="85">
        <f>'3'!DG38</f>
        <v>172.872994030022</v>
      </c>
      <c r="AU38" s="85">
        <f>'3'!DH38</f>
        <v>44.5915282423611</v>
      </c>
      <c r="AV38" s="85">
        <f>'3'!DI38</f>
        <v>82.497993144577</v>
      </c>
      <c r="AW38" s="85">
        <f>'3'!DJ38</f>
        <v>70.2767881977208</v>
      </c>
      <c r="AX38" s="85">
        <f>'3'!DK38</f>
        <v>143.10110565087</v>
      </c>
      <c r="AY38" s="85">
        <f>'3'!DL38</f>
        <v>156.111297975235</v>
      </c>
      <c r="AZ38" s="85">
        <f>'3'!DM38</f>
        <v>397.032532228287</v>
      </c>
      <c r="BA38" s="85">
        <f>'3'!DN38</f>
        <v>284.971656480567</v>
      </c>
      <c r="BB38" s="85">
        <f>'3'!DO38</f>
        <v>163.547141273804</v>
      </c>
      <c r="BC38" s="85">
        <f>'3'!DP38</f>
        <v>0</v>
      </c>
      <c r="BD38" s="101">
        <f t="shared" si="0"/>
        <v>12286.2988732814</v>
      </c>
      <c r="BE38" s="108">
        <f>'3'!DR38</f>
        <v>0</v>
      </c>
      <c r="BF38" s="108">
        <f>'3'!DS38</f>
        <v>3547.07337125197</v>
      </c>
      <c r="BG38" s="85">
        <f t="shared" si="1"/>
        <v>3547.07337125197</v>
      </c>
      <c r="BH38" s="85">
        <f>'3'!DU38</f>
        <v>0</v>
      </c>
      <c r="BI38" s="85">
        <f>'3'!DV38</f>
        <v>0</v>
      </c>
      <c r="BJ38" s="85">
        <f>'3'!DW38</f>
        <v>4090.95264072897</v>
      </c>
      <c r="BK38" s="85">
        <f>'3'!DX38</f>
        <v>0</v>
      </c>
      <c r="BL38" s="85">
        <f>'3'!DY38</f>
        <v>0</v>
      </c>
      <c r="BM38" s="117">
        <f t="shared" si="2"/>
        <v>7638.02601198094</v>
      </c>
      <c r="BN38" s="118">
        <f t="shared" si="3"/>
        <v>19924.3248852623</v>
      </c>
      <c r="BP38" s="86" t="s">
        <v>68</v>
      </c>
      <c r="BQ38" s="87" t="s">
        <v>123</v>
      </c>
      <c r="BR38" s="119">
        <f t="shared" ref="BR38:DR38" si="36">C38/C$66</f>
        <v>0.0117512803584872</v>
      </c>
      <c r="BS38" s="119">
        <f t="shared" si="36"/>
        <v>0.0170541170569753</v>
      </c>
      <c r="BT38" s="119">
        <f t="shared" si="36"/>
        <v>0.00625440014563704</v>
      </c>
      <c r="BU38" s="119">
        <f t="shared" si="36"/>
        <v>0</v>
      </c>
      <c r="BV38" s="119">
        <f t="shared" si="36"/>
        <v>0.0258168237554248</v>
      </c>
      <c r="BW38" s="119">
        <f t="shared" si="36"/>
        <v>0.0101585962652881</v>
      </c>
      <c r="BX38" s="119">
        <f t="shared" si="36"/>
        <v>0.00885454721312475</v>
      </c>
      <c r="BY38" s="119">
        <f t="shared" si="36"/>
        <v>0.00718133195527731</v>
      </c>
      <c r="BZ38" s="119">
        <f t="shared" si="36"/>
        <v>0.00249073035393146</v>
      </c>
      <c r="CA38" s="119">
        <f t="shared" si="36"/>
        <v>0.0133818923807325</v>
      </c>
      <c r="CB38" s="119">
        <f t="shared" si="36"/>
        <v>0.00205779573325438</v>
      </c>
      <c r="CC38" s="119">
        <f t="shared" si="36"/>
        <v>0.008350317677159</v>
      </c>
      <c r="CD38" s="119">
        <f t="shared" si="36"/>
        <v>0.0239314266141877</v>
      </c>
      <c r="CE38" s="119">
        <f t="shared" si="36"/>
        <v>0.008736851819443</v>
      </c>
      <c r="CF38" s="119">
        <f t="shared" si="36"/>
        <v>0.00717772543407135</v>
      </c>
      <c r="CG38" s="119">
        <f t="shared" si="36"/>
        <v>7.43798403519621e-5</v>
      </c>
      <c r="CH38" s="119">
        <f t="shared" si="36"/>
        <v>0.00940127064981594</v>
      </c>
      <c r="CI38" s="119">
        <f t="shared" si="36"/>
        <v>0.00901866721301334</v>
      </c>
      <c r="CJ38" s="119">
        <f t="shared" si="36"/>
        <v>0.0041310937459404</v>
      </c>
      <c r="CK38" s="119">
        <f t="shared" si="36"/>
        <v>0.0121886543874703</v>
      </c>
      <c r="CL38" s="119">
        <f t="shared" si="36"/>
        <v>0.0165247281325939</v>
      </c>
      <c r="CM38" s="119">
        <f t="shared" si="36"/>
        <v>0.0182324446721332</v>
      </c>
      <c r="CN38" s="119">
        <f t="shared" si="36"/>
        <v>0.0240081098837433</v>
      </c>
      <c r="CO38" s="119">
        <f t="shared" si="36"/>
        <v>0.0079678543038509</v>
      </c>
      <c r="CP38" s="119">
        <f t="shared" si="36"/>
        <v>0.00259262680880223</v>
      </c>
      <c r="CQ38" s="119">
        <f t="shared" si="36"/>
        <v>0.00736776422775121</v>
      </c>
      <c r="CR38" s="119">
        <f t="shared" si="36"/>
        <v>0.00431344524970441</v>
      </c>
      <c r="CS38" s="119">
        <f t="shared" si="36"/>
        <v>0.00326340489690879</v>
      </c>
      <c r="CT38" s="119">
        <f t="shared" si="36"/>
        <v>0.00935876027161679</v>
      </c>
      <c r="CU38" s="119">
        <f t="shared" si="36"/>
        <v>0.00701721060213235</v>
      </c>
      <c r="CV38" s="119">
        <f t="shared" si="36"/>
        <v>0.00646755148342474</v>
      </c>
      <c r="CW38" s="119">
        <f t="shared" si="36"/>
        <v>0.00448928589829111</v>
      </c>
      <c r="CX38" s="119">
        <f t="shared" si="36"/>
        <v>0.286973549312999</v>
      </c>
      <c r="CY38" s="119">
        <f t="shared" si="36"/>
        <v>0.0314748749968852</v>
      </c>
      <c r="CZ38" s="119">
        <f t="shared" si="36"/>
        <v>0.0312819329415832</v>
      </c>
      <c r="DA38" s="119">
        <f t="shared" si="36"/>
        <v>0.000421157073520983</v>
      </c>
      <c r="DB38" s="119">
        <f t="shared" si="36"/>
        <v>0.0144882339467094</v>
      </c>
      <c r="DC38" s="119">
        <f t="shared" si="36"/>
        <v>0.00158657940633853</v>
      </c>
      <c r="DD38" s="119">
        <f t="shared" si="36"/>
        <v>0.00144776263393867</v>
      </c>
      <c r="DE38" s="119">
        <f t="shared" si="36"/>
        <v>0.000679625383293009</v>
      </c>
      <c r="DF38" s="119">
        <f t="shared" si="36"/>
        <v>0.00660716204216834</v>
      </c>
      <c r="DG38" s="119">
        <f t="shared" si="36"/>
        <v>0.0439155955243395</v>
      </c>
      <c r="DH38" s="119">
        <f t="shared" si="36"/>
        <v>0.0191773066706688</v>
      </c>
      <c r="DI38" s="119">
        <f t="shared" si="36"/>
        <v>0.0184813372724668</v>
      </c>
      <c r="DJ38" s="119">
        <f t="shared" si="36"/>
        <v>0.00334852472502281</v>
      </c>
      <c r="DK38" s="119">
        <f t="shared" si="36"/>
        <v>0.0021942026905818</v>
      </c>
      <c r="DL38" s="119">
        <f t="shared" si="36"/>
        <v>0.00170929760451874</v>
      </c>
      <c r="DM38" s="119">
        <f t="shared" si="36"/>
        <v>0.00467451779667902</v>
      </c>
      <c r="DN38" s="119">
        <f t="shared" si="36"/>
        <v>0.0094915221904391</v>
      </c>
      <c r="DO38" s="119">
        <f t="shared" si="36"/>
        <v>0.00478098047824203</v>
      </c>
      <c r="DP38" s="119">
        <f t="shared" si="36"/>
        <v>0.00636741946788877</v>
      </c>
      <c r="DQ38" s="119">
        <f t="shared" si="36"/>
        <v>0.0138232852082027</v>
      </c>
      <c r="DR38" s="119">
        <f t="shared" si="36"/>
        <v>0</v>
      </c>
      <c r="DT38" s="86" t="s">
        <v>68</v>
      </c>
      <c r="DU38" s="87" t="s">
        <v>123</v>
      </c>
      <c r="DV38" s="119">
        <f>'Matriz I'!D37-BR38</f>
        <v>-0.0117512803584872</v>
      </c>
      <c r="DW38" s="119">
        <f>'Matriz I'!E37-BS38</f>
        <v>-0.0170541170569753</v>
      </c>
      <c r="DX38" s="119">
        <f>'Matriz I'!F37-BT38</f>
        <v>-0.00625440014563704</v>
      </c>
      <c r="DY38" s="119">
        <f>'Matriz I'!G37-BU38</f>
        <v>0</v>
      </c>
      <c r="DZ38" s="119">
        <f>'Matriz I'!H37-BV38</f>
        <v>-0.0258168237554248</v>
      </c>
      <c r="EA38" s="119">
        <f>'Matriz I'!I37-BW38</f>
        <v>-0.0101585962652881</v>
      </c>
      <c r="EB38" s="119">
        <f>'Matriz I'!J37-BX38</f>
        <v>-0.00885454721312475</v>
      </c>
      <c r="EC38" s="119">
        <f>'Matriz I'!K37-BY38</f>
        <v>-0.00718133195527731</v>
      </c>
      <c r="ED38" s="119">
        <f>'Matriz I'!L37-BZ38</f>
        <v>-0.00249073035393146</v>
      </c>
      <c r="EE38" s="119">
        <f>'Matriz I'!M37-CA38</f>
        <v>-0.0133818923807325</v>
      </c>
      <c r="EF38" s="119">
        <f>'Matriz I'!N37-CB38</f>
        <v>-0.00205779573325438</v>
      </c>
      <c r="EG38" s="119">
        <f>'Matriz I'!O37-CC38</f>
        <v>-0.008350317677159</v>
      </c>
      <c r="EH38" s="119">
        <f>'Matriz I'!P37-CD38</f>
        <v>-0.0239314266141877</v>
      </c>
      <c r="EI38" s="119">
        <f>'Matriz I'!Q37-CE38</f>
        <v>-0.008736851819443</v>
      </c>
      <c r="EJ38" s="119">
        <f>'Matriz I'!R37-CF38</f>
        <v>-0.00717772543407135</v>
      </c>
      <c r="EK38" s="119">
        <f>'Matriz I'!S37-CG38</f>
        <v>-7.43798403519621e-5</v>
      </c>
      <c r="EL38" s="119">
        <f>'Matriz I'!T37-CH38</f>
        <v>-0.00940127064981594</v>
      </c>
      <c r="EM38" s="119">
        <f>'Matriz I'!U37-CI38</f>
        <v>-0.00901866721301334</v>
      </c>
      <c r="EN38" s="119">
        <f>'Matriz I'!V37-CJ38</f>
        <v>-0.0041310937459404</v>
      </c>
      <c r="EO38" s="119">
        <f>'Matriz I'!W37-CK38</f>
        <v>-0.0121886543874703</v>
      </c>
      <c r="EP38" s="119">
        <f>'Matriz I'!X37-CL38</f>
        <v>-0.0165247281325939</v>
      </c>
      <c r="EQ38" s="119">
        <f>'Matriz I'!Y37-CM38</f>
        <v>-0.0182324446721332</v>
      </c>
      <c r="ER38" s="119">
        <f>'Matriz I'!Z37-CN38</f>
        <v>-0.0240081098837433</v>
      </c>
      <c r="ES38" s="119">
        <f>'Matriz I'!AA37-CO38</f>
        <v>-0.0079678543038509</v>
      </c>
      <c r="ET38" s="119">
        <f>'Matriz I'!AB37-CP38</f>
        <v>-0.00259262680880223</v>
      </c>
      <c r="EU38" s="119">
        <f>'Matriz I'!AC37-CQ38</f>
        <v>-0.00736776422775121</v>
      </c>
      <c r="EV38" s="119">
        <f>'Matriz I'!AD37-CR38</f>
        <v>-0.00431344524970441</v>
      </c>
      <c r="EW38" s="119">
        <f>'Matriz I'!AE37-CS38</f>
        <v>-0.00326340489690879</v>
      </c>
      <c r="EX38" s="119">
        <f>'Matriz I'!AF37-CT38</f>
        <v>-0.00935876027161679</v>
      </c>
      <c r="EY38" s="119">
        <f>'Matriz I'!AG37-CU38</f>
        <v>-0.00701721060213235</v>
      </c>
      <c r="EZ38" s="119">
        <f>'Matriz I'!AH37-CV38</f>
        <v>-0.00646755148342474</v>
      </c>
      <c r="FA38" s="119">
        <f>'Matriz I'!AI37-CW38</f>
        <v>-0.00448928589829111</v>
      </c>
      <c r="FB38" s="119">
        <f>'Matriz I'!AJ37-CX38</f>
        <v>0.713026450687001</v>
      </c>
      <c r="FC38" s="119">
        <f>'Matriz I'!AK37-CY38</f>
        <v>-0.0314748749968852</v>
      </c>
      <c r="FD38" s="119">
        <f>'Matriz I'!AL37-CZ38</f>
        <v>-0.0312819329415832</v>
      </c>
      <c r="FE38" s="119">
        <f>'Matriz I'!AM37-DA38</f>
        <v>-0.000421157073520983</v>
      </c>
      <c r="FF38" s="119">
        <f>'Matriz I'!AN37-DB38</f>
        <v>-0.0144882339467094</v>
      </c>
      <c r="FG38" s="119">
        <f>'Matriz I'!AO37-DC38</f>
        <v>-0.00158657940633853</v>
      </c>
      <c r="FH38" s="119">
        <f>'Matriz I'!AP37-DD38</f>
        <v>-0.00144776263393867</v>
      </c>
      <c r="FI38" s="119">
        <f>'Matriz I'!AQ37-DE38</f>
        <v>-0.000679625383293009</v>
      </c>
      <c r="FJ38" s="119">
        <f>'Matriz I'!AR37-DF38</f>
        <v>-0.00660716204216834</v>
      </c>
      <c r="FK38" s="119">
        <f>'Matriz I'!AS37-DG38</f>
        <v>-0.0439155955243395</v>
      </c>
      <c r="FL38" s="119">
        <f>'Matriz I'!AT37-DH38</f>
        <v>-0.0191773066706688</v>
      </c>
      <c r="FM38" s="119">
        <f>'Matriz I'!AU37-DI38</f>
        <v>-0.0184813372724668</v>
      </c>
      <c r="FN38" s="119">
        <f>'Matriz I'!AV37-DJ38</f>
        <v>-0.00334852472502281</v>
      </c>
      <c r="FO38" s="119">
        <f>'Matriz I'!AW37-DK38</f>
        <v>-0.0021942026905818</v>
      </c>
      <c r="FP38" s="119">
        <f>'Matriz I'!AX37-DL38</f>
        <v>-0.00170929760451874</v>
      </c>
      <c r="FQ38" s="119">
        <f>'Matriz I'!AY37-DM38</f>
        <v>-0.00467451779667902</v>
      </c>
      <c r="FR38" s="119">
        <f>'Matriz I'!AZ37-DN38</f>
        <v>-0.0094915221904391</v>
      </c>
      <c r="FS38" s="119">
        <f>'Matriz I'!BA37-DO38</f>
        <v>-0.00478098047824203</v>
      </c>
      <c r="FT38" s="119">
        <f>'Matriz I'!BB37-DP38</f>
        <v>-0.00636741946788877</v>
      </c>
      <c r="FU38" s="119">
        <f>'Matriz I'!BC37-DQ38</f>
        <v>-0.0138232852082027</v>
      </c>
      <c r="FV38" s="119">
        <f>'Matriz I'!BD37-DR38</f>
        <v>0</v>
      </c>
      <c r="FX38" s="86" t="s">
        <v>68</v>
      </c>
      <c r="FY38" s="87" t="s">
        <v>123</v>
      </c>
      <c r="FZ38" s="119">
        <v>0.02026463584</v>
      </c>
      <c r="GA38" s="119">
        <v>0.03119413097</v>
      </c>
      <c r="GB38" s="119">
        <v>0.01143087743</v>
      </c>
      <c r="GC38" s="119">
        <v>0.002686136594</v>
      </c>
      <c r="GD38" s="119">
        <v>0.03970822175</v>
      </c>
      <c r="GE38" s="119">
        <v>0.03167365179</v>
      </c>
      <c r="GF38" s="119">
        <v>0.02562314282</v>
      </c>
      <c r="GG38" s="119">
        <v>0.01986984969</v>
      </c>
      <c r="GH38" s="119">
        <v>0.01282519494</v>
      </c>
      <c r="GI38" s="119">
        <v>0.02596749792</v>
      </c>
      <c r="GJ38" s="119">
        <v>0.007754446117</v>
      </c>
      <c r="GK38" s="119">
        <v>0.02007790244</v>
      </c>
      <c r="GL38" s="119">
        <v>0.04166848056</v>
      </c>
      <c r="GM38" s="119">
        <v>0.0172944926</v>
      </c>
      <c r="GN38" s="119">
        <v>0.01525654713</v>
      </c>
      <c r="GO38" s="119">
        <v>0.001045196075</v>
      </c>
      <c r="GP38" s="119">
        <v>0.03149654918</v>
      </c>
      <c r="GQ38" s="119">
        <v>0.0200744616</v>
      </c>
      <c r="GR38" s="119">
        <v>0.01335891934</v>
      </c>
      <c r="GS38" s="119">
        <v>0.0234728633</v>
      </c>
      <c r="GT38" s="119">
        <v>0.03199511573</v>
      </c>
      <c r="GU38" s="119">
        <v>0.03346916844</v>
      </c>
      <c r="GV38" s="119">
        <v>0.04287181762</v>
      </c>
      <c r="GW38" s="119">
        <v>0.0181920521</v>
      </c>
      <c r="GX38" s="119">
        <v>0.008915001654</v>
      </c>
      <c r="GY38" s="119">
        <v>0.01763487418</v>
      </c>
      <c r="GZ38" s="119">
        <v>0.01384906946</v>
      </c>
      <c r="HA38" s="119">
        <v>0.01439297976</v>
      </c>
      <c r="HB38" s="119">
        <v>0.02231799918</v>
      </c>
      <c r="HC38" s="119">
        <v>0.01618715453</v>
      </c>
      <c r="HD38" s="119">
        <v>0.01710939079</v>
      </c>
      <c r="HE38" s="119">
        <v>0.01118512955</v>
      </c>
      <c r="HF38" s="119">
        <v>1.404173925</v>
      </c>
      <c r="HG38" s="119">
        <v>0.04757262002</v>
      </c>
      <c r="HH38" s="119">
        <v>0.04757273047</v>
      </c>
      <c r="HI38" s="119">
        <v>0.007545400539</v>
      </c>
      <c r="HJ38" s="119">
        <v>0.0241813144</v>
      </c>
      <c r="HK38" s="119">
        <v>0.006385941537</v>
      </c>
      <c r="HL38" s="119">
        <v>0.007671090715</v>
      </c>
      <c r="HM38" s="119">
        <v>0.007103599502</v>
      </c>
      <c r="HN38" s="119">
        <v>0.01355131616</v>
      </c>
      <c r="HO38" s="119">
        <v>0.06596449408</v>
      </c>
      <c r="HP38" s="119">
        <v>0.03444218903</v>
      </c>
      <c r="HQ38" s="119">
        <v>0.03194432647</v>
      </c>
      <c r="HR38" s="119">
        <v>0.007777783073</v>
      </c>
      <c r="HS38" s="119">
        <v>0.006201606067</v>
      </c>
      <c r="HT38" s="119">
        <v>0.003062649918</v>
      </c>
      <c r="HU38" s="119">
        <v>0.009714469036</v>
      </c>
      <c r="HV38" s="119">
        <v>0.01676644073</v>
      </c>
      <c r="HW38" s="119">
        <v>0.009924408403</v>
      </c>
      <c r="HX38" s="119">
        <v>0.01322858412</v>
      </c>
      <c r="HY38" s="119">
        <v>0.02584724875</v>
      </c>
      <c r="HZ38" s="119">
        <v>0</v>
      </c>
    </row>
    <row r="39" spans="1:234">
      <c r="A39" s="86" t="s">
        <v>421</v>
      </c>
      <c r="B39" s="87" t="s">
        <v>423</v>
      </c>
      <c r="C39" s="88">
        <f>'3'!BQ39*RAIS!$N$5</f>
        <v>0</v>
      </c>
      <c r="D39" s="88">
        <f>'3'!BR39*RAIS!$N$5</f>
        <v>0</v>
      </c>
      <c r="E39" s="88">
        <f>'3'!BS39*RAIS!$N$5</f>
        <v>0</v>
      </c>
      <c r="F39" s="88">
        <f>'3'!BT39*RAIS!$N$5</f>
        <v>0</v>
      </c>
      <c r="G39" s="88">
        <f>'3'!BU39*RAIS!$N$5</f>
        <v>0.50355371738878</v>
      </c>
      <c r="H39" s="88">
        <f>'3'!BV39*RAIS!$N$5</f>
        <v>16.5977884430875</v>
      </c>
      <c r="I39" s="88">
        <f>'3'!BW39*RAIS!$N$5</f>
        <v>17.1583947325915</v>
      </c>
      <c r="J39" s="88">
        <f>'3'!BX39*RAIS!$N$5</f>
        <v>3.7237594635099</v>
      </c>
      <c r="K39" s="88">
        <f>'3'!BY39*RAIS!$N$5</f>
        <v>0.34321778954106</v>
      </c>
      <c r="L39" s="88">
        <f>'3'!BZ39*RAIS!$N$5</f>
        <v>1.05411725326441</v>
      </c>
      <c r="M39" s="88">
        <f>'3'!CA39*RAIS!$N$5</f>
        <v>2.69706124826403</v>
      </c>
      <c r="N39" s="88">
        <f>'3'!CB39*RAIS!$N$5</f>
        <v>5.47836307955707</v>
      </c>
      <c r="O39" s="88">
        <f>'3'!CC39*RAIS!$N$5</f>
        <v>1.62420470128133</v>
      </c>
      <c r="P39" s="88">
        <f>'3'!CD39*RAIS!$N$5</f>
        <v>1.92286893130061</v>
      </c>
      <c r="Q39" s="88">
        <f>'3'!CE39*RAIS!$N$5</f>
        <v>0.510916962780589</v>
      </c>
      <c r="R39" s="88">
        <f>'3'!CF39*RAIS!$N$5</f>
        <v>26.8130382077323</v>
      </c>
      <c r="S39" s="88">
        <f>'3'!CG39*RAIS!$N$5</f>
        <v>0.160144019244032</v>
      </c>
      <c r="T39" s="88">
        <f>'3'!CH39*RAIS!$N$5</f>
        <v>7.52239508920864</v>
      </c>
      <c r="U39" s="88">
        <f>'3'!CI39*RAIS!$N$5</f>
        <v>1.71067277240502</v>
      </c>
      <c r="V39" s="88">
        <f>'3'!CJ39*RAIS!$N$5</f>
        <v>1.12208887627277</v>
      </c>
      <c r="W39" s="88">
        <f>'3'!CK39*RAIS!$N$5</f>
        <v>3.83910289931654</v>
      </c>
      <c r="X39" s="88">
        <f>'3'!CL39*RAIS!$N$5</f>
        <v>1.50220120959945</v>
      </c>
      <c r="Y39" s="88">
        <f>'3'!CM39*RAIS!$N$5</f>
        <v>1.26053783625494</v>
      </c>
      <c r="Z39" s="88">
        <f>'3'!CN39*RAIS!$N$5</f>
        <v>7.54530714060715</v>
      </c>
      <c r="AA39" s="88">
        <f>'3'!CO39*RAIS!$N$5</f>
        <v>0.999704977787715</v>
      </c>
      <c r="AB39" s="88">
        <f>'3'!CP39*RAIS!$N$5</f>
        <v>0.867595780154911</v>
      </c>
      <c r="AC39" s="88">
        <f>'3'!CQ39*RAIS!$N$5</f>
        <v>7.69280206090967</v>
      </c>
      <c r="AD39" s="88">
        <f>'3'!CR39*RAIS!$N$5</f>
        <v>6.75573928259529</v>
      </c>
      <c r="AE39" s="88">
        <f>'3'!CS39*RAIS!$N$5</f>
        <v>3.66175674435562</v>
      </c>
      <c r="AF39" s="88">
        <f>'3'!CT39*RAIS!$N$5</f>
        <v>0.200393793055875</v>
      </c>
      <c r="AG39" s="88">
        <f>'3'!CU39*RAIS!$N$5</f>
        <v>5.59818707271285</v>
      </c>
      <c r="AH39" s="88">
        <f>'3'!CV39*RAIS!$N$5</f>
        <v>4.03653663721764</v>
      </c>
      <c r="AI39" s="88">
        <f>'3'!CW39*RAIS!$N$5</f>
        <v>1.71651948141147</v>
      </c>
      <c r="AJ39" s="88">
        <f>'3'!CX39*RAIS!$N$5*RAIS!$F$6</f>
        <v>12.9390547517662</v>
      </c>
      <c r="AK39" s="88">
        <f>'3'!CX39*RAIS!$N$5*RAIS!$F$6</f>
        <v>12.9390547517662</v>
      </c>
      <c r="AL39" s="88">
        <f>'3'!CY39*RAIS!$N$5</f>
        <v>10.5849220794883</v>
      </c>
      <c r="AM39" s="88">
        <f>'3'!CZ39*RAIS!$N$5</f>
        <v>128.856858915388</v>
      </c>
      <c r="AN39" s="88">
        <f>'3'!DA39*RAIS!$N$5</f>
        <v>26.5350594525489</v>
      </c>
      <c r="AO39" s="88">
        <f>'3'!DB39*RAIS!$N$5</f>
        <v>0.268711075764241</v>
      </c>
      <c r="AP39" s="88">
        <f>'3'!DC39*RAIS!$N$5</f>
        <v>0.562898123147186</v>
      </c>
      <c r="AQ39" s="88">
        <f>'3'!DD39*RAIS!$N$5</f>
        <v>54.1271868017001</v>
      </c>
      <c r="AR39" s="88">
        <f>'3'!DE39*RAIS!$N$5</f>
        <v>15.5054394707873</v>
      </c>
      <c r="AS39" s="88">
        <f>'3'!DF39*RAIS!$N$5</f>
        <v>68.8508798219683</v>
      </c>
      <c r="AT39" s="88">
        <f>'3'!DG39*RAIS!$N$5</f>
        <v>1.22585856500462</v>
      </c>
      <c r="AU39" s="88">
        <f>'3'!DH39*RAIS!$N$5</f>
        <v>6.2715108432901</v>
      </c>
      <c r="AV39" s="88">
        <f>'3'!DI39*RAIS!$N$5</f>
        <v>24.0872703074371</v>
      </c>
      <c r="AW39" s="88">
        <f>'3'!DJ39*RAIS!$N$5</f>
        <v>11.1268023620909</v>
      </c>
      <c r="AX39" s="88">
        <f>'3'!DK39*RAIS!$N$5</f>
        <v>28.1289953387687</v>
      </c>
      <c r="AY39" s="88">
        <f>'3'!DL39*RAIS!$N$5</f>
        <v>211.031145411357</v>
      </c>
      <c r="AZ39" s="88">
        <f>'3'!DM39*RAIS!$N$5</f>
        <v>616.24915094338</v>
      </c>
      <c r="BA39" s="88">
        <f>'3'!DN39*RAIS!$N$5</f>
        <v>207.968585505792</v>
      </c>
      <c r="BB39" s="88">
        <f>'3'!DO39*RAIS!$N$5</f>
        <v>114.985579056248</v>
      </c>
      <c r="BC39" s="88">
        <f>'3'!DP39*RAIS!$N$5</f>
        <v>0</v>
      </c>
      <c r="BD39" s="101">
        <f t="shared" si="0"/>
        <v>1686.8639337811</v>
      </c>
      <c r="BE39" s="109">
        <f>'3'!DR39*RAIS!$N$5</f>
        <v>8.56653140013953e-6</v>
      </c>
      <c r="BF39" s="109">
        <f>'3'!DS39*RAIS!$N$5</f>
        <v>3.00817935691414</v>
      </c>
      <c r="BG39" s="88">
        <f t="shared" si="1"/>
        <v>3.00818792344554</v>
      </c>
      <c r="BH39" s="88">
        <f>'3'!DU39*RAIS!$N$5</f>
        <v>0</v>
      </c>
      <c r="BI39" s="88">
        <f>'3'!DV39*RAIS!$N$5</f>
        <v>0</v>
      </c>
      <c r="BJ39" s="88">
        <f>'3'!DW39*RAIS!$N$5</f>
        <v>1198.20200693949</v>
      </c>
      <c r="BK39" s="88">
        <f>'3'!DX39*RAIS!$N$5</f>
        <v>0</v>
      </c>
      <c r="BL39" s="88">
        <f>'3'!DY39*RAIS!$N$5</f>
        <v>-1.84391183464568</v>
      </c>
      <c r="BM39" s="117">
        <f t="shared" si="2"/>
        <v>1199.36628302829</v>
      </c>
      <c r="BN39" s="118">
        <f t="shared" si="3"/>
        <v>2886.23021680939</v>
      </c>
      <c r="BO39" s="95"/>
      <c r="BP39" s="86" t="s">
        <v>421</v>
      </c>
      <c r="BQ39" s="87" t="s">
        <v>423</v>
      </c>
      <c r="BR39" s="119">
        <f t="shared" ref="BR39:DR39" si="37">C39/C$66</f>
        <v>0</v>
      </c>
      <c r="BS39" s="119">
        <f t="shared" si="37"/>
        <v>0</v>
      </c>
      <c r="BT39" s="119">
        <f t="shared" si="37"/>
        <v>0</v>
      </c>
      <c r="BU39" s="119">
        <f t="shared" si="37"/>
        <v>0</v>
      </c>
      <c r="BV39" s="119">
        <f t="shared" si="37"/>
        <v>0.000426948322064604</v>
      </c>
      <c r="BW39" s="119">
        <f t="shared" si="37"/>
        <v>0.000558852893014447</v>
      </c>
      <c r="BX39" s="119">
        <f t="shared" si="37"/>
        <v>0.000444727978040009</v>
      </c>
      <c r="BY39" s="119">
        <f t="shared" si="37"/>
        <v>0.000665336521674623</v>
      </c>
      <c r="BZ39" s="119">
        <f t="shared" si="37"/>
        <v>3.2112945163647e-5</v>
      </c>
      <c r="CA39" s="119">
        <f t="shared" si="37"/>
        <v>0.000473955948172769</v>
      </c>
      <c r="CB39" s="119">
        <f t="shared" si="37"/>
        <v>0.000764984481202799</v>
      </c>
      <c r="CC39" s="119">
        <f t="shared" si="37"/>
        <v>0.000379730732470166</v>
      </c>
      <c r="CD39" s="119">
        <f t="shared" si="37"/>
        <v>0.000614061255469935</v>
      </c>
      <c r="CE39" s="119">
        <f t="shared" si="37"/>
        <v>0.000272581793651642</v>
      </c>
      <c r="CF39" s="119">
        <f t="shared" si="37"/>
        <v>0.000598925961215354</v>
      </c>
      <c r="CG39" s="119">
        <f t="shared" si="37"/>
        <v>0.000642885511832939</v>
      </c>
      <c r="CH39" s="119">
        <f t="shared" si="37"/>
        <v>0.000296638717256791</v>
      </c>
      <c r="CI39" s="119">
        <f t="shared" si="37"/>
        <v>0.000258206788877868</v>
      </c>
      <c r="CJ39" s="119">
        <f t="shared" si="37"/>
        <v>0.000412033604621005</v>
      </c>
      <c r="CK39" s="119">
        <f t="shared" si="37"/>
        <v>0.0017629318116437</v>
      </c>
      <c r="CL39" s="119">
        <f t="shared" si="37"/>
        <v>0.000389481428040337</v>
      </c>
      <c r="CM39" s="119">
        <f t="shared" si="37"/>
        <v>0.000310599814226653</v>
      </c>
      <c r="CN39" s="119">
        <f t="shared" si="37"/>
        <v>0.000231236581540385</v>
      </c>
      <c r="CO39" s="119">
        <f t="shared" si="37"/>
        <v>0.000526622897746417</v>
      </c>
      <c r="CP39" s="119">
        <f t="shared" si="37"/>
        <v>0.000350914935285951</v>
      </c>
      <c r="CQ39" s="119">
        <f t="shared" si="37"/>
        <v>0.000292865264369378</v>
      </c>
      <c r="CR39" s="119">
        <f t="shared" si="37"/>
        <v>0.000308383538189226</v>
      </c>
      <c r="CS39" s="119">
        <f t="shared" si="37"/>
        <v>0.000400081208199168</v>
      </c>
      <c r="CT39" s="119">
        <f t="shared" si="37"/>
        <v>0.000455275721910612</v>
      </c>
      <c r="CU39" s="119">
        <f t="shared" si="37"/>
        <v>0.000415221646321728</v>
      </c>
      <c r="CV39" s="119">
        <f t="shared" si="37"/>
        <v>0.000421932852183279</v>
      </c>
      <c r="CW39" s="119">
        <f t="shared" si="37"/>
        <v>0.00118098795158681</v>
      </c>
      <c r="CX39" s="119">
        <f t="shared" si="37"/>
        <v>8.61519520132473e-5</v>
      </c>
      <c r="CY39" s="119">
        <f t="shared" si="37"/>
        <v>0.00448302934270773</v>
      </c>
      <c r="CZ39" s="119">
        <f t="shared" si="37"/>
        <v>0.00752056524285342</v>
      </c>
      <c r="DA39" s="119">
        <f t="shared" si="37"/>
        <v>0.000259842441588792</v>
      </c>
      <c r="DB39" s="119">
        <f t="shared" si="37"/>
        <v>0.00138260329827206</v>
      </c>
      <c r="DC39" s="119">
        <f t="shared" si="37"/>
        <v>0.000745390857017676</v>
      </c>
      <c r="DD39" s="119">
        <f t="shared" si="37"/>
        <v>0.000261586875622309</v>
      </c>
      <c r="DE39" s="119">
        <f t="shared" si="37"/>
        <v>0.000293491743194644</v>
      </c>
      <c r="DF39" s="119">
        <f t="shared" si="37"/>
        <v>0.00761324545092592</v>
      </c>
      <c r="DG39" s="119">
        <f t="shared" si="37"/>
        <v>0.0088516082138327</v>
      </c>
      <c r="DH39" s="119">
        <f t="shared" si="37"/>
        <v>0.00390480285979194</v>
      </c>
      <c r="DI39" s="119">
        <f t="shared" si="37"/>
        <v>0.000131052890680299</v>
      </c>
      <c r="DJ39" s="119">
        <f t="shared" si="37"/>
        <v>0.000470948405442979</v>
      </c>
      <c r="DK39" s="119">
        <f t="shared" si="37"/>
        <v>0.000640650169813541</v>
      </c>
      <c r="DL39" s="119">
        <f t="shared" si="37"/>
        <v>0.000270630134233884</v>
      </c>
      <c r="DM39" s="119">
        <f t="shared" si="37"/>
        <v>0.000918857256313421</v>
      </c>
      <c r="DN39" s="119">
        <f t="shared" si="37"/>
        <v>0.0128306331798191</v>
      </c>
      <c r="DO39" s="119">
        <f t="shared" si="37"/>
        <v>0.00742073991735133</v>
      </c>
      <c r="DP39" s="119">
        <f t="shared" si="37"/>
        <v>0.00464685939792462</v>
      </c>
      <c r="DQ39" s="119">
        <f t="shared" si="37"/>
        <v>0.00971877858423593</v>
      </c>
      <c r="DR39" s="119">
        <f t="shared" si="37"/>
        <v>0</v>
      </c>
      <c r="DT39" s="86" t="s">
        <v>421</v>
      </c>
      <c r="DU39" s="87" t="s">
        <v>423</v>
      </c>
      <c r="DV39" s="119">
        <f>'Matriz I'!D38-BR39</f>
        <v>0</v>
      </c>
      <c r="DW39" s="119">
        <f>'Matriz I'!E38-BS39</f>
        <v>0</v>
      </c>
      <c r="DX39" s="119">
        <f>'Matriz I'!F38-BT39</f>
        <v>0</v>
      </c>
      <c r="DY39" s="119">
        <f>'Matriz I'!G38-BU39</f>
        <v>0</v>
      </c>
      <c r="DZ39" s="119">
        <f>'Matriz I'!H38-BV39</f>
        <v>-0.000426948322064604</v>
      </c>
      <c r="EA39" s="119">
        <f>'Matriz I'!I38-BW39</f>
        <v>-0.000558852893014447</v>
      </c>
      <c r="EB39" s="119">
        <f>'Matriz I'!J38-BX39</f>
        <v>-0.000444727978040009</v>
      </c>
      <c r="EC39" s="119">
        <f>'Matriz I'!K38-BY39</f>
        <v>-0.000665336521674623</v>
      </c>
      <c r="ED39" s="119">
        <f>'Matriz I'!L38-BZ39</f>
        <v>-3.2112945163647e-5</v>
      </c>
      <c r="EE39" s="119">
        <f>'Matriz I'!M38-CA39</f>
        <v>-0.000473955948172769</v>
      </c>
      <c r="EF39" s="119">
        <f>'Matriz I'!N38-CB39</f>
        <v>-0.000764984481202799</v>
      </c>
      <c r="EG39" s="119">
        <f>'Matriz I'!O38-CC39</f>
        <v>-0.000379730732470166</v>
      </c>
      <c r="EH39" s="119">
        <f>'Matriz I'!P38-CD39</f>
        <v>-0.000614061255469935</v>
      </c>
      <c r="EI39" s="119">
        <f>'Matriz I'!Q38-CE39</f>
        <v>-0.000272581793651642</v>
      </c>
      <c r="EJ39" s="119">
        <f>'Matriz I'!R38-CF39</f>
        <v>-0.000598925961215354</v>
      </c>
      <c r="EK39" s="119">
        <f>'Matriz I'!S38-CG39</f>
        <v>-0.000642885511832939</v>
      </c>
      <c r="EL39" s="119">
        <f>'Matriz I'!T38-CH39</f>
        <v>-0.000296638717256791</v>
      </c>
      <c r="EM39" s="119">
        <f>'Matriz I'!U38-CI39</f>
        <v>-0.000258206788877868</v>
      </c>
      <c r="EN39" s="119">
        <f>'Matriz I'!V38-CJ39</f>
        <v>-0.000412033604621005</v>
      </c>
      <c r="EO39" s="119">
        <f>'Matriz I'!W38-CK39</f>
        <v>-0.0017629318116437</v>
      </c>
      <c r="EP39" s="119">
        <f>'Matriz I'!X38-CL39</f>
        <v>-0.000389481428040337</v>
      </c>
      <c r="EQ39" s="119">
        <f>'Matriz I'!Y38-CM39</f>
        <v>-0.000310599814226653</v>
      </c>
      <c r="ER39" s="119">
        <f>'Matriz I'!Z38-CN39</f>
        <v>-0.000231236581540385</v>
      </c>
      <c r="ES39" s="119">
        <f>'Matriz I'!AA38-CO39</f>
        <v>-0.000526622897746417</v>
      </c>
      <c r="ET39" s="119">
        <f>'Matriz I'!AB38-CP39</f>
        <v>-0.000350914935285951</v>
      </c>
      <c r="EU39" s="119">
        <f>'Matriz I'!AC38-CQ39</f>
        <v>-0.000292865264369378</v>
      </c>
      <c r="EV39" s="119">
        <f>'Matriz I'!AD38-CR39</f>
        <v>-0.000308383538189226</v>
      </c>
      <c r="EW39" s="119">
        <f>'Matriz I'!AE38-CS39</f>
        <v>-0.000400081208199168</v>
      </c>
      <c r="EX39" s="119">
        <f>'Matriz I'!AF38-CT39</f>
        <v>-0.000455275721910612</v>
      </c>
      <c r="EY39" s="119">
        <f>'Matriz I'!AG38-CU39</f>
        <v>-0.000415221646321728</v>
      </c>
      <c r="EZ39" s="119">
        <f>'Matriz I'!AH38-CV39</f>
        <v>-0.000421932852183279</v>
      </c>
      <c r="FA39" s="119">
        <f>'Matriz I'!AI38-CW39</f>
        <v>-0.00118098795158681</v>
      </c>
      <c r="FB39" s="119">
        <f>'Matriz I'!AJ38-CX39</f>
        <v>-8.61519520132473e-5</v>
      </c>
      <c r="FC39" s="119">
        <f>'Matriz I'!AK38-CY39</f>
        <v>0.995516970657292</v>
      </c>
      <c r="FD39" s="119">
        <f>'Matriz I'!AL38-CZ39</f>
        <v>-0.00752056524285342</v>
      </c>
      <c r="FE39" s="119">
        <f>'Matriz I'!AM38-DA39</f>
        <v>-0.000259842441588792</v>
      </c>
      <c r="FF39" s="119">
        <f>'Matriz I'!AN38-DB39</f>
        <v>-0.00138260329827206</v>
      </c>
      <c r="FG39" s="119">
        <f>'Matriz I'!AO38-DC39</f>
        <v>-0.000745390857017676</v>
      </c>
      <c r="FH39" s="119">
        <f>'Matriz I'!AP38-DD39</f>
        <v>-0.000261586875622309</v>
      </c>
      <c r="FI39" s="119">
        <f>'Matriz I'!AQ38-DE39</f>
        <v>-0.000293491743194644</v>
      </c>
      <c r="FJ39" s="119">
        <f>'Matriz I'!AR38-DF39</f>
        <v>-0.00761324545092592</v>
      </c>
      <c r="FK39" s="119">
        <f>'Matriz I'!AS38-DG39</f>
        <v>-0.0088516082138327</v>
      </c>
      <c r="FL39" s="119">
        <f>'Matriz I'!AT38-DH39</f>
        <v>-0.00390480285979194</v>
      </c>
      <c r="FM39" s="119">
        <f>'Matriz I'!AU38-DI39</f>
        <v>-0.000131052890680299</v>
      </c>
      <c r="FN39" s="119">
        <f>'Matriz I'!AV38-DJ39</f>
        <v>-0.000470948405442979</v>
      </c>
      <c r="FO39" s="119">
        <f>'Matriz I'!AW38-DK39</f>
        <v>-0.000640650169813541</v>
      </c>
      <c r="FP39" s="119">
        <f>'Matriz I'!AX38-DL39</f>
        <v>-0.000270630134233884</v>
      </c>
      <c r="FQ39" s="119">
        <f>'Matriz I'!AY38-DM39</f>
        <v>-0.000918857256313421</v>
      </c>
      <c r="FR39" s="119">
        <f>'Matriz I'!AZ38-DN39</f>
        <v>-0.0128306331798191</v>
      </c>
      <c r="FS39" s="119">
        <f>'Matriz I'!BA38-DO39</f>
        <v>-0.00742073991735133</v>
      </c>
      <c r="FT39" s="119">
        <f>'Matriz I'!BB38-DP39</f>
        <v>-0.00464685939792462</v>
      </c>
      <c r="FU39" s="119">
        <f>'Matriz I'!BC38-DQ39</f>
        <v>-0.00971877858423593</v>
      </c>
      <c r="FV39" s="119">
        <f>'Matriz I'!BD38-DR39</f>
        <v>0</v>
      </c>
      <c r="FX39" s="86" t="s">
        <v>421</v>
      </c>
      <c r="FY39" s="87" t="s">
        <v>423</v>
      </c>
      <c r="FZ39" s="119">
        <v>0.0003238333254</v>
      </c>
      <c r="GA39" s="119">
        <v>0.000437103073</v>
      </c>
      <c r="GB39" s="119">
        <v>0.000202710484</v>
      </c>
      <c r="GC39" s="119">
        <v>0.0006492120559</v>
      </c>
      <c r="GD39" s="119">
        <v>0.001099030268</v>
      </c>
      <c r="GE39" s="119">
        <v>0.00144766675</v>
      </c>
      <c r="GF39" s="119">
        <v>0.001283919556</v>
      </c>
      <c r="GG39" s="119">
        <v>0.001859641453</v>
      </c>
      <c r="GH39" s="119">
        <v>0.0007594571934</v>
      </c>
      <c r="GI39" s="119">
        <v>0.001105935116</v>
      </c>
      <c r="GJ39" s="119">
        <v>0.001266811081</v>
      </c>
      <c r="GK39" s="119">
        <v>0.001146353442</v>
      </c>
      <c r="GL39" s="119">
        <v>0.001421669347</v>
      </c>
      <c r="GM39" s="119">
        <v>0.001005823806</v>
      </c>
      <c r="GN39" s="119">
        <v>0.001297937068</v>
      </c>
      <c r="GO39" s="119">
        <v>0.00100168289</v>
      </c>
      <c r="GP39" s="119">
        <v>0.001439326713</v>
      </c>
      <c r="GQ39" s="119">
        <v>0.001007962106</v>
      </c>
      <c r="GR39" s="119">
        <v>0.001236091966</v>
      </c>
      <c r="GS39" s="119">
        <v>0.002892857094</v>
      </c>
      <c r="GT39" s="119">
        <v>0.001168705175</v>
      </c>
      <c r="GU39" s="119">
        <v>0.001083256505</v>
      </c>
      <c r="GV39" s="119">
        <v>0.001228804962</v>
      </c>
      <c r="GW39" s="119">
        <v>0.001212878809</v>
      </c>
      <c r="GX39" s="119">
        <v>0.00114954302</v>
      </c>
      <c r="GY39" s="119">
        <v>0.001087783855</v>
      </c>
      <c r="GZ39" s="119">
        <v>0.001125914918</v>
      </c>
      <c r="HA39" s="119">
        <v>0.001342488522</v>
      </c>
      <c r="HB39" s="119">
        <v>0.001200693197</v>
      </c>
      <c r="HC39" s="119">
        <v>0.001337354045</v>
      </c>
      <c r="HD39" s="119">
        <v>0.001139552659</v>
      </c>
      <c r="HE39" s="119">
        <v>0.002082476151</v>
      </c>
      <c r="HF39" s="119">
        <v>0.0004601789653</v>
      </c>
      <c r="HG39" s="119">
        <v>1.005144929</v>
      </c>
      <c r="HH39" s="119">
        <v>0.008219861805</v>
      </c>
      <c r="HI39" s="119">
        <v>0.0008152277558</v>
      </c>
      <c r="HJ39" s="119">
        <v>0.002178230682</v>
      </c>
      <c r="HK39" s="119">
        <v>0.001766742486</v>
      </c>
      <c r="HL39" s="119">
        <v>0.003208162567</v>
      </c>
      <c r="HM39" s="119">
        <v>0.001928100267</v>
      </c>
      <c r="HN39" s="119">
        <v>0.008949666204</v>
      </c>
      <c r="HO39" s="119">
        <v>0.009726167807</v>
      </c>
      <c r="HP39" s="119">
        <v>0.004827125842</v>
      </c>
      <c r="HQ39" s="119">
        <v>0.00147597068</v>
      </c>
      <c r="HR39" s="119">
        <v>0.00121242468</v>
      </c>
      <c r="HS39" s="119">
        <v>0.001652082773</v>
      </c>
      <c r="HT39" s="119">
        <v>0.0004417339553</v>
      </c>
      <c r="HU39" s="119">
        <v>0.001589067822</v>
      </c>
      <c r="HV39" s="119">
        <v>0.01375429238</v>
      </c>
      <c r="HW39" s="119">
        <v>0.008372302686</v>
      </c>
      <c r="HX39" s="119">
        <v>0.005922921898</v>
      </c>
      <c r="HY39" s="119">
        <v>0.0112216855</v>
      </c>
      <c r="HZ39" s="119">
        <v>0</v>
      </c>
    </row>
    <row r="40" spans="1:234">
      <c r="A40" s="86" t="s">
        <v>422</v>
      </c>
      <c r="B40" s="87" t="s">
        <v>424</v>
      </c>
      <c r="C40" s="88">
        <f>'3'!BQ39*RAIS!$F$6</f>
        <v>0</v>
      </c>
      <c r="D40" s="88">
        <f>'3'!BR39*RAIS!$F$6</f>
        <v>0</v>
      </c>
      <c r="E40" s="88">
        <f>'3'!BS39*RAIS!$F$6</f>
        <v>0</v>
      </c>
      <c r="F40" s="88">
        <f>'3'!BT39*RAIS!$F$6</f>
        <v>0</v>
      </c>
      <c r="G40" s="88">
        <f>'3'!BU39*RAIS!$F$6</f>
        <v>0.298329686245886</v>
      </c>
      <c r="H40" s="88">
        <f>'3'!BV39*RAIS!$F$6</f>
        <v>9.83333624122346</v>
      </c>
      <c r="I40" s="88">
        <f>'3'!BW39*RAIS!$F$6</f>
        <v>10.1654666429658</v>
      </c>
      <c r="J40" s="88">
        <f>'3'!BX39*RAIS!$F$6</f>
        <v>2.20613601695716</v>
      </c>
      <c r="K40" s="88">
        <f>'3'!BY39*RAIS!$F$6</f>
        <v>0.203338893015731</v>
      </c>
      <c r="L40" s="88">
        <f>'3'!BZ39*RAIS!$F$6</f>
        <v>0.624510272833411</v>
      </c>
      <c r="M40" s="88">
        <f>'3'!CA39*RAIS!$F$6</f>
        <v>1.5978701143404</v>
      </c>
      <c r="N40" s="88">
        <f>'3'!CB39*RAIS!$F$6</f>
        <v>3.24564844271313</v>
      </c>
      <c r="O40" s="88">
        <f>'3'!CC39*RAIS!$F$6</f>
        <v>0.962257773500349</v>
      </c>
      <c r="P40" s="88">
        <f>'3'!CD39*RAIS!$F$6</f>
        <v>1.13920097331736</v>
      </c>
      <c r="Q40" s="88">
        <f>'3'!CE39*RAIS!$F$6</f>
        <v>0.302692030543294</v>
      </c>
      <c r="R40" s="88">
        <f>'3'!CF39*RAIS!$F$6</f>
        <v>15.8853464875443</v>
      </c>
      <c r="S40" s="88">
        <f>'3'!CG39*RAIS!$F$6</f>
        <v>0.0948770972498667</v>
      </c>
      <c r="T40" s="88">
        <f>'3'!CH39*RAIS!$F$6</f>
        <v>4.45663231009086</v>
      </c>
      <c r="U40" s="88">
        <f>'3'!CI39*RAIS!$F$6</f>
        <v>1.01348565969764</v>
      </c>
      <c r="V40" s="88">
        <f>'3'!CJ39*RAIS!$F$6</f>
        <v>0.664779964557388</v>
      </c>
      <c r="W40" s="88">
        <f>'3'!CK39*RAIS!$F$6</f>
        <v>2.27447107203957</v>
      </c>
      <c r="X40" s="88">
        <f>'3'!CL39*RAIS!$F$6</f>
        <v>0.889976977753078</v>
      </c>
      <c r="Y40" s="88">
        <f>'3'!CM39*RAIS!$F$6</f>
        <v>0.746803854693147</v>
      </c>
      <c r="Z40" s="88">
        <f>'3'!CN39*RAIS!$F$6</f>
        <v>4.47020652247165</v>
      </c>
      <c r="AA40" s="88">
        <f>'3'!CO39*RAIS!$F$6</f>
        <v>0.592273797338675</v>
      </c>
      <c r="AB40" s="88">
        <f>'3'!CP39*RAIS!$F$6</f>
        <v>0.514005890422279</v>
      </c>
      <c r="AC40" s="88">
        <f>'3'!CQ39*RAIS!$F$6</f>
        <v>4.55758967897953</v>
      </c>
      <c r="AD40" s="88">
        <f>'3'!CR39*RAIS!$F$6</f>
        <v>4.00242816394421</v>
      </c>
      <c r="AE40" s="88">
        <f>'3'!CS39*RAIS!$F$6</f>
        <v>2.16940259386259</v>
      </c>
      <c r="AF40" s="88">
        <f>'3'!CT39*RAIS!$F$6</f>
        <v>0.118723018703931</v>
      </c>
      <c r="AG40" s="88">
        <f>'3'!CU39*RAIS!$F$6</f>
        <v>3.31663799764733</v>
      </c>
      <c r="AH40" s="88">
        <f>'3'!CV39*RAIS!$F$6</f>
        <v>2.39144041026196</v>
      </c>
      <c r="AI40" s="88">
        <f>'3'!CW39*RAIS!$F$6</f>
        <v>1.01694953416273</v>
      </c>
      <c r="AJ40" s="88">
        <f>'3'!CX39*RAIS!$F$6*RAIS!$N$5</f>
        <v>12.9390547517662</v>
      </c>
      <c r="AK40" s="88">
        <f>'3'!CX39*RAIS!$F$6*RAIS!$N$5</f>
        <v>12.9390547517662</v>
      </c>
      <c r="AL40" s="88">
        <f>'3'!CY39*RAIS!$F$6</f>
        <v>6.27102208536146</v>
      </c>
      <c r="AM40" s="88">
        <f>'3'!CZ39*RAIS!$F$6</f>
        <v>76.3410634523788</v>
      </c>
      <c r="AN40" s="88">
        <f>'3'!DA39*RAIS!$F$6</f>
        <v>15.7206583679789</v>
      </c>
      <c r="AO40" s="88">
        <f>'3'!DB39*RAIS!$F$6</f>
        <v>0.159197496027315</v>
      </c>
      <c r="AP40" s="88">
        <f>'3'!DC39*RAIS!$F$6</f>
        <v>0.333488195336356</v>
      </c>
      <c r="AQ40" s="88">
        <f>'3'!DD39*RAIS!$F$6</f>
        <v>32.0675751132553</v>
      </c>
      <c r="AR40" s="88">
        <f>'3'!DE39*RAIS!$F$6</f>
        <v>9.1861756406281</v>
      </c>
      <c r="AS40" s="88">
        <f>'3'!DF39*RAIS!$F$6</f>
        <v>40.7906061771407</v>
      </c>
      <c r="AT40" s="88">
        <f>'3'!DG39*RAIS!$F$6</f>
        <v>0.726258169587304</v>
      </c>
      <c r="AU40" s="88">
        <f>'3'!DH39*RAIS!$F$6</f>
        <v>3.71554771131174</v>
      </c>
      <c r="AV40" s="88">
        <f>'3'!DI39*RAIS!$F$6</f>
        <v>14.2704691578902</v>
      </c>
      <c r="AW40" s="88">
        <f>'3'!DJ39*RAIS!$F$6</f>
        <v>6.592058290853</v>
      </c>
      <c r="AX40" s="88">
        <f>'3'!DK39*RAIS!$F$6</f>
        <v>16.6649834248921</v>
      </c>
      <c r="AY40" s="88">
        <f>'3'!DL39*RAIS!$F$6</f>
        <v>125.025103032002</v>
      </c>
      <c r="AZ40" s="88">
        <f>'3'!DM39*RAIS!$F$6</f>
        <v>365.095936146748</v>
      </c>
      <c r="BA40" s="88">
        <f>'3'!DN39*RAIS!$F$6</f>
        <v>123.210693756117</v>
      </c>
      <c r="BB40" s="88">
        <f>'3'!DO39*RAIS!$F$6</f>
        <v>68.1230433577896</v>
      </c>
      <c r="BC40" s="88">
        <f>'3'!DP39*RAIS!$F$6</f>
        <v>0</v>
      </c>
      <c r="BD40" s="101">
        <f t="shared" si="0"/>
        <v>1009.92680719791</v>
      </c>
      <c r="BE40" s="109">
        <f>'3'!DR39*RAIS!$F$6</f>
        <v>5.07522938778347e-6</v>
      </c>
      <c r="BF40" s="109">
        <f>'3'!DS39*RAIS!$F$6</f>
        <v>1.78219159690299</v>
      </c>
      <c r="BG40" s="88">
        <f t="shared" si="1"/>
        <v>1.78219667213237</v>
      </c>
      <c r="BH40" s="88">
        <f>'3'!DU39*RAIS!$F$6</f>
        <v>0</v>
      </c>
      <c r="BI40" s="88">
        <f>'3'!DV39*RAIS!$F$6</f>
        <v>0</v>
      </c>
      <c r="BJ40" s="88">
        <f>'3'!DW39*RAIS!$F$6</f>
        <v>709.873080955659</v>
      </c>
      <c r="BK40" s="88">
        <f>'3'!DX39*RAIS!$F$6</f>
        <v>0</v>
      </c>
      <c r="BL40" s="88">
        <f>'3'!DY39*RAIS!$F$6</f>
        <v>-1.09242295329975</v>
      </c>
      <c r="BM40" s="117">
        <f t="shared" si="2"/>
        <v>710.562854674492</v>
      </c>
      <c r="BN40" s="118">
        <f t="shared" si="3"/>
        <v>1720.4896618724</v>
      </c>
      <c r="BP40" s="86" t="s">
        <v>422</v>
      </c>
      <c r="BQ40" s="87" t="s">
        <v>424</v>
      </c>
      <c r="BR40" s="119">
        <f t="shared" ref="BR40:DR40" si="38">C40/C$66</f>
        <v>0</v>
      </c>
      <c r="BS40" s="119">
        <f t="shared" si="38"/>
        <v>0</v>
      </c>
      <c r="BT40" s="119">
        <f t="shared" si="38"/>
        <v>0</v>
      </c>
      <c r="BU40" s="119">
        <f t="shared" si="38"/>
        <v>0</v>
      </c>
      <c r="BV40" s="119">
        <f t="shared" si="38"/>
        <v>0.000252944928348927</v>
      </c>
      <c r="BW40" s="119">
        <f t="shared" si="38"/>
        <v>0.000331091604476994</v>
      </c>
      <c r="BX40" s="119">
        <f t="shared" si="38"/>
        <v>0.000263478460334764</v>
      </c>
      <c r="BY40" s="119">
        <f t="shared" si="38"/>
        <v>0.000394177679371336</v>
      </c>
      <c r="BZ40" s="119">
        <f t="shared" si="38"/>
        <v>1.90252688527081e-5</v>
      </c>
      <c r="CA40" s="119">
        <f t="shared" si="38"/>
        <v>0.000280794529818922</v>
      </c>
      <c r="CB40" s="119">
        <f t="shared" si="38"/>
        <v>0.000453213971775729</v>
      </c>
      <c r="CC40" s="119">
        <f t="shared" si="38"/>
        <v>0.000224970934309041</v>
      </c>
      <c r="CD40" s="119">
        <f t="shared" si="38"/>
        <v>0.000363799720574125</v>
      </c>
      <c r="CE40" s="119">
        <f t="shared" si="38"/>
        <v>0.000161490697354242</v>
      </c>
      <c r="CF40" s="119">
        <f t="shared" si="38"/>
        <v>0.00035483283694228</v>
      </c>
      <c r="CG40" s="119">
        <f t="shared" si="38"/>
        <v>0.000380876610407524</v>
      </c>
      <c r="CH40" s="119">
        <f t="shared" si="38"/>
        <v>0.000175743187651369</v>
      </c>
      <c r="CI40" s="119">
        <f t="shared" si="38"/>
        <v>0.000152974246147842</v>
      </c>
      <c r="CJ40" s="119">
        <f t="shared" si="38"/>
        <v>0.000244108725136152</v>
      </c>
      <c r="CK40" s="119">
        <f t="shared" si="38"/>
        <v>0.00104444645343467</v>
      </c>
      <c r="CL40" s="119">
        <f t="shared" si="38"/>
        <v>0.000230747720081198</v>
      </c>
      <c r="CM40" s="119">
        <f t="shared" si="38"/>
        <v>0.000184014419765919</v>
      </c>
      <c r="CN40" s="119">
        <f t="shared" si="38"/>
        <v>0.000136995785032112</v>
      </c>
      <c r="CO40" s="119">
        <f t="shared" si="38"/>
        <v>0.000311996989455823</v>
      </c>
      <c r="CP40" s="119">
        <f t="shared" si="38"/>
        <v>0.000207899056104129</v>
      </c>
      <c r="CQ40" s="119">
        <f t="shared" si="38"/>
        <v>0.000173507610835843</v>
      </c>
      <c r="CR40" s="119">
        <f t="shared" si="38"/>
        <v>0.000182701390168384</v>
      </c>
      <c r="CS40" s="119">
        <f t="shared" si="38"/>
        <v>0.00023702754481461</v>
      </c>
      <c r="CT40" s="119">
        <f t="shared" si="38"/>
        <v>0.00026972745624296</v>
      </c>
      <c r="CU40" s="119">
        <f t="shared" si="38"/>
        <v>0.00024599747592375</v>
      </c>
      <c r="CV40" s="119">
        <f t="shared" si="38"/>
        <v>0.000249973520325507</v>
      </c>
      <c r="CW40" s="119">
        <f t="shared" si="38"/>
        <v>0.000699674638257201</v>
      </c>
      <c r="CX40" s="119">
        <f t="shared" si="38"/>
        <v>5.10406018783075e-5</v>
      </c>
      <c r="CY40" s="119">
        <f t="shared" si="38"/>
        <v>0.00448302934270773</v>
      </c>
      <c r="CZ40" s="119">
        <f t="shared" si="38"/>
        <v>0.00752056524285342</v>
      </c>
      <c r="DA40" s="119">
        <f t="shared" si="38"/>
        <v>0.000153943286278432</v>
      </c>
      <c r="DB40" s="119">
        <f t="shared" si="38"/>
        <v>0.000819121364677708</v>
      </c>
      <c r="DC40" s="119">
        <f t="shared" si="38"/>
        <v>0.000441605756894744</v>
      </c>
      <c r="DD40" s="119">
        <f t="shared" si="38"/>
        <v>0.000154976773749428</v>
      </c>
      <c r="DE40" s="119">
        <f t="shared" si="38"/>
        <v>0.000173878767328046</v>
      </c>
      <c r="DF40" s="119">
        <f t="shared" si="38"/>
        <v>0.00451045647813989</v>
      </c>
      <c r="DG40" s="119">
        <f t="shared" si="38"/>
        <v>0.00524412274205375</v>
      </c>
      <c r="DH40" s="119">
        <f t="shared" si="38"/>
        <v>0.00231339492051523</v>
      </c>
      <c r="DI40" s="119">
        <f t="shared" si="38"/>
        <v>7.76420993593503e-5</v>
      </c>
      <c r="DJ40" s="119">
        <f t="shared" si="38"/>
        <v>0.000279012715390857</v>
      </c>
      <c r="DK40" s="119">
        <f t="shared" si="38"/>
        <v>0.000379552285195989</v>
      </c>
      <c r="DL40" s="119">
        <f t="shared" si="38"/>
        <v>0.000160334439498024</v>
      </c>
      <c r="DM40" s="119">
        <f t="shared" si="38"/>
        <v>0.000544375679326174</v>
      </c>
      <c r="DN40" s="119">
        <f t="shared" si="38"/>
        <v>0.00760149044419855</v>
      </c>
      <c r="DO40" s="119">
        <f t="shared" si="38"/>
        <v>0.00439640684758663</v>
      </c>
      <c r="DP40" s="119">
        <f t="shared" si="38"/>
        <v>0.00275302526491185</v>
      </c>
      <c r="DQ40" s="119">
        <f t="shared" si="38"/>
        <v>0.00575787659907154</v>
      </c>
      <c r="DR40" s="119">
        <f t="shared" si="38"/>
        <v>0</v>
      </c>
      <c r="DT40" s="86" t="s">
        <v>422</v>
      </c>
      <c r="DU40" s="87" t="s">
        <v>424</v>
      </c>
      <c r="DV40" s="119">
        <f>'Matriz I'!D39-BR40</f>
        <v>0</v>
      </c>
      <c r="DW40" s="119">
        <f>'Matriz I'!E39-BS40</f>
        <v>0</v>
      </c>
      <c r="DX40" s="119">
        <f>'Matriz I'!F39-BT40</f>
        <v>0</v>
      </c>
      <c r="DY40" s="119">
        <f>'Matriz I'!G39-BU40</f>
        <v>0</v>
      </c>
      <c r="DZ40" s="119">
        <f>'Matriz I'!H39-BV40</f>
        <v>-0.000252944928348927</v>
      </c>
      <c r="EA40" s="119">
        <f>'Matriz I'!I39-BW40</f>
        <v>-0.000331091604476994</v>
      </c>
      <c r="EB40" s="119">
        <f>'Matriz I'!J39-BX40</f>
        <v>-0.000263478460334764</v>
      </c>
      <c r="EC40" s="119">
        <f>'Matriz I'!K39-BY40</f>
        <v>-0.000394177679371336</v>
      </c>
      <c r="ED40" s="119">
        <f>'Matriz I'!L39-BZ40</f>
        <v>-1.90252688527081e-5</v>
      </c>
      <c r="EE40" s="119">
        <f>'Matriz I'!M39-CA40</f>
        <v>-0.000280794529818922</v>
      </c>
      <c r="EF40" s="119">
        <f>'Matriz I'!N39-CB40</f>
        <v>-0.000453213971775729</v>
      </c>
      <c r="EG40" s="119">
        <f>'Matriz I'!O39-CC40</f>
        <v>-0.000224970934309041</v>
      </c>
      <c r="EH40" s="119">
        <f>'Matriz I'!P39-CD40</f>
        <v>-0.000363799720574125</v>
      </c>
      <c r="EI40" s="119">
        <f>'Matriz I'!Q39-CE40</f>
        <v>-0.000161490697354242</v>
      </c>
      <c r="EJ40" s="119">
        <f>'Matriz I'!R39-CF40</f>
        <v>-0.00035483283694228</v>
      </c>
      <c r="EK40" s="119">
        <f>'Matriz I'!S39-CG40</f>
        <v>-0.000380876610407524</v>
      </c>
      <c r="EL40" s="119">
        <f>'Matriz I'!T39-CH40</f>
        <v>-0.000175743187651369</v>
      </c>
      <c r="EM40" s="119">
        <f>'Matriz I'!U39-CI40</f>
        <v>-0.000152974246147842</v>
      </c>
      <c r="EN40" s="119">
        <f>'Matriz I'!V39-CJ40</f>
        <v>-0.000244108725136152</v>
      </c>
      <c r="EO40" s="119">
        <f>'Matriz I'!W39-CK40</f>
        <v>-0.00104444645343467</v>
      </c>
      <c r="EP40" s="119">
        <f>'Matriz I'!X39-CL40</f>
        <v>-0.000230747720081198</v>
      </c>
      <c r="EQ40" s="119">
        <f>'Matriz I'!Y39-CM40</f>
        <v>-0.000184014419765919</v>
      </c>
      <c r="ER40" s="119">
        <f>'Matriz I'!Z39-CN40</f>
        <v>-0.000136995785032112</v>
      </c>
      <c r="ES40" s="119">
        <f>'Matriz I'!AA39-CO40</f>
        <v>-0.000311996989455823</v>
      </c>
      <c r="ET40" s="119">
        <f>'Matriz I'!AB39-CP40</f>
        <v>-0.000207899056104129</v>
      </c>
      <c r="EU40" s="119">
        <f>'Matriz I'!AC39-CQ40</f>
        <v>-0.000173507610835843</v>
      </c>
      <c r="EV40" s="119">
        <f>'Matriz I'!AD39-CR40</f>
        <v>-0.000182701390168384</v>
      </c>
      <c r="EW40" s="119">
        <f>'Matriz I'!AE39-CS40</f>
        <v>-0.00023702754481461</v>
      </c>
      <c r="EX40" s="119">
        <f>'Matriz I'!AF39-CT40</f>
        <v>-0.00026972745624296</v>
      </c>
      <c r="EY40" s="119">
        <f>'Matriz I'!AG39-CU40</f>
        <v>-0.00024599747592375</v>
      </c>
      <c r="EZ40" s="119">
        <f>'Matriz I'!AH39-CV40</f>
        <v>-0.000249973520325507</v>
      </c>
      <c r="FA40" s="119">
        <f>'Matriz I'!AI39-CW40</f>
        <v>-0.000699674638257201</v>
      </c>
      <c r="FB40" s="119">
        <f>'Matriz I'!AJ39-CX40</f>
        <v>-5.10406018783075e-5</v>
      </c>
      <c r="FC40" s="119">
        <f>'Matriz I'!AK39-CY40</f>
        <v>-0.00448302934270773</v>
      </c>
      <c r="FD40" s="119">
        <f>'Matriz I'!AL39-CZ40</f>
        <v>0.992479434757147</v>
      </c>
      <c r="FE40" s="119">
        <f>'Matriz I'!AM39-DA40</f>
        <v>-0.000153943286278432</v>
      </c>
      <c r="FF40" s="119">
        <f>'Matriz I'!AN39-DB40</f>
        <v>-0.000819121364677708</v>
      </c>
      <c r="FG40" s="119">
        <f>'Matriz I'!AO39-DC40</f>
        <v>-0.000441605756894744</v>
      </c>
      <c r="FH40" s="119">
        <f>'Matriz I'!AP39-DD40</f>
        <v>-0.000154976773749428</v>
      </c>
      <c r="FI40" s="119">
        <f>'Matriz I'!AQ39-DE40</f>
        <v>-0.000173878767328046</v>
      </c>
      <c r="FJ40" s="119">
        <f>'Matriz I'!AR39-DF40</f>
        <v>-0.00451045647813989</v>
      </c>
      <c r="FK40" s="119">
        <f>'Matriz I'!AS39-DG40</f>
        <v>-0.00524412274205375</v>
      </c>
      <c r="FL40" s="119">
        <f>'Matriz I'!AT39-DH40</f>
        <v>-0.00231339492051523</v>
      </c>
      <c r="FM40" s="119">
        <f>'Matriz I'!AU39-DI40</f>
        <v>-7.76420993593503e-5</v>
      </c>
      <c r="FN40" s="119">
        <f>'Matriz I'!AV39-DJ40</f>
        <v>-0.000279012715390857</v>
      </c>
      <c r="FO40" s="119">
        <f>'Matriz I'!AW39-DK40</f>
        <v>-0.000379552285195989</v>
      </c>
      <c r="FP40" s="119">
        <f>'Matriz I'!AX39-DL40</f>
        <v>-0.000160334439498024</v>
      </c>
      <c r="FQ40" s="119">
        <f>'Matriz I'!AY39-DM40</f>
        <v>-0.000544375679326174</v>
      </c>
      <c r="FR40" s="119">
        <f>'Matriz I'!AZ39-DN40</f>
        <v>-0.00760149044419855</v>
      </c>
      <c r="FS40" s="119">
        <f>'Matriz I'!BA39-DO40</f>
        <v>-0.00439640684758663</v>
      </c>
      <c r="FT40" s="119">
        <f>'Matriz I'!BB39-DP40</f>
        <v>-0.00275302526491185</v>
      </c>
      <c r="FU40" s="119">
        <f>'Matriz I'!BC39-DQ40</f>
        <v>-0.00575787659907154</v>
      </c>
      <c r="FV40" s="119">
        <f>'Matriz I'!BD39-DR40</f>
        <v>0</v>
      </c>
      <c r="FX40" s="86" t="s">
        <v>422</v>
      </c>
      <c r="FY40" s="87" t="s">
        <v>424</v>
      </c>
      <c r="FZ40" s="119">
        <v>0.00019305617</v>
      </c>
      <c r="GA40" s="119">
        <v>0.000260503299</v>
      </c>
      <c r="GB40" s="119">
        <v>0.0001208466194</v>
      </c>
      <c r="GC40" s="119">
        <v>0.000387025268</v>
      </c>
      <c r="GD40" s="119">
        <v>0.0006551743826</v>
      </c>
      <c r="GE40" s="119">
        <v>0.0008626946524</v>
      </c>
      <c r="GF40" s="119">
        <v>0.0007646755366</v>
      </c>
      <c r="GG40" s="119">
        <v>0.001108480972</v>
      </c>
      <c r="GH40" s="119">
        <v>0.0004526793342</v>
      </c>
      <c r="GI40" s="119">
        <v>0.0006594377803</v>
      </c>
      <c r="GJ40" s="119">
        <v>0.0007549179141</v>
      </c>
      <c r="GK40" s="119">
        <v>0.0006831727512</v>
      </c>
      <c r="GL40" s="119">
        <v>0.0008477531327</v>
      </c>
      <c r="GM40" s="119">
        <v>0.0005987784835</v>
      </c>
      <c r="GN40" s="119">
        <v>0.0007738002801</v>
      </c>
      <c r="GO40" s="119">
        <v>0.0005971718848</v>
      </c>
      <c r="GP40" s="119">
        <v>0.0008577393482</v>
      </c>
      <c r="GQ40" s="119">
        <v>0.0006010542307</v>
      </c>
      <c r="GR40" s="119">
        <v>0.0007367481874</v>
      </c>
      <c r="GS40" s="119">
        <v>0.001723893234</v>
      </c>
      <c r="GT40" s="119">
        <v>0.0006972715301</v>
      </c>
      <c r="GU40" s="119">
        <v>0.0006454634708</v>
      </c>
      <c r="GV40" s="119">
        <v>0.0007326421486</v>
      </c>
      <c r="GW40" s="119">
        <v>0.0007227604134</v>
      </c>
      <c r="GX40" s="119">
        <v>0.0006852652767</v>
      </c>
      <c r="GY40" s="119">
        <v>0.0006488407995</v>
      </c>
      <c r="GZ40" s="119">
        <v>0.0006717350143</v>
      </c>
      <c r="HA40" s="119">
        <v>0.0008003334169</v>
      </c>
      <c r="HB40" s="119">
        <v>0.0007162082897</v>
      </c>
      <c r="HC40" s="119">
        <v>0.0007972910114</v>
      </c>
      <c r="HD40" s="119">
        <v>0.0006792817402</v>
      </c>
      <c r="HE40" s="119">
        <v>0.001241674922</v>
      </c>
      <c r="HF40" s="119">
        <v>0.000274365582</v>
      </c>
      <c r="HG40" s="119">
        <v>0.004899539631</v>
      </c>
      <c r="HH40" s="119">
        <v>1.007974463</v>
      </c>
      <c r="HI40" s="119">
        <v>0.0004858848562</v>
      </c>
      <c r="HJ40" s="119">
        <v>0.001298052057</v>
      </c>
      <c r="HK40" s="119">
        <v>0.001053837348</v>
      </c>
      <c r="HL40" s="119">
        <v>0.00191212657</v>
      </c>
      <c r="HM40" s="119">
        <v>0.001149678364</v>
      </c>
      <c r="HN40" s="119">
        <v>0.005334561844</v>
      </c>
      <c r="HO40" s="119">
        <v>0.005797355702</v>
      </c>
      <c r="HP40" s="119">
        <v>0.002876839656</v>
      </c>
      <c r="HQ40" s="119">
        <v>0.0008801268598</v>
      </c>
      <c r="HR40" s="119">
        <v>0.0007226118293</v>
      </c>
      <c r="HS40" s="119">
        <v>0.000985011794</v>
      </c>
      <c r="HT40" s="119">
        <v>0.0002627554459</v>
      </c>
      <c r="HU40" s="119">
        <v>0.0009467217025</v>
      </c>
      <c r="HV40" s="119">
        <v>0.008198209741</v>
      </c>
      <c r="HW40" s="119">
        <v>0.004990140984</v>
      </c>
      <c r="HX40" s="119">
        <v>0.003530493895</v>
      </c>
      <c r="HY40" s="119">
        <v>0.006689180519</v>
      </c>
      <c r="HZ40" s="119">
        <v>0</v>
      </c>
    </row>
    <row r="41" spans="1:234">
      <c r="A41" s="86" t="s">
        <v>70</v>
      </c>
      <c r="B41" s="87" t="s">
        <v>125</v>
      </c>
      <c r="C41" s="85">
        <f>'3'!BQ40</f>
        <v>5.72545578465079</v>
      </c>
      <c r="D41" s="85">
        <f>'3'!BR40</f>
        <v>12.7457492003754</v>
      </c>
      <c r="E41" s="85">
        <f>'3'!BS40</f>
        <v>0.949888460178406</v>
      </c>
      <c r="F41" s="85">
        <f>'3'!BT40</f>
        <v>0.00130217442168891</v>
      </c>
      <c r="G41" s="85">
        <f>'3'!BU40</f>
        <v>0.225528634634685</v>
      </c>
      <c r="H41" s="85">
        <f>'3'!BV40</f>
        <v>1.3380916315111</v>
      </c>
      <c r="I41" s="85">
        <f>'3'!BW40</f>
        <v>2.31686444597065</v>
      </c>
      <c r="J41" s="85">
        <f>'3'!BX40</f>
        <v>0.194175249412863</v>
      </c>
      <c r="K41" s="85">
        <f>'3'!BY40</f>
        <v>0.607509484958854</v>
      </c>
      <c r="L41" s="85">
        <f>'3'!BZ40</f>
        <v>0.674079105074749</v>
      </c>
      <c r="M41" s="85">
        <f>'3'!CA40</f>
        <v>0.424450355491544</v>
      </c>
      <c r="N41" s="85">
        <f>'3'!CB40</f>
        <v>1.34933199624543</v>
      </c>
      <c r="O41" s="85">
        <f>'3'!CC40</f>
        <v>0.159646147898751</v>
      </c>
      <c r="P41" s="85">
        <f>'3'!CD40</f>
        <v>1.75933736632626</v>
      </c>
      <c r="Q41" s="85">
        <f>'3'!CE40</f>
        <v>0.561326058351343</v>
      </c>
      <c r="R41" s="85">
        <f>'3'!CF40</f>
        <v>1.9059956318885</v>
      </c>
      <c r="S41" s="85">
        <f>'3'!CG40</f>
        <v>0.595856860927874</v>
      </c>
      <c r="T41" s="85">
        <f>'3'!CH40</f>
        <v>49.3033919083496</v>
      </c>
      <c r="U41" s="85">
        <f>'3'!CI40</f>
        <v>0.351260411931432</v>
      </c>
      <c r="V41" s="85">
        <f>'3'!CJ40</f>
        <v>0.0877291693506879</v>
      </c>
      <c r="W41" s="85">
        <f>'3'!CK40</f>
        <v>1.14855005177396</v>
      </c>
      <c r="X41" s="85">
        <f>'3'!CL40</f>
        <v>1.45403289223264</v>
      </c>
      <c r="Y41" s="85">
        <f>'3'!CM40</f>
        <v>34.8516436105382</v>
      </c>
      <c r="Z41" s="85">
        <f>'3'!CN40</f>
        <v>10.1417469973924</v>
      </c>
      <c r="AA41" s="85">
        <f>'3'!CO40</f>
        <v>1.11444032644952</v>
      </c>
      <c r="AB41" s="85">
        <f>'3'!CP40</f>
        <v>0.28834007194339</v>
      </c>
      <c r="AC41" s="85">
        <f>'3'!CQ40</f>
        <v>16.24141645461</v>
      </c>
      <c r="AD41" s="85">
        <f>'3'!CR40</f>
        <v>35.9248576204359</v>
      </c>
      <c r="AE41" s="85">
        <f>'3'!CS40</f>
        <v>3.53594879202784</v>
      </c>
      <c r="AF41" s="85">
        <f>'3'!CT40</f>
        <v>4.2121698584086</v>
      </c>
      <c r="AG41" s="85">
        <f>'3'!CU40</f>
        <v>5.66336437444488</v>
      </c>
      <c r="AH41" s="85">
        <f>'3'!CV40</f>
        <v>0.812943556737574</v>
      </c>
      <c r="AI41" s="85">
        <f>'3'!CW40</f>
        <v>0.613443098905797</v>
      </c>
      <c r="AJ41" s="88">
        <f>'3'!CX40*RAIS!$N$5</f>
        <v>201.394958529952</v>
      </c>
      <c r="AK41" s="88">
        <f>'3'!CX40*RAIS!$F$6</f>
        <v>119.316157770227</v>
      </c>
      <c r="AL41" s="85">
        <f>'3'!CY40</f>
        <v>4839.87969147827</v>
      </c>
      <c r="AM41" s="85">
        <f>'3'!CZ40</f>
        <v>161.938719806316</v>
      </c>
      <c r="AN41" s="85">
        <f>'3'!DA40</f>
        <v>5.86150564024892</v>
      </c>
      <c r="AO41" s="85">
        <f>'3'!DB40</f>
        <v>0.715918085466245</v>
      </c>
      <c r="AP41" s="85">
        <f>'3'!DC40</f>
        <v>1.37782083743129</v>
      </c>
      <c r="AQ41" s="85">
        <f>'3'!DD40</f>
        <v>118.879992132284</v>
      </c>
      <c r="AR41" s="85">
        <f>'3'!DE40</f>
        <v>19.4612926158671</v>
      </c>
      <c r="AS41" s="85">
        <f>'3'!DF40</f>
        <v>24.7168840254132</v>
      </c>
      <c r="AT41" s="85">
        <f>'3'!DG40</f>
        <v>89.5361164629809</v>
      </c>
      <c r="AU41" s="85">
        <f>'3'!DH40</f>
        <v>101.631092801706</v>
      </c>
      <c r="AV41" s="85">
        <f>'3'!DI40</f>
        <v>60.0971131620035</v>
      </c>
      <c r="AW41" s="85">
        <f>'3'!DJ40</f>
        <v>56.5568605734201</v>
      </c>
      <c r="AX41" s="85">
        <f>'3'!DK40</f>
        <v>53.8462118512128</v>
      </c>
      <c r="AY41" s="85">
        <f>'3'!DL40</f>
        <v>260.842642062542</v>
      </c>
      <c r="AZ41" s="85">
        <f>'3'!DM40</f>
        <v>1411.5234994749</v>
      </c>
      <c r="BA41" s="85">
        <f>'3'!DN40</f>
        <v>72.5897635682343</v>
      </c>
      <c r="BB41" s="85">
        <f>'3'!DO40</f>
        <v>39.2580643312548</v>
      </c>
      <c r="BC41" s="85">
        <f>'3'!DP40</f>
        <v>0</v>
      </c>
      <c r="BD41" s="101">
        <f t="shared" si="0"/>
        <v>7836.70417299358</v>
      </c>
      <c r="BE41" s="108">
        <f>'3'!DR40</f>
        <v>2.02549200497824</v>
      </c>
      <c r="BF41" s="108">
        <f>'3'!DS40</f>
        <v>2.11912592701886</v>
      </c>
      <c r="BG41" s="85">
        <f t="shared" si="1"/>
        <v>4.1446179319971</v>
      </c>
      <c r="BH41" s="85">
        <f>'3'!DU40</f>
        <v>0</v>
      </c>
      <c r="BI41" s="85">
        <f>'3'!DV40</f>
        <v>0</v>
      </c>
      <c r="BJ41" s="85">
        <f>'3'!DW40</f>
        <v>71.7323468604786</v>
      </c>
      <c r="BK41" s="85">
        <f>'3'!DX40</f>
        <v>32823.3435095121</v>
      </c>
      <c r="BL41" s="85">
        <f>'3'!DY40</f>
        <v>-0.000158722012886544</v>
      </c>
      <c r="BM41" s="117">
        <f t="shared" si="2"/>
        <v>32899.2203155826</v>
      </c>
      <c r="BN41" s="118">
        <f t="shared" si="3"/>
        <v>40735.9244885762</v>
      </c>
      <c r="BP41" s="86" t="s">
        <v>70</v>
      </c>
      <c r="BQ41" s="87" t="s">
        <v>125</v>
      </c>
      <c r="BR41" s="119">
        <f t="shared" ref="BR41:DR41" si="39">C41/C$66</f>
        <v>0.000127636772283225</v>
      </c>
      <c r="BS41" s="119">
        <f t="shared" si="39"/>
        <v>0.000772113722818906</v>
      </c>
      <c r="BT41" s="119">
        <f t="shared" si="39"/>
        <v>0.000318227319806092</v>
      </c>
      <c r="BU41" s="119">
        <f t="shared" si="39"/>
        <v>6.53584667544702e-5</v>
      </c>
      <c r="BV41" s="119">
        <f t="shared" si="39"/>
        <v>0.0001912190672211</v>
      </c>
      <c r="BW41" s="119">
        <f t="shared" si="39"/>
        <v>4.50539770375152e-5</v>
      </c>
      <c r="BX41" s="119">
        <f t="shared" si="39"/>
        <v>6.00507481327592e-5</v>
      </c>
      <c r="BY41" s="119">
        <f t="shared" si="39"/>
        <v>3.46939393657517e-5</v>
      </c>
      <c r="BZ41" s="119">
        <f t="shared" si="39"/>
        <v>5.68412226037754e-5</v>
      </c>
      <c r="CA41" s="119">
        <f t="shared" si="39"/>
        <v>0.000303081844453044</v>
      </c>
      <c r="CB41" s="119">
        <f t="shared" si="39"/>
        <v>0.000120389529604133</v>
      </c>
      <c r="CC41" s="119">
        <f t="shared" si="39"/>
        <v>9.35284536345726e-5</v>
      </c>
      <c r="CD41" s="119">
        <f t="shared" si="39"/>
        <v>6.03572406435644e-5</v>
      </c>
      <c r="CE41" s="119">
        <f t="shared" si="39"/>
        <v>0.000249399908202373</v>
      </c>
      <c r="CF41" s="119">
        <f t="shared" si="39"/>
        <v>0.000658018373912711</v>
      </c>
      <c r="CG41" s="119">
        <f t="shared" si="39"/>
        <v>4.56992962850672e-5</v>
      </c>
      <c r="CH41" s="119">
        <f t="shared" si="39"/>
        <v>0.00110372036201339</v>
      </c>
      <c r="CI41" s="119">
        <f t="shared" si="39"/>
        <v>0.00169234271192492</v>
      </c>
      <c r="CJ41" s="119">
        <f t="shared" si="39"/>
        <v>8.46047800745029e-5</v>
      </c>
      <c r="CK41" s="119">
        <f t="shared" si="39"/>
        <v>0.000137832703565461</v>
      </c>
      <c r="CL41" s="119">
        <f t="shared" si="39"/>
        <v>0.000116521730746098</v>
      </c>
      <c r="CM41" s="119">
        <f t="shared" si="39"/>
        <v>0.000300640382474012</v>
      </c>
      <c r="CN41" s="119">
        <f t="shared" si="39"/>
        <v>0.00639328284941281</v>
      </c>
      <c r="CO41" s="119">
        <f t="shared" si="39"/>
        <v>0.000707840793283869</v>
      </c>
      <c r="CP41" s="119">
        <f t="shared" si="39"/>
        <v>0.000391189164528829</v>
      </c>
      <c r="CQ41" s="119">
        <f t="shared" si="39"/>
        <v>9.73319526553121e-5</v>
      </c>
      <c r="CR41" s="119">
        <f t="shared" si="39"/>
        <v>0.000651074268104212</v>
      </c>
      <c r="CS41" s="119">
        <f t="shared" si="39"/>
        <v>0.00212750371794182</v>
      </c>
      <c r="CT41" s="119">
        <f t="shared" si="39"/>
        <v>0.000439633692601479</v>
      </c>
      <c r="CU41" s="119">
        <f t="shared" si="39"/>
        <v>0.00872773590700743</v>
      </c>
      <c r="CV41" s="119">
        <f t="shared" si="39"/>
        <v>0.00042684523622122</v>
      </c>
      <c r="CW41" s="119">
        <f t="shared" si="39"/>
        <v>0.000237846607652489</v>
      </c>
      <c r="CX41" s="119">
        <f t="shared" si="39"/>
        <v>3.07886516827253e-5</v>
      </c>
      <c r="CY41" s="119">
        <f t="shared" si="39"/>
        <v>0.0697778567201704</v>
      </c>
      <c r="CZ41" s="119">
        <f t="shared" si="39"/>
        <v>0.069350116082869</v>
      </c>
      <c r="DA41" s="119">
        <f t="shared" si="39"/>
        <v>0.118811092475281</v>
      </c>
      <c r="DB41" s="119">
        <f t="shared" si="39"/>
        <v>0.00173756375878436</v>
      </c>
      <c r="DC41" s="119">
        <f t="shared" si="39"/>
        <v>0.000164654340436362</v>
      </c>
      <c r="DD41" s="119">
        <f t="shared" si="39"/>
        <v>0.000696937313231292</v>
      </c>
      <c r="DE41" s="119">
        <f t="shared" si="39"/>
        <v>0.000718387613599979</v>
      </c>
      <c r="DF41" s="119">
        <f t="shared" si="39"/>
        <v>0.0167210345260137</v>
      </c>
      <c r="DG41" s="119">
        <f t="shared" si="39"/>
        <v>0.0111098906867465</v>
      </c>
      <c r="DH41" s="119">
        <f t="shared" si="39"/>
        <v>0.00140179122877068</v>
      </c>
      <c r="DI41" s="119">
        <f t="shared" si="39"/>
        <v>0.00957203972606527</v>
      </c>
      <c r="DJ41" s="119">
        <f t="shared" si="39"/>
        <v>0.00763181349667913</v>
      </c>
      <c r="DK41" s="119">
        <f t="shared" si="39"/>
        <v>0.00159840551715209</v>
      </c>
      <c r="DL41" s="119">
        <f t="shared" si="39"/>
        <v>0.00137559653445264</v>
      </c>
      <c r="DM41" s="119">
        <f t="shared" si="39"/>
        <v>0.00175893173178088</v>
      </c>
      <c r="DN41" s="119">
        <f t="shared" si="39"/>
        <v>0.015859157905036</v>
      </c>
      <c r="DO41" s="119">
        <f t="shared" si="39"/>
        <v>0.0169972628129352</v>
      </c>
      <c r="DP41" s="119">
        <f t="shared" si="39"/>
        <v>0.00162194893142061</v>
      </c>
      <c r="DQ41" s="119">
        <f t="shared" si="39"/>
        <v>0.00331815900752664</v>
      </c>
      <c r="DR41" s="119">
        <f t="shared" si="39"/>
        <v>0</v>
      </c>
      <c r="DT41" s="86" t="s">
        <v>70</v>
      </c>
      <c r="DU41" s="87" t="s">
        <v>125</v>
      </c>
      <c r="DV41" s="119">
        <f>'Matriz I'!D40-BR41</f>
        <v>-0.000127636772283225</v>
      </c>
      <c r="DW41" s="119">
        <f>'Matriz I'!E40-BS41</f>
        <v>-0.000772113722818906</v>
      </c>
      <c r="DX41" s="119">
        <f>'Matriz I'!F40-BT41</f>
        <v>-0.000318227319806092</v>
      </c>
      <c r="DY41" s="119">
        <f>'Matriz I'!G40-BU41</f>
        <v>-6.53584667544702e-5</v>
      </c>
      <c r="DZ41" s="119">
        <f>'Matriz I'!H40-BV41</f>
        <v>-0.0001912190672211</v>
      </c>
      <c r="EA41" s="119">
        <f>'Matriz I'!I40-BW41</f>
        <v>-4.50539770375152e-5</v>
      </c>
      <c r="EB41" s="119">
        <f>'Matriz I'!J40-BX41</f>
        <v>-6.00507481327592e-5</v>
      </c>
      <c r="EC41" s="119">
        <f>'Matriz I'!K40-BY41</f>
        <v>-3.46939393657517e-5</v>
      </c>
      <c r="ED41" s="119">
        <f>'Matriz I'!L40-BZ41</f>
        <v>-5.68412226037754e-5</v>
      </c>
      <c r="EE41" s="119">
        <f>'Matriz I'!M40-CA41</f>
        <v>-0.000303081844453044</v>
      </c>
      <c r="EF41" s="119">
        <f>'Matriz I'!N40-CB41</f>
        <v>-0.000120389529604133</v>
      </c>
      <c r="EG41" s="119">
        <f>'Matriz I'!O40-CC41</f>
        <v>-9.35284536345726e-5</v>
      </c>
      <c r="EH41" s="119">
        <f>'Matriz I'!P40-CD41</f>
        <v>-6.03572406435644e-5</v>
      </c>
      <c r="EI41" s="119">
        <f>'Matriz I'!Q40-CE41</f>
        <v>-0.000249399908202373</v>
      </c>
      <c r="EJ41" s="119">
        <f>'Matriz I'!R40-CF41</f>
        <v>-0.000658018373912711</v>
      </c>
      <c r="EK41" s="119">
        <f>'Matriz I'!S40-CG41</f>
        <v>-4.56992962850672e-5</v>
      </c>
      <c r="EL41" s="119">
        <f>'Matriz I'!T40-CH41</f>
        <v>-0.00110372036201339</v>
      </c>
      <c r="EM41" s="119">
        <f>'Matriz I'!U40-CI41</f>
        <v>-0.00169234271192492</v>
      </c>
      <c r="EN41" s="119">
        <f>'Matriz I'!V40-CJ41</f>
        <v>-8.46047800745029e-5</v>
      </c>
      <c r="EO41" s="119">
        <f>'Matriz I'!W40-CK41</f>
        <v>-0.000137832703565461</v>
      </c>
      <c r="EP41" s="119">
        <f>'Matriz I'!X40-CL41</f>
        <v>-0.000116521730746098</v>
      </c>
      <c r="EQ41" s="119">
        <f>'Matriz I'!Y40-CM41</f>
        <v>-0.000300640382474012</v>
      </c>
      <c r="ER41" s="119">
        <f>'Matriz I'!Z40-CN41</f>
        <v>-0.00639328284941281</v>
      </c>
      <c r="ES41" s="119">
        <f>'Matriz I'!AA40-CO41</f>
        <v>-0.000707840793283869</v>
      </c>
      <c r="ET41" s="119">
        <f>'Matriz I'!AB40-CP41</f>
        <v>-0.000391189164528829</v>
      </c>
      <c r="EU41" s="119">
        <f>'Matriz I'!AC40-CQ41</f>
        <v>-9.73319526553121e-5</v>
      </c>
      <c r="EV41" s="119">
        <f>'Matriz I'!AD40-CR41</f>
        <v>-0.000651074268104212</v>
      </c>
      <c r="EW41" s="119">
        <f>'Matriz I'!AE40-CS41</f>
        <v>-0.00212750371794182</v>
      </c>
      <c r="EX41" s="119">
        <f>'Matriz I'!AF40-CT41</f>
        <v>-0.000439633692601479</v>
      </c>
      <c r="EY41" s="119">
        <f>'Matriz I'!AG40-CU41</f>
        <v>-0.00872773590700743</v>
      </c>
      <c r="EZ41" s="119">
        <f>'Matriz I'!AH40-CV41</f>
        <v>-0.00042684523622122</v>
      </c>
      <c r="FA41" s="119">
        <f>'Matriz I'!AI40-CW41</f>
        <v>-0.000237846607652489</v>
      </c>
      <c r="FB41" s="119">
        <f>'Matriz I'!AJ40-CX41</f>
        <v>-3.07886516827253e-5</v>
      </c>
      <c r="FC41" s="119">
        <f>'Matriz I'!AK40-CY41</f>
        <v>-0.0697778567201704</v>
      </c>
      <c r="FD41" s="119">
        <f>'Matriz I'!AL40-CZ41</f>
        <v>-0.069350116082869</v>
      </c>
      <c r="FE41" s="119">
        <f>'Matriz I'!AM40-DA41</f>
        <v>0.881188907524719</v>
      </c>
      <c r="FF41" s="119">
        <f>'Matriz I'!AN40-DB41</f>
        <v>-0.00173756375878436</v>
      </c>
      <c r="FG41" s="119">
        <f>'Matriz I'!AO40-DC41</f>
        <v>-0.000164654340436362</v>
      </c>
      <c r="FH41" s="119">
        <f>'Matriz I'!AP40-DD41</f>
        <v>-0.000696937313231292</v>
      </c>
      <c r="FI41" s="119">
        <f>'Matriz I'!AQ40-DE41</f>
        <v>-0.000718387613599979</v>
      </c>
      <c r="FJ41" s="119">
        <f>'Matriz I'!AR40-DF41</f>
        <v>-0.0167210345260137</v>
      </c>
      <c r="FK41" s="119">
        <f>'Matriz I'!AS40-DG41</f>
        <v>-0.0111098906867465</v>
      </c>
      <c r="FL41" s="119">
        <f>'Matriz I'!AT40-DH41</f>
        <v>-0.00140179122877068</v>
      </c>
      <c r="FM41" s="119">
        <f>'Matriz I'!AU40-DI41</f>
        <v>-0.00957203972606527</v>
      </c>
      <c r="FN41" s="119">
        <f>'Matriz I'!AV40-DJ41</f>
        <v>-0.00763181349667913</v>
      </c>
      <c r="FO41" s="119">
        <f>'Matriz I'!AW40-DK41</f>
        <v>-0.00159840551715209</v>
      </c>
      <c r="FP41" s="119">
        <f>'Matriz I'!AX40-DL41</f>
        <v>-0.00137559653445264</v>
      </c>
      <c r="FQ41" s="119">
        <f>'Matriz I'!AY40-DM41</f>
        <v>-0.00175893173178088</v>
      </c>
      <c r="FR41" s="119">
        <f>'Matriz I'!AZ40-DN41</f>
        <v>-0.015859157905036</v>
      </c>
      <c r="FS41" s="119">
        <f>'Matriz I'!BA40-DO41</f>
        <v>-0.0169972628129352</v>
      </c>
      <c r="FT41" s="119">
        <f>'Matriz I'!BB40-DP41</f>
        <v>-0.00162194893142061</v>
      </c>
      <c r="FU41" s="119">
        <f>'Matriz I'!BC40-DQ41</f>
        <v>-0.00331815900752664</v>
      </c>
      <c r="FV41" s="119">
        <f>'Matriz I'!BD40-DR41</f>
        <v>0</v>
      </c>
      <c r="FX41" s="86" t="s">
        <v>70</v>
      </c>
      <c r="FY41" s="87" t="s">
        <v>125</v>
      </c>
      <c r="FZ41" s="119">
        <v>0.0008740383203</v>
      </c>
      <c r="GA41" s="119">
        <v>0.001693828645</v>
      </c>
      <c r="GB41" s="119">
        <v>0.0007629235848</v>
      </c>
      <c r="GC41" s="119">
        <v>0.00115891779</v>
      </c>
      <c r="GD41" s="119">
        <v>0.00124130015</v>
      </c>
      <c r="GE41" s="119">
        <v>0.00191085406</v>
      </c>
      <c r="GF41" s="119">
        <v>0.001611919144</v>
      </c>
      <c r="GG41" s="119">
        <v>0.002412443804</v>
      </c>
      <c r="GH41" s="119">
        <v>0.001546717284</v>
      </c>
      <c r="GI41" s="119">
        <v>0.001617520097</v>
      </c>
      <c r="GJ41" s="119">
        <v>0.001070561311</v>
      </c>
      <c r="GK41" s="119">
        <v>0.001484589358</v>
      </c>
      <c r="GL41" s="119">
        <v>0.001463377004</v>
      </c>
      <c r="GM41" s="119">
        <v>0.001649002263</v>
      </c>
      <c r="GN41" s="119">
        <v>0.002170401211</v>
      </c>
      <c r="GO41" s="119">
        <v>0.0004990827167</v>
      </c>
      <c r="GP41" s="119">
        <v>0.003154684098</v>
      </c>
      <c r="GQ41" s="119">
        <v>0.003660560791</v>
      </c>
      <c r="GR41" s="119">
        <v>0.001844267945</v>
      </c>
      <c r="GS41" s="119">
        <v>0.002476348318</v>
      </c>
      <c r="GT41" s="119">
        <v>0.001854400885</v>
      </c>
      <c r="GU41" s="119">
        <v>0.001724650939</v>
      </c>
      <c r="GV41" s="119">
        <v>0.009289013747</v>
      </c>
      <c r="GW41" s="119">
        <v>0.002600493926</v>
      </c>
      <c r="GX41" s="119">
        <v>0.001949255654</v>
      </c>
      <c r="GY41" s="119">
        <v>0.001985354474</v>
      </c>
      <c r="GZ41" s="119">
        <v>0.002621525187</v>
      </c>
      <c r="HA41" s="119">
        <v>0.0044066007</v>
      </c>
      <c r="HB41" s="119">
        <v>0.002422202626</v>
      </c>
      <c r="HC41" s="119">
        <v>0.01205270531</v>
      </c>
      <c r="HD41" s="119">
        <v>0.001875615157</v>
      </c>
      <c r="HE41" s="119">
        <v>0.002200118614</v>
      </c>
      <c r="HF41" s="119">
        <v>0.0007702218515</v>
      </c>
      <c r="HG41" s="119">
        <v>0.081020821</v>
      </c>
      <c r="HH41" s="119">
        <v>0.08102063466</v>
      </c>
      <c r="HI41" s="119">
        <v>1.135844734</v>
      </c>
      <c r="HJ41" s="119">
        <v>0.003766557119</v>
      </c>
      <c r="HK41" s="119">
        <v>0.001778848551</v>
      </c>
      <c r="HL41" s="119">
        <v>0.007315247573</v>
      </c>
      <c r="HM41" s="119">
        <v>0.003844016426</v>
      </c>
      <c r="HN41" s="119">
        <v>0.02222168597</v>
      </c>
      <c r="HO41" s="119">
        <v>0.01534210173</v>
      </c>
      <c r="HP41" s="119">
        <v>0.003618696609</v>
      </c>
      <c r="HQ41" s="119">
        <v>0.01426897763</v>
      </c>
      <c r="HR41" s="119">
        <v>0.01059355681</v>
      </c>
      <c r="HS41" s="119">
        <v>0.004130027466</v>
      </c>
      <c r="HT41" s="119">
        <v>0.00194828096</v>
      </c>
      <c r="HU41" s="119">
        <v>0.004069583023</v>
      </c>
      <c r="HV41" s="119">
        <v>0.02110444685</v>
      </c>
      <c r="HW41" s="119">
        <v>0.02184457183</v>
      </c>
      <c r="HX41" s="119">
        <v>0.003954707896</v>
      </c>
      <c r="HY41" s="119">
        <v>0.007277042703</v>
      </c>
      <c r="HZ41" s="119">
        <v>0</v>
      </c>
    </row>
    <row r="42" spans="1:234">
      <c r="A42" s="86" t="s">
        <v>71</v>
      </c>
      <c r="B42" s="87" t="s">
        <v>126</v>
      </c>
      <c r="C42" s="85">
        <f>'3'!BQ41</f>
        <v>1207.47994394344</v>
      </c>
      <c r="D42" s="85">
        <f>'3'!BR41</f>
        <v>835.109248330498</v>
      </c>
      <c r="E42" s="85">
        <f>'3'!BS41</f>
        <v>50.1017544917367</v>
      </c>
      <c r="F42" s="85">
        <f>'3'!BT41</f>
        <v>0.236555934063702</v>
      </c>
      <c r="G42" s="85">
        <f>'3'!BU41</f>
        <v>28.9267297648659</v>
      </c>
      <c r="H42" s="85">
        <f>'3'!BV41</f>
        <v>1724.20682383668</v>
      </c>
      <c r="I42" s="85">
        <f>'3'!BW41</f>
        <v>2126.09063481667</v>
      </c>
      <c r="J42" s="85">
        <f>'3'!BX41</f>
        <v>284.156037524547</v>
      </c>
      <c r="K42" s="85">
        <f>'3'!BY41</f>
        <v>527.845273226108</v>
      </c>
      <c r="L42" s="85">
        <f>'3'!BZ41</f>
        <v>150.040086990813</v>
      </c>
      <c r="M42" s="85">
        <f>'3'!CA41</f>
        <v>216.44932640001</v>
      </c>
      <c r="N42" s="85">
        <f>'3'!CB41</f>
        <v>730.660657911772</v>
      </c>
      <c r="O42" s="85">
        <f>'3'!CC41</f>
        <v>121.558031976526</v>
      </c>
      <c r="P42" s="85">
        <f>'3'!CD41</f>
        <v>343.104412104529</v>
      </c>
      <c r="Q42" s="85">
        <f>'3'!CE41</f>
        <v>53.2986907027176</v>
      </c>
      <c r="R42" s="85">
        <f>'3'!CF41</f>
        <v>198.768432516648</v>
      </c>
      <c r="S42" s="85">
        <f>'3'!CG41</f>
        <v>11.0776777773507</v>
      </c>
      <c r="T42" s="85">
        <f>'3'!CH41</f>
        <v>1212.91038188412</v>
      </c>
      <c r="U42" s="85">
        <f>'3'!CI41</f>
        <v>221.670642282045</v>
      </c>
      <c r="V42" s="85">
        <f>'3'!CJ41</f>
        <v>51.5984534043</v>
      </c>
      <c r="W42" s="85">
        <f>'3'!CK41</f>
        <v>462.042158074579</v>
      </c>
      <c r="X42" s="85">
        <f>'3'!CL41</f>
        <v>271.749911929349</v>
      </c>
      <c r="Y42" s="85">
        <f>'3'!CM41</f>
        <v>540.263272652341</v>
      </c>
      <c r="Z42" s="85">
        <f>'3'!CN41</f>
        <v>579.905633696056</v>
      </c>
      <c r="AA42" s="85">
        <f>'3'!CO41</f>
        <v>236.744062370847</v>
      </c>
      <c r="AB42" s="85">
        <f>'3'!CP41</f>
        <v>203.745375457945</v>
      </c>
      <c r="AC42" s="85">
        <f>'3'!CQ41</f>
        <v>1549.81847162159</v>
      </c>
      <c r="AD42" s="85">
        <f>'3'!CR41</f>
        <v>1543.1445671401</v>
      </c>
      <c r="AE42" s="85">
        <f>'3'!CS41</f>
        <v>583.896353142847</v>
      </c>
      <c r="AF42" s="85">
        <f>'3'!CT41</f>
        <v>48.6793304838677</v>
      </c>
      <c r="AG42" s="85">
        <f>'3'!CU41</f>
        <v>814.765943179939</v>
      </c>
      <c r="AH42" s="85">
        <f>'3'!CV41</f>
        <v>119.15952419465</v>
      </c>
      <c r="AI42" s="85">
        <f>'3'!CW41</f>
        <v>128.473541740619</v>
      </c>
      <c r="AJ42" s="88">
        <f>'3'!CX41*RAIS!$N$5</f>
        <v>32.8256415551939</v>
      </c>
      <c r="AK42" s="88">
        <f>'3'!CX41*RAIS!$F$6</f>
        <v>19.4475048198683</v>
      </c>
      <c r="AL42" s="85">
        <f>'3'!CY41</f>
        <v>1582.52681566571</v>
      </c>
      <c r="AM42" s="85">
        <f>'3'!CZ41</f>
        <v>2179.81119659465</v>
      </c>
      <c r="AN42" s="85">
        <f>'3'!DA41</f>
        <v>1545.55889715349</v>
      </c>
      <c r="AO42" s="85">
        <f>'3'!DB41</f>
        <v>8.23436445081808</v>
      </c>
      <c r="AP42" s="85">
        <f>'3'!DC41</f>
        <v>60.6583004763192</v>
      </c>
      <c r="AQ42" s="85">
        <f>'3'!DD41</f>
        <v>126.746091036741</v>
      </c>
      <c r="AR42" s="85">
        <f>'3'!DE41</f>
        <v>27.8401325216243</v>
      </c>
      <c r="AS42" s="85">
        <f>'3'!DF41</f>
        <v>871.905718289782</v>
      </c>
      <c r="AT42" s="85">
        <f>'3'!DG41</f>
        <v>302.024131788601</v>
      </c>
      <c r="AU42" s="85">
        <f>'3'!DH41</f>
        <v>191.066495812158</v>
      </c>
      <c r="AV42" s="85">
        <f>'3'!DI41</f>
        <v>146.503543457884</v>
      </c>
      <c r="AW42" s="85">
        <f>'3'!DJ41</f>
        <v>74.3154540854646</v>
      </c>
      <c r="AX42" s="85">
        <f>'3'!DK41</f>
        <v>494.467794151056</v>
      </c>
      <c r="AY42" s="85">
        <f>'3'!DL41</f>
        <v>198.628580063065</v>
      </c>
      <c r="AZ42" s="85">
        <f>'3'!DM41</f>
        <v>688.082305205622</v>
      </c>
      <c r="BA42" s="85">
        <f>'3'!DN41</f>
        <v>1038.6085174013</v>
      </c>
      <c r="BB42" s="85">
        <f>'3'!DO41</f>
        <v>243.833602813092</v>
      </c>
      <c r="BC42" s="85">
        <f>'3'!DP41</f>
        <v>0</v>
      </c>
      <c r="BD42" s="101">
        <f t="shared" si="0"/>
        <v>27010.7630288466</v>
      </c>
      <c r="BE42" s="108">
        <f>'3'!DR41</f>
        <v>449.567351139288</v>
      </c>
      <c r="BF42" s="108">
        <f>'3'!DS41</f>
        <v>23020.2241164554</v>
      </c>
      <c r="BG42" s="85">
        <f t="shared" si="1"/>
        <v>23469.7914675947</v>
      </c>
      <c r="BH42" s="85">
        <f>'3'!DU41</f>
        <v>123.25843394936</v>
      </c>
      <c r="BI42" s="85">
        <f>'3'!DV41</f>
        <v>0</v>
      </c>
      <c r="BJ42" s="85">
        <f>'3'!DW41</f>
        <v>37677.9476818802</v>
      </c>
      <c r="BK42" s="85">
        <f>'3'!DX41</f>
        <v>4918.03266320393</v>
      </c>
      <c r="BL42" s="85">
        <f>'3'!DY41</f>
        <v>-1.07237235687713</v>
      </c>
      <c r="BM42" s="117">
        <f t="shared" si="2"/>
        <v>66187.9578742713</v>
      </c>
      <c r="BN42" s="118">
        <f t="shared" si="3"/>
        <v>93198.7209031179</v>
      </c>
      <c r="BP42" s="86" t="s">
        <v>71</v>
      </c>
      <c r="BQ42" s="87" t="s">
        <v>126</v>
      </c>
      <c r="BR42" s="119">
        <f t="shared" ref="BR42:DR42" si="40">C42/C$66</f>
        <v>0.0269181788207749</v>
      </c>
      <c r="BS42" s="119">
        <f t="shared" si="40"/>
        <v>0.0505893612491581</v>
      </c>
      <c r="BT42" s="119">
        <f t="shared" si="40"/>
        <v>0.0167848623474104</v>
      </c>
      <c r="BU42" s="119">
        <f t="shared" si="40"/>
        <v>0.0118731660632854</v>
      </c>
      <c r="BV42" s="119">
        <f t="shared" si="40"/>
        <v>0.0245261196759083</v>
      </c>
      <c r="BW42" s="119">
        <f t="shared" si="40"/>
        <v>0.0580546001631731</v>
      </c>
      <c r="BX42" s="119">
        <f t="shared" si="40"/>
        <v>0.0551060867807073</v>
      </c>
      <c r="BY42" s="119">
        <f t="shared" si="40"/>
        <v>0.0507711068537237</v>
      </c>
      <c r="BZ42" s="119">
        <f t="shared" si="40"/>
        <v>0.0493874933949845</v>
      </c>
      <c r="CA42" s="119">
        <f t="shared" si="40"/>
        <v>0.0674615575007745</v>
      </c>
      <c r="CB42" s="119">
        <f t="shared" si="40"/>
        <v>0.0613928867093334</v>
      </c>
      <c r="CC42" s="119">
        <f t="shared" si="40"/>
        <v>0.0506454761735877</v>
      </c>
      <c r="CD42" s="119">
        <f t="shared" si="40"/>
        <v>0.0459573092413004</v>
      </c>
      <c r="CE42" s="119">
        <f t="shared" si="40"/>
        <v>0.0486377488027673</v>
      </c>
      <c r="CF42" s="119">
        <f t="shared" si="40"/>
        <v>0.0624797606775756</v>
      </c>
      <c r="CG42" s="119">
        <f t="shared" si="40"/>
        <v>0.00476579134690696</v>
      </c>
      <c r="CH42" s="119">
        <f t="shared" si="40"/>
        <v>0.0205194558096483</v>
      </c>
      <c r="CI42" s="119">
        <f t="shared" si="40"/>
        <v>0.0416332419646778</v>
      </c>
      <c r="CJ42" s="119">
        <f t="shared" si="40"/>
        <v>0.0533917153832502</v>
      </c>
      <c r="CK42" s="119">
        <f t="shared" si="40"/>
        <v>0.0810671568550004</v>
      </c>
      <c r="CL42" s="119">
        <f t="shared" si="40"/>
        <v>0.0468747111659245</v>
      </c>
      <c r="CM42" s="119">
        <f t="shared" si="40"/>
        <v>0.0561878606021568</v>
      </c>
      <c r="CN42" s="119">
        <f t="shared" si="40"/>
        <v>0.0991074037659285</v>
      </c>
      <c r="CO42" s="119">
        <f t="shared" si="40"/>
        <v>0.0404743742760239</v>
      </c>
      <c r="CP42" s="119">
        <f t="shared" si="40"/>
        <v>0.0831015441275917</v>
      </c>
      <c r="CQ42" s="119">
        <f t="shared" si="40"/>
        <v>0.0687762027114459</v>
      </c>
      <c r="CR42" s="119">
        <f t="shared" si="40"/>
        <v>0.0621280126598198</v>
      </c>
      <c r="CS42" s="119">
        <f t="shared" si="40"/>
        <v>0.0913864666799603</v>
      </c>
      <c r="CT42" s="119">
        <f t="shared" si="40"/>
        <v>0.0725973493755014</v>
      </c>
      <c r="CU42" s="119">
        <f t="shared" si="40"/>
        <v>0.100864959124334</v>
      </c>
      <c r="CV42" s="119">
        <f t="shared" si="40"/>
        <v>0.0614085441952047</v>
      </c>
      <c r="CW42" s="119">
        <f t="shared" si="40"/>
        <v>0.0348630459818395</v>
      </c>
      <c r="CX42" s="119">
        <f t="shared" si="40"/>
        <v>0.00644807502790966</v>
      </c>
      <c r="CY42" s="119">
        <f t="shared" si="40"/>
        <v>0.0113731889313671</v>
      </c>
      <c r="CZ42" s="119">
        <f t="shared" si="40"/>
        <v>0.0113034708960144</v>
      </c>
      <c r="DA42" s="119">
        <f t="shared" si="40"/>
        <v>0.0388484325698686</v>
      </c>
      <c r="DB42" s="119">
        <f t="shared" si="40"/>
        <v>0.0233888531459634</v>
      </c>
      <c r="DC42" s="119">
        <f t="shared" si="40"/>
        <v>0.043415974740161</v>
      </c>
      <c r="DD42" s="119">
        <f t="shared" si="40"/>
        <v>0.00801605093239539</v>
      </c>
      <c r="DE42" s="119">
        <f t="shared" si="40"/>
        <v>0.0316268781400154</v>
      </c>
      <c r="DF42" s="119">
        <f t="shared" si="40"/>
        <v>0.0178274386315936</v>
      </c>
      <c r="DG42" s="119">
        <f t="shared" si="40"/>
        <v>0.0158931287414898</v>
      </c>
      <c r="DH42" s="119">
        <f t="shared" si="40"/>
        <v>0.0494491857046767</v>
      </c>
      <c r="DI42" s="119">
        <f t="shared" si="40"/>
        <v>0.0322885010196545</v>
      </c>
      <c r="DJ42" s="119">
        <f t="shared" si="40"/>
        <v>0.0143478124784853</v>
      </c>
      <c r="DK42" s="119">
        <f t="shared" si="40"/>
        <v>0.00389656107963382</v>
      </c>
      <c r="DL42" s="119">
        <f t="shared" si="40"/>
        <v>0.00180752750523574</v>
      </c>
      <c r="DM42" s="119">
        <f t="shared" si="40"/>
        <v>0.0161522057648034</v>
      </c>
      <c r="DN42" s="119">
        <f t="shared" si="40"/>
        <v>0.0120765607600231</v>
      </c>
      <c r="DO42" s="119">
        <f t="shared" si="40"/>
        <v>0.00828573933261552</v>
      </c>
      <c r="DP42" s="119">
        <f t="shared" si="40"/>
        <v>0.0232067152743912</v>
      </c>
      <c r="DQ42" s="119">
        <f t="shared" si="40"/>
        <v>0.0206092347978501</v>
      </c>
      <c r="DR42" s="119">
        <f t="shared" si="40"/>
        <v>0</v>
      </c>
      <c r="DT42" s="86" t="s">
        <v>71</v>
      </c>
      <c r="DU42" s="87" t="s">
        <v>126</v>
      </c>
      <c r="DV42" s="119">
        <f>'Matriz I'!D41-BR42</f>
        <v>-0.0269181788207749</v>
      </c>
      <c r="DW42" s="119">
        <f>'Matriz I'!E41-BS42</f>
        <v>-0.0505893612491581</v>
      </c>
      <c r="DX42" s="119">
        <f>'Matriz I'!F41-BT42</f>
        <v>-0.0167848623474104</v>
      </c>
      <c r="DY42" s="119">
        <f>'Matriz I'!G41-BU42</f>
        <v>-0.0118731660632854</v>
      </c>
      <c r="DZ42" s="119">
        <f>'Matriz I'!H41-BV42</f>
        <v>-0.0245261196759083</v>
      </c>
      <c r="EA42" s="119">
        <f>'Matriz I'!I41-BW42</f>
        <v>-0.0580546001631731</v>
      </c>
      <c r="EB42" s="119">
        <f>'Matriz I'!J41-BX42</f>
        <v>-0.0551060867807073</v>
      </c>
      <c r="EC42" s="119">
        <f>'Matriz I'!K41-BY42</f>
        <v>-0.0507711068537237</v>
      </c>
      <c r="ED42" s="119">
        <f>'Matriz I'!L41-BZ42</f>
        <v>-0.0493874933949845</v>
      </c>
      <c r="EE42" s="119">
        <f>'Matriz I'!M41-CA42</f>
        <v>-0.0674615575007745</v>
      </c>
      <c r="EF42" s="119">
        <f>'Matriz I'!N41-CB42</f>
        <v>-0.0613928867093334</v>
      </c>
      <c r="EG42" s="119">
        <f>'Matriz I'!O41-CC42</f>
        <v>-0.0506454761735877</v>
      </c>
      <c r="EH42" s="119">
        <f>'Matriz I'!P41-CD42</f>
        <v>-0.0459573092413004</v>
      </c>
      <c r="EI42" s="119">
        <f>'Matriz I'!Q41-CE42</f>
        <v>-0.0486377488027673</v>
      </c>
      <c r="EJ42" s="119">
        <f>'Matriz I'!R41-CF42</f>
        <v>-0.0624797606775756</v>
      </c>
      <c r="EK42" s="119">
        <f>'Matriz I'!S41-CG42</f>
        <v>-0.00476579134690696</v>
      </c>
      <c r="EL42" s="119">
        <f>'Matriz I'!T41-CH42</f>
        <v>-0.0205194558096483</v>
      </c>
      <c r="EM42" s="119">
        <f>'Matriz I'!U41-CI42</f>
        <v>-0.0416332419646778</v>
      </c>
      <c r="EN42" s="119">
        <f>'Matriz I'!V41-CJ42</f>
        <v>-0.0533917153832502</v>
      </c>
      <c r="EO42" s="119">
        <f>'Matriz I'!W41-CK42</f>
        <v>-0.0810671568550004</v>
      </c>
      <c r="EP42" s="119">
        <f>'Matriz I'!X41-CL42</f>
        <v>-0.0468747111659245</v>
      </c>
      <c r="EQ42" s="119">
        <f>'Matriz I'!Y41-CM42</f>
        <v>-0.0561878606021568</v>
      </c>
      <c r="ER42" s="119">
        <f>'Matriz I'!Z41-CN42</f>
        <v>-0.0991074037659285</v>
      </c>
      <c r="ES42" s="119">
        <f>'Matriz I'!AA41-CO42</f>
        <v>-0.0404743742760239</v>
      </c>
      <c r="ET42" s="119">
        <f>'Matriz I'!AB41-CP42</f>
        <v>-0.0831015441275917</v>
      </c>
      <c r="EU42" s="119">
        <f>'Matriz I'!AC41-CQ42</f>
        <v>-0.0687762027114459</v>
      </c>
      <c r="EV42" s="119">
        <f>'Matriz I'!AD41-CR42</f>
        <v>-0.0621280126598198</v>
      </c>
      <c r="EW42" s="119">
        <f>'Matriz I'!AE41-CS42</f>
        <v>-0.0913864666799603</v>
      </c>
      <c r="EX42" s="119">
        <f>'Matriz I'!AF41-CT42</f>
        <v>-0.0725973493755014</v>
      </c>
      <c r="EY42" s="119">
        <f>'Matriz I'!AG41-CU42</f>
        <v>-0.100864959124334</v>
      </c>
      <c r="EZ42" s="119">
        <f>'Matriz I'!AH41-CV42</f>
        <v>-0.0614085441952047</v>
      </c>
      <c r="FA42" s="119">
        <f>'Matriz I'!AI41-CW42</f>
        <v>-0.0348630459818395</v>
      </c>
      <c r="FB42" s="119">
        <f>'Matriz I'!AJ41-CX42</f>
        <v>-0.00644807502790966</v>
      </c>
      <c r="FC42" s="119">
        <f>'Matriz I'!AK41-CY42</f>
        <v>-0.0113731889313671</v>
      </c>
      <c r="FD42" s="119">
        <f>'Matriz I'!AL41-CZ42</f>
        <v>-0.0113034708960144</v>
      </c>
      <c r="FE42" s="119">
        <f>'Matriz I'!AM41-DA42</f>
        <v>-0.0388484325698686</v>
      </c>
      <c r="FF42" s="119">
        <f>'Matriz I'!AN41-DB42</f>
        <v>0.976611146854037</v>
      </c>
      <c r="FG42" s="119">
        <f>'Matriz I'!AO41-DC42</f>
        <v>-0.043415974740161</v>
      </c>
      <c r="FH42" s="119">
        <f>'Matriz I'!AP41-DD42</f>
        <v>-0.00801605093239539</v>
      </c>
      <c r="FI42" s="119">
        <f>'Matriz I'!AQ41-DE42</f>
        <v>-0.0316268781400154</v>
      </c>
      <c r="FJ42" s="119">
        <f>'Matriz I'!AR41-DF42</f>
        <v>-0.0178274386315936</v>
      </c>
      <c r="FK42" s="119">
        <f>'Matriz I'!AS41-DG42</f>
        <v>-0.0158931287414898</v>
      </c>
      <c r="FL42" s="119">
        <f>'Matriz I'!AT41-DH42</f>
        <v>-0.0494491857046767</v>
      </c>
      <c r="FM42" s="119">
        <f>'Matriz I'!AU41-DI42</f>
        <v>-0.0322885010196545</v>
      </c>
      <c r="FN42" s="119">
        <f>'Matriz I'!AV41-DJ42</f>
        <v>-0.0143478124784853</v>
      </c>
      <c r="FO42" s="119">
        <f>'Matriz I'!AW41-DK42</f>
        <v>-0.00389656107963382</v>
      </c>
      <c r="FP42" s="119">
        <f>'Matriz I'!AX41-DL42</f>
        <v>-0.00180752750523574</v>
      </c>
      <c r="FQ42" s="119">
        <f>'Matriz I'!AY41-DM42</f>
        <v>-0.0161522057648034</v>
      </c>
      <c r="FR42" s="119">
        <f>'Matriz I'!AZ41-DN42</f>
        <v>-0.0120765607600231</v>
      </c>
      <c r="FS42" s="119">
        <f>'Matriz I'!BA41-DO42</f>
        <v>-0.00828573933261552</v>
      </c>
      <c r="FT42" s="119">
        <f>'Matriz I'!BB41-DP42</f>
        <v>-0.0232067152743912</v>
      </c>
      <c r="FU42" s="119">
        <f>'Matriz I'!BC41-DQ42</f>
        <v>-0.0206092347978501</v>
      </c>
      <c r="FV42" s="119">
        <f>'Matriz I'!BD41-DR42</f>
        <v>0</v>
      </c>
      <c r="FX42" s="86" t="s">
        <v>71</v>
      </c>
      <c r="FY42" s="87" t="s">
        <v>126</v>
      </c>
      <c r="FZ42" s="119">
        <v>0.03817030041</v>
      </c>
      <c r="GA42" s="119">
        <v>0.07052017078</v>
      </c>
      <c r="GB42" s="119">
        <v>0.0238954164</v>
      </c>
      <c r="GC42" s="119">
        <v>0.02089196928</v>
      </c>
      <c r="GD42" s="119">
        <v>0.03723520985</v>
      </c>
      <c r="GE42" s="119">
        <v>0.1032614674</v>
      </c>
      <c r="GF42" s="119">
        <v>0.08889189547</v>
      </c>
      <c r="GG42" s="119">
        <v>0.07934284177</v>
      </c>
      <c r="GH42" s="119">
        <v>0.07168443072</v>
      </c>
      <c r="GI42" s="119">
        <v>0.08719444312</v>
      </c>
      <c r="GJ42" s="119">
        <v>0.07531880906</v>
      </c>
      <c r="GK42" s="119">
        <v>0.0770898523</v>
      </c>
      <c r="GL42" s="119">
        <v>0.06731136343</v>
      </c>
      <c r="GM42" s="119">
        <v>0.06370307676</v>
      </c>
      <c r="GN42" s="119">
        <v>0.07791478533</v>
      </c>
      <c r="GO42" s="119">
        <v>0.008679825492</v>
      </c>
      <c r="GP42" s="119">
        <v>0.07674750371</v>
      </c>
      <c r="GQ42" s="119">
        <v>0.06434676992</v>
      </c>
      <c r="GR42" s="119">
        <v>0.07679981149</v>
      </c>
      <c r="GS42" s="119">
        <v>0.0971253455</v>
      </c>
      <c r="GT42" s="119">
        <v>0.07162179397</v>
      </c>
      <c r="GU42" s="119">
        <v>0.07459938735</v>
      </c>
      <c r="GV42" s="119">
        <v>0.1202288317</v>
      </c>
      <c r="GW42" s="119">
        <v>0.06045871043</v>
      </c>
      <c r="GX42" s="119">
        <v>0.106472554</v>
      </c>
      <c r="GY42" s="119">
        <v>0.0900714909</v>
      </c>
      <c r="GZ42" s="119">
        <v>0.08871538509</v>
      </c>
      <c r="HA42" s="119">
        <v>0.1235332689</v>
      </c>
      <c r="HB42" s="119">
        <v>0.09975175861</v>
      </c>
      <c r="HC42" s="119">
        <v>0.1188180356</v>
      </c>
      <c r="HD42" s="119">
        <v>0.08088030139</v>
      </c>
      <c r="HE42" s="119">
        <v>0.05012584678</v>
      </c>
      <c r="HF42" s="119">
        <v>0.01311635702</v>
      </c>
      <c r="HG42" s="119">
        <v>0.02159643645</v>
      </c>
      <c r="HH42" s="119">
        <v>0.02159662739</v>
      </c>
      <c r="HI42" s="119">
        <v>0.06040663545</v>
      </c>
      <c r="HJ42" s="119">
        <v>1.033428865</v>
      </c>
      <c r="HK42" s="119">
        <v>0.0576659257</v>
      </c>
      <c r="HL42" s="119">
        <v>0.02474779867</v>
      </c>
      <c r="HM42" s="119">
        <v>0.0446751714</v>
      </c>
      <c r="HN42" s="119">
        <v>0.02851486219</v>
      </c>
      <c r="HO42" s="119">
        <v>0.02495343262</v>
      </c>
      <c r="HP42" s="119">
        <v>0.07014159834</v>
      </c>
      <c r="HQ42" s="119">
        <v>0.04346353934</v>
      </c>
      <c r="HR42" s="119">
        <v>0.02144426333</v>
      </c>
      <c r="HS42" s="119">
        <v>0.009557113346</v>
      </c>
      <c r="HT42" s="119">
        <v>0.003133292081</v>
      </c>
      <c r="HU42" s="119">
        <v>0.02326234007</v>
      </c>
      <c r="HV42" s="119">
        <v>0.01843894003</v>
      </c>
      <c r="HW42" s="119">
        <v>0.01482107056</v>
      </c>
      <c r="HX42" s="119">
        <v>0.03237732887</v>
      </c>
      <c r="HY42" s="119">
        <v>0.03255237362</v>
      </c>
      <c r="HZ42" s="119">
        <v>0</v>
      </c>
    </row>
    <row r="43" spans="1:234">
      <c r="A43" s="86" t="s">
        <v>72</v>
      </c>
      <c r="B43" s="87" t="s">
        <v>127</v>
      </c>
      <c r="C43" s="85">
        <f>'3'!BQ42</f>
        <v>496.433814819683</v>
      </c>
      <c r="D43" s="85">
        <f>'3'!BR42</f>
        <v>243.952723299646</v>
      </c>
      <c r="E43" s="85">
        <f>'3'!BS42</f>
        <v>68.0740861874353</v>
      </c>
      <c r="F43" s="85">
        <f>'3'!BT42</f>
        <v>0.166595947296581</v>
      </c>
      <c r="G43" s="85">
        <f>'3'!BU42</f>
        <v>45.569620096318</v>
      </c>
      <c r="H43" s="85">
        <f>'3'!BV42</f>
        <v>1592.23062174513</v>
      </c>
      <c r="I43" s="85">
        <f>'3'!BW42</f>
        <v>3566.83218405423</v>
      </c>
      <c r="J43" s="85">
        <f>'3'!BX42</f>
        <v>331.960447277611</v>
      </c>
      <c r="K43" s="85">
        <f>'3'!BY42</f>
        <v>164.821234395138</v>
      </c>
      <c r="L43" s="85">
        <f>'3'!BZ42</f>
        <v>56.2697013787363</v>
      </c>
      <c r="M43" s="85">
        <f>'3'!CA42</f>
        <v>64.2965217575507</v>
      </c>
      <c r="N43" s="85">
        <f>'3'!CB42</f>
        <v>444.480039969342</v>
      </c>
      <c r="O43" s="85">
        <f>'3'!CC42</f>
        <v>267.031904037935</v>
      </c>
      <c r="P43" s="85">
        <f>'3'!CD42</f>
        <v>335.148550845539</v>
      </c>
      <c r="Q43" s="85">
        <f>'3'!CE42</f>
        <v>15.1099300894077</v>
      </c>
      <c r="R43" s="85">
        <f>'3'!CF42</f>
        <v>511.488116579401</v>
      </c>
      <c r="S43" s="85">
        <f>'3'!CG42</f>
        <v>23.6768680417442</v>
      </c>
      <c r="T43" s="85">
        <f>'3'!CH42</f>
        <v>1911.80506153996</v>
      </c>
      <c r="U43" s="85">
        <f>'3'!CI42</f>
        <v>201.571867207286</v>
      </c>
      <c r="V43" s="85">
        <f>'3'!CJ42</f>
        <v>28.838808013123</v>
      </c>
      <c r="W43" s="85">
        <f>'3'!CK42</f>
        <v>424.931463849116</v>
      </c>
      <c r="X43" s="85">
        <f>'3'!CL42</f>
        <v>276.412761679862</v>
      </c>
      <c r="Y43" s="85">
        <f>'3'!CM42</f>
        <v>470.312385338284</v>
      </c>
      <c r="Z43" s="85">
        <f>'3'!CN42</f>
        <v>505.249447347587</v>
      </c>
      <c r="AA43" s="85">
        <f>'3'!CO42</f>
        <v>81.5569681659221</v>
      </c>
      <c r="AB43" s="85">
        <f>'3'!CP42</f>
        <v>95.2378750272938</v>
      </c>
      <c r="AC43" s="85">
        <f>'3'!CQ42</f>
        <v>597.309638631782</v>
      </c>
      <c r="AD43" s="85">
        <f>'3'!CR42</f>
        <v>573.270554710588</v>
      </c>
      <c r="AE43" s="85">
        <f>'3'!CS42</f>
        <v>238.739207890152</v>
      </c>
      <c r="AF43" s="85">
        <f>'3'!CT42</f>
        <v>10.8129686127972</v>
      </c>
      <c r="AG43" s="85">
        <f>'3'!CU42</f>
        <v>429.837021328705</v>
      </c>
      <c r="AH43" s="85">
        <f>'3'!CV42</f>
        <v>38.7204933113365</v>
      </c>
      <c r="AI43" s="85">
        <f>'3'!CW42</f>
        <v>37.7757448930707</v>
      </c>
      <c r="AJ43" s="88">
        <f>'3'!CX42*RAIS!$N$5</f>
        <v>10.1661161032713</v>
      </c>
      <c r="AK43" s="88">
        <f>'3'!CX42*RAIS!$F$6</f>
        <v>6.02290107827086</v>
      </c>
      <c r="AL43" s="85">
        <f>'3'!CY42</f>
        <v>302.041419213813</v>
      </c>
      <c r="AM43" s="85">
        <f>'3'!CZ42</f>
        <v>3599.48671672491</v>
      </c>
      <c r="AN43" s="85">
        <f>'3'!DA42</f>
        <v>2607.99206235306</v>
      </c>
      <c r="AO43" s="85">
        <f>'3'!DB42</f>
        <v>113.545026299753</v>
      </c>
      <c r="AP43" s="85">
        <f>'3'!DC42</f>
        <v>23.666979689254</v>
      </c>
      <c r="AQ43" s="85">
        <f>'3'!DD42</f>
        <v>308.587439178135</v>
      </c>
      <c r="AR43" s="85">
        <f>'3'!DE42</f>
        <v>11.3488855606311</v>
      </c>
      <c r="AS43" s="85">
        <f>'3'!DF42</f>
        <v>244.564216210541</v>
      </c>
      <c r="AT43" s="85">
        <f>'3'!DG42</f>
        <v>29.9188438737089</v>
      </c>
      <c r="AU43" s="85">
        <f>'3'!DH42</f>
        <v>76.3082912933245</v>
      </c>
      <c r="AV43" s="85">
        <f>'3'!DI42</f>
        <v>77.2973176977749</v>
      </c>
      <c r="AW43" s="85">
        <f>'3'!DJ42</f>
        <v>10.2760069234959</v>
      </c>
      <c r="AX43" s="85">
        <f>'3'!DK42</f>
        <v>305.102529666419</v>
      </c>
      <c r="AY43" s="85">
        <f>'3'!DL42</f>
        <v>76.367100511719</v>
      </c>
      <c r="AZ43" s="85">
        <f>'3'!DM42</f>
        <v>728.4066920596</v>
      </c>
      <c r="BA43" s="85">
        <f>'3'!DN42</f>
        <v>264.360545712452</v>
      </c>
      <c r="BB43" s="85">
        <f>'3'!DO42</f>
        <v>259.876608512315</v>
      </c>
      <c r="BC43" s="85">
        <f>'3'!DP42</f>
        <v>0</v>
      </c>
      <c r="BD43" s="101">
        <f t="shared" si="0"/>
        <v>23205.2609267315</v>
      </c>
      <c r="BE43" s="108">
        <f>'3'!DR42</f>
        <v>80.2306070470616</v>
      </c>
      <c r="BF43" s="108">
        <f>'3'!DS42</f>
        <v>2123.07507913235</v>
      </c>
      <c r="BG43" s="85">
        <f t="shared" si="1"/>
        <v>2203.30568617941</v>
      </c>
      <c r="BH43" s="85">
        <f>'3'!DU42</f>
        <v>2.90767937596161</v>
      </c>
      <c r="BI43" s="85">
        <f>'3'!DV42</f>
        <v>0</v>
      </c>
      <c r="BJ43" s="85">
        <f>'3'!DW42</f>
        <v>9911.82631473766</v>
      </c>
      <c r="BK43" s="85">
        <f>'3'!DX42</f>
        <v>275.552266910962</v>
      </c>
      <c r="BL43" s="85">
        <f>'3'!DY42</f>
        <v>0</v>
      </c>
      <c r="BM43" s="117">
        <f t="shared" si="2"/>
        <v>12393.591947204</v>
      </c>
      <c r="BN43" s="118">
        <f t="shared" si="3"/>
        <v>35598.8528739355</v>
      </c>
      <c r="BP43" s="86" t="s">
        <v>72</v>
      </c>
      <c r="BQ43" s="87" t="s">
        <v>127</v>
      </c>
      <c r="BR43" s="119">
        <f t="shared" ref="BR43:DR43" si="41">C43/C$66</f>
        <v>0.0110669284960162</v>
      </c>
      <c r="BS43" s="119">
        <f t="shared" si="41"/>
        <v>0.0147782011412207</v>
      </c>
      <c r="BT43" s="119">
        <f t="shared" si="41"/>
        <v>0.0228058713247319</v>
      </c>
      <c r="BU43" s="119">
        <f t="shared" si="41"/>
        <v>0.00836174901108165</v>
      </c>
      <c r="BV43" s="119">
        <f t="shared" si="41"/>
        <v>0.0386371347591961</v>
      </c>
      <c r="BW43" s="119">
        <f t="shared" si="41"/>
        <v>0.0536109188497967</v>
      </c>
      <c r="BX43" s="119">
        <f t="shared" si="41"/>
        <v>0.0924486287874837</v>
      </c>
      <c r="BY43" s="119">
        <f t="shared" si="41"/>
        <v>0.0593124801667659</v>
      </c>
      <c r="BZ43" s="119">
        <f t="shared" si="41"/>
        <v>0.0154213896342995</v>
      </c>
      <c r="CA43" s="119">
        <f t="shared" si="41"/>
        <v>0.0253001832459979</v>
      </c>
      <c r="CB43" s="119">
        <f t="shared" si="41"/>
        <v>0.0182368277218409</v>
      </c>
      <c r="CC43" s="119">
        <f t="shared" si="41"/>
        <v>0.0308089713468887</v>
      </c>
      <c r="CD43" s="119">
        <f t="shared" si="41"/>
        <v>0.100956453404366</v>
      </c>
      <c r="CE43" s="119">
        <f t="shared" si="41"/>
        <v>0.0475099428994537</v>
      </c>
      <c r="CF43" s="119">
        <f t="shared" si="41"/>
        <v>0.017712720582702</v>
      </c>
      <c r="CG43" s="119">
        <f t="shared" si="41"/>
        <v>0.0122637463563822</v>
      </c>
      <c r="CH43" s="119">
        <f t="shared" si="41"/>
        <v>0.0438572467315107</v>
      </c>
      <c r="CI43" s="119">
        <f t="shared" si="41"/>
        <v>0.0656228554930395</v>
      </c>
      <c r="CJ43" s="119">
        <f t="shared" si="41"/>
        <v>0.0485507131319096</v>
      </c>
      <c r="CK43" s="119">
        <f t="shared" si="41"/>
        <v>0.0453091133254055</v>
      </c>
      <c r="CL43" s="119">
        <f t="shared" si="41"/>
        <v>0.0431097883280723</v>
      </c>
      <c r="CM43" s="119">
        <f t="shared" si="41"/>
        <v>0.0571519659809977</v>
      </c>
      <c r="CN43" s="119">
        <f t="shared" si="41"/>
        <v>0.086275417614465</v>
      </c>
      <c r="CO43" s="119">
        <f t="shared" si="41"/>
        <v>0.0352637636995585</v>
      </c>
      <c r="CP43" s="119">
        <f t="shared" si="41"/>
        <v>0.0286280041031667</v>
      </c>
      <c r="CQ43" s="119">
        <f t="shared" si="41"/>
        <v>0.0321484567880978</v>
      </c>
      <c r="CR43" s="119">
        <f t="shared" si="41"/>
        <v>0.0239445209037414</v>
      </c>
      <c r="CS43" s="119">
        <f t="shared" si="41"/>
        <v>0.0339496192140663</v>
      </c>
      <c r="CT43" s="119">
        <f t="shared" si="41"/>
        <v>0.0296830654816433</v>
      </c>
      <c r="CU43" s="119">
        <f t="shared" si="41"/>
        <v>0.0224047789133816</v>
      </c>
      <c r="CV43" s="119">
        <f t="shared" si="41"/>
        <v>0.0323966237690049</v>
      </c>
      <c r="CW43" s="119">
        <f t="shared" si="41"/>
        <v>0.0113286314952678</v>
      </c>
      <c r="CX43" s="119">
        <f t="shared" si="41"/>
        <v>0.00189596109833627</v>
      </c>
      <c r="CY43" s="119">
        <f t="shared" si="41"/>
        <v>0.00352228177920939</v>
      </c>
      <c r="CZ43" s="119">
        <f t="shared" si="41"/>
        <v>0.00350069007198577</v>
      </c>
      <c r="DA43" s="119">
        <f t="shared" si="41"/>
        <v>0.00741462046107524</v>
      </c>
      <c r="DB43" s="119">
        <f t="shared" si="41"/>
        <v>0.038621632162384</v>
      </c>
      <c r="DC43" s="119">
        <f t="shared" si="41"/>
        <v>0.073260564647648</v>
      </c>
      <c r="DD43" s="119">
        <f t="shared" si="41"/>
        <v>0.110534664742531</v>
      </c>
      <c r="DE43" s="119">
        <f t="shared" si="41"/>
        <v>0.0123398228551832</v>
      </c>
      <c r="DF43" s="119">
        <f t="shared" si="41"/>
        <v>0.0434042863920285</v>
      </c>
      <c r="DG43" s="119">
        <f t="shared" si="41"/>
        <v>0.00647875146238785</v>
      </c>
      <c r="DH43" s="119">
        <f t="shared" si="41"/>
        <v>0.013870193864349</v>
      </c>
      <c r="DI43" s="119">
        <f t="shared" si="41"/>
        <v>0.00319853455153478</v>
      </c>
      <c r="DJ43" s="119">
        <f t="shared" si="41"/>
        <v>0.00573024092673281</v>
      </c>
      <c r="DK43" s="119">
        <f t="shared" si="41"/>
        <v>0.00205588010086477</v>
      </c>
      <c r="DL43" s="119">
        <f t="shared" si="41"/>
        <v>0.000249936778114159</v>
      </c>
      <c r="DM43" s="119">
        <f t="shared" si="41"/>
        <v>0.00996643036579356</v>
      </c>
      <c r="DN43" s="119">
        <f t="shared" si="41"/>
        <v>0.00464309783166021</v>
      </c>
      <c r="DO43" s="119">
        <f t="shared" si="41"/>
        <v>0.00877131693821862</v>
      </c>
      <c r="DP43" s="119">
        <f t="shared" si="41"/>
        <v>0.0059068838848749</v>
      </c>
      <c r="DQ43" s="119">
        <f t="shared" si="41"/>
        <v>0.0219652171870861</v>
      </c>
      <c r="DR43" s="119">
        <f t="shared" si="41"/>
        <v>0</v>
      </c>
      <c r="DT43" s="86" t="s">
        <v>72</v>
      </c>
      <c r="DU43" s="87" t="s">
        <v>127</v>
      </c>
      <c r="DV43" s="119">
        <f>'Matriz I'!D42-BR43</f>
        <v>-0.0110669284960162</v>
      </c>
      <c r="DW43" s="119">
        <f>'Matriz I'!E42-BS43</f>
        <v>-0.0147782011412207</v>
      </c>
      <c r="DX43" s="119">
        <f>'Matriz I'!F42-BT43</f>
        <v>-0.0228058713247319</v>
      </c>
      <c r="DY43" s="119">
        <f>'Matriz I'!G42-BU43</f>
        <v>-0.00836174901108165</v>
      </c>
      <c r="DZ43" s="119">
        <f>'Matriz I'!H42-BV43</f>
        <v>-0.0386371347591961</v>
      </c>
      <c r="EA43" s="119">
        <f>'Matriz I'!I42-BW43</f>
        <v>-0.0536109188497967</v>
      </c>
      <c r="EB43" s="119">
        <f>'Matriz I'!J42-BX43</f>
        <v>-0.0924486287874837</v>
      </c>
      <c r="EC43" s="119">
        <f>'Matriz I'!K42-BY43</f>
        <v>-0.0593124801667659</v>
      </c>
      <c r="ED43" s="119">
        <f>'Matriz I'!L42-BZ43</f>
        <v>-0.0154213896342995</v>
      </c>
      <c r="EE43" s="119">
        <f>'Matriz I'!M42-CA43</f>
        <v>-0.0253001832459979</v>
      </c>
      <c r="EF43" s="119">
        <f>'Matriz I'!N42-CB43</f>
        <v>-0.0182368277218409</v>
      </c>
      <c r="EG43" s="119">
        <f>'Matriz I'!O42-CC43</f>
        <v>-0.0308089713468887</v>
      </c>
      <c r="EH43" s="119">
        <f>'Matriz I'!P42-CD43</f>
        <v>-0.100956453404366</v>
      </c>
      <c r="EI43" s="119">
        <f>'Matriz I'!Q42-CE43</f>
        <v>-0.0475099428994537</v>
      </c>
      <c r="EJ43" s="119">
        <f>'Matriz I'!R42-CF43</f>
        <v>-0.017712720582702</v>
      </c>
      <c r="EK43" s="119">
        <f>'Matriz I'!S42-CG43</f>
        <v>-0.0122637463563822</v>
      </c>
      <c r="EL43" s="119">
        <f>'Matriz I'!T42-CH43</f>
        <v>-0.0438572467315107</v>
      </c>
      <c r="EM43" s="119">
        <f>'Matriz I'!U42-CI43</f>
        <v>-0.0656228554930395</v>
      </c>
      <c r="EN43" s="119">
        <f>'Matriz I'!V42-CJ43</f>
        <v>-0.0485507131319096</v>
      </c>
      <c r="EO43" s="119">
        <f>'Matriz I'!W42-CK43</f>
        <v>-0.0453091133254055</v>
      </c>
      <c r="EP43" s="119">
        <f>'Matriz I'!X42-CL43</f>
        <v>-0.0431097883280723</v>
      </c>
      <c r="EQ43" s="119">
        <f>'Matriz I'!Y42-CM43</f>
        <v>-0.0571519659809977</v>
      </c>
      <c r="ER43" s="119">
        <f>'Matriz I'!Z42-CN43</f>
        <v>-0.086275417614465</v>
      </c>
      <c r="ES43" s="119">
        <f>'Matriz I'!AA42-CO43</f>
        <v>-0.0352637636995585</v>
      </c>
      <c r="ET43" s="119">
        <f>'Matriz I'!AB42-CP43</f>
        <v>-0.0286280041031667</v>
      </c>
      <c r="EU43" s="119">
        <f>'Matriz I'!AC42-CQ43</f>
        <v>-0.0321484567880978</v>
      </c>
      <c r="EV43" s="119">
        <f>'Matriz I'!AD42-CR43</f>
        <v>-0.0239445209037414</v>
      </c>
      <c r="EW43" s="119">
        <f>'Matriz I'!AE42-CS43</f>
        <v>-0.0339496192140663</v>
      </c>
      <c r="EX43" s="119">
        <f>'Matriz I'!AF42-CT43</f>
        <v>-0.0296830654816433</v>
      </c>
      <c r="EY43" s="119">
        <f>'Matriz I'!AG42-CU43</f>
        <v>-0.0224047789133816</v>
      </c>
      <c r="EZ43" s="119">
        <f>'Matriz I'!AH42-CV43</f>
        <v>-0.0323966237690049</v>
      </c>
      <c r="FA43" s="119">
        <f>'Matriz I'!AI42-CW43</f>
        <v>-0.0113286314952678</v>
      </c>
      <c r="FB43" s="119">
        <f>'Matriz I'!AJ42-CX43</f>
        <v>-0.00189596109833627</v>
      </c>
      <c r="FC43" s="119">
        <f>'Matriz I'!AK42-CY43</f>
        <v>-0.00352228177920939</v>
      </c>
      <c r="FD43" s="119">
        <f>'Matriz I'!AL42-CZ43</f>
        <v>-0.00350069007198577</v>
      </c>
      <c r="FE43" s="119">
        <f>'Matriz I'!AM42-DA43</f>
        <v>-0.00741462046107524</v>
      </c>
      <c r="FF43" s="119">
        <f>'Matriz I'!AN42-DB43</f>
        <v>-0.038621632162384</v>
      </c>
      <c r="FG43" s="119">
        <f>'Matriz I'!AO42-DC43</f>
        <v>0.926739435352352</v>
      </c>
      <c r="FH43" s="119">
        <f>'Matriz I'!AP42-DD43</f>
        <v>-0.110534664742531</v>
      </c>
      <c r="FI43" s="119">
        <f>'Matriz I'!AQ42-DE43</f>
        <v>-0.0123398228551832</v>
      </c>
      <c r="FJ43" s="119">
        <f>'Matriz I'!AR42-DF43</f>
        <v>-0.0434042863920285</v>
      </c>
      <c r="FK43" s="119">
        <f>'Matriz I'!AS42-DG43</f>
        <v>-0.00647875146238785</v>
      </c>
      <c r="FL43" s="119">
        <f>'Matriz I'!AT42-DH43</f>
        <v>-0.013870193864349</v>
      </c>
      <c r="FM43" s="119">
        <f>'Matriz I'!AU42-DI43</f>
        <v>-0.00319853455153478</v>
      </c>
      <c r="FN43" s="119">
        <f>'Matriz I'!AV42-DJ43</f>
        <v>-0.00573024092673281</v>
      </c>
      <c r="FO43" s="119">
        <f>'Matriz I'!AW42-DK43</f>
        <v>-0.00205588010086477</v>
      </c>
      <c r="FP43" s="119">
        <f>'Matriz I'!AX42-DL43</f>
        <v>-0.000249936778114159</v>
      </c>
      <c r="FQ43" s="119">
        <f>'Matriz I'!AY42-DM43</f>
        <v>-0.00996643036579356</v>
      </c>
      <c r="FR43" s="119">
        <f>'Matriz I'!AZ42-DN43</f>
        <v>-0.00464309783166021</v>
      </c>
      <c r="FS43" s="119">
        <f>'Matriz I'!BA42-DO43</f>
        <v>-0.00877131693821862</v>
      </c>
      <c r="FT43" s="119">
        <f>'Matriz I'!BB42-DP43</f>
        <v>-0.0059068838848749</v>
      </c>
      <c r="FU43" s="119">
        <f>'Matriz I'!BC42-DQ43</f>
        <v>-0.0219652171870861</v>
      </c>
      <c r="FV43" s="119">
        <f>'Matriz I'!BD42-DR43</f>
        <v>0</v>
      </c>
      <c r="FX43" s="86" t="s">
        <v>72</v>
      </c>
      <c r="FY43" s="87" t="s">
        <v>127</v>
      </c>
      <c r="FZ43" s="119">
        <v>0.02731180388</v>
      </c>
      <c r="GA43" s="119">
        <v>0.04055372265</v>
      </c>
      <c r="GB43" s="119">
        <v>0.03263588583</v>
      </c>
      <c r="GC43" s="119">
        <v>0.01454101658</v>
      </c>
      <c r="GD43" s="119">
        <v>0.05190462449</v>
      </c>
      <c r="GE43" s="119">
        <v>0.09515798891</v>
      </c>
      <c r="GF43" s="119">
        <v>0.1304438707</v>
      </c>
      <c r="GG43" s="119">
        <v>0.09271701767</v>
      </c>
      <c r="GH43" s="119">
        <v>0.03241909542</v>
      </c>
      <c r="GI43" s="119">
        <v>0.04415192255</v>
      </c>
      <c r="GJ43" s="119">
        <v>0.0287745295</v>
      </c>
      <c r="GK43" s="119">
        <v>0.05484356231</v>
      </c>
      <c r="GL43" s="119">
        <v>0.1328307275</v>
      </c>
      <c r="GM43" s="119">
        <v>0.06582472148</v>
      </c>
      <c r="GN43" s="119">
        <v>0.03170760224</v>
      </c>
      <c r="GO43" s="119">
        <v>0.01900472833</v>
      </c>
      <c r="GP43" s="119">
        <v>0.1186988257</v>
      </c>
      <c r="GQ43" s="119">
        <v>0.09853558364</v>
      </c>
      <c r="GR43" s="119">
        <v>0.07965323299</v>
      </c>
      <c r="GS43" s="119">
        <v>0.0644862696</v>
      </c>
      <c r="GT43" s="119">
        <v>0.07523865754</v>
      </c>
      <c r="GU43" s="119">
        <v>0.07937510662</v>
      </c>
      <c r="GV43" s="119">
        <v>0.1124788463</v>
      </c>
      <c r="GW43" s="119">
        <v>0.05628640987</v>
      </c>
      <c r="GX43" s="119">
        <v>0.04559311804</v>
      </c>
      <c r="GY43" s="119">
        <v>0.05335386608</v>
      </c>
      <c r="GZ43" s="119">
        <v>0.04568660604</v>
      </c>
      <c r="HA43" s="119">
        <v>0.06057920658</v>
      </c>
      <c r="HB43" s="119">
        <v>0.05459425324</v>
      </c>
      <c r="HC43" s="119">
        <v>0.0379801439</v>
      </c>
      <c r="HD43" s="119">
        <v>0.05648971543</v>
      </c>
      <c r="HE43" s="119">
        <v>0.02313343541</v>
      </c>
      <c r="HF43" s="119">
        <v>0.006014333119</v>
      </c>
      <c r="HG43" s="119">
        <v>0.01073549758</v>
      </c>
      <c r="HH43" s="119">
        <v>0.01073641595</v>
      </c>
      <c r="HI43" s="119">
        <v>0.02572600778</v>
      </c>
      <c r="HJ43" s="119">
        <v>0.04870278203</v>
      </c>
      <c r="HK43" s="119">
        <v>1.091933084</v>
      </c>
      <c r="HL43" s="119">
        <v>0.1365141053</v>
      </c>
      <c r="HM43" s="119">
        <v>0.0239748007</v>
      </c>
      <c r="HN43" s="119">
        <v>0.05352779518</v>
      </c>
      <c r="HO43" s="119">
        <v>0.01342034948</v>
      </c>
      <c r="HP43" s="119">
        <v>0.03632118189</v>
      </c>
      <c r="HQ43" s="119">
        <v>0.01003123337</v>
      </c>
      <c r="HR43" s="119">
        <v>0.01045399483</v>
      </c>
      <c r="HS43" s="119">
        <v>0.005647027488</v>
      </c>
      <c r="HT43" s="119">
        <v>0.001189851751</v>
      </c>
      <c r="HU43" s="119">
        <v>0.01488491719</v>
      </c>
      <c r="HV43" s="119">
        <v>0.008990228705</v>
      </c>
      <c r="HW43" s="119">
        <v>0.01360569286</v>
      </c>
      <c r="HX43" s="119">
        <v>0.01211842035</v>
      </c>
      <c r="HY43" s="119">
        <v>0.03126427031</v>
      </c>
      <c r="HZ43" s="119">
        <v>0</v>
      </c>
    </row>
    <row r="44" spans="1:234">
      <c r="A44" s="86" t="s">
        <v>73</v>
      </c>
      <c r="B44" s="87" t="s">
        <v>128</v>
      </c>
      <c r="C44" s="85">
        <f>'3'!BQ43</f>
        <v>20.8866573809924</v>
      </c>
      <c r="D44" s="85">
        <f>'3'!BR43</f>
        <v>10.2372245502954</v>
      </c>
      <c r="E44" s="85">
        <f>'3'!BS43</f>
        <v>2.87277048044952</v>
      </c>
      <c r="F44" s="85">
        <f>'3'!BT43</f>
        <v>0.00269949222452066</v>
      </c>
      <c r="G44" s="85">
        <f>'3'!BU43</f>
        <v>1.87616695553024</v>
      </c>
      <c r="H44" s="85">
        <f>'3'!BV43</f>
        <v>66.5029529374964</v>
      </c>
      <c r="I44" s="85">
        <f>'3'!BW43</f>
        <v>148.838593238684</v>
      </c>
      <c r="J44" s="85">
        <f>'3'!BX43</f>
        <v>13.9133533395046</v>
      </c>
      <c r="K44" s="85">
        <f>'3'!BY43</f>
        <v>6.91422007102922</v>
      </c>
      <c r="L44" s="85">
        <f>'3'!BZ43</f>
        <v>2.3580959811325</v>
      </c>
      <c r="M44" s="85">
        <f>'3'!CA43</f>
        <v>2.34264998001649</v>
      </c>
      <c r="N44" s="85">
        <f>'3'!CB43</f>
        <v>18.5813538916019</v>
      </c>
      <c r="O44" s="85">
        <f>'3'!CC43</f>
        <v>6.44118688388358</v>
      </c>
      <c r="P44" s="85">
        <f>'3'!CD43</f>
        <v>14.1300970610903</v>
      </c>
      <c r="Q44" s="85">
        <f>'3'!CE43</f>
        <v>0.633397964082748</v>
      </c>
      <c r="R44" s="85">
        <f>'3'!CF43</f>
        <v>21.5973612303566</v>
      </c>
      <c r="S44" s="85">
        <f>'3'!CG43</f>
        <v>0.942319394944119</v>
      </c>
      <c r="T44" s="85">
        <f>'3'!CH43</f>
        <v>77.303031262985</v>
      </c>
      <c r="U44" s="85">
        <f>'3'!CI43</f>
        <v>7.85017365886281</v>
      </c>
      <c r="V44" s="85">
        <f>'3'!CJ43</f>
        <v>1.02507202442546</v>
      </c>
      <c r="W44" s="85">
        <f>'3'!CK43</f>
        <v>16.7628583919435</v>
      </c>
      <c r="X44" s="85">
        <f>'3'!CL43</f>
        <v>10.3088812009241</v>
      </c>
      <c r="Y44" s="85">
        <f>'3'!CM43</f>
        <v>19.7974145017477</v>
      </c>
      <c r="Z44" s="85">
        <f>'3'!CN43</f>
        <v>18.8579736407675</v>
      </c>
      <c r="AA44" s="85">
        <f>'3'!CO43</f>
        <v>3.41569390348164</v>
      </c>
      <c r="AB44" s="85">
        <f>'3'!CP43</f>
        <v>3.84388086263403</v>
      </c>
      <c r="AC44" s="85">
        <f>'3'!CQ43</f>
        <v>21.7520268005994</v>
      </c>
      <c r="AD44" s="85">
        <f>'3'!CR43</f>
        <v>24.0886020793076</v>
      </c>
      <c r="AE44" s="85">
        <f>'3'!CS43</f>
        <v>8.14534354042293</v>
      </c>
      <c r="AF44" s="85">
        <f>'3'!CT43</f>
        <v>0.452527547378052</v>
      </c>
      <c r="AG44" s="85">
        <f>'3'!CU43</f>
        <v>17.9610997266065</v>
      </c>
      <c r="AH44" s="85">
        <f>'3'!CV43</f>
        <v>1.48661231744327</v>
      </c>
      <c r="AI44" s="85">
        <f>'3'!CW43</f>
        <v>1.57900898242833</v>
      </c>
      <c r="AJ44" s="88">
        <f>'3'!CX43*RAIS!$N$5</f>
        <v>0.409351945414693</v>
      </c>
      <c r="AK44" s="88">
        <f>'3'!CX43*RAIS!$F$6</f>
        <v>0.242519979939739</v>
      </c>
      <c r="AL44" s="85">
        <f>'3'!CY43</f>
        <v>12.4329729728864</v>
      </c>
      <c r="AM44" s="85">
        <f>'3'!CZ43</f>
        <v>151.212610694948</v>
      </c>
      <c r="AN44" s="85">
        <f>'3'!DA43</f>
        <v>108.580791463064</v>
      </c>
      <c r="AO44" s="85">
        <f>'3'!DB43</f>
        <v>4.79694244222939</v>
      </c>
      <c r="AP44" s="85">
        <f>'3'!DC43</f>
        <v>0.992286542625091</v>
      </c>
      <c r="AQ44" s="85">
        <f>'3'!DD43</f>
        <v>12.9225643453627</v>
      </c>
      <c r="AR44" s="85">
        <f>'3'!DE43</f>
        <v>0.402226027409007</v>
      </c>
      <c r="AS44" s="85">
        <f>'3'!DF43</f>
        <v>9.81889066250842</v>
      </c>
      <c r="AT44" s="85">
        <f>'3'!DG43</f>
        <v>1.19405700154301</v>
      </c>
      <c r="AU44" s="85">
        <f>'3'!DH43</f>
        <v>2.25999284545227</v>
      </c>
      <c r="AV44" s="85">
        <f>'3'!DI43</f>
        <v>1.4856300871903</v>
      </c>
      <c r="AW44" s="85">
        <f>'3'!DJ43</f>
        <v>0.317545761419745</v>
      </c>
      <c r="AX44" s="85">
        <f>'3'!DK43</f>
        <v>9.90357498888963</v>
      </c>
      <c r="AY44" s="85">
        <f>'3'!DL43</f>
        <v>2.60223295854386</v>
      </c>
      <c r="AZ44" s="85">
        <f>'3'!DM43</f>
        <v>7.38800164117796</v>
      </c>
      <c r="BA44" s="85">
        <f>'3'!DN43</f>
        <v>3.09392181768459</v>
      </c>
      <c r="BB44" s="85">
        <f>'3'!DO43</f>
        <v>2.22171671710029</v>
      </c>
      <c r="BC44" s="85">
        <f>'3'!DP43</f>
        <v>0</v>
      </c>
      <c r="BD44" s="101">
        <f t="shared" si="0"/>
        <v>905.979132170662</v>
      </c>
      <c r="BE44" s="108">
        <f>'3'!DR43</f>
        <v>0.121912443029541</v>
      </c>
      <c r="BF44" s="108">
        <f>'3'!DS43</f>
        <v>67.8828247993893</v>
      </c>
      <c r="BG44" s="85">
        <f t="shared" si="1"/>
        <v>68.0047372424188</v>
      </c>
      <c r="BH44" s="85">
        <f>'3'!DU43</f>
        <v>0.112891795814668</v>
      </c>
      <c r="BI44" s="85">
        <f>'3'!DV43</f>
        <v>0</v>
      </c>
      <c r="BJ44" s="85">
        <f>'3'!DW43</f>
        <v>41.9420715810231</v>
      </c>
      <c r="BK44" s="85">
        <f>'3'!DX43</f>
        <v>11.1957145281904</v>
      </c>
      <c r="BL44" s="85">
        <f>'3'!DY43</f>
        <v>0</v>
      </c>
      <c r="BM44" s="117">
        <f t="shared" si="2"/>
        <v>121.255415147447</v>
      </c>
      <c r="BN44" s="118">
        <f t="shared" si="3"/>
        <v>1027.23454731811</v>
      </c>
      <c r="BP44" s="86" t="s">
        <v>73</v>
      </c>
      <c r="BQ44" s="87" t="s">
        <v>128</v>
      </c>
      <c r="BR44" s="119">
        <f t="shared" ref="BR44:DR44" si="42">C44/C$66</f>
        <v>0.000465623285231268</v>
      </c>
      <c r="BS44" s="119">
        <f t="shared" si="42"/>
        <v>0.000620151976521622</v>
      </c>
      <c r="BT44" s="119">
        <f t="shared" si="42"/>
        <v>0.000962422525103428</v>
      </c>
      <c r="BU44" s="119">
        <f t="shared" si="42"/>
        <v>0.000135492350234809</v>
      </c>
      <c r="BV44" s="119">
        <f t="shared" si="42"/>
        <v>0.00159074653987361</v>
      </c>
      <c r="BW44" s="119">
        <f t="shared" si="42"/>
        <v>0.00223917588602606</v>
      </c>
      <c r="BX44" s="119">
        <f t="shared" si="42"/>
        <v>0.0038577435510112</v>
      </c>
      <c r="BY44" s="119">
        <f t="shared" si="42"/>
        <v>0.00248594524067636</v>
      </c>
      <c r="BZ44" s="119">
        <f t="shared" si="42"/>
        <v>0.000646924421625255</v>
      </c>
      <c r="CA44" s="119">
        <f t="shared" si="42"/>
        <v>0.00106025550113988</v>
      </c>
      <c r="CB44" s="119">
        <f t="shared" si="42"/>
        <v>0.000664460579364352</v>
      </c>
      <c r="CC44" s="119">
        <f t="shared" si="42"/>
        <v>0.00128795974656646</v>
      </c>
      <c r="CD44" s="119">
        <f t="shared" si="42"/>
        <v>0.00243521232361519</v>
      </c>
      <c r="CE44" s="119">
        <f t="shared" si="42"/>
        <v>0.00200305238629998</v>
      </c>
      <c r="CF44" s="119">
        <f t="shared" si="42"/>
        <v>0.000742505166408073</v>
      </c>
      <c r="CG44" s="119">
        <f t="shared" si="42"/>
        <v>0.000517831307338184</v>
      </c>
      <c r="CH44" s="119">
        <f t="shared" si="42"/>
        <v>0.00174548146026275</v>
      </c>
      <c r="CI44" s="119">
        <f t="shared" si="42"/>
        <v>0.00265343248210599</v>
      </c>
      <c r="CJ44" s="119">
        <f t="shared" si="42"/>
        <v>0.00189079723588206</v>
      </c>
      <c r="CK44" s="119">
        <f t="shared" si="42"/>
        <v>0.00161050708130035</v>
      </c>
      <c r="CL44" s="119">
        <f t="shared" si="42"/>
        <v>0.0017006113656642</v>
      </c>
      <c r="CM44" s="119">
        <f t="shared" si="42"/>
        <v>0.00213149647692365</v>
      </c>
      <c r="CN44" s="119">
        <f t="shared" si="42"/>
        <v>0.00363169301313722</v>
      </c>
      <c r="CO44" s="119">
        <f t="shared" si="42"/>
        <v>0.00131618773619962</v>
      </c>
      <c r="CP44" s="119">
        <f t="shared" si="42"/>
        <v>0.00119897172838865</v>
      </c>
      <c r="CQ44" s="119">
        <f t="shared" si="42"/>
        <v>0.00129753879720197</v>
      </c>
      <c r="CR44" s="119">
        <f t="shared" si="42"/>
        <v>0.000871979668064213</v>
      </c>
      <c r="CS44" s="119">
        <f t="shared" si="42"/>
        <v>0.00142654957815602</v>
      </c>
      <c r="CT44" s="119">
        <f t="shared" si="42"/>
        <v>0.00101273170761336</v>
      </c>
      <c r="CU44" s="119">
        <f t="shared" si="42"/>
        <v>0.000937649965914149</v>
      </c>
      <c r="CV44" s="119">
        <f t="shared" si="42"/>
        <v>0.00135372004142815</v>
      </c>
      <c r="CW44" s="119">
        <f t="shared" si="42"/>
        <v>0.000434944952411288</v>
      </c>
      <c r="CX44" s="119">
        <f t="shared" si="42"/>
        <v>7.92503129476821e-5</v>
      </c>
      <c r="CY44" s="119">
        <f t="shared" si="42"/>
        <v>0.000141829277176377</v>
      </c>
      <c r="CZ44" s="119">
        <f t="shared" si="42"/>
        <v>0.000140959858878667</v>
      </c>
      <c r="DA44" s="119">
        <f t="shared" si="42"/>
        <v>0.000305209053899662</v>
      </c>
      <c r="DB44" s="119">
        <f t="shared" si="42"/>
        <v>0.00162247517165109</v>
      </c>
      <c r="DC44" s="119">
        <f t="shared" si="42"/>
        <v>0.00305012051505075</v>
      </c>
      <c r="DD44" s="119">
        <f t="shared" si="42"/>
        <v>0.00466976354597223</v>
      </c>
      <c r="DE44" s="119">
        <f t="shared" si="42"/>
        <v>0.000517372318662848</v>
      </c>
      <c r="DF44" s="119">
        <f t="shared" si="42"/>
        <v>0.00181761994350573</v>
      </c>
      <c r="DG44" s="119">
        <f t="shared" si="42"/>
        <v>0.000229619238767057</v>
      </c>
      <c r="DH44" s="119">
        <f t="shared" si="42"/>
        <v>0.000556867718148081</v>
      </c>
      <c r="DI44" s="119">
        <f t="shared" si="42"/>
        <v>0.000127653080181132</v>
      </c>
      <c r="DJ44" s="119">
        <f t="shared" si="42"/>
        <v>0.000169710306411577</v>
      </c>
      <c r="DK44" s="119">
        <f t="shared" si="42"/>
        <v>3.95133676622837e-5</v>
      </c>
      <c r="DL44" s="119">
        <f t="shared" si="42"/>
        <v>7.72346351106369e-6</v>
      </c>
      <c r="DM44" s="119">
        <f t="shared" si="42"/>
        <v>0.000323508594330895</v>
      </c>
      <c r="DN44" s="119">
        <f t="shared" si="42"/>
        <v>0.000158215018330251</v>
      </c>
      <c r="DO44" s="119">
        <f t="shared" si="42"/>
        <v>8.89647289642815e-5</v>
      </c>
      <c r="DP44" s="119">
        <f t="shared" si="42"/>
        <v>6.91307277971137e-5</v>
      </c>
      <c r="DQ44" s="119">
        <f t="shared" si="42"/>
        <v>0.000187783311851922</v>
      </c>
      <c r="DR44" s="119">
        <f t="shared" si="42"/>
        <v>0</v>
      </c>
      <c r="DT44" s="86" t="s">
        <v>73</v>
      </c>
      <c r="DU44" s="87" t="s">
        <v>128</v>
      </c>
      <c r="DV44" s="119">
        <f>'Matriz I'!D43-BR44</f>
        <v>-0.000465623285231268</v>
      </c>
      <c r="DW44" s="119">
        <f>'Matriz I'!E43-BS44</f>
        <v>-0.000620151976521622</v>
      </c>
      <c r="DX44" s="119">
        <f>'Matriz I'!F43-BT44</f>
        <v>-0.000962422525103428</v>
      </c>
      <c r="DY44" s="119">
        <f>'Matriz I'!G43-BU44</f>
        <v>-0.000135492350234809</v>
      </c>
      <c r="DZ44" s="119">
        <f>'Matriz I'!H43-BV44</f>
        <v>-0.00159074653987361</v>
      </c>
      <c r="EA44" s="119">
        <f>'Matriz I'!I43-BW44</f>
        <v>-0.00223917588602606</v>
      </c>
      <c r="EB44" s="119">
        <f>'Matriz I'!J43-BX44</f>
        <v>-0.0038577435510112</v>
      </c>
      <c r="EC44" s="119">
        <f>'Matriz I'!K43-BY44</f>
        <v>-0.00248594524067636</v>
      </c>
      <c r="ED44" s="119">
        <f>'Matriz I'!L43-BZ44</f>
        <v>-0.000646924421625255</v>
      </c>
      <c r="EE44" s="119">
        <f>'Matriz I'!M43-CA44</f>
        <v>-0.00106025550113988</v>
      </c>
      <c r="EF44" s="119">
        <f>'Matriz I'!N43-CB44</f>
        <v>-0.000664460579364352</v>
      </c>
      <c r="EG44" s="119">
        <f>'Matriz I'!O43-CC44</f>
        <v>-0.00128795974656646</v>
      </c>
      <c r="EH44" s="119">
        <f>'Matriz I'!P43-CD44</f>
        <v>-0.00243521232361519</v>
      </c>
      <c r="EI44" s="119">
        <f>'Matriz I'!Q43-CE44</f>
        <v>-0.00200305238629998</v>
      </c>
      <c r="EJ44" s="119">
        <f>'Matriz I'!R43-CF44</f>
        <v>-0.000742505166408073</v>
      </c>
      <c r="EK44" s="119">
        <f>'Matriz I'!S43-CG44</f>
        <v>-0.000517831307338184</v>
      </c>
      <c r="EL44" s="119">
        <f>'Matriz I'!T43-CH44</f>
        <v>-0.00174548146026275</v>
      </c>
      <c r="EM44" s="119">
        <f>'Matriz I'!U43-CI44</f>
        <v>-0.00265343248210599</v>
      </c>
      <c r="EN44" s="119">
        <f>'Matriz I'!V43-CJ44</f>
        <v>-0.00189079723588206</v>
      </c>
      <c r="EO44" s="119">
        <f>'Matriz I'!W43-CK44</f>
        <v>-0.00161050708130035</v>
      </c>
      <c r="EP44" s="119">
        <f>'Matriz I'!X43-CL44</f>
        <v>-0.0017006113656642</v>
      </c>
      <c r="EQ44" s="119">
        <f>'Matriz I'!Y43-CM44</f>
        <v>-0.00213149647692365</v>
      </c>
      <c r="ER44" s="119">
        <f>'Matriz I'!Z43-CN44</f>
        <v>-0.00363169301313722</v>
      </c>
      <c r="ES44" s="119">
        <f>'Matriz I'!AA43-CO44</f>
        <v>-0.00131618773619962</v>
      </c>
      <c r="ET44" s="119">
        <f>'Matriz I'!AB43-CP44</f>
        <v>-0.00119897172838865</v>
      </c>
      <c r="EU44" s="119">
        <f>'Matriz I'!AC43-CQ44</f>
        <v>-0.00129753879720197</v>
      </c>
      <c r="EV44" s="119">
        <f>'Matriz I'!AD43-CR44</f>
        <v>-0.000871979668064213</v>
      </c>
      <c r="EW44" s="119">
        <f>'Matriz I'!AE43-CS44</f>
        <v>-0.00142654957815602</v>
      </c>
      <c r="EX44" s="119">
        <f>'Matriz I'!AF43-CT44</f>
        <v>-0.00101273170761336</v>
      </c>
      <c r="EY44" s="119">
        <f>'Matriz I'!AG43-CU44</f>
        <v>-0.000937649965914149</v>
      </c>
      <c r="EZ44" s="119">
        <f>'Matriz I'!AH43-CV44</f>
        <v>-0.00135372004142815</v>
      </c>
      <c r="FA44" s="119">
        <f>'Matriz I'!AI43-CW44</f>
        <v>-0.000434944952411288</v>
      </c>
      <c r="FB44" s="119">
        <f>'Matriz I'!AJ43-CX44</f>
        <v>-7.92503129476821e-5</v>
      </c>
      <c r="FC44" s="119">
        <f>'Matriz I'!AK43-CY44</f>
        <v>-0.000141829277176377</v>
      </c>
      <c r="FD44" s="119">
        <f>'Matriz I'!AL43-CZ44</f>
        <v>-0.000140959858878667</v>
      </c>
      <c r="FE44" s="119">
        <f>'Matriz I'!AM43-DA44</f>
        <v>-0.000305209053899662</v>
      </c>
      <c r="FF44" s="119">
        <f>'Matriz I'!AN43-DB44</f>
        <v>-0.00162247517165109</v>
      </c>
      <c r="FG44" s="119">
        <f>'Matriz I'!AO43-DC44</f>
        <v>-0.00305012051505075</v>
      </c>
      <c r="FH44" s="119">
        <f>'Matriz I'!AP43-DD44</f>
        <v>0.995330236454028</v>
      </c>
      <c r="FI44" s="119">
        <f>'Matriz I'!AQ43-DE44</f>
        <v>-0.000517372318662848</v>
      </c>
      <c r="FJ44" s="119">
        <f>'Matriz I'!AR43-DF44</f>
        <v>-0.00181761994350573</v>
      </c>
      <c r="FK44" s="119">
        <f>'Matriz I'!AS43-DG44</f>
        <v>-0.000229619238767057</v>
      </c>
      <c r="FL44" s="119">
        <f>'Matriz I'!AT43-DH44</f>
        <v>-0.000556867718148081</v>
      </c>
      <c r="FM44" s="119">
        <f>'Matriz I'!AU43-DI44</f>
        <v>-0.000127653080181132</v>
      </c>
      <c r="FN44" s="119">
        <f>'Matriz I'!AV43-DJ44</f>
        <v>-0.000169710306411577</v>
      </c>
      <c r="FO44" s="119">
        <f>'Matriz I'!AW43-DK44</f>
        <v>-3.95133676622837e-5</v>
      </c>
      <c r="FP44" s="119">
        <f>'Matriz I'!AX43-DL44</f>
        <v>-7.72346351106369e-6</v>
      </c>
      <c r="FQ44" s="119">
        <f>'Matriz I'!AY43-DM44</f>
        <v>-0.000323508594330895</v>
      </c>
      <c r="FR44" s="119">
        <f>'Matriz I'!AZ43-DN44</f>
        <v>-0.000158215018330251</v>
      </c>
      <c r="FS44" s="119">
        <f>'Matriz I'!BA43-DO44</f>
        <v>-8.89647289642815e-5</v>
      </c>
      <c r="FT44" s="119">
        <f>'Matriz I'!BB43-DP44</f>
        <v>-6.91307277971137e-5</v>
      </c>
      <c r="FU44" s="119">
        <f>'Matriz I'!BC43-DQ44</f>
        <v>-0.000187783311851922</v>
      </c>
      <c r="FV44" s="119">
        <f>'Matriz I'!BD43-DR44</f>
        <v>0</v>
      </c>
      <c r="FX44" s="86" t="s">
        <v>73</v>
      </c>
      <c r="FY44" s="87" t="s">
        <v>128</v>
      </c>
      <c r="FZ44" s="119">
        <v>0.001125136962</v>
      </c>
      <c r="GA44" s="119">
        <v>0.001675711035</v>
      </c>
      <c r="GB44" s="119">
        <v>0.001365303758</v>
      </c>
      <c r="GC44" s="119">
        <v>0.0003797845566</v>
      </c>
      <c r="GD44" s="119">
        <v>0.002123953064</v>
      </c>
      <c r="GE44" s="119">
        <v>0.003951808865</v>
      </c>
      <c r="GF44" s="119">
        <v>0.005422272967</v>
      </c>
      <c r="GG44" s="119">
        <v>0.003828569938</v>
      </c>
      <c r="GH44" s="119">
        <v>0.001336715901</v>
      </c>
      <c r="GI44" s="119">
        <v>0.001829839137</v>
      </c>
      <c r="GJ44" s="119">
        <v>0.001094171902</v>
      </c>
      <c r="GK44" s="119">
        <v>0.002271943989</v>
      </c>
      <c r="GL44" s="119">
        <v>0.003587399989</v>
      </c>
      <c r="GM44" s="119">
        <v>0.002748198151</v>
      </c>
      <c r="GN44" s="119">
        <v>0.001310638623</v>
      </c>
      <c r="GO44" s="119">
        <v>0.0007957006787</v>
      </c>
      <c r="GP44" s="119">
        <v>0.004846402175</v>
      </c>
      <c r="GQ44" s="119">
        <v>0.003987587504</v>
      </c>
      <c r="GR44" s="119">
        <v>0.003149393865</v>
      </c>
      <c r="GS44" s="119">
        <v>0.002382888971</v>
      </c>
      <c r="GT44" s="119">
        <v>0.002999524688</v>
      </c>
      <c r="GU44" s="119">
        <v>0.003020650947</v>
      </c>
      <c r="GV44" s="119">
        <v>0.004705886105</v>
      </c>
      <c r="GW44" s="119">
        <v>0.002166206895</v>
      </c>
      <c r="GX44" s="119">
        <v>0.001891015993</v>
      </c>
      <c r="GY44" s="119">
        <v>0.002158862204</v>
      </c>
      <c r="GZ44" s="119">
        <v>0.001737755861</v>
      </c>
      <c r="HA44" s="119">
        <v>0.002476301349</v>
      </c>
      <c r="HB44" s="119">
        <v>0.002016520628</v>
      </c>
      <c r="HC44" s="119">
        <v>0.001562500301</v>
      </c>
      <c r="HD44" s="119">
        <v>0.002222045181</v>
      </c>
      <c r="HE44" s="119">
        <v>0.0009032200238</v>
      </c>
      <c r="HF44" s="119">
        <v>0.0002369606521</v>
      </c>
      <c r="HG44" s="119">
        <v>0.0004218743006</v>
      </c>
      <c r="HH44" s="119">
        <v>0.000421758903</v>
      </c>
      <c r="HI44" s="119">
        <v>0.001011214869</v>
      </c>
      <c r="HJ44" s="119">
        <v>0.00202104762</v>
      </c>
      <c r="HK44" s="119">
        <v>0.003811522083</v>
      </c>
      <c r="HL44" s="119">
        <v>1.005734936</v>
      </c>
      <c r="HM44" s="119">
        <v>0.0009732854838</v>
      </c>
      <c r="HN44" s="119">
        <v>0.00221062314</v>
      </c>
      <c r="HO44" s="119">
        <v>0.0005003451776</v>
      </c>
      <c r="HP44" s="119">
        <v>0.001479238756</v>
      </c>
      <c r="HQ44" s="119">
        <v>0.000376654541</v>
      </c>
      <c r="HR44" s="119">
        <v>0.0003416018462</v>
      </c>
      <c r="HS44" s="119">
        <v>0.0001658044457</v>
      </c>
      <c r="HT44" s="119">
        <v>4.167509215e-5</v>
      </c>
      <c r="HU44" s="119">
        <v>0.0005081491029</v>
      </c>
      <c r="HV44" s="119">
        <v>0.0003215398221</v>
      </c>
      <c r="HW44" s="119">
        <v>0.0002765490835</v>
      </c>
      <c r="HX44" s="119">
        <v>0.0002916890467</v>
      </c>
      <c r="HY44" s="119">
        <v>0.0005454946933</v>
      </c>
      <c r="HZ44" s="119">
        <v>0</v>
      </c>
    </row>
    <row r="45" spans="1:234">
      <c r="A45" s="86" t="s">
        <v>74</v>
      </c>
      <c r="B45" s="87" t="s">
        <v>129</v>
      </c>
      <c r="C45" s="85">
        <f>'3'!BQ44</f>
        <v>0</v>
      </c>
      <c r="D45" s="85">
        <f>'3'!BR44</f>
        <v>0</v>
      </c>
      <c r="E45" s="85">
        <f>'3'!BS44</f>
        <v>0</v>
      </c>
      <c r="F45" s="85">
        <f>'3'!BT44</f>
        <v>0.0470949199610305</v>
      </c>
      <c r="G45" s="85">
        <f>'3'!BU44</f>
        <v>0.0907181842638457</v>
      </c>
      <c r="H45" s="85">
        <f>'3'!BV44</f>
        <v>12.0441277866381</v>
      </c>
      <c r="I45" s="85">
        <f>'3'!BW44</f>
        <v>15.0871626761508</v>
      </c>
      <c r="J45" s="85">
        <f>'3'!BX44</f>
        <v>1.63244700133661</v>
      </c>
      <c r="K45" s="85">
        <f>'3'!BY44</f>
        <v>11.3296756821305</v>
      </c>
      <c r="L45" s="85">
        <f>'3'!BZ44</f>
        <v>0.429787825533066</v>
      </c>
      <c r="M45" s="85">
        <f>'3'!CA44</f>
        <v>0.532707877695343</v>
      </c>
      <c r="N45" s="85">
        <f>'3'!CB44</f>
        <v>7.16181843607508</v>
      </c>
      <c r="O45" s="85">
        <f>'3'!CC44</f>
        <v>1.69682052927726</v>
      </c>
      <c r="P45" s="85">
        <f>'3'!CD44</f>
        <v>1.94271569542129</v>
      </c>
      <c r="Q45" s="85">
        <f>'3'!CE44</f>
        <v>0.35119394239864</v>
      </c>
      <c r="R45" s="85">
        <f>'3'!CF44</f>
        <v>1.77484215915769</v>
      </c>
      <c r="S45" s="85">
        <f>'3'!CG44</f>
        <v>0.0212987756108722</v>
      </c>
      <c r="T45" s="85">
        <f>'3'!CH44</f>
        <v>26.7122233882385</v>
      </c>
      <c r="U45" s="85">
        <f>'3'!CI44</f>
        <v>2.41326779362979</v>
      </c>
      <c r="V45" s="85">
        <f>'3'!CJ44</f>
        <v>0.979515939046674</v>
      </c>
      <c r="W45" s="85">
        <f>'3'!CK44</f>
        <v>1.95563173004866</v>
      </c>
      <c r="X45" s="85">
        <f>'3'!CL44</f>
        <v>2.76555794237054</v>
      </c>
      <c r="Y45" s="85">
        <f>'3'!CM44</f>
        <v>1.65986817604599</v>
      </c>
      <c r="Z45" s="85">
        <f>'3'!CN44</f>
        <v>2.36065302234621</v>
      </c>
      <c r="AA45" s="85">
        <f>'3'!CO44</f>
        <v>2.90932577169255</v>
      </c>
      <c r="AB45" s="85">
        <f>'3'!CP44</f>
        <v>2.37414698367855</v>
      </c>
      <c r="AC45" s="85">
        <f>'3'!CQ44</f>
        <v>15.244734962859</v>
      </c>
      <c r="AD45" s="85">
        <f>'3'!CR44</f>
        <v>8.62705117231218</v>
      </c>
      <c r="AE45" s="85">
        <f>'3'!CS44</f>
        <v>4.04998705619579</v>
      </c>
      <c r="AF45" s="85">
        <f>'3'!CT44</f>
        <v>0.0156698613656756</v>
      </c>
      <c r="AG45" s="85">
        <f>'3'!CU44</f>
        <v>3.23042060294518</v>
      </c>
      <c r="AH45" s="85">
        <f>'3'!CV44</f>
        <v>0.760233201634102</v>
      </c>
      <c r="AI45" s="85">
        <f>'3'!CW44</f>
        <v>6.18132518509978</v>
      </c>
      <c r="AJ45" s="88">
        <f>'3'!CX44*RAIS!$N$5</f>
        <v>0.533469719703933</v>
      </c>
      <c r="AK45" s="88">
        <f>'3'!CX44*RAIS!$F$6</f>
        <v>0.316053379421444</v>
      </c>
      <c r="AL45" s="85">
        <f>'3'!CY44</f>
        <v>20.038055112544</v>
      </c>
      <c r="AM45" s="85">
        <f>'3'!CZ44</f>
        <v>128.100418648132</v>
      </c>
      <c r="AN45" s="85">
        <f>'3'!DA44</f>
        <v>6.45182651593625</v>
      </c>
      <c r="AO45" s="85">
        <f>'3'!DB44</f>
        <v>1.10069387953084</v>
      </c>
      <c r="AP45" s="85">
        <f>'3'!DC44</f>
        <v>0.521677078600291</v>
      </c>
      <c r="AQ45" s="85">
        <f>'3'!DD44</f>
        <v>16.6044283345755</v>
      </c>
      <c r="AR45" s="85">
        <f>'3'!DE44</f>
        <v>1.00078480510509</v>
      </c>
      <c r="AS45" s="85">
        <f>'3'!DF44</f>
        <v>1.4264616464146</v>
      </c>
      <c r="AT45" s="85">
        <f>'3'!DG44</f>
        <v>1.92692871204541</v>
      </c>
      <c r="AU45" s="85">
        <f>'3'!DH44</f>
        <v>13.9754601383031</v>
      </c>
      <c r="AV45" s="85">
        <f>'3'!DI44</f>
        <v>50.3982241397065</v>
      </c>
      <c r="AW45" s="85">
        <f>'3'!DJ44</f>
        <v>1.10889956858398</v>
      </c>
      <c r="AX45" s="85">
        <f>'3'!DK44</f>
        <v>26.1472918670478</v>
      </c>
      <c r="AY45" s="85">
        <f>'3'!DL44</f>
        <v>5.83258171506903</v>
      </c>
      <c r="AZ45" s="85">
        <f>'3'!DM44</f>
        <v>38.4974230394067</v>
      </c>
      <c r="BA45" s="85">
        <f>'3'!DN44</f>
        <v>68.2999008848347</v>
      </c>
      <c r="BB45" s="85">
        <f>'3'!DO44</f>
        <v>165.508779586663</v>
      </c>
      <c r="BC45" s="85">
        <f>'3'!DP44</f>
        <v>0</v>
      </c>
      <c r="BD45" s="101">
        <f t="shared" si="0"/>
        <v>684.171383052784</v>
      </c>
      <c r="BE45" s="108">
        <f>'3'!DR44</f>
        <v>58.9921711324238</v>
      </c>
      <c r="BF45" s="108">
        <f>'3'!DS44</f>
        <v>695.255983807263</v>
      </c>
      <c r="BG45" s="85">
        <f t="shared" si="1"/>
        <v>754.248154939687</v>
      </c>
      <c r="BH45" s="85">
        <f>'3'!DU44</f>
        <v>0</v>
      </c>
      <c r="BI45" s="85">
        <f>'3'!DV44</f>
        <v>0</v>
      </c>
      <c r="BJ45" s="85">
        <f>'3'!DW44</f>
        <v>479.51558692813</v>
      </c>
      <c r="BK45" s="85">
        <f>'3'!DX44</f>
        <v>0</v>
      </c>
      <c r="BL45" s="85">
        <f>'3'!DY44</f>
        <v>0</v>
      </c>
      <c r="BM45" s="117">
        <f t="shared" si="2"/>
        <v>1233.76374186782</v>
      </c>
      <c r="BN45" s="118">
        <f t="shared" si="3"/>
        <v>1917.9351249206</v>
      </c>
      <c r="BP45" s="86" t="s">
        <v>74</v>
      </c>
      <c r="BQ45" s="87" t="s">
        <v>129</v>
      </c>
      <c r="BR45" s="119">
        <f t="shared" ref="BR45:DR45" si="43">C45/C$66</f>
        <v>0</v>
      </c>
      <c r="BS45" s="119">
        <f t="shared" si="43"/>
        <v>0</v>
      </c>
      <c r="BT45" s="119">
        <f t="shared" si="43"/>
        <v>0</v>
      </c>
      <c r="BU45" s="119">
        <f t="shared" si="43"/>
        <v>0.00236377839198011</v>
      </c>
      <c r="BV45" s="119">
        <f t="shared" si="43"/>
        <v>7.69172686343066e-5</v>
      </c>
      <c r="BW45" s="119">
        <f t="shared" si="43"/>
        <v>0.000405529669237447</v>
      </c>
      <c r="BX45" s="119">
        <f t="shared" si="43"/>
        <v>0.0003910437692974</v>
      </c>
      <c r="BY45" s="119">
        <f t="shared" si="43"/>
        <v>0.00029167474976048</v>
      </c>
      <c r="BZ45" s="119">
        <f t="shared" si="43"/>
        <v>0.00106005360150085</v>
      </c>
      <c r="CA45" s="119">
        <f t="shared" si="43"/>
        <v>0.000193242730571778</v>
      </c>
      <c r="CB45" s="119">
        <f t="shared" si="43"/>
        <v>0.000151095292965153</v>
      </c>
      <c r="CC45" s="119">
        <f t="shared" si="43"/>
        <v>0.00049641882457506</v>
      </c>
      <c r="CD45" s="119">
        <f t="shared" si="43"/>
        <v>0.000641515040372165</v>
      </c>
      <c r="CE45" s="119">
        <f t="shared" si="43"/>
        <v>0.000275395228553072</v>
      </c>
      <c r="CF45" s="119">
        <f t="shared" si="43"/>
        <v>0.000411689540271624</v>
      </c>
      <c r="CG45" s="119">
        <f t="shared" si="43"/>
        <v>4.2554681833248e-5</v>
      </c>
      <c r="CH45" s="119">
        <f t="shared" si="43"/>
        <v>3.94522474593431e-5</v>
      </c>
      <c r="CI45" s="119">
        <f t="shared" si="43"/>
        <v>0.000916899118308734</v>
      </c>
      <c r="CJ45" s="119">
        <f t="shared" si="43"/>
        <v>0.000581261035988266</v>
      </c>
      <c r="CK45" s="119">
        <f t="shared" si="43"/>
        <v>0.00153893318566119</v>
      </c>
      <c r="CL45" s="119">
        <f t="shared" si="43"/>
        <v>0.000198401100183052</v>
      </c>
      <c r="CM45" s="119">
        <f t="shared" si="43"/>
        <v>0.000571815398392853</v>
      </c>
      <c r="CN45" s="119">
        <f t="shared" si="43"/>
        <v>0.000304490854456924</v>
      </c>
      <c r="CO45" s="119">
        <f t="shared" si="43"/>
        <v>0.000164761210118448</v>
      </c>
      <c r="CP45" s="119">
        <f t="shared" si="43"/>
        <v>0.00102122714959216</v>
      </c>
      <c r="CQ45" s="119">
        <f t="shared" si="43"/>
        <v>0.000801416051035462</v>
      </c>
      <c r="CR45" s="119">
        <f t="shared" si="43"/>
        <v>0.000611120014447315</v>
      </c>
      <c r="CS45" s="119">
        <f t="shared" si="43"/>
        <v>0.000510902051105911</v>
      </c>
      <c r="CT45" s="119">
        <f t="shared" si="43"/>
        <v>0.000503545404423813</v>
      </c>
      <c r="CU45" s="119">
        <f t="shared" si="43"/>
        <v>3.24683990190998e-5</v>
      </c>
      <c r="CV45" s="119">
        <f t="shared" si="43"/>
        <v>0.000243475353904487</v>
      </c>
      <c r="CW45" s="119">
        <f t="shared" si="43"/>
        <v>0.000222424898426044</v>
      </c>
      <c r="CX45" s="119">
        <f t="shared" si="43"/>
        <v>0.000310240132134765</v>
      </c>
      <c r="CY45" s="119">
        <f t="shared" si="43"/>
        <v>0.000184832698582742</v>
      </c>
      <c r="CZ45" s="119">
        <f t="shared" si="43"/>
        <v>0.000183699667847748</v>
      </c>
      <c r="DA45" s="119">
        <f t="shared" si="43"/>
        <v>0.000491901322091349</v>
      </c>
      <c r="DB45" s="119">
        <f t="shared" si="43"/>
        <v>0.00137448687500009</v>
      </c>
      <c r="DC45" s="119">
        <f t="shared" si="43"/>
        <v>0.000181236921840819</v>
      </c>
      <c r="DD45" s="119">
        <f t="shared" si="43"/>
        <v>0.00107151174228371</v>
      </c>
      <c r="DE45" s="119">
        <f t="shared" si="43"/>
        <v>0.000271999335025415</v>
      </c>
      <c r="DF45" s="119">
        <f t="shared" si="43"/>
        <v>0.00233549157000455</v>
      </c>
      <c r="DG45" s="119">
        <f t="shared" si="43"/>
        <v>0.000571319182396407</v>
      </c>
      <c r="DH45" s="119">
        <f t="shared" si="43"/>
        <v>8.09002227815542e-5</v>
      </c>
      <c r="DI45" s="119">
        <f t="shared" si="43"/>
        <v>0.000206002213515933</v>
      </c>
      <c r="DJ45" s="119">
        <f t="shared" si="43"/>
        <v>0.00104946333219013</v>
      </c>
      <c r="DK45" s="119">
        <f t="shared" si="43"/>
        <v>0.0013404437464811</v>
      </c>
      <c r="DL45" s="119">
        <f t="shared" si="43"/>
        <v>2.69710586502576e-5</v>
      </c>
      <c r="DM45" s="119">
        <f t="shared" si="43"/>
        <v>0.000854123248115745</v>
      </c>
      <c r="DN45" s="119">
        <f t="shared" si="43"/>
        <v>0.000354619297220302</v>
      </c>
      <c r="DO45" s="119">
        <f t="shared" si="43"/>
        <v>0.000463577699744261</v>
      </c>
      <c r="DP45" s="119">
        <f t="shared" si="43"/>
        <v>0.00152609604730506</v>
      </c>
      <c r="DQ45" s="119">
        <f t="shared" si="43"/>
        <v>0.013989086246746</v>
      </c>
      <c r="DR45" s="119">
        <f t="shared" si="43"/>
        <v>0</v>
      </c>
      <c r="DT45" s="86" t="s">
        <v>74</v>
      </c>
      <c r="DU45" s="87" t="s">
        <v>129</v>
      </c>
      <c r="DV45" s="119">
        <f>'Matriz I'!D44-BR45</f>
        <v>0</v>
      </c>
      <c r="DW45" s="119">
        <f>'Matriz I'!E44-BS45</f>
        <v>0</v>
      </c>
      <c r="DX45" s="119">
        <f>'Matriz I'!F44-BT45</f>
        <v>0</v>
      </c>
      <c r="DY45" s="119">
        <f>'Matriz I'!G44-BU45</f>
        <v>-0.00236377839198011</v>
      </c>
      <c r="DZ45" s="119">
        <f>'Matriz I'!H44-BV45</f>
        <v>-7.69172686343066e-5</v>
      </c>
      <c r="EA45" s="119">
        <f>'Matriz I'!I44-BW45</f>
        <v>-0.000405529669237447</v>
      </c>
      <c r="EB45" s="119">
        <f>'Matriz I'!J44-BX45</f>
        <v>-0.0003910437692974</v>
      </c>
      <c r="EC45" s="119">
        <f>'Matriz I'!K44-BY45</f>
        <v>-0.00029167474976048</v>
      </c>
      <c r="ED45" s="119">
        <f>'Matriz I'!L44-BZ45</f>
        <v>-0.00106005360150085</v>
      </c>
      <c r="EE45" s="119">
        <f>'Matriz I'!M44-CA45</f>
        <v>-0.000193242730571778</v>
      </c>
      <c r="EF45" s="119">
        <f>'Matriz I'!N44-CB45</f>
        <v>-0.000151095292965153</v>
      </c>
      <c r="EG45" s="119">
        <f>'Matriz I'!O44-CC45</f>
        <v>-0.00049641882457506</v>
      </c>
      <c r="EH45" s="119">
        <f>'Matriz I'!P44-CD45</f>
        <v>-0.000641515040372165</v>
      </c>
      <c r="EI45" s="119">
        <f>'Matriz I'!Q44-CE45</f>
        <v>-0.000275395228553072</v>
      </c>
      <c r="EJ45" s="119">
        <f>'Matriz I'!R44-CF45</f>
        <v>-0.000411689540271624</v>
      </c>
      <c r="EK45" s="119">
        <f>'Matriz I'!S44-CG45</f>
        <v>-4.2554681833248e-5</v>
      </c>
      <c r="EL45" s="119">
        <f>'Matriz I'!T44-CH45</f>
        <v>-3.94522474593431e-5</v>
      </c>
      <c r="EM45" s="119">
        <f>'Matriz I'!U44-CI45</f>
        <v>-0.000916899118308734</v>
      </c>
      <c r="EN45" s="119">
        <f>'Matriz I'!V44-CJ45</f>
        <v>-0.000581261035988266</v>
      </c>
      <c r="EO45" s="119">
        <f>'Matriz I'!W44-CK45</f>
        <v>-0.00153893318566119</v>
      </c>
      <c r="EP45" s="119">
        <f>'Matriz I'!X44-CL45</f>
        <v>-0.000198401100183052</v>
      </c>
      <c r="EQ45" s="119">
        <f>'Matriz I'!Y44-CM45</f>
        <v>-0.000571815398392853</v>
      </c>
      <c r="ER45" s="119">
        <f>'Matriz I'!Z44-CN45</f>
        <v>-0.000304490854456924</v>
      </c>
      <c r="ES45" s="119">
        <f>'Matriz I'!AA44-CO45</f>
        <v>-0.000164761210118448</v>
      </c>
      <c r="ET45" s="119">
        <f>'Matriz I'!AB44-CP45</f>
        <v>-0.00102122714959216</v>
      </c>
      <c r="EU45" s="119">
        <f>'Matriz I'!AC44-CQ45</f>
        <v>-0.000801416051035462</v>
      </c>
      <c r="EV45" s="119">
        <f>'Matriz I'!AD44-CR45</f>
        <v>-0.000611120014447315</v>
      </c>
      <c r="EW45" s="119">
        <f>'Matriz I'!AE44-CS45</f>
        <v>-0.000510902051105911</v>
      </c>
      <c r="EX45" s="119">
        <f>'Matriz I'!AF44-CT45</f>
        <v>-0.000503545404423813</v>
      </c>
      <c r="EY45" s="119">
        <f>'Matriz I'!AG44-CU45</f>
        <v>-3.24683990190998e-5</v>
      </c>
      <c r="EZ45" s="119">
        <f>'Matriz I'!AH44-CV45</f>
        <v>-0.000243475353904487</v>
      </c>
      <c r="FA45" s="119">
        <f>'Matriz I'!AI44-CW45</f>
        <v>-0.000222424898426044</v>
      </c>
      <c r="FB45" s="119">
        <f>'Matriz I'!AJ44-CX45</f>
        <v>-0.000310240132134765</v>
      </c>
      <c r="FC45" s="119">
        <f>'Matriz I'!AK44-CY45</f>
        <v>-0.000184832698582742</v>
      </c>
      <c r="FD45" s="119">
        <f>'Matriz I'!AL44-CZ45</f>
        <v>-0.000183699667847748</v>
      </c>
      <c r="FE45" s="119">
        <f>'Matriz I'!AM44-DA45</f>
        <v>-0.000491901322091349</v>
      </c>
      <c r="FF45" s="119">
        <f>'Matriz I'!AN44-DB45</f>
        <v>-0.00137448687500009</v>
      </c>
      <c r="FG45" s="119">
        <f>'Matriz I'!AO44-DC45</f>
        <v>-0.000181236921840819</v>
      </c>
      <c r="FH45" s="119">
        <f>'Matriz I'!AP44-DD45</f>
        <v>-0.00107151174228371</v>
      </c>
      <c r="FI45" s="119">
        <f>'Matriz I'!AQ44-DE45</f>
        <v>0.999728000664975</v>
      </c>
      <c r="FJ45" s="119">
        <f>'Matriz I'!AR44-DF45</f>
        <v>-0.00233549157000455</v>
      </c>
      <c r="FK45" s="119">
        <f>'Matriz I'!AS44-DG45</f>
        <v>-0.000571319182396407</v>
      </c>
      <c r="FL45" s="119">
        <f>'Matriz I'!AT44-DH45</f>
        <v>-8.09002227815542e-5</v>
      </c>
      <c r="FM45" s="119">
        <f>'Matriz I'!AU44-DI45</f>
        <v>-0.000206002213515933</v>
      </c>
      <c r="FN45" s="119">
        <f>'Matriz I'!AV44-DJ45</f>
        <v>-0.00104946333219013</v>
      </c>
      <c r="FO45" s="119">
        <f>'Matriz I'!AW44-DK45</f>
        <v>-0.0013404437464811</v>
      </c>
      <c r="FP45" s="119">
        <f>'Matriz I'!AX44-DL45</f>
        <v>-2.69710586502576e-5</v>
      </c>
      <c r="FQ45" s="119">
        <f>'Matriz I'!AY44-DM45</f>
        <v>-0.000854123248115745</v>
      </c>
      <c r="FR45" s="119">
        <f>'Matriz I'!AZ44-DN45</f>
        <v>-0.000354619297220302</v>
      </c>
      <c r="FS45" s="119">
        <f>'Matriz I'!BA44-DO45</f>
        <v>-0.000463577699744261</v>
      </c>
      <c r="FT45" s="119">
        <f>'Matriz I'!BB44-DP45</f>
        <v>-0.00152609604730506</v>
      </c>
      <c r="FU45" s="119">
        <f>'Matriz I'!BC44-DQ45</f>
        <v>-0.013989086246746</v>
      </c>
      <c r="FV45" s="119">
        <f>'Matriz I'!BD44-DR45</f>
        <v>0</v>
      </c>
      <c r="FX45" s="86" t="s">
        <v>74</v>
      </c>
      <c r="FY45" s="87" t="s">
        <v>129</v>
      </c>
      <c r="FZ45" s="119">
        <v>0.0002823873335</v>
      </c>
      <c r="GA45" s="119">
        <v>0.0003399607445</v>
      </c>
      <c r="GB45" s="119">
        <v>0.0001436674993</v>
      </c>
      <c r="GC45" s="119">
        <v>0.002568654633</v>
      </c>
      <c r="GD45" s="119">
        <v>0.0003528548178</v>
      </c>
      <c r="GE45" s="119">
        <v>0.000943462391</v>
      </c>
      <c r="GF45" s="119">
        <v>0.0008364888513</v>
      </c>
      <c r="GG45" s="119">
        <v>0.0008846354423</v>
      </c>
      <c r="GH45" s="119">
        <v>0.001542946112</v>
      </c>
      <c r="GI45" s="119">
        <v>0.0005762306354</v>
      </c>
      <c r="GJ45" s="119">
        <v>0.0004008280914</v>
      </c>
      <c r="GK45" s="119">
        <v>0.0009804068408</v>
      </c>
      <c r="GL45" s="119">
        <v>0.00107772915</v>
      </c>
      <c r="GM45" s="119">
        <v>0.0006226499559</v>
      </c>
      <c r="GN45" s="119">
        <v>0.0007835585146</v>
      </c>
      <c r="GO45" s="119">
        <v>0.0001414744778</v>
      </c>
      <c r="GP45" s="119">
        <v>0.0007076927333</v>
      </c>
      <c r="GQ45" s="119">
        <v>0.001482655234</v>
      </c>
      <c r="GR45" s="119">
        <v>0.001109335908</v>
      </c>
      <c r="GS45" s="119">
        <v>0.002062070597</v>
      </c>
      <c r="GT45" s="119">
        <v>0.0007440419448</v>
      </c>
      <c r="GU45" s="119">
        <v>0.000986232288</v>
      </c>
      <c r="GV45" s="119">
        <v>0.00077398267</v>
      </c>
      <c r="GW45" s="119">
        <v>0.0004966291548</v>
      </c>
      <c r="GX45" s="119">
        <v>0.001552030035</v>
      </c>
      <c r="GY45" s="119">
        <v>0.001237088969</v>
      </c>
      <c r="GZ45" s="119">
        <v>0.001054905176</v>
      </c>
      <c r="HA45" s="119">
        <v>0.001064081785</v>
      </c>
      <c r="HB45" s="119">
        <v>0.0009356772157</v>
      </c>
      <c r="HC45" s="119">
        <v>0.0004179089856</v>
      </c>
      <c r="HD45" s="119">
        <v>0.0006376618612</v>
      </c>
      <c r="HE45" s="119">
        <v>0.0005175554084</v>
      </c>
      <c r="HF45" s="119">
        <v>0.0006233448139</v>
      </c>
      <c r="HG45" s="119">
        <v>0.0004327664126</v>
      </c>
      <c r="HH45" s="119">
        <v>0.0004329055072</v>
      </c>
      <c r="HI45" s="119">
        <v>0.0008566612259</v>
      </c>
      <c r="HJ45" s="119">
        <v>0.001699284035</v>
      </c>
      <c r="HK45" s="119">
        <v>0.0005223225751</v>
      </c>
      <c r="HL45" s="119">
        <v>0.001975799093</v>
      </c>
      <c r="HM45" s="119">
        <v>1.000741539</v>
      </c>
      <c r="HN45" s="119">
        <v>0.002848951278</v>
      </c>
      <c r="HO45" s="119">
        <v>0.0008945676711</v>
      </c>
      <c r="HP45" s="119">
        <v>0.0004412908787</v>
      </c>
      <c r="HQ45" s="119">
        <v>0.0008166335245</v>
      </c>
      <c r="HR45" s="119">
        <v>0.001440502621</v>
      </c>
      <c r="HS45" s="119">
        <v>0.001787776783</v>
      </c>
      <c r="HT45" s="119">
        <v>0.0001131145847</v>
      </c>
      <c r="HU45" s="119">
        <v>0.001173892666</v>
      </c>
      <c r="HV45" s="119">
        <v>0.0006192302505</v>
      </c>
      <c r="HW45" s="119">
        <v>0.0006907077211</v>
      </c>
      <c r="HX45" s="119">
        <v>0.001987495002</v>
      </c>
      <c r="HY45" s="119">
        <v>0.0144861012</v>
      </c>
      <c r="HZ45" s="119">
        <v>0</v>
      </c>
    </row>
    <row r="46" spans="1:234">
      <c r="A46" s="86" t="s">
        <v>75</v>
      </c>
      <c r="B46" s="87" t="s">
        <v>130</v>
      </c>
      <c r="C46" s="85">
        <f>'3'!BQ45</f>
        <v>101.280415356847</v>
      </c>
      <c r="D46" s="85">
        <f>'3'!BR45</f>
        <v>5.0886278621682</v>
      </c>
      <c r="E46" s="85">
        <f>'3'!BS45</f>
        <v>5.28303580138781</v>
      </c>
      <c r="F46" s="85">
        <f>'3'!BT45</f>
        <v>0.211476231563961</v>
      </c>
      <c r="G46" s="85">
        <f>'3'!BU45</f>
        <v>1.09383252392864</v>
      </c>
      <c r="H46" s="85">
        <f>'3'!BV45</f>
        <v>306.894382019021</v>
      </c>
      <c r="I46" s="85">
        <f>'3'!BW45</f>
        <v>454.010130759698</v>
      </c>
      <c r="J46" s="85">
        <f>'3'!BX45</f>
        <v>186.762201510305</v>
      </c>
      <c r="K46" s="85">
        <f>'3'!BY45</f>
        <v>35.6189955850221</v>
      </c>
      <c r="L46" s="85">
        <f>'3'!BZ45</f>
        <v>7.03874229987113</v>
      </c>
      <c r="M46" s="85">
        <f>'3'!CA45</f>
        <v>5.53764268587921</v>
      </c>
      <c r="N46" s="85">
        <f>'3'!CB45</f>
        <v>66.5835445873355</v>
      </c>
      <c r="O46" s="85">
        <f>'3'!CC45</f>
        <v>22.1994756876768</v>
      </c>
      <c r="P46" s="85">
        <f>'3'!CD45</f>
        <v>72.1737537928614</v>
      </c>
      <c r="Q46" s="85">
        <f>'3'!CE45</f>
        <v>7.82778747784561</v>
      </c>
      <c r="R46" s="85">
        <f>'3'!CF45</f>
        <v>72.7734751669322</v>
      </c>
      <c r="S46" s="85">
        <f>'3'!CG45</f>
        <v>9.54442653086991</v>
      </c>
      <c r="T46" s="85">
        <f>'3'!CH45</f>
        <v>265.953678119455</v>
      </c>
      <c r="U46" s="85">
        <f>'3'!CI45</f>
        <v>36.7516418584655</v>
      </c>
      <c r="V46" s="85">
        <f>'3'!CJ45</f>
        <v>12.6268380084182</v>
      </c>
      <c r="W46" s="85">
        <f>'3'!CK45</f>
        <v>28.3412579347836</v>
      </c>
      <c r="X46" s="85">
        <f>'3'!CL45</f>
        <v>22.6446533715477</v>
      </c>
      <c r="Y46" s="85">
        <f>'3'!CM45</f>
        <v>97.8032230330185</v>
      </c>
      <c r="Z46" s="85">
        <f>'3'!CN45</f>
        <v>104.788576559731</v>
      </c>
      <c r="AA46" s="85">
        <f>'3'!CO45</f>
        <v>23.2561749022342</v>
      </c>
      <c r="AB46" s="85">
        <f>'3'!CP45</f>
        <v>27.5661658287229</v>
      </c>
      <c r="AC46" s="85">
        <f>'3'!CQ45</f>
        <v>58.5648289592773</v>
      </c>
      <c r="AD46" s="85">
        <f>'3'!CR45</f>
        <v>323.024606490979</v>
      </c>
      <c r="AE46" s="85">
        <f>'3'!CS45</f>
        <v>56.8824085441401</v>
      </c>
      <c r="AF46" s="85">
        <f>'3'!CT45</f>
        <v>2.73461175060549</v>
      </c>
      <c r="AG46" s="85">
        <f>'3'!CU45</f>
        <v>47.6737953819958</v>
      </c>
      <c r="AH46" s="85">
        <f>'3'!CV45</f>
        <v>4.8677407237975</v>
      </c>
      <c r="AI46" s="85">
        <f>'3'!CW45</f>
        <v>30.036312396542</v>
      </c>
      <c r="AJ46" s="88">
        <f>'3'!CX45*RAIS!$N$5</f>
        <v>1.04905377452617</v>
      </c>
      <c r="AK46" s="88">
        <f>'3'!CX45*RAIS!$F$6</f>
        <v>0.62151042203075</v>
      </c>
      <c r="AL46" s="85">
        <f>'3'!CY45</f>
        <v>37.6658443335266</v>
      </c>
      <c r="AM46" s="85">
        <f>'3'!CZ45</f>
        <v>1035.61945596983</v>
      </c>
      <c r="AN46" s="85">
        <f>'3'!DA45</f>
        <v>554.396931569232</v>
      </c>
      <c r="AO46" s="85">
        <f>'3'!DB45</f>
        <v>235.603108506326</v>
      </c>
      <c r="AP46" s="85">
        <f>'3'!DC45</f>
        <v>3.91138692787159</v>
      </c>
      <c r="AQ46" s="85">
        <f>'3'!DD45</f>
        <v>112.628490601775</v>
      </c>
      <c r="AR46" s="85">
        <f>'3'!DE45</f>
        <v>3.40671386064265</v>
      </c>
      <c r="AS46" s="85">
        <f>'3'!DF45</f>
        <v>25.1955069640669</v>
      </c>
      <c r="AT46" s="85">
        <f>'3'!DG45</f>
        <v>34.1546021337168</v>
      </c>
      <c r="AU46" s="85">
        <f>'3'!DH45</f>
        <v>14.9487097948675</v>
      </c>
      <c r="AV46" s="85">
        <f>'3'!DI45</f>
        <v>284.471956960356</v>
      </c>
      <c r="AW46" s="85">
        <f>'3'!DJ45</f>
        <v>11.7981418970579</v>
      </c>
      <c r="AX46" s="85">
        <f>'3'!DK45</f>
        <v>83.748537558992</v>
      </c>
      <c r="AY46" s="85">
        <f>'3'!DL45</f>
        <v>61.9266157445968</v>
      </c>
      <c r="AZ46" s="85">
        <f>'3'!DM45</f>
        <v>281.382221403624</v>
      </c>
      <c r="BA46" s="85">
        <f>'3'!DN45</f>
        <v>104.434690739385</v>
      </c>
      <c r="BB46" s="85">
        <f>'3'!DO45</f>
        <v>95.7394765222799</v>
      </c>
      <c r="BC46" s="85">
        <f>'3'!DP45</f>
        <v>0</v>
      </c>
      <c r="BD46" s="101">
        <f t="shared" si="0"/>
        <v>5486.14141542763</v>
      </c>
      <c r="BE46" s="108">
        <f>'3'!DR45</f>
        <v>12.2691389827724</v>
      </c>
      <c r="BF46" s="108">
        <f>'3'!DS45</f>
        <v>77.0694674283006</v>
      </c>
      <c r="BG46" s="85">
        <f t="shared" si="1"/>
        <v>89.338606411073</v>
      </c>
      <c r="BH46" s="85">
        <f>'3'!DU45</f>
        <v>0</v>
      </c>
      <c r="BI46" s="85">
        <f>'3'!DV45</f>
        <v>0</v>
      </c>
      <c r="BJ46" s="85">
        <f>'3'!DW45</f>
        <v>1534.12745773063</v>
      </c>
      <c r="BK46" s="85">
        <f>'3'!DX45</f>
        <v>0</v>
      </c>
      <c r="BL46" s="85">
        <f>'3'!DY45</f>
        <v>0</v>
      </c>
      <c r="BM46" s="117">
        <f t="shared" si="2"/>
        <v>1623.4660641417</v>
      </c>
      <c r="BN46" s="118">
        <f t="shared" si="3"/>
        <v>7109.60747956933</v>
      </c>
      <c r="BP46" s="86" t="s">
        <v>75</v>
      </c>
      <c r="BQ46" s="87" t="s">
        <v>130</v>
      </c>
      <c r="BR46" s="119">
        <f t="shared" ref="BR46:DR46" si="44">C46/C$66</f>
        <v>0.00225782990872242</v>
      </c>
      <c r="BS46" s="119">
        <f t="shared" si="44"/>
        <v>0.000308259588426781</v>
      </c>
      <c r="BT46" s="119">
        <f t="shared" si="44"/>
        <v>0.00176989867126032</v>
      </c>
      <c r="BU46" s="119">
        <f t="shared" si="44"/>
        <v>0.0106143708706143</v>
      </c>
      <c r="BV46" s="119">
        <f t="shared" si="44"/>
        <v>0.000927428285372896</v>
      </c>
      <c r="BW46" s="119">
        <f t="shared" si="44"/>
        <v>0.0103332328779404</v>
      </c>
      <c r="BX46" s="119">
        <f t="shared" si="44"/>
        <v>0.0117674765389865</v>
      </c>
      <c r="BY46" s="119">
        <f t="shared" si="44"/>
        <v>0.0333694253753002</v>
      </c>
      <c r="BZ46" s="119">
        <f t="shared" si="44"/>
        <v>0.00333266773128367</v>
      </c>
      <c r="CA46" s="119">
        <f t="shared" si="44"/>
        <v>0.00316478434476624</v>
      </c>
      <c r="CB46" s="119">
        <f t="shared" si="44"/>
        <v>0.00157067649830734</v>
      </c>
      <c r="CC46" s="119">
        <f t="shared" si="44"/>
        <v>0.00461521403189893</v>
      </c>
      <c r="CD46" s="119">
        <f t="shared" si="44"/>
        <v>0.00839293095309661</v>
      </c>
      <c r="CE46" s="119">
        <f t="shared" si="44"/>
        <v>0.0102311972195231</v>
      </c>
      <c r="CF46" s="119">
        <f t="shared" si="44"/>
        <v>0.00917617828510335</v>
      </c>
      <c r="CG46" s="119">
        <f t="shared" si="44"/>
        <v>0.00174486055881064</v>
      </c>
      <c r="CH46" s="119">
        <f t="shared" si="44"/>
        <v>0.0176793767037569</v>
      </c>
      <c r="CI46" s="119">
        <f t="shared" si="44"/>
        <v>0.00912888041682305</v>
      </c>
      <c r="CJ46" s="119">
        <f t="shared" si="44"/>
        <v>0.00885202109658556</v>
      </c>
      <c r="CK46" s="119">
        <f t="shared" si="44"/>
        <v>0.0198382275024897</v>
      </c>
      <c r="CL46" s="119">
        <f t="shared" si="44"/>
        <v>0.00287525338663472</v>
      </c>
      <c r="CM46" s="119">
        <f t="shared" si="44"/>
        <v>0.00468207926174223</v>
      </c>
      <c r="CN46" s="119">
        <f t="shared" si="44"/>
        <v>0.0179412964112035</v>
      </c>
      <c r="CO46" s="119">
        <f t="shared" si="44"/>
        <v>0.00731369350647365</v>
      </c>
      <c r="CP46" s="119">
        <f t="shared" si="44"/>
        <v>0.00816334747964937</v>
      </c>
      <c r="CQ46" s="119">
        <f t="shared" si="44"/>
        <v>0.00930522327072356</v>
      </c>
      <c r="CR46" s="119">
        <f t="shared" si="44"/>
        <v>0.00234770490972091</v>
      </c>
      <c r="CS46" s="119">
        <f t="shared" si="44"/>
        <v>0.0191298197631635</v>
      </c>
      <c r="CT46" s="119">
        <f t="shared" si="44"/>
        <v>0.00707233752047203</v>
      </c>
      <c r="CU46" s="119">
        <f t="shared" si="44"/>
        <v>0.00566619342756068</v>
      </c>
      <c r="CV46" s="119">
        <f t="shared" si="44"/>
        <v>0.00359315260434479</v>
      </c>
      <c r="CW46" s="119">
        <f t="shared" si="44"/>
        <v>0.0014241771258184</v>
      </c>
      <c r="CX46" s="119">
        <f t="shared" si="44"/>
        <v>0.00150751970616376</v>
      </c>
      <c r="CY46" s="119">
        <f t="shared" si="44"/>
        <v>0.000363468502414148</v>
      </c>
      <c r="CZ46" s="119">
        <f t="shared" si="44"/>
        <v>0.00036124042811996</v>
      </c>
      <c r="DA46" s="119">
        <f t="shared" si="44"/>
        <v>0.000924634577621761</v>
      </c>
      <c r="DB46" s="119">
        <f t="shared" si="44"/>
        <v>0.0111119492406594</v>
      </c>
      <c r="DC46" s="119">
        <f t="shared" si="44"/>
        <v>0.0155734493336763</v>
      </c>
      <c r="DD46" s="119">
        <f t="shared" si="44"/>
        <v>0.229356683068571</v>
      </c>
      <c r="DE46" s="119">
        <f t="shared" si="44"/>
        <v>0.0020393739480805</v>
      </c>
      <c r="DF46" s="119">
        <f t="shared" si="44"/>
        <v>0.0158417311961922</v>
      </c>
      <c r="DG46" s="119">
        <f t="shared" si="44"/>
        <v>0.00194479469271767</v>
      </c>
      <c r="DH46" s="119">
        <f t="shared" si="44"/>
        <v>0.00142893580883196</v>
      </c>
      <c r="DI46" s="119">
        <f t="shared" si="44"/>
        <v>0.00365136686028884</v>
      </c>
      <c r="DJ46" s="119">
        <f t="shared" si="44"/>
        <v>0.00112254785445438</v>
      </c>
      <c r="DK46" s="119">
        <f t="shared" si="44"/>
        <v>0.00756611293881534</v>
      </c>
      <c r="DL46" s="119">
        <f t="shared" si="44"/>
        <v>0.000286958698591568</v>
      </c>
      <c r="DM46" s="119">
        <f t="shared" si="44"/>
        <v>0.00273571631389397</v>
      </c>
      <c r="DN46" s="119">
        <f t="shared" si="44"/>
        <v>0.00376512049507063</v>
      </c>
      <c r="DO46" s="119">
        <f t="shared" si="44"/>
        <v>0.00338834427472454</v>
      </c>
      <c r="DP46" s="119">
        <f t="shared" si="44"/>
        <v>0.00233349341176409</v>
      </c>
      <c r="DQ46" s="119">
        <f t="shared" si="44"/>
        <v>0.00809206495047113</v>
      </c>
      <c r="DR46" s="119">
        <f t="shared" si="44"/>
        <v>0</v>
      </c>
      <c r="DT46" s="86" t="s">
        <v>75</v>
      </c>
      <c r="DU46" s="87" t="s">
        <v>130</v>
      </c>
      <c r="DV46" s="119">
        <f>'Matriz I'!D45-BR46</f>
        <v>-0.00225782990872242</v>
      </c>
      <c r="DW46" s="119">
        <f>'Matriz I'!E45-BS46</f>
        <v>-0.000308259588426781</v>
      </c>
      <c r="DX46" s="119">
        <f>'Matriz I'!F45-BT46</f>
        <v>-0.00176989867126032</v>
      </c>
      <c r="DY46" s="119">
        <f>'Matriz I'!G45-BU46</f>
        <v>-0.0106143708706143</v>
      </c>
      <c r="DZ46" s="119">
        <f>'Matriz I'!H45-BV46</f>
        <v>-0.000927428285372896</v>
      </c>
      <c r="EA46" s="119">
        <f>'Matriz I'!I45-BW46</f>
        <v>-0.0103332328779404</v>
      </c>
      <c r="EB46" s="119">
        <f>'Matriz I'!J45-BX46</f>
        <v>-0.0117674765389865</v>
      </c>
      <c r="EC46" s="119">
        <f>'Matriz I'!K45-BY46</f>
        <v>-0.0333694253753002</v>
      </c>
      <c r="ED46" s="119">
        <f>'Matriz I'!L45-BZ46</f>
        <v>-0.00333266773128367</v>
      </c>
      <c r="EE46" s="119">
        <f>'Matriz I'!M45-CA46</f>
        <v>-0.00316478434476624</v>
      </c>
      <c r="EF46" s="119">
        <f>'Matriz I'!N45-CB46</f>
        <v>-0.00157067649830734</v>
      </c>
      <c r="EG46" s="119">
        <f>'Matriz I'!O45-CC46</f>
        <v>-0.00461521403189893</v>
      </c>
      <c r="EH46" s="119">
        <f>'Matriz I'!P45-CD46</f>
        <v>-0.00839293095309661</v>
      </c>
      <c r="EI46" s="119">
        <f>'Matriz I'!Q45-CE46</f>
        <v>-0.0102311972195231</v>
      </c>
      <c r="EJ46" s="119">
        <f>'Matriz I'!R45-CF46</f>
        <v>-0.00917617828510335</v>
      </c>
      <c r="EK46" s="119">
        <f>'Matriz I'!S45-CG46</f>
        <v>-0.00174486055881064</v>
      </c>
      <c r="EL46" s="119">
        <f>'Matriz I'!T45-CH46</f>
        <v>-0.0176793767037569</v>
      </c>
      <c r="EM46" s="119">
        <f>'Matriz I'!U45-CI46</f>
        <v>-0.00912888041682305</v>
      </c>
      <c r="EN46" s="119">
        <f>'Matriz I'!V45-CJ46</f>
        <v>-0.00885202109658556</v>
      </c>
      <c r="EO46" s="119">
        <f>'Matriz I'!W45-CK46</f>
        <v>-0.0198382275024897</v>
      </c>
      <c r="EP46" s="119">
        <f>'Matriz I'!X45-CL46</f>
        <v>-0.00287525338663472</v>
      </c>
      <c r="EQ46" s="119">
        <f>'Matriz I'!Y45-CM46</f>
        <v>-0.00468207926174223</v>
      </c>
      <c r="ER46" s="119">
        <f>'Matriz I'!Z45-CN46</f>
        <v>-0.0179412964112035</v>
      </c>
      <c r="ES46" s="119">
        <f>'Matriz I'!AA45-CO46</f>
        <v>-0.00731369350647365</v>
      </c>
      <c r="ET46" s="119">
        <f>'Matriz I'!AB45-CP46</f>
        <v>-0.00816334747964937</v>
      </c>
      <c r="EU46" s="119">
        <f>'Matriz I'!AC45-CQ46</f>
        <v>-0.00930522327072356</v>
      </c>
      <c r="EV46" s="119">
        <f>'Matriz I'!AD45-CR46</f>
        <v>-0.00234770490972091</v>
      </c>
      <c r="EW46" s="119">
        <f>'Matriz I'!AE45-CS46</f>
        <v>-0.0191298197631635</v>
      </c>
      <c r="EX46" s="119">
        <f>'Matriz I'!AF45-CT46</f>
        <v>-0.00707233752047203</v>
      </c>
      <c r="EY46" s="119">
        <f>'Matriz I'!AG45-CU46</f>
        <v>-0.00566619342756068</v>
      </c>
      <c r="EZ46" s="119">
        <f>'Matriz I'!AH45-CV46</f>
        <v>-0.00359315260434479</v>
      </c>
      <c r="FA46" s="119">
        <f>'Matriz I'!AI45-CW46</f>
        <v>-0.0014241771258184</v>
      </c>
      <c r="FB46" s="119">
        <f>'Matriz I'!AJ45-CX46</f>
        <v>-0.00150751970616376</v>
      </c>
      <c r="FC46" s="119">
        <f>'Matriz I'!AK45-CY46</f>
        <v>-0.000363468502414148</v>
      </c>
      <c r="FD46" s="119">
        <f>'Matriz I'!AL45-CZ46</f>
        <v>-0.00036124042811996</v>
      </c>
      <c r="FE46" s="119">
        <f>'Matriz I'!AM45-DA46</f>
        <v>-0.000924634577621761</v>
      </c>
      <c r="FF46" s="119">
        <f>'Matriz I'!AN45-DB46</f>
        <v>-0.0111119492406594</v>
      </c>
      <c r="FG46" s="119">
        <f>'Matriz I'!AO45-DC46</f>
        <v>-0.0155734493336763</v>
      </c>
      <c r="FH46" s="119">
        <f>'Matriz I'!AP45-DD46</f>
        <v>-0.229356683068571</v>
      </c>
      <c r="FI46" s="119">
        <f>'Matriz I'!AQ45-DE46</f>
        <v>-0.0020393739480805</v>
      </c>
      <c r="FJ46" s="119">
        <f>'Matriz I'!AR45-DF46</f>
        <v>0.984158268803808</v>
      </c>
      <c r="FK46" s="119">
        <f>'Matriz I'!AS45-DG46</f>
        <v>-0.00194479469271767</v>
      </c>
      <c r="FL46" s="119">
        <f>'Matriz I'!AT45-DH46</f>
        <v>-0.00142893580883196</v>
      </c>
      <c r="FM46" s="119">
        <f>'Matriz I'!AU45-DI46</f>
        <v>-0.00365136686028884</v>
      </c>
      <c r="FN46" s="119">
        <f>'Matriz I'!AV45-DJ46</f>
        <v>-0.00112254785445438</v>
      </c>
      <c r="FO46" s="119">
        <f>'Matriz I'!AW45-DK46</f>
        <v>-0.00756611293881534</v>
      </c>
      <c r="FP46" s="119">
        <f>'Matriz I'!AX45-DL46</f>
        <v>-0.000286958698591568</v>
      </c>
      <c r="FQ46" s="119">
        <f>'Matriz I'!AY45-DM46</f>
        <v>-0.00273571631389397</v>
      </c>
      <c r="FR46" s="119">
        <f>'Matriz I'!AZ45-DN46</f>
        <v>-0.00376512049507063</v>
      </c>
      <c r="FS46" s="119">
        <f>'Matriz I'!BA45-DO46</f>
        <v>-0.00338834427472454</v>
      </c>
      <c r="FT46" s="119">
        <f>'Matriz I'!BB45-DP46</f>
        <v>-0.00233349341176409</v>
      </c>
      <c r="FU46" s="119">
        <f>'Matriz I'!BC45-DQ46</f>
        <v>-0.00809206495047113</v>
      </c>
      <c r="FV46" s="119">
        <f>'Matriz I'!BD45-DR46</f>
        <v>0</v>
      </c>
      <c r="FX46" s="86" t="s">
        <v>75</v>
      </c>
      <c r="FY46" s="87" t="s">
        <v>130</v>
      </c>
      <c r="FZ46" s="119">
        <v>0.005415164143</v>
      </c>
      <c r="GA46" s="119">
        <v>0.005068624672</v>
      </c>
      <c r="GB46" s="119">
        <v>0.003847134206</v>
      </c>
      <c r="GC46" s="119">
        <v>0.01227516264</v>
      </c>
      <c r="GD46" s="119">
        <v>0.004254186747</v>
      </c>
      <c r="GE46" s="119">
        <v>0.01855848064</v>
      </c>
      <c r="GF46" s="119">
        <v>0.02003991659</v>
      </c>
      <c r="GG46" s="119">
        <v>0.04243286723</v>
      </c>
      <c r="GH46" s="119">
        <v>0.007604421726</v>
      </c>
      <c r="GI46" s="119">
        <v>0.007370696055</v>
      </c>
      <c r="GJ46" s="119">
        <v>0.004119048259</v>
      </c>
      <c r="GK46" s="119">
        <v>0.00990885479</v>
      </c>
      <c r="GL46" s="119">
        <v>0.01480924128</v>
      </c>
      <c r="GM46" s="119">
        <v>0.01490360533</v>
      </c>
      <c r="GN46" s="119">
        <v>0.0129595342</v>
      </c>
      <c r="GO46" s="119">
        <v>0.00327004184</v>
      </c>
      <c r="GP46" s="119">
        <v>0.03072156066</v>
      </c>
      <c r="GQ46" s="119">
        <v>0.01597896604</v>
      </c>
      <c r="GR46" s="119">
        <v>0.01541904427</v>
      </c>
      <c r="GS46" s="119">
        <v>0.0248460345</v>
      </c>
      <c r="GT46" s="119">
        <v>0.009172168819</v>
      </c>
      <c r="GU46" s="119">
        <v>0.009501026137</v>
      </c>
      <c r="GV46" s="119">
        <v>0.02466512137</v>
      </c>
      <c r="GW46" s="119">
        <v>0.01249062933</v>
      </c>
      <c r="GX46" s="119">
        <v>0.01309314314</v>
      </c>
      <c r="GY46" s="119">
        <v>0.01470291324</v>
      </c>
      <c r="GZ46" s="119">
        <v>0.007380236167</v>
      </c>
      <c r="HA46" s="119">
        <v>0.02594603533</v>
      </c>
      <c r="HB46" s="119">
        <v>0.01303488141</v>
      </c>
      <c r="HC46" s="119">
        <v>0.009841490016</v>
      </c>
      <c r="HD46" s="119">
        <v>0.008359234798</v>
      </c>
      <c r="HE46" s="119">
        <v>0.004456669102</v>
      </c>
      <c r="HF46" s="119">
        <v>0.003312416357</v>
      </c>
      <c r="HG46" s="119">
        <v>0.00213365725</v>
      </c>
      <c r="HH46" s="119">
        <v>0.002133934018</v>
      </c>
      <c r="HI46" s="119">
        <v>0.004381184609</v>
      </c>
      <c r="HJ46" s="119">
        <v>0.01415301556</v>
      </c>
      <c r="HK46" s="119">
        <v>0.02052719717</v>
      </c>
      <c r="HL46" s="119">
        <v>0.2382406584</v>
      </c>
      <c r="HM46" s="119">
        <v>0.005427069015</v>
      </c>
      <c r="HN46" s="119">
        <v>1.019044805</v>
      </c>
      <c r="HO46" s="119">
        <v>0.004129370451</v>
      </c>
      <c r="HP46" s="119">
        <v>0.007376053406</v>
      </c>
      <c r="HQ46" s="119">
        <v>0.006327220598</v>
      </c>
      <c r="HR46" s="119">
        <v>0.002659496794</v>
      </c>
      <c r="HS46" s="119">
        <v>0.009754848739</v>
      </c>
      <c r="HT46" s="119">
        <v>0.0007706182392</v>
      </c>
      <c r="HU46" s="119">
        <v>0.004347693561</v>
      </c>
      <c r="HV46" s="119">
        <v>0.005180912138</v>
      </c>
      <c r="HW46" s="119">
        <v>0.004894373045</v>
      </c>
      <c r="HX46" s="119">
        <v>0.00417161085</v>
      </c>
      <c r="HY46" s="119">
        <v>0.01064769281</v>
      </c>
      <c r="HZ46" s="119">
        <v>0</v>
      </c>
    </row>
    <row r="47" spans="1:234">
      <c r="A47" s="86" t="s">
        <v>76</v>
      </c>
      <c r="B47" s="87" t="s">
        <v>131</v>
      </c>
      <c r="C47" s="85">
        <f>'3'!BQ46</f>
        <v>0.10432799070378</v>
      </c>
      <c r="D47" s="85">
        <f>'3'!BR46</f>
        <v>0.0804351225870694</v>
      </c>
      <c r="E47" s="85">
        <f>'3'!BS46</f>
        <v>0.0048393559121792</v>
      </c>
      <c r="F47" s="85">
        <f>'3'!BT46</f>
        <v>0.0106734014999083</v>
      </c>
      <c r="G47" s="85">
        <f>'3'!BU46</f>
        <v>0.18152233781487</v>
      </c>
      <c r="H47" s="85">
        <f>'3'!BV46</f>
        <v>14.1737238271462</v>
      </c>
      <c r="I47" s="85">
        <f>'3'!BW46</f>
        <v>22.1963845290463</v>
      </c>
      <c r="J47" s="85">
        <f>'3'!BX46</f>
        <v>2.31139694180062</v>
      </c>
      <c r="K47" s="85">
        <f>'3'!BY46</f>
        <v>15.8844671469465</v>
      </c>
      <c r="L47" s="85">
        <f>'3'!BZ46</f>
        <v>0.439356703937808</v>
      </c>
      <c r="M47" s="85">
        <f>'3'!CA46</f>
        <v>0.409569832865373</v>
      </c>
      <c r="N47" s="85">
        <f>'3'!CB46</f>
        <v>4.06606589940082</v>
      </c>
      <c r="O47" s="85">
        <f>'3'!CC46</f>
        <v>0.334583905592053</v>
      </c>
      <c r="P47" s="85">
        <f>'3'!CD46</f>
        <v>1.87652303606637</v>
      </c>
      <c r="Q47" s="85">
        <f>'3'!CE46</f>
        <v>0.185156927749727</v>
      </c>
      <c r="R47" s="85">
        <f>'3'!CF46</f>
        <v>1.38941832149934</v>
      </c>
      <c r="S47" s="85">
        <f>'3'!CG46</f>
        <v>0.0825554346674333</v>
      </c>
      <c r="T47" s="85">
        <f>'3'!CH46</f>
        <v>12.9827065112892</v>
      </c>
      <c r="U47" s="85">
        <f>'3'!CI46</f>
        <v>2.6563711933131</v>
      </c>
      <c r="V47" s="85">
        <f>'3'!CJ46</f>
        <v>1.68718855057073</v>
      </c>
      <c r="W47" s="85">
        <f>'3'!CK46</f>
        <v>4.64242945841243</v>
      </c>
      <c r="X47" s="85">
        <f>'3'!CL46</f>
        <v>2.11267140929082</v>
      </c>
      <c r="Y47" s="85">
        <f>'3'!CM46</f>
        <v>3.95441449086918</v>
      </c>
      <c r="Z47" s="85">
        <f>'3'!CN46</f>
        <v>8.36099665133867</v>
      </c>
      <c r="AA47" s="85">
        <f>'3'!CO46</f>
        <v>1.95822828092829</v>
      </c>
      <c r="AB47" s="85">
        <f>'3'!CP46</f>
        <v>1.83884719575642</v>
      </c>
      <c r="AC47" s="85">
        <f>'3'!CQ46</f>
        <v>28.1450921877826</v>
      </c>
      <c r="AD47" s="85">
        <f>'3'!CR46</f>
        <v>6.25522644957291</v>
      </c>
      <c r="AE47" s="85">
        <f>'3'!CS46</f>
        <v>3.26001240595798</v>
      </c>
      <c r="AF47" s="85">
        <f>'3'!CT46</f>
        <v>0.13299845043186</v>
      </c>
      <c r="AG47" s="85">
        <f>'3'!CU46</f>
        <v>6.74227389430913</v>
      </c>
      <c r="AH47" s="85">
        <f>'3'!CV46</f>
        <v>0.699634485476175</v>
      </c>
      <c r="AI47" s="85">
        <f>'3'!CW46</f>
        <v>2.98368760566618</v>
      </c>
      <c r="AJ47" s="88">
        <f>'3'!CX46*RAIS!$N$5</f>
        <v>0.188221297511745</v>
      </c>
      <c r="AK47" s="88">
        <f>'3'!CX46*RAIS!$F$6</f>
        <v>0.111511440969303</v>
      </c>
      <c r="AL47" s="85">
        <f>'3'!CY46</f>
        <v>23.92977306911</v>
      </c>
      <c r="AM47" s="85">
        <f>'3'!CZ46</f>
        <v>116.177009887404</v>
      </c>
      <c r="AN47" s="85">
        <f>'3'!DA46</f>
        <v>8.91764202063016</v>
      </c>
      <c r="AO47" s="85">
        <f>'3'!DB46</f>
        <v>0.0514500664967327</v>
      </c>
      <c r="AP47" s="85">
        <f>'3'!DC46</f>
        <v>2.46123332472622</v>
      </c>
      <c r="AQ47" s="85">
        <f>'3'!DD46</f>
        <v>7.05066753481876</v>
      </c>
      <c r="AR47" s="85">
        <f>'3'!DE46</f>
        <v>0.0366857686956657</v>
      </c>
      <c r="AS47" s="85">
        <f>'3'!DF46</f>
        <v>1.2750402591525</v>
      </c>
      <c r="AT47" s="85">
        <f>'3'!DG46</f>
        <v>1.28028764802438</v>
      </c>
      <c r="AU47" s="85">
        <f>'3'!DH46</f>
        <v>12.7649764816969</v>
      </c>
      <c r="AV47" s="85">
        <f>'3'!DI46</f>
        <v>26.7959778029322</v>
      </c>
      <c r="AW47" s="85">
        <f>'3'!DJ46</f>
        <v>1.22480189608295</v>
      </c>
      <c r="AX47" s="85">
        <f>'3'!DK46</f>
        <v>16.3580404351664</v>
      </c>
      <c r="AY47" s="85">
        <f>'3'!DL46</f>
        <v>6.66951987158961</v>
      </c>
      <c r="AZ47" s="85">
        <f>'3'!DM46</f>
        <v>71.5874394571685</v>
      </c>
      <c r="BA47" s="85">
        <f>'3'!DN46</f>
        <v>13.7763606418194</v>
      </c>
      <c r="BB47" s="85">
        <f>'3'!DO46</f>
        <v>158.505813265651</v>
      </c>
      <c r="BC47" s="85">
        <f>'3'!DP46</f>
        <v>0</v>
      </c>
      <c r="BD47" s="101">
        <f t="shared" si="0"/>
        <v>621.306232105848</v>
      </c>
      <c r="BE47" s="108">
        <f>'3'!DR46</f>
        <v>73.6147981803715</v>
      </c>
      <c r="BF47" s="108">
        <f>'3'!DS46</f>
        <v>311.074667464151</v>
      </c>
      <c r="BG47" s="85">
        <f t="shared" si="1"/>
        <v>384.689465644522</v>
      </c>
      <c r="BH47" s="85">
        <f>'3'!DU46</f>
        <v>0.0109309888100781</v>
      </c>
      <c r="BI47" s="85">
        <f>'3'!DV46</f>
        <v>0</v>
      </c>
      <c r="BJ47" s="85">
        <f>'3'!DW46</f>
        <v>745.209619490075</v>
      </c>
      <c r="BK47" s="85">
        <f>'3'!DX46</f>
        <v>0.492491721127807</v>
      </c>
      <c r="BL47" s="85">
        <f>'3'!DY46</f>
        <v>0</v>
      </c>
      <c r="BM47" s="117">
        <f t="shared" si="2"/>
        <v>1130.40250784453</v>
      </c>
      <c r="BN47" s="118">
        <f t="shared" si="3"/>
        <v>1751.70873995038</v>
      </c>
      <c r="BP47" s="86" t="s">
        <v>76</v>
      </c>
      <c r="BQ47" s="87" t="s">
        <v>131</v>
      </c>
      <c r="BR47" s="119">
        <f t="shared" ref="BR47:DR47" si="45">C47/C$66</f>
        <v>2.32576907290482e-6</v>
      </c>
      <c r="BS47" s="119">
        <f t="shared" si="45"/>
        <v>4.87260975951638e-6</v>
      </c>
      <c r="BT47" s="119">
        <f t="shared" si="45"/>
        <v>1.62125904891118e-6</v>
      </c>
      <c r="BU47" s="119">
        <f t="shared" si="45"/>
        <v>0.000535717140092562</v>
      </c>
      <c r="BV47" s="119">
        <f t="shared" si="45"/>
        <v>0.000153907428087691</v>
      </c>
      <c r="BW47" s="119">
        <f t="shared" si="45"/>
        <v>0.000477233855145764</v>
      </c>
      <c r="BX47" s="119">
        <f t="shared" si="45"/>
        <v>0.000575307501968769</v>
      </c>
      <c r="BY47" s="119">
        <f t="shared" si="45"/>
        <v>0.000412984999846754</v>
      </c>
      <c r="BZ47" s="119">
        <f t="shared" si="45"/>
        <v>0.00148621964824647</v>
      </c>
      <c r="CA47" s="119">
        <f t="shared" si="45"/>
        <v>0.000197545123709946</v>
      </c>
      <c r="CB47" s="119">
        <f t="shared" si="45"/>
        <v>0.000116168873180948</v>
      </c>
      <c r="CC47" s="119">
        <f t="shared" si="45"/>
        <v>0.000281837870150123</v>
      </c>
      <c r="CD47" s="119">
        <f t="shared" si="45"/>
        <v>0.000126495763105357</v>
      </c>
      <c r="CE47" s="119">
        <f t="shared" si="45"/>
        <v>0.000266011898509181</v>
      </c>
      <c r="CF47" s="119">
        <f t="shared" si="45"/>
        <v>0.000217051495657251</v>
      </c>
      <c r="CG47" s="119">
        <f t="shared" si="45"/>
        <v>3.33135283606009e-5</v>
      </c>
      <c r="CH47" s="119">
        <f t="shared" si="45"/>
        <v>0.000152919468100816</v>
      </c>
      <c r="CI47" s="119">
        <f t="shared" si="45"/>
        <v>0.000445632397590065</v>
      </c>
      <c r="CJ47" s="119">
        <f t="shared" si="45"/>
        <v>0.000639815057355141</v>
      </c>
      <c r="CK47" s="119">
        <f t="shared" si="45"/>
        <v>0.00265076896397208</v>
      </c>
      <c r="CL47" s="119">
        <f t="shared" si="45"/>
        <v>0.000470979836294801</v>
      </c>
      <c r="CM47" s="119">
        <f t="shared" si="45"/>
        <v>0.000436822539520295</v>
      </c>
      <c r="CN47" s="119">
        <f t="shared" si="45"/>
        <v>0.000725408839435594</v>
      </c>
      <c r="CO47" s="119">
        <f t="shared" si="45"/>
        <v>0.000583553751030174</v>
      </c>
      <c r="CP47" s="119">
        <f t="shared" si="45"/>
        <v>0.000687374341175872</v>
      </c>
      <c r="CQ47" s="119">
        <f t="shared" si="45"/>
        <v>0.00062072048117147</v>
      </c>
      <c r="CR47" s="119">
        <f t="shared" si="45"/>
        <v>0.00112826029355862</v>
      </c>
      <c r="CS47" s="119">
        <f t="shared" si="45"/>
        <v>0.000370440369413297</v>
      </c>
      <c r="CT47" s="119">
        <f t="shared" si="45"/>
        <v>0.00040532580539324</v>
      </c>
      <c r="CU47" s="119">
        <f t="shared" si="45"/>
        <v>0.000275576577020815</v>
      </c>
      <c r="CV47" s="119">
        <f t="shared" si="45"/>
        <v>0.000508162163478425</v>
      </c>
      <c r="CW47" s="119">
        <f t="shared" si="45"/>
        <v>0.000204695255393875</v>
      </c>
      <c r="CX47" s="119">
        <f t="shared" si="45"/>
        <v>0.000149751001494317</v>
      </c>
      <c r="CY47" s="119">
        <f t="shared" si="45"/>
        <v>6.52135427089444e-5</v>
      </c>
      <c r="CZ47" s="119">
        <f t="shared" si="45"/>
        <v>6.48137814719245e-5</v>
      </c>
      <c r="DA47" s="119">
        <f t="shared" si="45"/>
        <v>0.000587436602201597</v>
      </c>
      <c r="DB47" s="119">
        <f t="shared" si="45"/>
        <v>0.00124655154879403</v>
      </c>
      <c r="DC47" s="119">
        <f t="shared" si="45"/>
        <v>0.000250503634266244</v>
      </c>
      <c r="DD47" s="119">
        <f t="shared" si="45"/>
        <v>5.00859970403623e-5</v>
      </c>
      <c r="DE47" s="119">
        <f t="shared" si="45"/>
        <v>0.00128327245939985</v>
      </c>
      <c r="DF47" s="119">
        <f t="shared" si="45"/>
        <v>0.000991709817325366</v>
      </c>
      <c r="DG47" s="119">
        <f t="shared" si="45"/>
        <v>2.0942847323297e-5</v>
      </c>
      <c r="DH47" s="119">
        <f t="shared" si="45"/>
        <v>7.23125232845602e-5</v>
      </c>
      <c r="DI47" s="119">
        <f t="shared" si="45"/>
        <v>0.000136871741949484</v>
      </c>
      <c r="DJ47" s="119">
        <f t="shared" si="45"/>
        <v>0.000958564127494757</v>
      </c>
      <c r="DK47" s="119">
        <f t="shared" si="45"/>
        <v>0.00071269378018596</v>
      </c>
      <c r="DL47" s="119">
        <f t="shared" si="45"/>
        <v>2.9790077217167e-5</v>
      </c>
      <c r="DM47" s="119">
        <f t="shared" si="45"/>
        <v>0.000534349128786871</v>
      </c>
      <c r="DN47" s="119">
        <f t="shared" si="45"/>
        <v>0.000405504897350925</v>
      </c>
      <c r="DO47" s="119">
        <f t="shared" si="45"/>
        <v>0.000862040570356243</v>
      </c>
      <c r="DP47" s="119">
        <f t="shared" si="45"/>
        <v>0.000307819619785097</v>
      </c>
      <c r="DQ47" s="119">
        <f t="shared" si="45"/>
        <v>0.0133971835084602</v>
      </c>
      <c r="DR47" s="119">
        <f t="shared" si="45"/>
        <v>0</v>
      </c>
      <c r="DT47" s="86" t="s">
        <v>76</v>
      </c>
      <c r="DU47" s="87" t="s">
        <v>131</v>
      </c>
      <c r="DV47" s="119">
        <f>'Matriz I'!D46-BR47</f>
        <v>-2.32576907290482e-6</v>
      </c>
      <c r="DW47" s="119">
        <f>'Matriz I'!E46-BS47</f>
        <v>-4.87260975951638e-6</v>
      </c>
      <c r="DX47" s="119">
        <f>'Matriz I'!F46-BT47</f>
        <v>-1.62125904891118e-6</v>
      </c>
      <c r="DY47" s="119">
        <f>'Matriz I'!G46-BU47</f>
        <v>-0.000535717140092562</v>
      </c>
      <c r="DZ47" s="119">
        <f>'Matriz I'!H46-BV47</f>
        <v>-0.000153907428087691</v>
      </c>
      <c r="EA47" s="119">
        <f>'Matriz I'!I46-BW47</f>
        <v>-0.000477233855145764</v>
      </c>
      <c r="EB47" s="119">
        <f>'Matriz I'!J46-BX47</f>
        <v>-0.000575307501968769</v>
      </c>
      <c r="EC47" s="119">
        <f>'Matriz I'!K46-BY47</f>
        <v>-0.000412984999846754</v>
      </c>
      <c r="ED47" s="119">
        <f>'Matriz I'!L46-BZ47</f>
        <v>-0.00148621964824647</v>
      </c>
      <c r="EE47" s="119">
        <f>'Matriz I'!M46-CA47</f>
        <v>-0.000197545123709946</v>
      </c>
      <c r="EF47" s="119">
        <f>'Matriz I'!N46-CB47</f>
        <v>-0.000116168873180948</v>
      </c>
      <c r="EG47" s="119">
        <f>'Matriz I'!O46-CC47</f>
        <v>-0.000281837870150123</v>
      </c>
      <c r="EH47" s="119">
        <f>'Matriz I'!P46-CD47</f>
        <v>-0.000126495763105357</v>
      </c>
      <c r="EI47" s="119">
        <f>'Matriz I'!Q46-CE47</f>
        <v>-0.000266011898509181</v>
      </c>
      <c r="EJ47" s="119">
        <f>'Matriz I'!R46-CF47</f>
        <v>-0.000217051495657251</v>
      </c>
      <c r="EK47" s="119">
        <f>'Matriz I'!S46-CG47</f>
        <v>-3.33135283606009e-5</v>
      </c>
      <c r="EL47" s="119">
        <f>'Matriz I'!T46-CH47</f>
        <v>-0.000152919468100816</v>
      </c>
      <c r="EM47" s="119">
        <f>'Matriz I'!U46-CI47</f>
        <v>-0.000445632397590065</v>
      </c>
      <c r="EN47" s="119">
        <f>'Matriz I'!V46-CJ47</f>
        <v>-0.000639815057355141</v>
      </c>
      <c r="EO47" s="119">
        <f>'Matriz I'!W46-CK47</f>
        <v>-0.00265076896397208</v>
      </c>
      <c r="EP47" s="119">
        <f>'Matriz I'!X46-CL47</f>
        <v>-0.000470979836294801</v>
      </c>
      <c r="EQ47" s="119">
        <f>'Matriz I'!Y46-CM47</f>
        <v>-0.000436822539520295</v>
      </c>
      <c r="ER47" s="119">
        <f>'Matriz I'!Z46-CN47</f>
        <v>-0.000725408839435594</v>
      </c>
      <c r="ES47" s="119">
        <f>'Matriz I'!AA46-CO47</f>
        <v>-0.000583553751030174</v>
      </c>
      <c r="ET47" s="119">
        <f>'Matriz I'!AB46-CP47</f>
        <v>-0.000687374341175872</v>
      </c>
      <c r="EU47" s="119">
        <f>'Matriz I'!AC46-CQ47</f>
        <v>-0.00062072048117147</v>
      </c>
      <c r="EV47" s="119">
        <f>'Matriz I'!AD46-CR47</f>
        <v>-0.00112826029355862</v>
      </c>
      <c r="EW47" s="119">
        <f>'Matriz I'!AE46-CS47</f>
        <v>-0.000370440369413297</v>
      </c>
      <c r="EX47" s="119">
        <f>'Matriz I'!AF46-CT47</f>
        <v>-0.00040532580539324</v>
      </c>
      <c r="EY47" s="119">
        <f>'Matriz I'!AG46-CU47</f>
        <v>-0.000275576577020815</v>
      </c>
      <c r="EZ47" s="119">
        <f>'Matriz I'!AH46-CV47</f>
        <v>-0.000508162163478425</v>
      </c>
      <c r="FA47" s="119">
        <f>'Matriz I'!AI46-CW47</f>
        <v>-0.000204695255393875</v>
      </c>
      <c r="FB47" s="119">
        <f>'Matriz I'!AJ46-CX47</f>
        <v>-0.000149751001494317</v>
      </c>
      <c r="FC47" s="119">
        <f>'Matriz I'!AK46-CY47</f>
        <v>-6.52135427089444e-5</v>
      </c>
      <c r="FD47" s="119">
        <f>'Matriz I'!AL46-CZ47</f>
        <v>-6.48137814719245e-5</v>
      </c>
      <c r="FE47" s="119">
        <f>'Matriz I'!AM46-DA47</f>
        <v>-0.000587436602201597</v>
      </c>
      <c r="FF47" s="119">
        <f>'Matriz I'!AN46-DB47</f>
        <v>-0.00124655154879403</v>
      </c>
      <c r="FG47" s="119">
        <f>'Matriz I'!AO46-DC47</f>
        <v>-0.000250503634266244</v>
      </c>
      <c r="FH47" s="119">
        <f>'Matriz I'!AP46-DD47</f>
        <v>-5.00859970403623e-5</v>
      </c>
      <c r="FI47" s="119">
        <f>'Matriz I'!AQ46-DE47</f>
        <v>-0.00128327245939985</v>
      </c>
      <c r="FJ47" s="119">
        <f>'Matriz I'!AR46-DF47</f>
        <v>-0.000991709817325366</v>
      </c>
      <c r="FK47" s="119">
        <f>'Matriz I'!AS46-DG47</f>
        <v>0.999979057152677</v>
      </c>
      <c r="FL47" s="119">
        <f>'Matriz I'!AT46-DH47</f>
        <v>-7.23125232845602e-5</v>
      </c>
      <c r="FM47" s="119">
        <f>'Matriz I'!AU46-DI47</f>
        <v>-0.000136871741949484</v>
      </c>
      <c r="FN47" s="119">
        <f>'Matriz I'!AV46-DJ47</f>
        <v>-0.000958564127494757</v>
      </c>
      <c r="FO47" s="119">
        <f>'Matriz I'!AW46-DK47</f>
        <v>-0.00071269378018596</v>
      </c>
      <c r="FP47" s="119">
        <f>'Matriz I'!AX46-DL47</f>
        <v>-2.9790077217167e-5</v>
      </c>
      <c r="FQ47" s="119">
        <f>'Matriz I'!AY46-DM47</f>
        <v>-0.000534349128786871</v>
      </c>
      <c r="FR47" s="119">
        <f>'Matriz I'!AZ46-DN47</f>
        <v>-0.000405504897350925</v>
      </c>
      <c r="FS47" s="119">
        <f>'Matriz I'!BA46-DO47</f>
        <v>-0.000862040570356243</v>
      </c>
      <c r="FT47" s="119">
        <f>'Matriz I'!BB46-DP47</f>
        <v>-0.000307819619785097</v>
      </c>
      <c r="FU47" s="119">
        <f>'Matriz I'!BC46-DQ47</f>
        <v>-0.0133971835084602</v>
      </c>
      <c r="FV47" s="119">
        <f>'Matriz I'!BD46-DR47</f>
        <v>0</v>
      </c>
      <c r="FX47" s="86" t="s">
        <v>76</v>
      </c>
      <c r="FY47" s="87" t="s">
        <v>131</v>
      </c>
      <c r="FZ47" s="119">
        <v>0.0001861438307</v>
      </c>
      <c r="GA47" s="119">
        <v>0.0002812059229</v>
      </c>
      <c r="GB47" s="119">
        <v>0.0001098048424</v>
      </c>
      <c r="GC47" s="119">
        <v>0.0006971889406</v>
      </c>
      <c r="GD47" s="119">
        <v>0.0003864121094</v>
      </c>
      <c r="GE47" s="119">
        <v>0.0009386695321</v>
      </c>
      <c r="GF47" s="119">
        <v>0.000958200467</v>
      </c>
      <c r="GG47" s="119">
        <v>0.0009354710487</v>
      </c>
      <c r="GH47" s="119">
        <v>0.001900454444</v>
      </c>
      <c r="GI47" s="119">
        <v>0.0004859998607</v>
      </c>
      <c r="GJ47" s="119">
        <v>0.0003270650771</v>
      </c>
      <c r="GK47" s="119">
        <v>0.0006454775835</v>
      </c>
      <c r="GL47" s="119">
        <v>0.0004487341088</v>
      </c>
      <c r="GM47" s="119">
        <v>0.0005343858517</v>
      </c>
      <c r="GN47" s="119">
        <v>0.0005192078914</v>
      </c>
      <c r="GO47" s="119">
        <v>0.0001060779367</v>
      </c>
      <c r="GP47" s="119">
        <v>0.0007923265038</v>
      </c>
      <c r="GQ47" s="119">
        <v>0.0008229608703</v>
      </c>
      <c r="GR47" s="119">
        <v>0.001034978735</v>
      </c>
      <c r="GS47" s="119">
        <v>0.003057418502</v>
      </c>
      <c r="GT47" s="119">
        <v>0.0008750585114</v>
      </c>
      <c r="GU47" s="119">
        <v>0.0007729049298</v>
      </c>
      <c r="GV47" s="119">
        <v>0.001133351225</v>
      </c>
      <c r="GW47" s="119">
        <v>0.0009193850852</v>
      </c>
      <c r="GX47" s="119">
        <v>0.001106252995</v>
      </c>
      <c r="GY47" s="119">
        <v>0.001002999721</v>
      </c>
      <c r="GZ47" s="119">
        <v>0.001629305806</v>
      </c>
      <c r="HA47" s="119">
        <v>0.0008516712439</v>
      </c>
      <c r="HB47" s="119">
        <v>0.0008105249457</v>
      </c>
      <c r="HC47" s="119">
        <v>0.0006300386987</v>
      </c>
      <c r="HD47" s="119">
        <v>0.0008269203239</v>
      </c>
      <c r="HE47" s="119">
        <v>0.0004995248985</v>
      </c>
      <c r="HF47" s="119">
        <v>0.0003469710147</v>
      </c>
      <c r="HG47" s="119">
        <v>0.0002739413881</v>
      </c>
      <c r="HH47" s="119">
        <v>0.0002743464919</v>
      </c>
      <c r="HI47" s="119">
        <v>0.0009303008455</v>
      </c>
      <c r="HJ47" s="119">
        <v>0.001495363444</v>
      </c>
      <c r="HK47" s="119">
        <v>0.0005152060371</v>
      </c>
      <c r="HL47" s="119">
        <v>0.0005623092982</v>
      </c>
      <c r="HM47" s="119">
        <v>0.001642492308</v>
      </c>
      <c r="HN47" s="119">
        <v>0.001417475929</v>
      </c>
      <c r="HO47" s="119">
        <v>1.000275833</v>
      </c>
      <c r="HP47" s="119">
        <v>0.0003962918836</v>
      </c>
      <c r="HQ47" s="119">
        <v>0.0006199708647</v>
      </c>
      <c r="HR47" s="119">
        <v>0.0012800876</v>
      </c>
      <c r="HS47" s="119">
        <v>0.00101426104</v>
      </c>
      <c r="HT47" s="119">
        <v>8.606438314e-5</v>
      </c>
      <c r="HU47" s="119">
        <v>0.0007819713656</v>
      </c>
      <c r="HV47" s="119">
        <v>0.0006095273966</v>
      </c>
      <c r="HW47" s="119">
        <v>0.001043737718</v>
      </c>
      <c r="HX47" s="119">
        <v>0.0006046748133</v>
      </c>
      <c r="HY47" s="119">
        <v>0.01382623325</v>
      </c>
      <c r="HZ47" s="119">
        <v>0</v>
      </c>
    </row>
    <row r="48" spans="1:234">
      <c r="A48" s="86" t="s">
        <v>77</v>
      </c>
      <c r="B48" s="87" t="s">
        <v>132</v>
      </c>
      <c r="C48" s="85">
        <f>'3'!BQ47</f>
        <v>8.15227686757541e-5</v>
      </c>
      <c r="D48" s="85">
        <f>'3'!BR47</f>
        <v>0</v>
      </c>
      <c r="E48" s="85">
        <f>'3'!BS47</f>
        <v>0</v>
      </c>
      <c r="F48" s="85">
        <f>'3'!BT47</f>
        <v>0.0243234489480562</v>
      </c>
      <c r="G48" s="85">
        <f>'3'!BU47</f>
        <v>0.0341448247914687</v>
      </c>
      <c r="H48" s="85">
        <f>'3'!BV47</f>
        <v>0.276965374289995</v>
      </c>
      <c r="I48" s="85">
        <f>'3'!BW47</f>
        <v>23.8382553322938</v>
      </c>
      <c r="J48" s="85">
        <f>'3'!BX47</f>
        <v>0.0872137764823156</v>
      </c>
      <c r="K48" s="85">
        <f>'3'!BY47</f>
        <v>0.0276191147463007</v>
      </c>
      <c r="L48" s="85">
        <f>'3'!BZ47</f>
        <v>0.345121641094625</v>
      </c>
      <c r="M48" s="85">
        <f>'3'!CA47</f>
        <v>0.082053241946951</v>
      </c>
      <c r="N48" s="85">
        <f>'3'!CB47</f>
        <v>0.0418158532532869</v>
      </c>
      <c r="O48" s="85">
        <f>'3'!CC47</f>
        <v>0.00463098963740503</v>
      </c>
      <c r="P48" s="85">
        <f>'3'!CD47</f>
        <v>0.129521227321226</v>
      </c>
      <c r="Q48" s="85">
        <f>'3'!CE47</f>
        <v>0.622445664066358</v>
      </c>
      <c r="R48" s="85">
        <f>'3'!CF47</f>
        <v>0.0241068156153512</v>
      </c>
      <c r="S48" s="85">
        <f>'3'!CG47</f>
        <v>0.0275722647760999</v>
      </c>
      <c r="T48" s="85">
        <f>'3'!CH47</f>
        <v>20.8848468948423</v>
      </c>
      <c r="U48" s="85">
        <f>'3'!CI47</f>
        <v>4.93346853260289</v>
      </c>
      <c r="V48" s="85">
        <f>'3'!CJ47</f>
        <v>5.18619473928379</v>
      </c>
      <c r="W48" s="85">
        <f>'3'!CK47</f>
        <v>0.760189949087456</v>
      </c>
      <c r="X48" s="85">
        <f>'3'!CL47</f>
        <v>0.0168275756426382</v>
      </c>
      <c r="Y48" s="85">
        <f>'3'!CM47</f>
        <v>2.56393689169045</v>
      </c>
      <c r="Z48" s="85">
        <f>'3'!CN47</f>
        <v>2.80759631959932</v>
      </c>
      <c r="AA48" s="85">
        <f>'3'!CO47</f>
        <v>0.0492852468978569</v>
      </c>
      <c r="AB48" s="85">
        <f>'3'!CP47</f>
        <v>0.00601202224735067</v>
      </c>
      <c r="AC48" s="85">
        <f>'3'!CQ47</f>
        <v>7.63300692877299</v>
      </c>
      <c r="AD48" s="85">
        <f>'3'!CR47</f>
        <v>31.9328334015665</v>
      </c>
      <c r="AE48" s="85">
        <f>'3'!CS47</f>
        <v>0.97995371585253</v>
      </c>
      <c r="AF48" s="85">
        <f>'3'!CT47</f>
        <v>0.000502130120482251</v>
      </c>
      <c r="AG48" s="85">
        <f>'3'!CU47</f>
        <v>0.058250346824383</v>
      </c>
      <c r="AH48" s="85">
        <f>'3'!CV47</f>
        <v>2.08504030626412</v>
      </c>
      <c r="AI48" s="85">
        <f>'3'!CW47</f>
        <v>9.7418778348341</v>
      </c>
      <c r="AJ48" s="88">
        <f>'3'!CX47*RAIS!$N$5</f>
        <v>0.0468393330269114</v>
      </c>
      <c r="AK48" s="88">
        <f>'3'!CX47*RAIS!$F$6</f>
        <v>0.0277498964725077</v>
      </c>
      <c r="AL48" s="85">
        <f>'3'!CY47</f>
        <v>0.0613279720427835</v>
      </c>
      <c r="AM48" s="85">
        <f>'3'!CZ47</f>
        <v>61.3220274850662</v>
      </c>
      <c r="AN48" s="85">
        <f>'3'!DA47</f>
        <v>0.315761182060696</v>
      </c>
      <c r="AO48" s="85">
        <f>'3'!DB47</f>
        <v>0.0119115062883613</v>
      </c>
      <c r="AP48" s="85">
        <f>'3'!DC47</f>
        <v>67.8069088141759</v>
      </c>
      <c r="AQ48" s="85">
        <f>'3'!DD47</f>
        <v>3.32197690116835</v>
      </c>
      <c r="AR48" s="85">
        <f>'3'!DE47</f>
        <v>9.9042667273577</v>
      </c>
      <c r="AS48" s="85">
        <f>'3'!DF47</f>
        <v>0.842599940441206</v>
      </c>
      <c r="AT48" s="85">
        <f>'3'!DG47</f>
        <v>1.44766839947169</v>
      </c>
      <c r="AU48" s="85">
        <f>'3'!DH47</f>
        <v>9.90932956294622</v>
      </c>
      <c r="AV48" s="85">
        <f>'3'!DI47</f>
        <v>136.799942298968</v>
      </c>
      <c r="AW48" s="85">
        <f>'3'!DJ47</f>
        <v>3.47170350681078</v>
      </c>
      <c r="AX48" s="85">
        <f>'3'!DK47</f>
        <v>54.5718188026358</v>
      </c>
      <c r="AY48" s="85">
        <f>'3'!DL47</f>
        <v>27.1329691328737</v>
      </c>
      <c r="AZ48" s="85">
        <f>'3'!DM47</f>
        <v>841.238107512655</v>
      </c>
      <c r="BA48" s="85">
        <f>'3'!DN47</f>
        <v>471.131568092788</v>
      </c>
      <c r="BB48" s="85">
        <f>'3'!DO47</f>
        <v>503.491083515842</v>
      </c>
      <c r="BC48" s="85">
        <f>'3'!DP47</f>
        <v>0</v>
      </c>
      <c r="BD48" s="101">
        <f t="shared" si="0"/>
        <v>2308.06125451125</v>
      </c>
      <c r="BE48" s="108">
        <f>'3'!DR47</f>
        <v>182.509650498765</v>
      </c>
      <c r="BF48" s="108">
        <f>'3'!DS47</f>
        <v>1061.26680997206</v>
      </c>
      <c r="BG48" s="85">
        <f t="shared" si="1"/>
        <v>1243.77646047082</v>
      </c>
      <c r="BH48" s="85">
        <f>'3'!DU47</f>
        <v>0</v>
      </c>
      <c r="BI48" s="85">
        <f>'3'!DV47</f>
        <v>0</v>
      </c>
      <c r="BJ48" s="85">
        <f>'3'!DW47</f>
        <v>14080.5197417621</v>
      </c>
      <c r="BK48" s="85">
        <f>'3'!DX47</f>
        <v>0</v>
      </c>
      <c r="BL48" s="85">
        <f>'3'!DY47</f>
        <v>0</v>
      </c>
      <c r="BM48" s="117">
        <f t="shared" si="2"/>
        <v>15324.2962022329</v>
      </c>
      <c r="BN48" s="118">
        <f t="shared" si="3"/>
        <v>17632.3574567442</v>
      </c>
      <c r="BP48" s="86" t="s">
        <v>77</v>
      </c>
      <c r="BQ48" s="87" t="s">
        <v>132</v>
      </c>
      <c r="BR48" s="119">
        <f t="shared" ref="BR48:DR48" si="46">C48/C$66</f>
        <v>1.81737549860406e-9</v>
      </c>
      <c r="BS48" s="119">
        <f t="shared" si="46"/>
        <v>0</v>
      </c>
      <c r="BT48" s="119">
        <f t="shared" si="46"/>
        <v>0</v>
      </c>
      <c r="BU48" s="119">
        <f t="shared" si="46"/>
        <v>0.00122083747226712</v>
      </c>
      <c r="BV48" s="119">
        <f t="shared" si="46"/>
        <v>2.89503883071369e-5</v>
      </c>
      <c r="BW48" s="119">
        <f t="shared" si="46"/>
        <v>9.32551352956035e-6</v>
      </c>
      <c r="BX48" s="119">
        <f t="shared" si="46"/>
        <v>0.000617863107776359</v>
      </c>
      <c r="BY48" s="119">
        <f t="shared" si="46"/>
        <v>1.55827762924724e-5</v>
      </c>
      <c r="BZ48" s="119">
        <f t="shared" si="46"/>
        <v>2.58416417896754e-6</v>
      </c>
      <c r="CA48" s="119">
        <f t="shared" si="46"/>
        <v>0.000155174819625986</v>
      </c>
      <c r="CB48" s="119">
        <f t="shared" si="46"/>
        <v>2.32732781883236e-5</v>
      </c>
      <c r="CC48" s="119">
        <f t="shared" si="46"/>
        <v>2.89845056892786e-6</v>
      </c>
      <c r="CD48" s="119">
        <f t="shared" si="46"/>
        <v>1.75083307453167e-6</v>
      </c>
      <c r="CE48" s="119">
        <f t="shared" si="46"/>
        <v>1.83606526084447e-5</v>
      </c>
      <c r="CF48" s="119">
        <f t="shared" si="46"/>
        <v>0.000729666256579877</v>
      </c>
      <c r="CG48" s="119">
        <f t="shared" si="46"/>
        <v>5.77999493211779e-7</v>
      </c>
      <c r="CH48" s="119">
        <f t="shared" si="46"/>
        <v>5.10727861936791e-5</v>
      </c>
      <c r="CI48" s="119">
        <f t="shared" si="46"/>
        <v>0.000716873972846653</v>
      </c>
      <c r="CJ48" s="119">
        <f t="shared" si="46"/>
        <v>0.00118827800124207</v>
      </c>
      <c r="CK48" s="119">
        <f t="shared" si="46"/>
        <v>0.00814811364820985</v>
      </c>
      <c r="CL48" s="119">
        <f t="shared" si="46"/>
        <v>7.71221492930558e-5</v>
      </c>
      <c r="CM48" s="119">
        <f t="shared" si="46"/>
        <v>3.4793221008536e-6</v>
      </c>
      <c r="CN48" s="119">
        <f t="shared" si="46"/>
        <v>0.000470335744844609</v>
      </c>
      <c r="CO48" s="119">
        <f t="shared" si="46"/>
        <v>0.000195955510090819</v>
      </c>
      <c r="CP48" s="119">
        <f t="shared" si="46"/>
        <v>1.73000331197572e-5</v>
      </c>
      <c r="CQ48" s="119">
        <f t="shared" si="46"/>
        <v>2.02941568543655e-6</v>
      </c>
      <c r="CR48" s="119">
        <f t="shared" si="46"/>
        <v>0.000305986513767071</v>
      </c>
      <c r="CS48" s="119">
        <f t="shared" si="46"/>
        <v>0.00189109230449958</v>
      </c>
      <c r="CT48" s="119">
        <f t="shared" si="46"/>
        <v>0.000121840189442256</v>
      </c>
      <c r="CU48" s="119">
        <f t="shared" si="46"/>
        <v>1.04042791004127e-6</v>
      </c>
      <c r="CV48" s="119">
        <f t="shared" si="46"/>
        <v>4.39030254920847e-6</v>
      </c>
      <c r="CW48" s="119">
        <f t="shared" si="46"/>
        <v>0.000610029761049839</v>
      </c>
      <c r="CX48" s="119">
        <f t="shared" si="46"/>
        <v>0.000488943936165184</v>
      </c>
      <c r="CY48" s="119">
        <f t="shared" si="46"/>
        <v>1.62285505688768e-5</v>
      </c>
      <c r="CZ48" s="119">
        <f t="shared" si="46"/>
        <v>1.6129069001384e-5</v>
      </c>
      <c r="DA48" s="119">
        <f t="shared" si="46"/>
        <v>1.50550092609245e-6</v>
      </c>
      <c r="DB48" s="119">
        <f t="shared" si="46"/>
        <v>0.000657970698426342</v>
      </c>
      <c r="DC48" s="119">
        <f t="shared" si="46"/>
        <v>8.86998193955536e-6</v>
      </c>
      <c r="DD48" s="119">
        <f t="shared" si="46"/>
        <v>1.1595702577819e-5</v>
      </c>
      <c r="DE48" s="119">
        <f t="shared" si="46"/>
        <v>0.0353541201332255</v>
      </c>
      <c r="DF48" s="119">
        <f t="shared" si="46"/>
        <v>0.000467251801272379</v>
      </c>
      <c r="DG48" s="119">
        <f t="shared" si="46"/>
        <v>0.00565406023357414</v>
      </c>
      <c r="DH48" s="119">
        <f t="shared" si="46"/>
        <v>4.77871403474141e-5</v>
      </c>
      <c r="DI48" s="119">
        <f t="shared" si="46"/>
        <v>0.000154765919913911</v>
      </c>
      <c r="DJ48" s="119">
        <f t="shared" si="46"/>
        <v>0.000744124194837596</v>
      </c>
      <c r="DK48" s="119">
        <f t="shared" si="46"/>
        <v>0.00363847398006144</v>
      </c>
      <c r="DL48" s="119">
        <f t="shared" si="46"/>
        <v>8.44400354651298e-5</v>
      </c>
      <c r="DM48" s="119">
        <f t="shared" si="46"/>
        <v>0.00178263429223555</v>
      </c>
      <c r="DN48" s="119">
        <f t="shared" si="46"/>
        <v>0.00164967674958429</v>
      </c>
      <c r="DO48" s="119">
        <f t="shared" si="46"/>
        <v>0.010130008609115</v>
      </c>
      <c r="DP48" s="119">
        <f t="shared" si="46"/>
        <v>0.0105269848786367</v>
      </c>
      <c r="DQ48" s="119">
        <f t="shared" si="46"/>
        <v>0.0425559309262062</v>
      </c>
      <c r="DR48" s="119">
        <f t="shared" si="46"/>
        <v>0</v>
      </c>
      <c r="DT48" s="86" t="s">
        <v>77</v>
      </c>
      <c r="DU48" s="87" t="s">
        <v>132</v>
      </c>
      <c r="DV48" s="119">
        <f>'Matriz I'!D47-BR48</f>
        <v>-1.81737549860406e-9</v>
      </c>
      <c r="DW48" s="119">
        <f>'Matriz I'!E47-BS48</f>
        <v>0</v>
      </c>
      <c r="DX48" s="119">
        <f>'Matriz I'!F47-BT48</f>
        <v>0</v>
      </c>
      <c r="DY48" s="119">
        <f>'Matriz I'!G47-BU48</f>
        <v>-0.00122083747226712</v>
      </c>
      <c r="DZ48" s="119">
        <f>'Matriz I'!H47-BV48</f>
        <v>-2.89503883071369e-5</v>
      </c>
      <c r="EA48" s="119">
        <f>'Matriz I'!I47-BW48</f>
        <v>-9.32551352956035e-6</v>
      </c>
      <c r="EB48" s="119">
        <f>'Matriz I'!J47-BX48</f>
        <v>-0.000617863107776359</v>
      </c>
      <c r="EC48" s="119">
        <f>'Matriz I'!K47-BY48</f>
        <v>-1.55827762924724e-5</v>
      </c>
      <c r="ED48" s="119">
        <f>'Matriz I'!L47-BZ48</f>
        <v>-2.58416417896754e-6</v>
      </c>
      <c r="EE48" s="119">
        <f>'Matriz I'!M47-CA48</f>
        <v>-0.000155174819625986</v>
      </c>
      <c r="EF48" s="119">
        <f>'Matriz I'!N47-CB48</f>
        <v>-2.32732781883236e-5</v>
      </c>
      <c r="EG48" s="119">
        <f>'Matriz I'!O47-CC48</f>
        <v>-2.89845056892786e-6</v>
      </c>
      <c r="EH48" s="119">
        <f>'Matriz I'!P47-CD48</f>
        <v>-1.75083307453167e-6</v>
      </c>
      <c r="EI48" s="119">
        <f>'Matriz I'!Q47-CE48</f>
        <v>-1.83606526084447e-5</v>
      </c>
      <c r="EJ48" s="119">
        <f>'Matriz I'!R47-CF48</f>
        <v>-0.000729666256579877</v>
      </c>
      <c r="EK48" s="119">
        <f>'Matriz I'!S47-CG48</f>
        <v>-5.77999493211779e-7</v>
      </c>
      <c r="EL48" s="119">
        <f>'Matriz I'!T47-CH48</f>
        <v>-5.10727861936791e-5</v>
      </c>
      <c r="EM48" s="119">
        <f>'Matriz I'!U47-CI48</f>
        <v>-0.000716873972846653</v>
      </c>
      <c r="EN48" s="119">
        <f>'Matriz I'!V47-CJ48</f>
        <v>-0.00118827800124207</v>
      </c>
      <c r="EO48" s="119">
        <f>'Matriz I'!W47-CK48</f>
        <v>-0.00814811364820985</v>
      </c>
      <c r="EP48" s="119">
        <f>'Matriz I'!X47-CL48</f>
        <v>-7.71221492930558e-5</v>
      </c>
      <c r="EQ48" s="119">
        <f>'Matriz I'!Y47-CM48</f>
        <v>-3.4793221008536e-6</v>
      </c>
      <c r="ER48" s="119">
        <f>'Matriz I'!Z47-CN48</f>
        <v>-0.000470335744844609</v>
      </c>
      <c r="ES48" s="119">
        <f>'Matriz I'!AA47-CO48</f>
        <v>-0.000195955510090819</v>
      </c>
      <c r="ET48" s="119">
        <f>'Matriz I'!AB47-CP48</f>
        <v>-1.73000331197572e-5</v>
      </c>
      <c r="EU48" s="119">
        <f>'Matriz I'!AC47-CQ48</f>
        <v>-2.02941568543655e-6</v>
      </c>
      <c r="EV48" s="119">
        <f>'Matriz I'!AD47-CR48</f>
        <v>-0.000305986513767071</v>
      </c>
      <c r="EW48" s="119">
        <f>'Matriz I'!AE47-CS48</f>
        <v>-0.00189109230449958</v>
      </c>
      <c r="EX48" s="119">
        <f>'Matriz I'!AF47-CT48</f>
        <v>-0.000121840189442256</v>
      </c>
      <c r="EY48" s="119">
        <f>'Matriz I'!AG47-CU48</f>
        <v>-1.04042791004127e-6</v>
      </c>
      <c r="EZ48" s="119">
        <f>'Matriz I'!AH47-CV48</f>
        <v>-4.39030254920847e-6</v>
      </c>
      <c r="FA48" s="119">
        <f>'Matriz I'!AI47-CW48</f>
        <v>-0.000610029761049839</v>
      </c>
      <c r="FB48" s="119">
        <f>'Matriz I'!AJ47-CX48</f>
        <v>-0.000488943936165184</v>
      </c>
      <c r="FC48" s="119">
        <f>'Matriz I'!AK47-CY48</f>
        <v>-1.62285505688768e-5</v>
      </c>
      <c r="FD48" s="119">
        <f>'Matriz I'!AL47-CZ48</f>
        <v>-1.6129069001384e-5</v>
      </c>
      <c r="FE48" s="119">
        <f>'Matriz I'!AM47-DA48</f>
        <v>-1.50550092609245e-6</v>
      </c>
      <c r="FF48" s="119">
        <f>'Matriz I'!AN47-DB48</f>
        <v>-0.000657970698426342</v>
      </c>
      <c r="FG48" s="119">
        <f>'Matriz I'!AO47-DC48</f>
        <v>-8.86998193955536e-6</v>
      </c>
      <c r="FH48" s="119">
        <f>'Matriz I'!AP47-DD48</f>
        <v>-1.1595702577819e-5</v>
      </c>
      <c r="FI48" s="119">
        <f>'Matriz I'!AQ47-DE48</f>
        <v>-0.0353541201332255</v>
      </c>
      <c r="FJ48" s="119">
        <f>'Matriz I'!AR47-DF48</f>
        <v>-0.000467251801272379</v>
      </c>
      <c r="FK48" s="119">
        <f>'Matriz I'!AS47-DG48</f>
        <v>-0.00565406023357414</v>
      </c>
      <c r="FL48" s="119">
        <f>'Matriz I'!AT47-DH48</f>
        <v>0.999952212859653</v>
      </c>
      <c r="FM48" s="119">
        <f>'Matriz I'!AU47-DI48</f>
        <v>-0.000154765919913911</v>
      </c>
      <c r="FN48" s="119">
        <f>'Matriz I'!AV47-DJ48</f>
        <v>-0.000744124194837596</v>
      </c>
      <c r="FO48" s="119">
        <f>'Matriz I'!AW47-DK48</f>
        <v>-0.00363847398006144</v>
      </c>
      <c r="FP48" s="119">
        <f>'Matriz I'!AX47-DL48</f>
        <v>-8.44400354651298e-5</v>
      </c>
      <c r="FQ48" s="119">
        <f>'Matriz I'!AY47-DM48</f>
        <v>-0.00178263429223555</v>
      </c>
      <c r="FR48" s="119">
        <f>'Matriz I'!AZ47-DN48</f>
        <v>-0.00164967674958429</v>
      </c>
      <c r="FS48" s="119">
        <f>'Matriz I'!BA47-DO48</f>
        <v>-0.010130008609115</v>
      </c>
      <c r="FT48" s="119">
        <f>'Matriz I'!BB47-DP48</f>
        <v>-0.0105269848786367</v>
      </c>
      <c r="FU48" s="119">
        <f>'Matriz I'!BC47-DQ48</f>
        <v>-0.0425559309262062</v>
      </c>
      <c r="FV48" s="119">
        <f>'Matriz I'!BD47-DR48</f>
        <v>0</v>
      </c>
      <c r="FX48" s="86" t="s">
        <v>77</v>
      </c>
      <c r="FY48" s="87" t="s">
        <v>132</v>
      </c>
      <c r="FZ48" s="119">
        <v>0.0003242855673</v>
      </c>
      <c r="GA48" s="119">
        <v>0.000401926205</v>
      </c>
      <c r="GB48" s="119">
        <v>0.000213306433</v>
      </c>
      <c r="GC48" s="119">
        <v>0.001691395499</v>
      </c>
      <c r="GD48" s="119">
        <v>0.0005237639869</v>
      </c>
      <c r="GE48" s="119">
        <v>0.0007354847061</v>
      </c>
      <c r="GF48" s="119">
        <v>0.001167083621</v>
      </c>
      <c r="GG48" s="119">
        <v>0.0008475151366</v>
      </c>
      <c r="GH48" s="119">
        <v>0.0007252440818</v>
      </c>
      <c r="GI48" s="119">
        <v>0.0006412092443</v>
      </c>
      <c r="GJ48" s="119">
        <v>0.0003643612241</v>
      </c>
      <c r="GK48" s="119">
        <v>0.0005943563773</v>
      </c>
      <c r="GL48" s="119">
        <v>0.0005909847196</v>
      </c>
      <c r="GM48" s="119">
        <v>0.0005118701798</v>
      </c>
      <c r="GN48" s="119">
        <v>0.001271024974</v>
      </c>
      <c r="GO48" s="119">
        <v>0.0001624190452</v>
      </c>
      <c r="GP48" s="119">
        <v>0.0009704523123</v>
      </c>
      <c r="GQ48" s="119">
        <v>0.001418861372</v>
      </c>
      <c r="GR48" s="119">
        <v>0.001869364156</v>
      </c>
      <c r="GS48" s="119">
        <v>0.009029629672</v>
      </c>
      <c r="GT48" s="119">
        <v>0.00077407257</v>
      </c>
      <c r="GU48" s="119">
        <v>0.0005996027517</v>
      </c>
      <c r="GV48" s="119">
        <v>0.001113830025</v>
      </c>
      <c r="GW48" s="119">
        <v>0.0007213292892</v>
      </c>
      <c r="GX48" s="119">
        <v>0.0005946395576</v>
      </c>
      <c r="GY48" s="119">
        <v>0.0005794490039</v>
      </c>
      <c r="GZ48" s="119">
        <v>0.0009247528698</v>
      </c>
      <c r="HA48" s="119">
        <v>0.002559009461</v>
      </c>
      <c r="HB48" s="119">
        <v>0.0006740332777</v>
      </c>
      <c r="HC48" s="119">
        <v>0.0005177338864</v>
      </c>
      <c r="HD48" s="119">
        <v>0.0005019355142</v>
      </c>
      <c r="HE48" s="119">
        <v>0.001080329128</v>
      </c>
      <c r="HF48" s="119">
        <v>0.001099859656</v>
      </c>
      <c r="HG48" s="119">
        <v>0.0004272994047</v>
      </c>
      <c r="HH48" s="119">
        <v>0.0004274143266</v>
      </c>
      <c r="HI48" s="119">
        <v>0.0003856331139</v>
      </c>
      <c r="HJ48" s="119">
        <v>0.001311939805</v>
      </c>
      <c r="HK48" s="119">
        <v>0.0005289956071</v>
      </c>
      <c r="HL48" s="119">
        <v>0.0009749264317</v>
      </c>
      <c r="HM48" s="119">
        <v>0.0362980988</v>
      </c>
      <c r="HN48" s="119">
        <v>0.001730002487</v>
      </c>
      <c r="HO48" s="119">
        <v>0.006381638725</v>
      </c>
      <c r="HP48" s="119">
        <v>1.00056752</v>
      </c>
      <c r="HQ48" s="119">
        <v>0.001499174664</v>
      </c>
      <c r="HR48" s="119">
        <v>0.001600705236</v>
      </c>
      <c r="HS48" s="119">
        <v>0.004787109398</v>
      </c>
      <c r="HT48" s="119">
        <v>0.0002909415429</v>
      </c>
      <c r="HU48" s="119">
        <v>0.002452302262</v>
      </c>
      <c r="HV48" s="119">
        <v>0.002337560023</v>
      </c>
      <c r="HW48" s="119">
        <v>0.01065382664</v>
      </c>
      <c r="HX48" s="119">
        <v>0.01239839074</v>
      </c>
      <c r="HY48" s="119">
        <v>0.04432070706</v>
      </c>
      <c r="HZ48" s="119">
        <v>0</v>
      </c>
    </row>
    <row r="49" spans="1:234">
      <c r="A49" s="86" t="s">
        <v>78</v>
      </c>
      <c r="B49" s="87" t="s">
        <v>133</v>
      </c>
      <c r="C49" s="85">
        <f>'3'!BQ48</f>
        <v>0.676067567888818</v>
      </c>
      <c r="D49" s="85">
        <f>'3'!BR48</f>
        <v>0.52117094723964</v>
      </c>
      <c r="E49" s="85">
        <f>'3'!BS48</f>
        <v>0.031356099470726</v>
      </c>
      <c r="F49" s="85">
        <f>'3'!BT48</f>
        <v>0.140945420527834</v>
      </c>
      <c r="G49" s="85">
        <f>'3'!BU48</f>
        <v>0.781661819841005</v>
      </c>
      <c r="H49" s="85">
        <f>'3'!BV48</f>
        <v>22.5566318535755</v>
      </c>
      <c r="I49" s="85">
        <f>'3'!BW48</f>
        <v>39.7465509329974</v>
      </c>
      <c r="J49" s="85">
        <f>'3'!BX48</f>
        <v>5.37580954998356</v>
      </c>
      <c r="K49" s="85">
        <f>'3'!BY48</f>
        <v>4.18810079498868</v>
      </c>
      <c r="L49" s="85">
        <f>'3'!BZ48</f>
        <v>6.42512551628243</v>
      </c>
      <c r="M49" s="85">
        <f>'3'!CA48</f>
        <v>12.2194414095219</v>
      </c>
      <c r="N49" s="85">
        <f>'3'!CB48</f>
        <v>21.1418600309588</v>
      </c>
      <c r="O49" s="85">
        <f>'3'!CC48</f>
        <v>5.24440011742557</v>
      </c>
      <c r="P49" s="85">
        <f>'3'!CD48</f>
        <v>16.5097439640561</v>
      </c>
      <c r="Q49" s="85">
        <f>'3'!CE48</f>
        <v>10.1762018913036</v>
      </c>
      <c r="R49" s="85">
        <f>'3'!CF48</f>
        <v>22.1363230590062</v>
      </c>
      <c r="S49" s="85">
        <f>'3'!CG48</f>
        <v>0.460992044520704</v>
      </c>
      <c r="T49" s="85">
        <f>'3'!CH48</f>
        <v>18.2783931099477</v>
      </c>
      <c r="U49" s="85">
        <f>'3'!CI48</f>
        <v>3.26890244424193</v>
      </c>
      <c r="V49" s="85">
        <f>'3'!CJ48</f>
        <v>0.81588361222786</v>
      </c>
      <c r="W49" s="85">
        <f>'3'!CK48</f>
        <v>14.5542484043646</v>
      </c>
      <c r="X49" s="85">
        <f>'3'!CL48</f>
        <v>9.92340817022928</v>
      </c>
      <c r="Y49" s="85">
        <f>'3'!CM48</f>
        <v>5.99847959624225</v>
      </c>
      <c r="Z49" s="85">
        <f>'3'!CN48</f>
        <v>21.0699031164607</v>
      </c>
      <c r="AA49" s="85">
        <f>'3'!CO48</f>
        <v>10.9097583233889</v>
      </c>
      <c r="AB49" s="85">
        <f>'3'!CP48</f>
        <v>9.47892965111709</v>
      </c>
      <c r="AC49" s="85">
        <f>'3'!CQ48</f>
        <v>28.798648534257</v>
      </c>
      <c r="AD49" s="85">
        <f>'3'!CR48</f>
        <v>16.0922526323281</v>
      </c>
      <c r="AE49" s="85">
        <f>'3'!CS48</f>
        <v>32.1930033315978</v>
      </c>
      <c r="AF49" s="85">
        <f>'3'!CT48</f>
        <v>2.93226879079589</v>
      </c>
      <c r="AG49" s="85">
        <f>'3'!CU48</f>
        <v>57.0299805136775</v>
      </c>
      <c r="AH49" s="85">
        <f>'3'!CV48</f>
        <v>9.58730991529055</v>
      </c>
      <c r="AI49" s="85">
        <f>'3'!CW48</f>
        <v>16.095326564457</v>
      </c>
      <c r="AJ49" s="88">
        <f>'3'!CX48*RAIS!$N$5</f>
        <v>7.08167434657791</v>
      </c>
      <c r="AK49" s="88">
        <f>'3'!CX48*RAIS!$F$6</f>
        <v>4.19552793069539</v>
      </c>
      <c r="AL49" s="85">
        <f>'3'!CY48</f>
        <v>47.3298306827941</v>
      </c>
      <c r="AM49" s="85">
        <f>'3'!CZ48</f>
        <v>874.793848857149</v>
      </c>
      <c r="AN49" s="85">
        <f>'3'!DA48</f>
        <v>142.99765144337</v>
      </c>
      <c r="AO49" s="85">
        <f>'3'!DB48</f>
        <v>3.87639647510845</v>
      </c>
      <c r="AP49" s="85">
        <f>'3'!DC48</f>
        <v>5.01061309414018</v>
      </c>
      <c r="AQ49" s="85">
        <f>'3'!DD48</f>
        <v>37.9585249918504</v>
      </c>
      <c r="AR49" s="85">
        <f>'3'!DE48</f>
        <v>25.587642550455</v>
      </c>
      <c r="AS49" s="85">
        <f>'3'!DF48</f>
        <v>106.764257608666</v>
      </c>
      <c r="AT49" s="85">
        <f>'3'!DG48</f>
        <v>570.20657772621</v>
      </c>
      <c r="AU49" s="85">
        <f>'3'!DH48</f>
        <v>133.06406090276</v>
      </c>
      <c r="AV49" s="85">
        <f>'3'!DI48</f>
        <v>406.200585721984</v>
      </c>
      <c r="AW49" s="85">
        <f>'3'!DJ48</f>
        <v>48.4244973695736</v>
      </c>
      <c r="AX49" s="85">
        <f>'3'!DK48</f>
        <v>496.370288938233</v>
      </c>
      <c r="AY49" s="85">
        <f>'3'!DL48</f>
        <v>137.81378569428</v>
      </c>
      <c r="AZ49" s="85">
        <f>'3'!DM48</f>
        <v>426.400786615256</v>
      </c>
      <c r="BA49" s="85">
        <f>'3'!DN48</f>
        <v>236.311654344599</v>
      </c>
      <c r="BB49" s="85">
        <f>'3'!DO48</f>
        <v>104.685963364273</v>
      </c>
      <c r="BC49" s="85">
        <f>'3'!DP48</f>
        <v>0</v>
      </c>
      <c r="BD49" s="101">
        <f t="shared" si="0"/>
        <v>4240.43324838819</v>
      </c>
      <c r="BE49" s="108">
        <f>'3'!DR48</f>
        <v>24.4057330893354</v>
      </c>
      <c r="BF49" s="108">
        <f>'3'!DS48</f>
        <v>14.3549948731393</v>
      </c>
      <c r="BG49" s="85">
        <f t="shared" si="1"/>
        <v>38.7607279624747</v>
      </c>
      <c r="BH49" s="85">
        <f>'3'!DU48</f>
        <v>0.0708261964323794</v>
      </c>
      <c r="BI49" s="85">
        <f>'3'!DV48</f>
        <v>0</v>
      </c>
      <c r="BJ49" s="85">
        <f>'3'!DW48</f>
        <v>5071.4665129841</v>
      </c>
      <c r="BK49" s="85">
        <f>'3'!DX48</f>
        <v>3.19104849414529</v>
      </c>
      <c r="BL49" s="85">
        <f>'3'!DY48</f>
        <v>0</v>
      </c>
      <c r="BM49" s="117">
        <f t="shared" si="2"/>
        <v>5113.48911563715</v>
      </c>
      <c r="BN49" s="118">
        <f t="shared" si="3"/>
        <v>9353.92236402534</v>
      </c>
      <c r="BP49" s="86" t="s">
        <v>78</v>
      </c>
      <c r="BQ49" s="87" t="s">
        <v>133</v>
      </c>
      <c r="BR49" s="119">
        <f t="shared" ref="BR49:DR49" si="47">C49/C$66</f>
        <v>1.50714782292152e-5</v>
      </c>
      <c r="BS49" s="119">
        <f t="shared" si="47"/>
        <v>3.15715642895595e-5</v>
      </c>
      <c r="BT49" s="119">
        <f t="shared" si="47"/>
        <v>1.0504778100229e-5</v>
      </c>
      <c r="BU49" s="119">
        <f t="shared" si="47"/>
        <v>0.00707430312585575</v>
      </c>
      <c r="BV49" s="119">
        <f t="shared" si="47"/>
        <v>0.000662747966857762</v>
      </c>
      <c r="BW49" s="119">
        <f t="shared" si="47"/>
        <v>0.000759489073574888</v>
      </c>
      <c r="BX49" s="119">
        <f t="shared" si="47"/>
        <v>0.00103018979956911</v>
      </c>
      <c r="BY49" s="119">
        <f t="shared" si="47"/>
        <v>0.000960513820030678</v>
      </c>
      <c r="BZ49" s="119">
        <f t="shared" si="47"/>
        <v>0.000391856877084188</v>
      </c>
      <c r="CA49" s="119">
        <f t="shared" si="47"/>
        <v>0.00288888778432207</v>
      </c>
      <c r="CB49" s="119">
        <f t="shared" si="47"/>
        <v>0.00346587718512798</v>
      </c>
      <c r="CC49" s="119">
        <f t="shared" si="47"/>
        <v>0.00146544029279395</v>
      </c>
      <c r="CD49" s="119">
        <f t="shared" si="47"/>
        <v>0.00198274448888891</v>
      </c>
      <c r="CE49" s="119">
        <f t="shared" si="47"/>
        <v>0.00234038604982184</v>
      </c>
      <c r="CF49" s="119">
        <f t="shared" si="47"/>
        <v>0.0119291234060825</v>
      </c>
      <c r="CG49" s="119">
        <f t="shared" si="47"/>
        <v>0.000530753779919821</v>
      </c>
      <c r="CH49" s="119">
        <f t="shared" si="47"/>
        <v>0.000853906935755288</v>
      </c>
      <c r="CI49" s="119">
        <f t="shared" si="47"/>
        <v>0.000627407246601222</v>
      </c>
      <c r="CJ49" s="119">
        <f t="shared" si="47"/>
        <v>0.000787349678431968</v>
      </c>
      <c r="CK49" s="119">
        <f t="shared" si="47"/>
        <v>0.00128184781527557</v>
      </c>
      <c r="CL49" s="119">
        <f t="shared" si="47"/>
        <v>0.00147654532875242</v>
      </c>
      <c r="CM49" s="119">
        <f t="shared" si="47"/>
        <v>0.00205179486907105</v>
      </c>
      <c r="CN49" s="119">
        <f t="shared" si="47"/>
        <v>0.00110037785172382</v>
      </c>
      <c r="CO49" s="119">
        <f t="shared" si="47"/>
        <v>0.0014705688221373</v>
      </c>
      <c r="CP49" s="119">
        <f t="shared" si="47"/>
        <v>0.00382952693154473</v>
      </c>
      <c r="CQ49" s="119">
        <f t="shared" si="47"/>
        <v>0.00319970348140406</v>
      </c>
      <c r="CR49" s="119">
        <f t="shared" si="47"/>
        <v>0.00115445959219337</v>
      </c>
      <c r="CS49" s="119">
        <f t="shared" si="47"/>
        <v>0.00095299827398235</v>
      </c>
      <c r="CT49" s="119">
        <f t="shared" si="47"/>
        <v>0.00400263967694095</v>
      </c>
      <c r="CU49" s="119">
        <f t="shared" si="47"/>
        <v>0.00607574444400385</v>
      </c>
      <c r="CV49" s="119">
        <f t="shared" si="47"/>
        <v>0.00429832408698555</v>
      </c>
      <c r="CW49" s="119">
        <f t="shared" si="47"/>
        <v>0.00280500302999638</v>
      </c>
      <c r="CX49" s="119">
        <f t="shared" si="47"/>
        <v>0.000807822932879519</v>
      </c>
      <c r="CY49" s="119">
        <f t="shared" si="47"/>
        <v>0.00245360689016915</v>
      </c>
      <c r="CZ49" s="119">
        <f t="shared" si="47"/>
        <v>0.00243856619639866</v>
      </c>
      <c r="DA49" s="119">
        <f t="shared" si="47"/>
        <v>0.00116186956051696</v>
      </c>
      <c r="DB49" s="119">
        <f t="shared" si="47"/>
        <v>0.00938632891503432</v>
      </c>
      <c r="DC49" s="119">
        <f t="shared" si="47"/>
        <v>0.00401691739758472</v>
      </c>
      <c r="DD49" s="119">
        <f t="shared" si="47"/>
        <v>0.00377362354608195</v>
      </c>
      <c r="DE49" s="119">
        <f t="shared" si="47"/>
        <v>0.0026125039523157</v>
      </c>
      <c r="DF49" s="119">
        <f t="shared" si="47"/>
        <v>0.00533904650867586</v>
      </c>
      <c r="DG49" s="119">
        <f t="shared" si="47"/>
        <v>0.0146072471792199</v>
      </c>
      <c r="DH49" s="119">
        <f t="shared" si="47"/>
        <v>0.00605501889753432</v>
      </c>
      <c r="DI49" s="119">
        <f t="shared" si="47"/>
        <v>0.0609590881274782</v>
      </c>
      <c r="DJ49" s="119">
        <f t="shared" si="47"/>
        <v>0.00999221860087654</v>
      </c>
      <c r="DK49" s="119">
        <f t="shared" si="47"/>
        <v>0.0108037345410949</v>
      </c>
      <c r="DL49" s="119">
        <f t="shared" si="47"/>
        <v>0.00117779823860135</v>
      </c>
      <c r="DM49" s="119">
        <f t="shared" si="47"/>
        <v>0.0162143523547987</v>
      </c>
      <c r="DN49" s="119">
        <f t="shared" si="47"/>
        <v>0.00837903868606092</v>
      </c>
      <c r="DO49" s="119">
        <f t="shared" si="47"/>
        <v>0.00513462668984117</v>
      </c>
      <c r="DP49" s="119">
        <f t="shared" si="47"/>
        <v>0.00528015819869935</v>
      </c>
      <c r="DQ49" s="119">
        <f t="shared" si="47"/>
        <v>0.00884823738042061</v>
      </c>
      <c r="DR49" s="119">
        <f t="shared" si="47"/>
        <v>0</v>
      </c>
      <c r="DT49" s="86" t="s">
        <v>78</v>
      </c>
      <c r="DU49" s="87" t="s">
        <v>133</v>
      </c>
      <c r="DV49" s="119">
        <f>'Matriz I'!D48-BR49</f>
        <v>-1.50714782292152e-5</v>
      </c>
      <c r="DW49" s="119">
        <f>'Matriz I'!E48-BS49</f>
        <v>-3.15715642895595e-5</v>
      </c>
      <c r="DX49" s="119">
        <f>'Matriz I'!F48-BT49</f>
        <v>-1.0504778100229e-5</v>
      </c>
      <c r="DY49" s="119">
        <f>'Matriz I'!G48-BU49</f>
        <v>-0.00707430312585575</v>
      </c>
      <c r="DZ49" s="119">
        <f>'Matriz I'!H48-BV49</f>
        <v>-0.000662747966857762</v>
      </c>
      <c r="EA49" s="119">
        <f>'Matriz I'!I48-BW49</f>
        <v>-0.000759489073574888</v>
      </c>
      <c r="EB49" s="119">
        <f>'Matriz I'!J48-BX49</f>
        <v>-0.00103018979956911</v>
      </c>
      <c r="EC49" s="119">
        <f>'Matriz I'!K48-BY49</f>
        <v>-0.000960513820030678</v>
      </c>
      <c r="ED49" s="119">
        <f>'Matriz I'!L48-BZ49</f>
        <v>-0.000391856877084188</v>
      </c>
      <c r="EE49" s="119">
        <f>'Matriz I'!M48-CA49</f>
        <v>-0.00288888778432207</v>
      </c>
      <c r="EF49" s="119">
        <f>'Matriz I'!N48-CB49</f>
        <v>-0.00346587718512798</v>
      </c>
      <c r="EG49" s="119">
        <f>'Matriz I'!O48-CC49</f>
        <v>-0.00146544029279395</v>
      </c>
      <c r="EH49" s="119">
        <f>'Matriz I'!P48-CD49</f>
        <v>-0.00198274448888891</v>
      </c>
      <c r="EI49" s="119">
        <f>'Matriz I'!Q48-CE49</f>
        <v>-0.00234038604982184</v>
      </c>
      <c r="EJ49" s="119">
        <f>'Matriz I'!R48-CF49</f>
        <v>-0.0119291234060825</v>
      </c>
      <c r="EK49" s="119">
        <f>'Matriz I'!S48-CG49</f>
        <v>-0.000530753779919821</v>
      </c>
      <c r="EL49" s="119">
        <f>'Matriz I'!T48-CH49</f>
        <v>-0.000853906935755288</v>
      </c>
      <c r="EM49" s="119">
        <f>'Matriz I'!U48-CI49</f>
        <v>-0.000627407246601222</v>
      </c>
      <c r="EN49" s="119">
        <f>'Matriz I'!V48-CJ49</f>
        <v>-0.000787349678431968</v>
      </c>
      <c r="EO49" s="119">
        <f>'Matriz I'!W48-CK49</f>
        <v>-0.00128184781527557</v>
      </c>
      <c r="EP49" s="119">
        <f>'Matriz I'!X48-CL49</f>
        <v>-0.00147654532875242</v>
      </c>
      <c r="EQ49" s="119">
        <f>'Matriz I'!Y48-CM49</f>
        <v>-0.00205179486907105</v>
      </c>
      <c r="ER49" s="119">
        <f>'Matriz I'!Z48-CN49</f>
        <v>-0.00110037785172382</v>
      </c>
      <c r="ES49" s="119">
        <f>'Matriz I'!AA48-CO49</f>
        <v>-0.0014705688221373</v>
      </c>
      <c r="ET49" s="119">
        <f>'Matriz I'!AB48-CP49</f>
        <v>-0.00382952693154473</v>
      </c>
      <c r="EU49" s="119">
        <f>'Matriz I'!AC48-CQ49</f>
        <v>-0.00319970348140406</v>
      </c>
      <c r="EV49" s="119">
        <f>'Matriz I'!AD48-CR49</f>
        <v>-0.00115445959219337</v>
      </c>
      <c r="EW49" s="119">
        <f>'Matriz I'!AE48-CS49</f>
        <v>-0.00095299827398235</v>
      </c>
      <c r="EX49" s="119">
        <f>'Matriz I'!AF48-CT49</f>
        <v>-0.00400263967694095</v>
      </c>
      <c r="EY49" s="119">
        <f>'Matriz I'!AG48-CU49</f>
        <v>-0.00607574444400385</v>
      </c>
      <c r="EZ49" s="119">
        <f>'Matriz I'!AH48-CV49</f>
        <v>-0.00429832408698555</v>
      </c>
      <c r="FA49" s="119">
        <f>'Matriz I'!AI48-CW49</f>
        <v>-0.00280500302999638</v>
      </c>
      <c r="FB49" s="119">
        <f>'Matriz I'!AJ48-CX49</f>
        <v>-0.000807822932879519</v>
      </c>
      <c r="FC49" s="119">
        <f>'Matriz I'!AK48-CY49</f>
        <v>-0.00245360689016915</v>
      </c>
      <c r="FD49" s="119">
        <f>'Matriz I'!AL48-CZ49</f>
        <v>-0.00243856619639866</v>
      </c>
      <c r="FE49" s="119">
        <f>'Matriz I'!AM48-DA49</f>
        <v>-0.00116186956051696</v>
      </c>
      <c r="FF49" s="119">
        <f>'Matriz I'!AN48-DB49</f>
        <v>-0.00938632891503432</v>
      </c>
      <c r="FG49" s="119">
        <f>'Matriz I'!AO48-DC49</f>
        <v>-0.00401691739758472</v>
      </c>
      <c r="FH49" s="119">
        <f>'Matriz I'!AP48-DD49</f>
        <v>-0.00377362354608195</v>
      </c>
      <c r="FI49" s="119">
        <f>'Matriz I'!AQ48-DE49</f>
        <v>-0.0026125039523157</v>
      </c>
      <c r="FJ49" s="119">
        <f>'Matriz I'!AR48-DF49</f>
        <v>-0.00533904650867586</v>
      </c>
      <c r="FK49" s="119">
        <f>'Matriz I'!AS48-DG49</f>
        <v>-0.0146072471792199</v>
      </c>
      <c r="FL49" s="119">
        <f>'Matriz I'!AT48-DH49</f>
        <v>-0.00605501889753432</v>
      </c>
      <c r="FM49" s="119">
        <f>'Matriz I'!AU48-DI49</f>
        <v>0.939040911872522</v>
      </c>
      <c r="FN49" s="119">
        <f>'Matriz I'!AV48-DJ49</f>
        <v>-0.00999221860087654</v>
      </c>
      <c r="FO49" s="119">
        <f>'Matriz I'!AW48-DK49</f>
        <v>-0.0108037345410949</v>
      </c>
      <c r="FP49" s="119">
        <f>'Matriz I'!AX48-DL49</f>
        <v>-0.00117779823860135</v>
      </c>
      <c r="FQ49" s="119">
        <f>'Matriz I'!AY48-DM49</f>
        <v>-0.0162143523547987</v>
      </c>
      <c r="FR49" s="119">
        <f>'Matriz I'!AZ48-DN49</f>
        <v>-0.00837903868606092</v>
      </c>
      <c r="FS49" s="119">
        <f>'Matriz I'!BA48-DO49</f>
        <v>-0.00513462668984117</v>
      </c>
      <c r="FT49" s="119">
        <f>'Matriz I'!BB48-DP49</f>
        <v>-0.00528015819869935</v>
      </c>
      <c r="FU49" s="119">
        <f>'Matriz I'!BC48-DQ49</f>
        <v>-0.00884823738042061</v>
      </c>
      <c r="FV49" s="119">
        <f>'Matriz I'!BD48-DR49</f>
        <v>0</v>
      </c>
      <c r="FX49" s="86" t="s">
        <v>78</v>
      </c>
      <c r="FY49" s="87" t="s">
        <v>133</v>
      </c>
      <c r="FZ49" s="119">
        <v>0.001375639825</v>
      </c>
      <c r="GA49" s="119">
        <v>0.00203505042</v>
      </c>
      <c r="GB49" s="119">
        <v>0.0009603675429</v>
      </c>
      <c r="GC49" s="119">
        <v>0.009457189982</v>
      </c>
      <c r="GD49" s="119">
        <v>0.003129602804</v>
      </c>
      <c r="GE49" s="119">
        <v>0.004648347471</v>
      </c>
      <c r="GF49" s="119">
        <v>0.004358811549</v>
      </c>
      <c r="GG49" s="119">
        <v>0.006076240644</v>
      </c>
      <c r="GH49" s="119">
        <v>0.004325314587</v>
      </c>
      <c r="GI49" s="119">
        <v>0.005825164732</v>
      </c>
      <c r="GJ49" s="119">
        <v>0.005965862598</v>
      </c>
      <c r="GK49" s="119">
        <v>0.005113934657</v>
      </c>
      <c r="GL49" s="119">
        <v>0.005187055015</v>
      </c>
      <c r="GM49" s="119">
        <v>0.005346814804</v>
      </c>
      <c r="GN49" s="119">
        <v>0.01561110188</v>
      </c>
      <c r="GO49" s="119">
        <v>0.001661552126</v>
      </c>
      <c r="GP49" s="119">
        <v>0.004773211116</v>
      </c>
      <c r="GQ49" s="119">
        <v>0.003707654294</v>
      </c>
      <c r="GR49" s="119">
        <v>0.003928696391</v>
      </c>
      <c r="GS49" s="119">
        <v>0.00551766631</v>
      </c>
      <c r="GT49" s="119">
        <v>0.004731325104</v>
      </c>
      <c r="GU49" s="119">
        <v>0.005516382445</v>
      </c>
      <c r="GV49" s="119">
        <v>0.004901030669</v>
      </c>
      <c r="GW49" s="119">
        <v>0.004164060464</v>
      </c>
      <c r="GX49" s="119">
        <v>0.007813903021</v>
      </c>
      <c r="GY49" s="119">
        <v>0.006789481639</v>
      </c>
      <c r="GZ49" s="119">
        <v>0.004434425126</v>
      </c>
      <c r="HA49" s="119">
        <v>0.00522332516</v>
      </c>
      <c r="HB49" s="119">
        <v>0.007485727421</v>
      </c>
      <c r="HC49" s="119">
        <v>0.01007465551</v>
      </c>
      <c r="HD49" s="119">
        <v>0.007641813388</v>
      </c>
      <c r="HE49" s="119">
        <v>0.005741637648</v>
      </c>
      <c r="HF49" s="119">
        <v>0.003005364915</v>
      </c>
      <c r="HG49" s="119">
        <v>0.004762111333</v>
      </c>
      <c r="HH49" s="119">
        <v>0.004762199767</v>
      </c>
      <c r="HI49" s="119">
        <v>0.003677625345</v>
      </c>
      <c r="HJ49" s="119">
        <v>0.01316559848</v>
      </c>
      <c r="HK49" s="119">
        <v>0.007262074026</v>
      </c>
      <c r="HL49" s="119">
        <v>0.009124734084</v>
      </c>
      <c r="HM49" s="119">
        <v>0.008231762754</v>
      </c>
      <c r="HN49" s="119">
        <v>0.009189217833</v>
      </c>
      <c r="HO49" s="119">
        <v>0.01845327741</v>
      </c>
      <c r="HP49" s="119">
        <v>0.009414982851</v>
      </c>
      <c r="HQ49" s="119">
        <v>1.070537351</v>
      </c>
      <c r="HR49" s="119">
        <v>0.0144366447</v>
      </c>
      <c r="HS49" s="119">
        <v>0.01581137923</v>
      </c>
      <c r="HT49" s="119">
        <v>0.002158857457</v>
      </c>
      <c r="HU49" s="119">
        <v>0.02071666279</v>
      </c>
      <c r="HV49" s="119">
        <v>0.01122676657</v>
      </c>
      <c r="HW49" s="119">
        <v>0.007651857645</v>
      </c>
      <c r="HX49" s="119">
        <v>0.008353641728</v>
      </c>
      <c r="HY49" s="119">
        <v>0.01298942692</v>
      </c>
      <c r="HZ49" s="119">
        <v>0</v>
      </c>
    </row>
    <row r="50" spans="1:234">
      <c r="A50" s="86" t="s">
        <v>79</v>
      </c>
      <c r="B50" s="87" t="s">
        <v>134</v>
      </c>
      <c r="C50" s="85">
        <f>'3'!BQ49</f>
        <v>0.821252336411576</v>
      </c>
      <c r="D50" s="85">
        <f>'3'!BR49</f>
        <v>0.633177945120365</v>
      </c>
      <c r="E50" s="85">
        <f>'3'!BS49</f>
        <v>0.0382387144513123</v>
      </c>
      <c r="F50" s="85">
        <f>'3'!BT49</f>
        <v>0.0379338312759884</v>
      </c>
      <c r="G50" s="85">
        <f>'3'!BU49</f>
        <v>0.0421497610450511</v>
      </c>
      <c r="H50" s="85">
        <f>'3'!BV49</f>
        <v>15.3850649837848</v>
      </c>
      <c r="I50" s="85">
        <f>'3'!BW49</f>
        <v>30.9375679381942</v>
      </c>
      <c r="J50" s="85">
        <f>'3'!BX49</f>
        <v>1.60004212983819</v>
      </c>
      <c r="K50" s="85">
        <f>'3'!BY49</f>
        <v>11.5961398966463</v>
      </c>
      <c r="L50" s="85">
        <f>'3'!BZ49</f>
        <v>1.76407487002027</v>
      </c>
      <c r="M50" s="85">
        <f>'3'!CA49</f>
        <v>1.47880715335927</v>
      </c>
      <c r="N50" s="85">
        <f>'3'!CB49</f>
        <v>2.95540644832287</v>
      </c>
      <c r="O50" s="85">
        <f>'3'!CC49</f>
        <v>1.00494193586688</v>
      </c>
      <c r="P50" s="85">
        <f>'3'!CD49</f>
        <v>19.5892112254103</v>
      </c>
      <c r="Q50" s="85">
        <f>'3'!CE49</f>
        <v>0.377277512250843</v>
      </c>
      <c r="R50" s="85">
        <f>'3'!CF49</f>
        <v>6.15115321452415</v>
      </c>
      <c r="S50" s="85">
        <f>'3'!CG49</f>
        <v>0.0219079273893395</v>
      </c>
      <c r="T50" s="85">
        <f>'3'!CH49</f>
        <v>60.795821013069</v>
      </c>
      <c r="U50" s="85">
        <f>'3'!CI49</f>
        <v>2.9464563215712</v>
      </c>
      <c r="V50" s="85">
        <f>'3'!CJ49</f>
        <v>1.76643175527214</v>
      </c>
      <c r="W50" s="85">
        <f>'3'!CK49</f>
        <v>8.92001191726192</v>
      </c>
      <c r="X50" s="85">
        <f>'3'!CL49</f>
        <v>3.09082303470985</v>
      </c>
      <c r="Y50" s="85">
        <f>'3'!CM49</f>
        <v>8.79582880615352</v>
      </c>
      <c r="Z50" s="85">
        <f>'3'!CN49</f>
        <v>9.66707363852377</v>
      </c>
      <c r="AA50" s="85">
        <f>'3'!CO49</f>
        <v>2.75876408477528</v>
      </c>
      <c r="AB50" s="85">
        <f>'3'!CP49</f>
        <v>7.35979759967653</v>
      </c>
      <c r="AC50" s="85">
        <f>'3'!CQ49</f>
        <v>13.4959326650776</v>
      </c>
      <c r="AD50" s="85">
        <f>'3'!CR49</f>
        <v>14.8334666418249</v>
      </c>
      <c r="AE50" s="85">
        <f>'3'!CS49</f>
        <v>5.21768968482682</v>
      </c>
      <c r="AF50" s="85">
        <f>'3'!CT49</f>
        <v>1.023467452302</v>
      </c>
      <c r="AG50" s="85">
        <f>'3'!CU49</f>
        <v>17.4130305838026</v>
      </c>
      <c r="AH50" s="85">
        <f>'3'!CV49</f>
        <v>13.4779940862227</v>
      </c>
      <c r="AI50" s="85">
        <f>'3'!CW49</f>
        <v>66.7384545572824</v>
      </c>
      <c r="AJ50" s="88">
        <f>'3'!CX49*RAIS!$N$5</f>
        <v>16.1967493751087</v>
      </c>
      <c r="AK50" s="88">
        <f>'3'!CX49*RAIS!$F$6</f>
        <v>9.59574121373982</v>
      </c>
      <c r="AL50" s="85">
        <f>'3'!CY49</f>
        <v>32.7206404760736</v>
      </c>
      <c r="AM50" s="85">
        <f>'3'!CZ49</f>
        <v>887.07858900283</v>
      </c>
      <c r="AN50" s="85">
        <f>'3'!DA49</f>
        <v>116.606721521509</v>
      </c>
      <c r="AO50" s="85">
        <f>'3'!DB49</f>
        <v>0.0578331681117382</v>
      </c>
      <c r="AP50" s="85">
        <f>'3'!DC49</f>
        <v>97.5874630567849</v>
      </c>
      <c r="AQ50" s="85">
        <f>'3'!DD49</f>
        <v>150.765232094183</v>
      </c>
      <c r="AR50" s="85">
        <f>'3'!DE49</f>
        <v>5.66512455628243</v>
      </c>
      <c r="AS50" s="85">
        <f>'3'!DF49</f>
        <v>12.5195891270366</v>
      </c>
      <c r="AT50" s="85">
        <f>'3'!DG49</f>
        <v>400.963862938988</v>
      </c>
      <c r="AU50" s="85">
        <f>'3'!DH49</f>
        <v>749.182257101176</v>
      </c>
      <c r="AV50" s="85">
        <f>'3'!DI49</f>
        <v>1131.43017821594</v>
      </c>
      <c r="AW50" s="85">
        <f>'3'!DJ49</f>
        <v>26.9839808902722</v>
      </c>
      <c r="AX50" s="85">
        <f>'3'!DK49</f>
        <v>2172.28572120643</v>
      </c>
      <c r="AY50" s="85">
        <f>'3'!DL49</f>
        <v>97.9935336269039</v>
      </c>
      <c r="AZ50" s="85">
        <f>'3'!DM49</f>
        <v>1198.1849578872</v>
      </c>
      <c r="BA50" s="85">
        <f>'3'!DN49</f>
        <v>145.313246891276</v>
      </c>
      <c r="BB50" s="85">
        <f>'3'!DO49</f>
        <v>134.249563316386</v>
      </c>
      <c r="BC50" s="85">
        <f>'3'!DP49</f>
        <v>0</v>
      </c>
      <c r="BD50" s="101">
        <f t="shared" si="0"/>
        <v>7718.1163773325</v>
      </c>
      <c r="BE50" s="108">
        <f>'3'!DR49</f>
        <v>119.592973108983</v>
      </c>
      <c r="BF50" s="108">
        <f>'3'!DS49</f>
        <v>216.104099302066</v>
      </c>
      <c r="BG50" s="85">
        <f t="shared" si="1"/>
        <v>335.697072411049</v>
      </c>
      <c r="BH50" s="85">
        <f>'3'!DU49</f>
        <v>0.0860477464357291</v>
      </c>
      <c r="BI50" s="85">
        <f>'3'!DV49</f>
        <v>0</v>
      </c>
      <c r="BJ50" s="85">
        <f>'3'!DW49</f>
        <v>550.229412124514</v>
      </c>
      <c r="BK50" s="85">
        <f>'3'!DX49</f>
        <v>4712.55828644696</v>
      </c>
      <c r="BL50" s="85">
        <f>'3'!DY49</f>
        <v>0.0812032094858072</v>
      </c>
      <c r="BM50" s="117">
        <f t="shared" si="2"/>
        <v>5598.65202193844</v>
      </c>
      <c r="BN50" s="118">
        <f t="shared" si="3"/>
        <v>13316.7683992709</v>
      </c>
      <c r="BP50" s="86" t="s">
        <v>79</v>
      </c>
      <c r="BQ50" s="87" t="s">
        <v>134</v>
      </c>
      <c r="BR50" s="119">
        <f t="shared" ref="BR50:DR50" si="48">C50/C$66</f>
        <v>1.83080616447419e-5</v>
      </c>
      <c r="BS50" s="119">
        <f t="shared" si="48"/>
        <v>3.83567393903617e-5</v>
      </c>
      <c r="BT50" s="119">
        <f t="shared" si="48"/>
        <v>1.28105605266392e-5</v>
      </c>
      <c r="BU50" s="119">
        <f t="shared" si="48"/>
        <v>0.0019039669410076</v>
      </c>
      <c r="BV50" s="119">
        <f t="shared" si="48"/>
        <v>3.57375372918051e-5</v>
      </c>
      <c r="BW50" s="119">
        <f t="shared" si="48"/>
        <v>0.00051802010279172</v>
      </c>
      <c r="BX50" s="119">
        <f t="shared" si="48"/>
        <v>0.000801870002937651</v>
      </c>
      <c r="BY50" s="119">
        <f t="shared" si="48"/>
        <v>0.000285884863303166</v>
      </c>
      <c r="BZ50" s="119">
        <f t="shared" si="48"/>
        <v>0.00108498514925151</v>
      </c>
      <c r="CA50" s="119">
        <f t="shared" si="48"/>
        <v>0.000793169616642722</v>
      </c>
      <c r="CB50" s="119">
        <f t="shared" si="48"/>
        <v>0.000419443393708493</v>
      </c>
      <c r="CC50" s="119">
        <f t="shared" si="48"/>
        <v>0.000204852916659812</v>
      </c>
      <c r="CD50" s="119">
        <f t="shared" si="48"/>
        <v>0.000379937274116974</v>
      </c>
      <c r="CE50" s="119">
        <f t="shared" si="48"/>
        <v>0.00277692475296874</v>
      </c>
      <c r="CF50" s="119">
        <f t="shared" si="48"/>
        <v>0.000442266186348586</v>
      </c>
      <c r="CG50" s="119">
        <f t="shared" si="48"/>
        <v>0.000147483744738103</v>
      </c>
      <c r="CH50" s="119">
        <f t="shared" si="48"/>
        <v>4.0580594325072e-5</v>
      </c>
      <c r="CI50" s="119">
        <f t="shared" si="48"/>
        <v>0.00208682122313647</v>
      </c>
      <c r="CJ50" s="119">
        <f t="shared" si="48"/>
        <v>0.000709685124249988</v>
      </c>
      <c r="CK50" s="119">
        <f t="shared" si="48"/>
        <v>0.00277526923251476</v>
      </c>
      <c r="CL50" s="119">
        <f t="shared" si="48"/>
        <v>0.000904945522635116</v>
      </c>
      <c r="CM50" s="119">
        <f t="shared" si="48"/>
        <v>0.000639068224851396</v>
      </c>
      <c r="CN50" s="119">
        <f t="shared" si="48"/>
        <v>0.00161353140417598</v>
      </c>
      <c r="CO50" s="119">
        <f t="shared" si="48"/>
        <v>0.000674711080328234</v>
      </c>
      <c r="CP50" s="119">
        <f t="shared" si="48"/>
        <v>0.000968377213065848</v>
      </c>
      <c r="CQ50" s="119">
        <f t="shared" si="48"/>
        <v>0.00248437016296866</v>
      </c>
      <c r="CR50" s="119">
        <f t="shared" si="48"/>
        <v>0.000541015280708786</v>
      </c>
      <c r="CS50" s="119">
        <f t="shared" si="48"/>
        <v>0.000878451788560367</v>
      </c>
      <c r="CT50" s="119">
        <f t="shared" si="48"/>
        <v>0.00064872890358617</v>
      </c>
      <c r="CU50" s="119">
        <f t="shared" si="48"/>
        <v>0.00212065370898513</v>
      </c>
      <c r="CV50" s="119">
        <f t="shared" si="48"/>
        <v>0.00131241231562098</v>
      </c>
      <c r="CW50" s="119">
        <f t="shared" si="48"/>
        <v>0.00394331825967496</v>
      </c>
      <c r="CX50" s="119">
        <f t="shared" si="48"/>
        <v>0.00334959678391149</v>
      </c>
      <c r="CY50" s="119">
        <f t="shared" si="48"/>
        <v>0.00561173162167692</v>
      </c>
      <c r="CZ50" s="119">
        <f t="shared" si="48"/>
        <v>0.00557733151578303</v>
      </c>
      <c r="DA50" s="119">
        <f t="shared" si="48"/>
        <v>0.000803237949963542</v>
      </c>
      <c r="DB50" s="119">
        <f t="shared" si="48"/>
        <v>0.00951814124063964</v>
      </c>
      <c r="DC50" s="119">
        <f t="shared" si="48"/>
        <v>0.00327557525334996</v>
      </c>
      <c r="DD50" s="119">
        <f t="shared" si="48"/>
        <v>5.6299866727349e-5</v>
      </c>
      <c r="DE50" s="119">
        <f t="shared" si="48"/>
        <v>0.05088152450455</v>
      </c>
      <c r="DF50" s="119">
        <f t="shared" si="48"/>
        <v>0.0212058447006298</v>
      </c>
      <c r="DG50" s="119">
        <f t="shared" si="48"/>
        <v>0.0032340562258329</v>
      </c>
      <c r="DH50" s="119">
        <f t="shared" si="48"/>
        <v>0.000710034897928411</v>
      </c>
      <c r="DI50" s="119">
        <f t="shared" si="48"/>
        <v>0.0428658532041139</v>
      </c>
      <c r="DJ50" s="119">
        <f t="shared" si="48"/>
        <v>0.056258563236873</v>
      </c>
      <c r="DK50" s="119">
        <f t="shared" si="48"/>
        <v>0.0300926973689669</v>
      </c>
      <c r="DL50" s="119">
        <f t="shared" si="48"/>
        <v>0.000656314198172441</v>
      </c>
      <c r="DM50" s="119">
        <f t="shared" si="48"/>
        <v>0.0709595374338007</v>
      </c>
      <c r="DN50" s="119">
        <f t="shared" si="48"/>
        <v>0.00595797876901163</v>
      </c>
      <c r="DO50" s="119">
        <f t="shared" si="48"/>
        <v>0.0144282859160976</v>
      </c>
      <c r="DP50" s="119">
        <f t="shared" si="48"/>
        <v>0.0032468857030374</v>
      </c>
      <c r="DQ50" s="119">
        <f t="shared" si="48"/>
        <v>0.0113470036122014</v>
      </c>
      <c r="DR50" s="119">
        <f t="shared" si="48"/>
        <v>0</v>
      </c>
      <c r="DT50" s="86" t="s">
        <v>79</v>
      </c>
      <c r="DU50" s="87" t="s">
        <v>134</v>
      </c>
      <c r="DV50" s="119">
        <f>'Matriz I'!D49-BR50</f>
        <v>-1.83080616447419e-5</v>
      </c>
      <c r="DW50" s="119">
        <f>'Matriz I'!E49-BS50</f>
        <v>-3.83567393903617e-5</v>
      </c>
      <c r="DX50" s="119">
        <f>'Matriz I'!F49-BT50</f>
        <v>-1.28105605266392e-5</v>
      </c>
      <c r="DY50" s="119">
        <f>'Matriz I'!G49-BU50</f>
        <v>-0.0019039669410076</v>
      </c>
      <c r="DZ50" s="119">
        <f>'Matriz I'!H49-BV50</f>
        <v>-3.57375372918051e-5</v>
      </c>
      <c r="EA50" s="119">
        <f>'Matriz I'!I49-BW50</f>
        <v>-0.00051802010279172</v>
      </c>
      <c r="EB50" s="119">
        <f>'Matriz I'!J49-BX50</f>
        <v>-0.000801870002937651</v>
      </c>
      <c r="EC50" s="119">
        <f>'Matriz I'!K49-BY50</f>
        <v>-0.000285884863303166</v>
      </c>
      <c r="ED50" s="119">
        <f>'Matriz I'!L49-BZ50</f>
        <v>-0.00108498514925151</v>
      </c>
      <c r="EE50" s="119">
        <f>'Matriz I'!M49-CA50</f>
        <v>-0.000793169616642722</v>
      </c>
      <c r="EF50" s="119">
        <f>'Matriz I'!N49-CB50</f>
        <v>-0.000419443393708493</v>
      </c>
      <c r="EG50" s="119">
        <f>'Matriz I'!O49-CC50</f>
        <v>-0.000204852916659812</v>
      </c>
      <c r="EH50" s="119">
        <f>'Matriz I'!P49-CD50</f>
        <v>-0.000379937274116974</v>
      </c>
      <c r="EI50" s="119">
        <f>'Matriz I'!Q49-CE50</f>
        <v>-0.00277692475296874</v>
      </c>
      <c r="EJ50" s="119">
        <f>'Matriz I'!R49-CF50</f>
        <v>-0.000442266186348586</v>
      </c>
      <c r="EK50" s="119">
        <f>'Matriz I'!S49-CG50</f>
        <v>-0.000147483744738103</v>
      </c>
      <c r="EL50" s="119">
        <f>'Matriz I'!T49-CH50</f>
        <v>-4.0580594325072e-5</v>
      </c>
      <c r="EM50" s="119">
        <f>'Matriz I'!U49-CI50</f>
        <v>-0.00208682122313647</v>
      </c>
      <c r="EN50" s="119">
        <f>'Matriz I'!V49-CJ50</f>
        <v>-0.000709685124249988</v>
      </c>
      <c r="EO50" s="119">
        <f>'Matriz I'!W49-CK50</f>
        <v>-0.00277526923251476</v>
      </c>
      <c r="EP50" s="119">
        <f>'Matriz I'!X49-CL50</f>
        <v>-0.000904945522635116</v>
      </c>
      <c r="EQ50" s="119">
        <f>'Matriz I'!Y49-CM50</f>
        <v>-0.000639068224851396</v>
      </c>
      <c r="ER50" s="119">
        <f>'Matriz I'!Z49-CN50</f>
        <v>-0.00161353140417598</v>
      </c>
      <c r="ES50" s="119">
        <f>'Matriz I'!AA49-CO50</f>
        <v>-0.000674711080328234</v>
      </c>
      <c r="ET50" s="119">
        <f>'Matriz I'!AB49-CP50</f>
        <v>-0.000968377213065848</v>
      </c>
      <c r="EU50" s="119">
        <f>'Matriz I'!AC49-CQ50</f>
        <v>-0.00248437016296866</v>
      </c>
      <c r="EV50" s="119">
        <f>'Matriz I'!AD49-CR50</f>
        <v>-0.000541015280708786</v>
      </c>
      <c r="EW50" s="119">
        <f>'Matriz I'!AE49-CS50</f>
        <v>-0.000878451788560367</v>
      </c>
      <c r="EX50" s="119">
        <f>'Matriz I'!AF49-CT50</f>
        <v>-0.00064872890358617</v>
      </c>
      <c r="EY50" s="119">
        <f>'Matriz I'!AG49-CU50</f>
        <v>-0.00212065370898513</v>
      </c>
      <c r="EZ50" s="119">
        <f>'Matriz I'!AH49-CV50</f>
        <v>-0.00131241231562098</v>
      </c>
      <c r="FA50" s="119">
        <f>'Matriz I'!AI49-CW50</f>
        <v>-0.00394331825967496</v>
      </c>
      <c r="FB50" s="119">
        <f>'Matriz I'!AJ49-CX50</f>
        <v>-0.00334959678391149</v>
      </c>
      <c r="FC50" s="119">
        <f>'Matriz I'!AK49-CY50</f>
        <v>-0.00561173162167692</v>
      </c>
      <c r="FD50" s="119">
        <f>'Matriz I'!AL49-CZ50</f>
        <v>-0.00557733151578303</v>
      </c>
      <c r="FE50" s="119">
        <f>'Matriz I'!AM49-DA50</f>
        <v>-0.000803237949963542</v>
      </c>
      <c r="FF50" s="119">
        <f>'Matriz I'!AN49-DB50</f>
        <v>-0.00951814124063964</v>
      </c>
      <c r="FG50" s="119">
        <f>'Matriz I'!AO49-DC50</f>
        <v>-0.00327557525334996</v>
      </c>
      <c r="FH50" s="119">
        <f>'Matriz I'!AP49-DD50</f>
        <v>-5.6299866727349e-5</v>
      </c>
      <c r="FI50" s="119">
        <f>'Matriz I'!AQ49-DE50</f>
        <v>-0.05088152450455</v>
      </c>
      <c r="FJ50" s="119">
        <f>'Matriz I'!AR49-DF50</f>
        <v>-0.0212058447006298</v>
      </c>
      <c r="FK50" s="119">
        <f>'Matriz I'!AS49-DG50</f>
        <v>-0.0032340562258329</v>
      </c>
      <c r="FL50" s="119">
        <f>'Matriz I'!AT49-DH50</f>
        <v>-0.000710034897928411</v>
      </c>
      <c r="FM50" s="119">
        <f>'Matriz I'!AU49-DI50</f>
        <v>-0.0428658532041139</v>
      </c>
      <c r="FN50" s="119">
        <f>'Matriz I'!AV49-DJ50</f>
        <v>0.943741436763127</v>
      </c>
      <c r="FO50" s="119">
        <f>'Matriz I'!AW49-DK50</f>
        <v>-0.0300926973689669</v>
      </c>
      <c r="FP50" s="119">
        <f>'Matriz I'!AX49-DL50</f>
        <v>-0.000656314198172441</v>
      </c>
      <c r="FQ50" s="119">
        <f>'Matriz I'!AY49-DM50</f>
        <v>-0.0709595374338007</v>
      </c>
      <c r="FR50" s="119">
        <f>'Matriz I'!AZ49-DN50</f>
        <v>-0.00595797876901163</v>
      </c>
      <c r="FS50" s="119">
        <f>'Matriz I'!BA49-DO50</f>
        <v>-0.0144282859160976</v>
      </c>
      <c r="FT50" s="119">
        <f>'Matriz I'!BB49-DP50</f>
        <v>-0.0032468857030374</v>
      </c>
      <c r="FU50" s="119">
        <f>'Matriz I'!BC49-DQ50</f>
        <v>-0.0113470036122014</v>
      </c>
      <c r="FV50" s="119">
        <f>'Matriz I'!BD49-DR50</f>
        <v>0</v>
      </c>
      <c r="FX50" s="86" t="s">
        <v>79</v>
      </c>
      <c r="FY50" s="87" t="s">
        <v>134</v>
      </c>
      <c r="FZ50" s="119">
        <v>0.003058810636</v>
      </c>
      <c r="GA50" s="119">
        <v>0.003948544746</v>
      </c>
      <c r="GB50" s="119">
        <v>0.001952718323</v>
      </c>
      <c r="GC50" s="119">
        <v>0.006890908921</v>
      </c>
      <c r="GD50" s="119">
        <v>0.005870231798</v>
      </c>
      <c r="GE50" s="119">
        <v>0.008730169286</v>
      </c>
      <c r="GF50" s="119">
        <v>0.007478285735</v>
      </c>
      <c r="GG50" s="119">
        <v>0.01393957083</v>
      </c>
      <c r="GH50" s="119">
        <v>0.01245770499</v>
      </c>
      <c r="GI50" s="119">
        <v>0.006185185519</v>
      </c>
      <c r="GJ50" s="119">
        <v>0.004705808711</v>
      </c>
      <c r="GK50" s="119">
        <v>0.008283554321</v>
      </c>
      <c r="GL50" s="119">
        <v>0.006465959469</v>
      </c>
      <c r="GM50" s="119">
        <v>0.009275233639</v>
      </c>
      <c r="GN50" s="119">
        <v>0.006232872484</v>
      </c>
      <c r="GO50" s="119">
        <v>0.003048054429</v>
      </c>
      <c r="GP50" s="119">
        <v>0.007818054394</v>
      </c>
      <c r="GQ50" s="119">
        <v>0.009395385602</v>
      </c>
      <c r="GR50" s="119">
        <v>0.00768057762</v>
      </c>
      <c r="GS50" s="119">
        <v>0.01326462656</v>
      </c>
      <c r="GT50" s="119">
        <v>0.008181257404</v>
      </c>
      <c r="GU50" s="119">
        <v>0.008320208834</v>
      </c>
      <c r="GV50" s="119">
        <v>0.009106532945</v>
      </c>
      <c r="GW50" s="119">
        <v>0.006462250549</v>
      </c>
      <c r="GX50" s="119">
        <v>0.008379437888</v>
      </c>
      <c r="GY50" s="119">
        <v>0.01029938994</v>
      </c>
      <c r="GZ50" s="119">
        <v>0.007156023083</v>
      </c>
      <c r="HA50" s="119">
        <v>0.008664724278</v>
      </c>
      <c r="HB50" s="119">
        <v>0.006574050112</v>
      </c>
      <c r="HC50" s="119">
        <v>0.009615780147</v>
      </c>
      <c r="HD50" s="119">
        <v>0.00769579548</v>
      </c>
      <c r="HE50" s="119">
        <v>0.01041324932</v>
      </c>
      <c r="HF50" s="119">
        <v>0.01014629996</v>
      </c>
      <c r="HG50" s="119">
        <v>0.01134250561</v>
      </c>
      <c r="HH50" s="119">
        <v>0.01134194343</v>
      </c>
      <c r="HI50" s="119">
        <v>0.005562921825</v>
      </c>
      <c r="HJ50" s="119">
        <v>0.01903714986</v>
      </c>
      <c r="HK50" s="119">
        <v>0.009529736191</v>
      </c>
      <c r="HL50" s="119">
        <v>0.01460394879</v>
      </c>
      <c r="HM50" s="119">
        <v>0.0666146242</v>
      </c>
      <c r="HN50" s="119">
        <v>0.0310799506</v>
      </c>
      <c r="HO50" s="119">
        <v>0.01218118296</v>
      </c>
      <c r="HP50" s="119">
        <v>0.007766729584</v>
      </c>
      <c r="HQ50" s="119">
        <v>0.06426758951</v>
      </c>
      <c r="HR50" s="119">
        <v>1.070361882</v>
      </c>
      <c r="HS50" s="119">
        <v>0.04396373227</v>
      </c>
      <c r="HT50" s="119">
        <v>0.003436761026</v>
      </c>
      <c r="HU50" s="119">
        <v>0.08392332877</v>
      </c>
      <c r="HV50" s="119">
        <v>0.01263600479</v>
      </c>
      <c r="HW50" s="119">
        <v>0.020294314</v>
      </c>
      <c r="HX50" s="119">
        <v>0.009085566671</v>
      </c>
      <c r="HY50" s="119">
        <v>0.02072207127</v>
      </c>
      <c r="HZ50" s="119">
        <v>0</v>
      </c>
    </row>
    <row r="51" spans="1:234">
      <c r="A51" s="86" t="s">
        <v>80</v>
      </c>
      <c r="B51" s="87" t="s">
        <v>135</v>
      </c>
      <c r="C51" s="85">
        <f>'3'!BQ50</f>
        <v>572.481418286046</v>
      </c>
      <c r="D51" s="85">
        <f>'3'!BR50</f>
        <v>216.416466220408</v>
      </c>
      <c r="E51" s="85">
        <f>'3'!BS50</f>
        <v>45.3150426660498</v>
      </c>
      <c r="F51" s="85">
        <f>'3'!BT50</f>
        <v>0.447379090628627</v>
      </c>
      <c r="G51" s="85">
        <f>'3'!BU50</f>
        <v>18.3822932468215</v>
      </c>
      <c r="H51" s="85">
        <f>'3'!BV50</f>
        <v>1046.10168260814</v>
      </c>
      <c r="I51" s="85">
        <f>'3'!BW50</f>
        <v>38.3056638165449</v>
      </c>
      <c r="J51" s="85">
        <f>'3'!BX50</f>
        <v>94.2779240077898</v>
      </c>
      <c r="K51" s="85">
        <f>'3'!BY50</f>
        <v>285.084709251593</v>
      </c>
      <c r="L51" s="85">
        <f>'3'!BZ50</f>
        <v>32.6943353943227</v>
      </c>
      <c r="M51" s="85">
        <f>'3'!CA50</f>
        <v>31.9468369286762</v>
      </c>
      <c r="N51" s="85">
        <f>'3'!CB50</f>
        <v>291.020349811396</v>
      </c>
      <c r="O51" s="85">
        <f>'3'!CC50</f>
        <v>35.6510572773712</v>
      </c>
      <c r="P51" s="85">
        <f>'3'!CD50</f>
        <v>153.362543992067</v>
      </c>
      <c r="Q51" s="85">
        <f>'3'!CE50</f>
        <v>16.2355759714885</v>
      </c>
      <c r="R51" s="85">
        <f>'3'!CF50</f>
        <v>299.323641334691</v>
      </c>
      <c r="S51" s="85">
        <f>'3'!CG50</f>
        <v>10.119647538494</v>
      </c>
      <c r="T51" s="85">
        <f>'3'!CH50</f>
        <v>455.649705180527</v>
      </c>
      <c r="U51" s="85">
        <f>'3'!CI50</f>
        <v>62.3535588378701</v>
      </c>
      <c r="V51" s="85">
        <f>'3'!CJ50</f>
        <v>12.6061937072358</v>
      </c>
      <c r="W51" s="85">
        <f>'3'!CK50</f>
        <v>159.490799761692</v>
      </c>
      <c r="X51" s="85">
        <f>'3'!CL50</f>
        <v>84.6340230680027</v>
      </c>
      <c r="Y51" s="85">
        <f>'3'!CM50</f>
        <v>92.9151807644035</v>
      </c>
      <c r="Z51" s="85">
        <f>'3'!CN50</f>
        <v>189.888629687376</v>
      </c>
      <c r="AA51" s="85">
        <f>'3'!CO50</f>
        <v>41.0673680451669</v>
      </c>
      <c r="AB51" s="85">
        <f>'3'!CP50</f>
        <v>43.2758777027261</v>
      </c>
      <c r="AC51" s="85">
        <f>'3'!CQ50</f>
        <v>433.712293398068</v>
      </c>
      <c r="AD51" s="85">
        <f>'3'!CR50</f>
        <v>172.677019945326</v>
      </c>
      <c r="AE51" s="85">
        <f>'3'!CS50</f>
        <v>101.935904579627</v>
      </c>
      <c r="AF51" s="85">
        <f>'3'!CT50</f>
        <v>6.89591105010943</v>
      </c>
      <c r="AG51" s="85">
        <f>'3'!CU50</f>
        <v>181.878976924106</v>
      </c>
      <c r="AH51" s="85">
        <f>'3'!CV50</f>
        <v>72.5590046389604</v>
      </c>
      <c r="AI51" s="85">
        <f>'3'!CW50</f>
        <v>584.985779369061</v>
      </c>
      <c r="AJ51" s="88">
        <f>'3'!CX50*RAIS!$N$5</f>
        <v>74.2370660359286</v>
      </c>
      <c r="AK51" s="88">
        <f>'3'!CX50*RAIS!$F$6</f>
        <v>43.9816445664614</v>
      </c>
      <c r="AL51" s="85">
        <f>'3'!CY50</f>
        <v>658.365449755656</v>
      </c>
      <c r="AM51" s="85">
        <f>'3'!CZ50</f>
        <v>1776.7939844656</v>
      </c>
      <c r="AN51" s="85">
        <f>'3'!DA50</f>
        <v>689.350079904021</v>
      </c>
      <c r="AO51" s="85">
        <f>'3'!DB50</f>
        <v>42.6565235482838</v>
      </c>
      <c r="AP51" s="85">
        <f>'3'!DC50</f>
        <v>144.119894476048</v>
      </c>
      <c r="AQ51" s="85">
        <f>'3'!DD50</f>
        <v>149.326119603781</v>
      </c>
      <c r="AR51" s="85">
        <f>'3'!DE50</f>
        <v>47.6083493664281</v>
      </c>
      <c r="AS51" s="85">
        <f>'3'!DF50</f>
        <v>230.242758366351</v>
      </c>
      <c r="AT51" s="85">
        <f>'3'!DG50</f>
        <v>427.314984355925</v>
      </c>
      <c r="AU51" s="85">
        <f>'3'!DH50</f>
        <v>186.3651331039</v>
      </c>
      <c r="AV51" s="85">
        <f>'3'!DI50</f>
        <v>4726.21532772284</v>
      </c>
      <c r="AW51" s="85">
        <f>'3'!DJ50</f>
        <v>1182.6627119868</v>
      </c>
      <c r="AX51" s="85">
        <f>'3'!DK50</f>
        <v>357.515422547339</v>
      </c>
      <c r="AY51" s="85">
        <f>'3'!DL50</f>
        <v>310.04112812083</v>
      </c>
      <c r="AZ51" s="85">
        <f>'3'!DM50</f>
        <v>2366.62051762517</v>
      </c>
      <c r="BA51" s="85">
        <f>'3'!DN50</f>
        <v>692.011995571468</v>
      </c>
      <c r="BB51" s="85">
        <f>'3'!DO50</f>
        <v>132.775386369561</v>
      </c>
      <c r="BC51" s="85">
        <f>'3'!DP50</f>
        <v>0</v>
      </c>
      <c r="BD51" s="101">
        <f t="shared" si="0"/>
        <v>20121.8972715952</v>
      </c>
      <c r="BE51" s="108">
        <f>'3'!DR50</f>
        <v>171.576025726519</v>
      </c>
      <c r="BF51" s="108">
        <f>'3'!DS50</f>
        <v>0</v>
      </c>
      <c r="BG51" s="85">
        <f t="shared" si="1"/>
        <v>171.576025726519</v>
      </c>
      <c r="BH51" s="85">
        <f>'3'!DU50</f>
        <v>109.654013626369</v>
      </c>
      <c r="BI51" s="85">
        <f>'3'!DV50</f>
        <v>0</v>
      </c>
      <c r="BJ51" s="85">
        <f>'3'!DW50</f>
        <v>17195.0369328039</v>
      </c>
      <c r="BK51" s="85">
        <f>'3'!DX50</f>
        <v>0</v>
      </c>
      <c r="BL51" s="85">
        <f>'3'!DY50</f>
        <v>0</v>
      </c>
      <c r="BM51" s="117">
        <f t="shared" si="2"/>
        <v>17476.2669721568</v>
      </c>
      <c r="BN51" s="118">
        <f t="shared" si="3"/>
        <v>37598.164243752</v>
      </c>
      <c r="BP51" s="86" t="s">
        <v>80</v>
      </c>
      <c r="BQ51" s="87" t="s">
        <v>135</v>
      </c>
      <c r="BR51" s="119">
        <f t="shared" ref="BR51:DR51" si="49">C51/C$66</f>
        <v>0.0127622469145678</v>
      </c>
      <c r="BS51" s="119">
        <f t="shared" si="49"/>
        <v>0.0131101060271788</v>
      </c>
      <c r="BT51" s="119">
        <f t="shared" si="49"/>
        <v>0.0151812398813723</v>
      </c>
      <c r="BU51" s="119">
        <f t="shared" si="49"/>
        <v>0.0224547579298725</v>
      </c>
      <c r="BV51" s="119">
        <f t="shared" si="49"/>
        <v>0.0155858034335004</v>
      </c>
      <c r="BW51" s="119">
        <f t="shared" si="49"/>
        <v>0.0352225812322795</v>
      </c>
      <c r="BX51" s="119">
        <f t="shared" si="49"/>
        <v>0.000992843484609554</v>
      </c>
      <c r="BY51" s="119">
        <f t="shared" si="49"/>
        <v>0.016844951089006</v>
      </c>
      <c r="BZ51" s="119">
        <f t="shared" si="49"/>
        <v>0.0266737620081765</v>
      </c>
      <c r="CA51" s="119">
        <f t="shared" si="49"/>
        <v>0.0147001433509483</v>
      </c>
      <c r="CB51" s="119">
        <f t="shared" si="49"/>
        <v>0.00906128271639507</v>
      </c>
      <c r="CC51" s="119">
        <f t="shared" si="49"/>
        <v>0.0201719690704655</v>
      </c>
      <c r="CD51" s="119">
        <f t="shared" si="49"/>
        <v>0.0134785553651597</v>
      </c>
      <c r="CE51" s="119">
        <f t="shared" si="49"/>
        <v>0.0217403467495108</v>
      </c>
      <c r="CF51" s="119">
        <f t="shared" si="49"/>
        <v>0.0190322667928028</v>
      </c>
      <c r="CG51" s="119">
        <f t="shared" si="49"/>
        <v>0.00717676344143869</v>
      </c>
      <c r="CH51" s="119">
        <f t="shared" si="49"/>
        <v>0.0187448727656532</v>
      </c>
      <c r="CI51" s="119">
        <f t="shared" si="49"/>
        <v>0.0156402111073095</v>
      </c>
      <c r="CJ51" s="119">
        <f t="shared" si="49"/>
        <v>0.0150185131974689</v>
      </c>
      <c r="CK51" s="119">
        <f t="shared" si="49"/>
        <v>0.0198057929101386</v>
      </c>
      <c r="CL51" s="119">
        <f t="shared" si="49"/>
        <v>0.0161805260446491</v>
      </c>
      <c r="CM51" s="119">
        <f t="shared" si="49"/>
        <v>0.0174991949641588</v>
      </c>
      <c r="CN51" s="119">
        <f t="shared" si="49"/>
        <v>0.0170446202844658</v>
      </c>
      <c r="CO51" s="119">
        <f t="shared" si="49"/>
        <v>0.0132532312537533</v>
      </c>
      <c r="CP51" s="119">
        <f t="shared" si="49"/>
        <v>0.0144154056648043</v>
      </c>
      <c r="CQ51" s="119">
        <f t="shared" si="49"/>
        <v>0.0146081869623234</v>
      </c>
      <c r="CR51" s="119">
        <f t="shared" si="49"/>
        <v>0.0173863477228795</v>
      </c>
      <c r="CS51" s="119">
        <f t="shared" si="49"/>
        <v>0.0102260948621774</v>
      </c>
      <c r="CT51" s="119">
        <f t="shared" si="49"/>
        <v>0.0126739556410014</v>
      </c>
      <c r="CU51" s="119">
        <f t="shared" si="49"/>
        <v>0.0142885240877509</v>
      </c>
      <c r="CV51" s="119">
        <f t="shared" si="49"/>
        <v>0.013708137025256</v>
      </c>
      <c r="CW51" s="119">
        <f t="shared" si="49"/>
        <v>0.0212289192342894</v>
      </c>
      <c r="CX51" s="119">
        <f t="shared" si="49"/>
        <v>0.0293603814803163</v>
      </c>
      <c r="CY51" s="119">
        <f t="shared" si="49"/>
        <v>0.0257211173258364</v>
      </c>
      <c r="CZ51" s="119">
        <f t="shared" si="49"/>
        <v>0.0255634460009463</v>
      </c>
      <c r="DA51" s="119">
        <f t="shared" si="49"/>
        <v>0.0161617898211758</v>
      </c>
      <c r="DB51" s="119">
        <f t="shared" si="49"/>
        <v>0.0190645747843752</v>
      </c>
      <c r="DC51" s="119">
        <f t="shared" si="49"/>
        <v>0.0193643902612588</v>
      </c>
      <c r="DD51" s="119">
        <f t="shared" si="49"/>
        <v>0.0415255928255635</v>
      </c>
      <c r="DE51" s="119">
        <f t="shared" si="49"/>
        <v>0.0751432582903523</v>
      </c>
      <c r="DF51" s="119">
        <f t="shared" si="49"/>
        <v>0.0210034267057492</v>
      </c>
      <c r="DG51" s="119">
        <f t="shared" si="49"/>
        <v>0.0271782336187788</v>
      </c>
      <c r="DH51" s="119">
        <f t="shared" si="49"/>
        <v>0.0130579679394082</v>
      </c>
      <c r="DI51" s="119">
        <f t="shared" si="49"/>
        <v>0.0456829731663537</v>
      </c>
      <c r="DJ51" s="119">
        <f t="shared" si="49"/>
        <v>0.0139947716680349</v>
      </c>
      <c r="DK51" s="119">
        <f t="shared" si="49"/>
        <v>0.125703353415938</v>
      </c>
      <c r="DL51" s="119">
        <f t="shared" si="49"/>
        <v>0.0287651526541765</v>
      </c>
      <c r="DM51" s="119">
        <f t="shared" si="49"/>
        <v>0.0116785415296656</v>
      </c>
      <c r="DN51" s="119">
        <f t="shared" si="49"/>
        <v>0.0188504117618346</v>
      </c>
      <c r="DO51" s="119">
        <f t="shared" si="49"/>
        <v>0.0284983359692732</v>
      </c>
      <c r="DP51" s="119">
        <f t="shared" si="49"/>
        <v>0.0154623470524508</v>
      </c>
      <c r="DQ51" s="119">
        <f t="shared" si="49"/>
        <v>0.011222403645338</v>
      </c>
      <c r="DR51" s="119">
        <f t="shared" si="49"/>
        <v>0</v>
      </c>
      <c r="DT51" s="86" t="s">
        <v>80</v>
      </c>
      <c r="DU51" s="87" t="s">
        <v>135</v>
      </c>
      <c r="DV51" s="119">
        <f>'Matriz I'!D50-BR51</f>
        <v>-0.0127622469145678</v>
      </c>
      <c r="DW51" s="119">
        <f>'Matriz I'!E50-BS51</f>
        <v>-0.0131101060271788</v>
      </c>
      <c r="DX51" s="119">
        <f>'Matriz I'!F50-BT51</f>
        <v>-0.0151812398813723</v>
      </c>
      <c r="DY51" s="119">
        <f>'Matriz I'!G50-BU51</f>
        <v>-0.0224547579298725</v>
      </c>
      <c r="DZ51" s="119">
        <f>'Matriz I'!H50-BV51</f>
        <v>-0.0155858034335004</v>
      </c>
      <c r="EA51" s="119">
        <f>'Matriz I'!I50-BW51</f>
        <v>-0.0352225812322795</v>
      </c>
      <c r="EB51" s="119">
        <f>'Matriz I'!J50-BX51</f>
        <v>-0.000992843484609554</v>
      </c>
      <c r="EC51" s="119">
        <f>'Matriz I'!K50-BY51</f>
        <v>-0.016844951089006</v>
      </c>
      <c r="ED51" s="119">
        <f>'Matriz I'!L50-BZ51</f>
        <v>-0.0266737620081765</v>
      </c>
      <c r="EE51" s="119">
        <f>'Matriz I'!M50-CA51</f>
        <v>-0.0147001433509483</v>
      </c>
      <c r="EF51" s="119">
        <f>'Matriz I'!N50-CB51</f>
        <v>-0.00906128271639507</v>
      </c>
      <c r="EG51" s="119">
        <f>'Matriz I'!O50-CC51</f>
        <v>-0.0201719690704655</v>
      </c>
      <c r="EH51" s="119">
        <f>'Matriz I'!P50-CD51</f>
        <v>-0.0134785553651597</v>
      </c>
      <c r="EI51" s="119">
        <f>'Matriz I'!Q50-CE51</f>
        <v>-0.0217403467495108</v>
      </c>
      <c r="EJ51" s="119">
        <f>'Matriz I'!R50-CF51</f>
        <v>-0.0190322667928028</v>
      </c>
      <c r="EK51" s="119">
        <f>'Matriz I'!S50-CG51</f>
        <v>-0.00717676344143869</v>
      </c>
      <c r="EL51" s="119">
        <f>'Matriz I'!T50-CH51</f>
        <v>-0.0187448727656532</v>
      </c>
      <c r="EM51" s="119">
        <f>'Matriz I'!U50-CI51</f>
        <v>-0.0156402111073095</v>
      </c>
      <c r="EN51" s="119">
        <f>'Matriz I'!V50-CJ51</f>
        <v>-0.0150185131974689</v>
      </c>
      <c r="EO51" s="119">
        <f>'Matriz I'!W50-CK51</f>
        <v>-0.0198057929101386</v>
      </c>
      <c r="EP51" s="119">
        <f>'Matriz I'!X50-CL51</f>
        <v>-0.0161805260446491</v>
      </c>
      <c r="EQ51" s="119">
        <f>'Matriz I'!Y50-CM51</f>
        <v>-0.0174991949641588</v>
      </c>
      <c r="ER51" s="119">
        <f>'Matriz I'!Z50-CN51</f>
        <v>-0.0170446202844658</v>
      </c>
      <c r="ES51" s="119">
        <f>'Matriz I'!AA50-CO51</f>
        <v>-0.0132532312537533</v>
      </c>
      <c r="ET51" s="119">
        <f>'Matriz I'!AB50-CP51</f>
        <v>-0.0144154056648043</v>
      </c>
      <c r="EU51" s="119">
        <f>'Matriz I'!AC50-CQ51</f>
        <v>-0.0146081869623234</v>
      </c>
      <c r="EV51" s="119">
        <f>'Matriz I'!AD50-CR51</f>
        <v>-0.0173863477228795</v>
      </c>
      <c r="EW51" s="119">
        <f>'Matriz I'!AE50-CS51</f>
        <v>-0.0102260948621774</v>
      </c>
      <c r="EX51" s="119">
        <f>'Matriz I'!AF50-CT51</f>
        <v>-0.0126739556410014</v>
      </c>
      <c r="EY51" s="119">
        <f>'Matriz I'!AG50-CU51</f>
        <v>-0.0142885240877509</v>
      </c>
      <c r="EZ51" s="119">
        <f>'Matriz I'!AH50-CV51</f>
        <v>-0.013708137025256</v>
      </c>
      <c r="FA51" s="119">
        <f>'Matriz I'!AI50-CW51</f>
        <v>-0.0212289192342894</v>
      </c>
      <c r="FB51" s="119">
        <f>'Matriz I'!AJ50-CX51</f>
        <v>-0.0293603814803163</v>
      </c>
      <c r="FC51" s="119">
        <f>'Matriz I'!AK50-CY51</f>
        <v>-0.0257211173258364</v>
      </c>
      <c r="FD51" s="119">
        <f>'Matriz I'!AL50-CZ51</f>
        <v>-0.0255634460009463</v>
      </c>
      <c r="FE51" s="119">
        <f>'Matriz I'!AM50-DA51</f>
        <v>-0.0161617898211758</v>
      </c>
      <c r="FF51" s="119">
        <f>'Matriz I'!AN50-DB51</f>
        <v>-0.0190645747843752</v>
      </c>
      <c r="FG51" s="119">
        <f>'Matriz I'!AO50-DC51</f>
        <v>-0.0193643902612588</v>
      </c>
      <c r="FH51" s="119">
        <f>'Matriz I'!AP50-DD51</f>
        <v>-0.0415255928255635</v>
      </c>
      <c r="FI51" s="119">
        <f>'Matriz I'!AQ50-DE51</f>
        <v>-0.0751432582903523</v>
      </c>
      <c r="FJ51" s="119">
        <f>'Matriz I'!AR50-DF51</f>
        <v>-0.0210034267057492</v>
      </c>
      <c r="FK51" s="119">
        <f>'Matriz I'!AS50-DG51</f>
        <v>-0.0271782336187788</v>
      </c>
      <c r="FL51" s="119">
        <f>'Matriz I'!AT50-DH51</f>
        <v>-0.0130579679394082</v>
      </c>
      <c r="FM51" s="119">
        <f>'Matriz I'!AU50-DI51</f>
        <v>-0.0456829731663537</v>
      </c>
      <c r="FN51" s="119">
        <f>'Matriz I'!AV50-DJ51</f>
        <v>-0.0139947716680349</v>
      </c>
      <c r="FO51" s="119">
        <f>'Matriz I'!AW50-DK51</f>
        <v>0.874296646584062</v>
      </c>
      <c r="FP51" s="119">
        <f>'Matriz I'!AX50-DL51</f>
        <v>-0.0287651526541765</v>
      </c>
      <c r="FQ51" s="119">
        <f>'Matriz I'!AY50-DM51</f>
        <v>-0.0116785415296656</v>
      </c>
      <c r="FR51" s="119">
        <f>'Matriz I'!AZ50-DN51</f>
        <v>-0.0188504117618346</v>
      </c>
      <c r="FS51" s="119">
        <f>'Matriz I'!BA50-DO51</f>
        <v>-0.0284983359692732</v>
      </c>
      <c r="FT51" s="119">
        <f>'Matriz I'!BB50-DP51</f>
        <v>-0.0154623470524508</v>
      </c>
      <c r="FU51" s="119">
        <f>'Matriz I'!BC50-DQ51</f>
        <v>-0.011222403645338</v>
      </c>
      <c r="FV51" s="119">
        <f>'Matriz I'!BD50-DR51</f>
        <v>0</v>
      </c>
      <c r="FX51" s="86" t="s">
        <v>80</v>
      </c>
      <c r="FY51" s="87" t="s">
        <v>135</v>
      </c>
      <c r="FZ51" s="119">
        <v>0.02145298149</v>
      </c>
      <c r="GA51" s="119">
        <v>0.02463686842</v>
      </c>
      <c r="GB51" s="119">
        <v>0.02240746918</v>
      </c>
      <c r="GC51" s="119">
        <v>0.03256706726</v>
      </c>
      <c r="GD51" s="119">
        <v>0.02696211251</v>
      </c>
      <c r="GE51" s="119">
        <v>0.06091050674</v>
      </c>
      <c r="GF51" s="119">
        <v>0.01859673552</v>
      </c>
      <c r="GG51" s="119">
        <v>0.0347988243</v>
      </c>
      <c r="GH51" s="119">
        <v>0.04503749098</v>
      </c>
      <c r="GI51" s="119">
        <v>0.02759683868</v>
      </c>
      <c r="GJ51" s="119">
        <v>0.01745680457</v>
      </c>
      <c r="GK51" s="119">
        <v>0.03796138763</v>
      </c>
      <c r="GL51" s="119">
        <v>0.02923036742</v>
      </c>
      <c r="GM51" s="119">
        <v>0.03507762788</v>
      </c>
      <c r="GN51" s="119">
        <v>0.03111091274</v>
      </c>
      <c r="GO51" s="119">
        <v>0.01246962714</v>
      </c>
      <c r="GP51" s="119">
        <v>0.04026125021</v>
      </c>
      <c r="GQ51" s="119">
        <v>0.03128007474</v>
      </c>
      <c r="GR51" s="119">
        <v>0.03009258149</v>
      </c>
      <c r="GS51" s="119">
        <v>0.03442182092</v>
      </c>
      <c r="GT51" s="119">
        <v>0.03268782392</v>
      </c>
      <c r="GU51" s="119">
        <v>0.03198023117</v>
      </c>
      <c r="GV51" s="119">
        <v>0.03336578799</v>
      </c>
      <c r="GW51" s="119">
        <v>0.02483332132</v>
      </c>
      <c r="GX51" s="119">
        <v>0.02695719658</v>
      </c>
      <c r="GY51" s="119">
        <v>0.02761303173</v>
      </c>
      <c r="GZ51" s="119">
        <v>0.03194210703</v>
      </c>
      <c r="HA51" s="119">
        <v>0.02534877958</v>
      </c>
      <c r="HB51" s="119">
        <v>0.02648036451</v>
      </c>
      <c r="HC51" s="119">
        <v>0.02670284677</v>
      </c>
      <c r="HD51" s="119">
        <v>0.02622651328</v>
      </c>
      <c r="HE51" s="119">
        <v>0.03229370731</v>
      </c>
      <c r="HF51" s="119">
        <v>0.0497933208</v>
      </c>
      <c r="HG51" s="119">
        <v>0.03725994844</v>
      </c>
      <c r="HH51" s="119">
        <v>0.03725980097</v>
      </c>
      <c r="HI51" s="119">
        <v>0.02926729266</v>
      </c>
      <c r="HJ51" s="119">
        <v>0.03075272153</v>
      </c>
      <c r="HK51" s="119">
        <v>0.03314983705</v>
      </c>
      <c r="HL51" s="119">
        <v>0.06308780739</v>
      </c>
      <c r="HM51" s="119">
        <v>0.0965358639</v>
      </c>
      <c r="HN51" s="119">
        <v>0.03372873834</v>
      </c>
      <c r="HO51" s="119">
        <v>0.04169521931</v>
      </c>
      <c r="HP51" s="119">
        <v>0.02847016305</v>
      </c>
      <c r="HQ51" s="119">
        <v>0.06482067539</v>
      </c>
      <c r="HR51" s="119">
        <v>0.02268062395</v>
      </c>
      <c r="HS51" s="119">
        <v>1.149421128</v>
      </c>
      <c r="HT51" s="119">
        <v>0.03408501239</v>
      </c>
      <c r="HU51" s="119">
        <v>0.02090373902</v>
      </c>
      <c r="HV51" s="119">
        <v>0.02784052555</v>
      </c>
      <c r="HW51" s="119">
        <v>0.03802450477</v>
      </c>
      <c r="HX51" s="119">
        <v>0.02533340223</v>
      </c>
      <c r="HY51" s="119">
        <v>0.0237748173</v>
      </c>
      <c r="HZ51" s="119">
        <v>0</v>
      </c>
    </row>
    <row r="52" spans="1:234">
      <c r="A52" s="86" t="s">
        <v>81</v>
      </c>
      <c r="B52" s="87" t="s">
        <v>136</v>
      </c>
      <c r="C52" s="85">
        <f>'3'!BQ51</f>
        <v>0.0523393837637312</v>
      </c>
      <c r="D52" s="85">
        <f>'3'!BR51</f>
        <v>0</v>
      </c>
      <c r="E52" s="85">
        <f>'3'!BS51</f>
        <v>0</v>
      </c>
      <c r="F52" s="85">
        <f>'3'!BT51</f>
        <v>0.0109603727762092</v>
      </c>
      <c r="G52" s="85">
        <f>'3'!BU51</f>
        <v>0.76819670304061</v>
      </c>
      <c r="H52" s="85">
        <f>'3'!BV51</f>
        <v>61.7838143733873</v>
      </c>
      <c r="I52" s="85">
        <f>'3'!BW51</f>
        <v>66.5362438449236</v>
      </c>
      <c r="J52" s="85">
        <f>'3'!BX51</f>
        <v>5.56867762478027</v>
      </c>
      <c r="K52" s="85">
        <f>'3'!BY51</f>
        <v>17.7320700634041</v>
      </c>
      <c r="L52" s="85">
        <f>'3'!BZ51</f>
        <v>10.3075582406473</v>
      </c>
      <c r="M52" s="85">
        <f>'3'!CA51</f>
        <v>12.199091209324</v>
      </c>
      <c r="N52" s="85">
        <f>'3'!CB51</f>
        <v>26.8466837717028</v>
      </c>
      <c r="O52" s="85">
        <f>'3'!CC51</f>
        <v>2.97319568232589</v>
      </c>
      <c r="P52" s="85">
        <f>'3'!CD51</f>
        <v>7.1323141256591</v>
      </c>
      <c r="Q52" s="85">
        <f>'3'!CE51</f>
        <v>1.98404222322753</v>
      </c>
      <c r="R52" s="85">
        <f>'3'!CF51</f>
        <v>15.477097923793</v>
      </c>
      <c r="S52" s="85">
        <f>'3'!CG51</f>
        <v>2.02927906010818</v>
      </c>
      <c r="T52" s="85">
        <f>'3'!CH51</f>
        <v>36.8926255660198</v>
      </c>
      <c r="U52" s="85">
        <f>'3'!CI51</f>
        <v>7.64843773778797</v>
      </c>
      <c r="V52" s="85">
        <f>'3'!CJ51</f>
        <v>4.43352954378904</v>
      </c>
      <c r="W52" s="85">
        <f>'3'!CK51</f>
        <v>27.9413212123075</v>
      </c>
      <c r="X52" s="85">
        <f>'3'!CL51</f>
        <v>10.803668149156</v>
      </c>
      <c r="Y52" s="85">
        <f>'3'!CM51</f>
        <v>10.6896833099519</v>
      </c>
      <c r="Z52" s="85">
        <f>'3'!CN51</f>
        <v>28.0691125909741</v>
      </c>
      <c r="AA52" s="85">
        <f>'3'!CO51</f>
        <v>2.77444446654809</v>
      </c>
      <c r="AB52" s="85">
        <f>'3'!CP51</f>
        <v>3.85984853939047</v>
      </c>
      <c r="AC52" s="85">
        <f>'3'!CQ51</f>
        <v>40.2368395310276</v>
      </c>
      <c r="AD52" s="85">
        <f>'3'!CR51</f>
        <v>10.1535027139855</v>
      </c>
      <c r="AE52" s="85">
        <f>'3'!CS51</f>
        <v>15.0160229255797</v>
      </c>
      <c r="AF52" s="85">
        <f>'3'!CT51</f>
        <v>0.322378416510595</v>
      </c>
      <c r="AG52" s="85">
        <f>'3'!CU51</f>
        <v>37.3979847144049</v>
      </c>
      <c r="AH52" s="85">
        <f>'3'!CV51</f>
        <v>1.22885791321184</v>
      </c>
      <c r="AI52" s="85">
        <f>'3'!CW51</f>
        <v>34.9751014283564</v>
      </c>
      <c r="AJ52" s="88">
        <f>'3'!CX51*RAIS!$N$5</f>
        <v>12.9497368199967</v>
      </c>
      <c r="AK52" s="88">
        <f>'3'!CX51*RAIS!$F$6</f>
        <v>7.67205322703171</v>
      </c>
      <c r="AL52" s="85">
        <f>'3'!CY51</f>
        <v>39.3738867845061</v>
      </c>
      <c r="AM52" s="85">
        <f>'3'!CZ51</f>
        <v>2943.17319002541</v>
      </c>
      <c r="AN52" s="85">
        <f>'3'!DA51</f>
        <v>186.664043593822</v>
      </c>
      <c r="AO52" s="85">
        <f>'3'!DB51</f>
        <v>7.64744511205563</v>
      </c>
      <c r="AP52" s="85">
        <f>'3'!DC51</f>
        <v>13.4636907721565</v>
      </c>
      <c r="AQ52" s="85">
        <f>'3'!DD51</f>
        <v>160.006392611116</v>
      </c>
      <c r="AR52" s="85">
        <f>'3'!DE51</f>
        <v>98.328241184394</v>
      </c>
      <c r="AS52" s="85">
        <f>'3'!DF51</f>
        <v>540.967417550007</v>
      </c>
      <c r="AT52" s="85">
        <f>'3'!DG51</f>
        <v>77.5797834668904</v>
      </c>
      <c r="AU52" s="85">
        <f>'3'!DH51</f>
        <v>99.0544100664767</v>
      </c>
      <c r="AV52" s="85">
        <f>'3'!DI51</f>
        <v>273.197494261248</v>
      </c>
      <c r="AW52" s="85">
        <f>'3'!DJ51</f>
        <v>118.325465477668</v>
      </c>
      <c r="AX52" s="85">
        <f>'3'!DK51</f>
        <v>774.230242220118</v>
      </c>
      <c r="AY52" s="85">
        <f>'3'!DL51</f>
        <v>152.178515181578</v>
      </c>
      <c r="AZ52" s="85">
        <f>'3'!DM51</f>
        <v>176.601893457463</v>
      </c>
      <c r="BA52" s="85">
        <f>'3'!DN51</f>
        <v>633.552351974453</v>
      </c>
      <c r="BB52" s="85">
        <f>'3'!DO51</f>
        <v>230.558337792479</v>
      </c>
      <c r="BC52" s="85">
        <f>'3'!DP51</f>
        <v>0</v>
      </c>
      <c r="BD52" s="101">
        <f t="shared" si="0"/>
        <v>7049.36951494073</v>
      </c>
      <c r="BE52" s="108">
        <f>'3'!DR51</f>
        <v>128.6976538918</v>
      </c>
      <c r="BF52" s="108">
        <f>'3'!DS51</f>
        <v>32.3345017785583</v>
      </c>
      <c r="BG52" s="85">
        <f t="shared" si="1"/>
        <v>161.032155670358</v>
      </c>
      <c r="BH52" s="85">
        <f>'3'!DU51</f>
        <v>0</v>
      </c>
      <c r="BI52" s="85">
        <f>'3'!DV51</f>
        <v>0</v>
      </c>
      <c r="BJ52" s="85">
        <f>'3'!DW51</f>
        <v>33904.0233493126</v>
      </c>
      <c r="BK52" s="85">
        <f>'3'!DX51</f>
        <v>0</v>
      </c>
      <c r="BL52" s="85">
        <f>'3'!DY51</f>
        <v>0</v>
      </c>
      <c r="BM52" s="117">
        <f t="shared" si="2"/>
        <v>34065.055504983</v>
      </c>
      <c r="BN52" s="118">
        <f t="shared" si="3"/>
        <v>41114.4250199237</v>
      </c>
      <c r="BP52" s="86" t="s">
        <v>81</v>
      </c>
      <c r="BQ52" s="87" t="s">
        <v>136</v>
      </c>
      <c r="BR52" s="119">
        <f t="shared" ref="BR52:DR52" si="50">C52/C$66</f>
        <v>1.16679444539683e-6</v>
      </c>
      <c r="BS52" s="119">
        <f t="shared" si="50"/>
        <v>0</v>
      </c>
      <c r="BT52" s="119">
        <f t="shared" si="50"/>
        <v>0</v>
      </c>
      <c r="BU52" s="119">
        <f t="shared" si="50"/>
        <v>0.0005501207424896</v>
      </c>
      <c r="BV52" s="119">
        <f t="shared" si="50"/>
        <v>0.000651331292080453</v>
      </c>
      <c r="BW52" s="119">
        <f t="shared" si="50"/>
        <v>0.00208028096769814</v>
      </c>
      <c r="BX52" s="119">
        <f t="shared" si="50"/>
        <v>0.00172455113970098</v>
      </c>
      <c r="BY52" s="119">
        <f t="shared" si="50"/>
        <v>0.000994974202148478</v>
      </c>
      <c r="BZ52" s="119">
        <f t="shared" si="50"/>
        <v>0.00165908939144869</v>
      </c>
      <c r="CA52" s="119">
        <f t="shared" si="50"/>
        <v>0.00463452099295695</v>
      </c>
      <c r="CB52" s="119">
        <f t="shared" si="50"/>
        <v>0.0034601051295802</v>
      </c>
      <c r="CC52" s="119">
        <f t="shared" si="50"/>
        <v>0.00186086806313828</v>
      </c>
      <c r="CD52" s="119">
        <f t="shared" si="50"/>
        <v>0.0011240727674329</v>
      </c>
      <c r="CE52" s="119">
        <f t="shared" si="50"/>
        <v>0.00101106162027596</v>
      </c>
      <c r="CF52" s="119">
        <f t="shared" si="50"/>
        <v>0.00232580728807923</v>
      </c>
      <c r="CG52" s="119">
        <f t="shared" si="50"/>
        <v>0.000371088197590261</v>
      </c>
      <c r="CH52" s="119">
        <f t="shared" si="50"/>
        <v>0.00375888366102058</v>
      </c>
      <c r="CI52" s="119">
        <f t="shared" si="50"/>
        <v>0.00126634220453816</v>
      </c>
      <c r="CJ52" s="119">
        <f t="shared" si="50"/>
        <v>0.00184220700864348</v>
      </c>
      <c r="CK52" s="119">
        <f t="shared" si="50"/>
        <v>0.00696558930035047</v>
      </c>
      <c r="CL52" s="119">
        <f t="shared" si="50"/>
        <v>0.00283467934371873</v>
      </c>
      <c r="CM52" s="119">
        <f t="shared" si="50"/>
        <v>0.00223380017180855</v>
      </c>
      <c r="CN52" s="119">
        <f t="shared" si="50"/>
        <v>0.00196094536415221</v>
      </c>
      <c r="CO52" s="119">
        <f t="shared" si="50"/>
        <v>0.00195907696457798</v>
      </c>
      <c r="CP52" s="119">
        <f t="shared" si="50"/>
        <v>0.000973881317053848</v>
      </c>
      <c r="CQ52" s="119">
        <f t="shared" si="50"/>
        <v>0.00130292883941011</v>
      </c>
      <c r="CR52" s="119">
        <f t="shared" si="50"/>
        <v>0.00161298559899033</v>
      </c>
      <c r="CS52" s="119">
        <f t="shared" si="50"/>
        <v>0.000601299941181908</v>
      </c>
      <c r="CT52" s="119">
        <f t="shared" si="50"/>
        <v>0.00186698111178673</v>
      </c>
      <c r="CU52" s="119">
        <f t="shared" si="50"/>
        <v>0.000667977260177902</v>
      </c>
      <c r="CV52" s="119">
        <f t="shared" si="50"/>
        <v>0.00281866935697254</v>
      </c>
      <c r="CW52" s="119">
        <f t="shared" si="50"/>
        <v>0.000359532569662403</v>
      </c>
      <c r="CX52" s="119">
        <f t="shared" si="50"/>
        <v>0.00175539706513353</v>
      </c>
      <c r="CY52" s="119">
        <f t="shared" si="50"/>
        <v>0.00448673038781782</v>
      </c>
      <c r="CZ52" s="119">
        <f t="shared" si="50"/>
        <v>0.00445922657778848</v>
      </c>
      <c r="DA52" s="119">
        <f t="shared" si="50"/>
        <v>0.000966564212763797</v>
      </c>
      <c r="DB52" s="119">
        <f t="shared" si="50"/>
        <v>0.0315795448854379</v>
      </c>
      <c r="DC52" s="119">
        <f t="shared" si="50"/>
        <v>0.00524354097180734</v>
      </c>
      <c r="DD52" s="119">
        <f t="shared" si="50"/>
        <v>0.0074446922876781</v>
      </c>
      <c r="DE52" s="119">
        <f t="shared" si="50"/>
        <v>0.00701988852345246</v>
      </c>
      <c r="DF52" s="119">
        <f t="shared" si="50"/>
        <v>0.0225056577414325</v>
      </c>
      <c r="DG52" s="119">
        <f t="shared" si="50"/>
        <v>0.0561327570856211</v>
      </c>
      <c r="DH52" s="119">
        <f t="shared" si="50"/>
        <v>0.0306803794601552</v>
      </c>
      <c r="DI52" s="119">
        <f t="shared" si="50"/>
        <v>0.00829382375090667</v>
      </c>
      <c r="DJ52" s="119">
        <f t="shared" si="50"/>
        <v>0.00743832190337558</v>
      </c>
      <c r="DK52" s="119">
        <f t="shared" si="50"/>
        <v>0.00726624556694008</v>
      </c>
      <c r="DL52" s="119">
        <f t="shared" si="50"/>
        <v>0.0028779550102021</v>
      </c>
      <c r="DM52" s="119">
        <f t="shared" si="50"/>
        <v>0.0252908810838601</v>
      </c>
      <c r="DN52" s="119">
        <f t="shared" si="50"/>
        <v>0.00925241012334134</v>
      </c>
      <c r="DO52" s="119">
        <f t="shared" si="50"/>
        <v>0.00212660207036947</v>
      </c>
      <c r="DP52" s="119">
        <f t="shared" si="50"/>
        <v>0.0141561221551307</v>
      </c>
      <c r="DQ52" s="119">
        <f t="shared" si="50"/>
        <v>0.0194871866032736</v>
      </c>
      <c r="DR52" s="119">
        <f t="shared" si="50"/>
        <v>0</v>
      </c>
      <c r="DT52" s="86" t="s">
        <v>81</v>
      </c>
      <c r="DU52" s="87" t="s">
        <v>136</v>
      </c>
      <c r="DV52" s="119">
        <f>'Matriz I'!D51-BR52</f>
        <v>-1.16679444539683e-6</v>
      </c>
      <c r="DW52" s="119">
        <f>'Matriz I'!E51-BS52</f>
        <v>0</v>
      </c>
      <c r="DX52" s="119">
        <f>'Matriz I'!F51-BT52</f>
        <v>0</v>
      </c>
      <c r="DY52" s="119">
        <f>'Matriz I'!G51-BU52</f>
        <v>-0.0005501207424896</v>
      </c>
      <c r="DZ52" s="119">
        <f>'Matriz I'!H51-BV52</f>
        <v>-0.000651331292080453</v>
      </c>
      <c r="EA52" s="119">
        <f>'Matriz I'!I51-BW52</f>
        <v>-0.00208028096769814</v>
      </c>
      <c r="EB52" s="119">
        <f>'Matriz I'!J51-BX52</f>
        <v>-0.00172455113970098</v>
      </c>
      <c r="EC52" s="119">
        <f>'Matriz I'!K51-BY52</f>
        <v>-0.000994974202148478</v>
      </c>
      <c r="ED52" s="119">
        <f>'Matriz I'!L51-BZ52</f>
        <v>-0.00165908939144869</v>
      </c>
      <c r="EE52" s="119">
        <f>'Matriz I'!M51-CA52</f>
        <v>-0.00463452099295695</v>
      </c>
      <c r="EF52" s="119">
        <f>'Matriz I'!N51-CB52</f>
        <v>-0.0034601051295802</v>
      </c>
      <c r="EG52" s="119">
        <f>'Matriz I'!O51-CC52</f>
        <v>-0.00186086806313828</v>
      </c>
      <c r="EH52" s="119">
        <f>'Matriz I'!P51-CD52</f>
        <v>-0.0011240727674329</v>
      </c>
      <c r="EI52" s="119">
        <f>'Matriz I'!Q51-CE52</f>
        <v>-0.00101106162027596</v>
      </c>
      <c r="EJ52" s="119">
        <f>'Matriz I'!R51-CF52</f>
        <v>-0.00232580728807923</v>
      </c>
      <c r="EK52" s="119">
        <f>'Matriz I'!S51-CG52</f>
        <v>-0.000371088197590261</v>
      </c>
      <c r="EL52" s="119">
        <f>'Matriz I'!T51-CH52</f>
        <v>-0.00375888366102058</v>
      </c>
      <c r="EM52" s="119">
        <f>'Matriz I'!U51-CI52</f>
        <v>-0.00126634220453816</v>
      </c>
      <c r="EN52" s="119">
        <f>'Matriz I'!V51-CJ52</f>
        <v>-0.00184220700864348</v>
      </c>
      <c r="EO52" s="119">
        <f>'Matriz I'!W51-CK52</f>
        <v>-0.00696558930035047</v>
      </c>
      <c r="EP52" s="119">
        <f>'Matriz I'!X51-CL52</f>
        <v>-0.00283467934371873</v>
      </c>
      <c r="EQ52" s="119">
        <f>'Matriz I'!Y51-CM52</f>
        <v>-0.00223380017180855</v>
      </c>
      <c r="ER52" s="119">
        <f>'Matriz I'!Z51-CN52</f>
        <v>-0.00196094536415221</v>
      </c>
      <c r="ES52" s="119">
        <f>'Matriz I'!AA51-CO52</f>
        <v>-0.00195907696457798</v>
      </c>
      <c r="ET52" s="119">
        <f>'Matriz I'!AB51-CP52</f>
        <v>-0.000973881317053848</v>
      </c>
      <c r="EU52" s="119">
        <f>'Matriz I'!AC51-CQ52</f>
        <v>-0.00130292883941011</v>
      </c>
      <c r="EV52" s="119">
        <f>'Matriz I'!AD51-CR52</f>
        <v>-0.00161298559899033</v>
      </c>
      <c r="EW52" s="119">
        <f>'Matriz I'!AE51-CS52</f>
        <v>-0.000601299941181908</v>
      </c>
      <c r="EX52" s="119">
        <f>'Matriz I'!AF51-CT52</f>
        <v>-0.00186698111178673</v>
      </c>
      <c r="EY52" s="119">
        <f>'Matriz I'!AG51-CU52</f>
        <v>-0.000667977260177902</v>
      </c>
      <c r="EZ52" s="119">
        <f>'Matriz I'!AH51-CV52</f>
        <v>-0.00281866935697254</v>
      </c>
      <c r="FA52" s="119">
        <f>'Matriz I'!AI51-CW52</f>
        <v>-0.000359532569662403</v>
      </c>
      <c r="FB52" s="119">
        <f>'Matriz I'!AJ51-CX52</f>
        <v>-0.00175539706513353</v>
      </c>
      <c r="FC52" s="119">
        <f>'Matriz I'!AK51-CY52</f>
        <v>-0.00448673038781782</v>
      </c>
      <c r="FD52" s="119">
        <f>'Matriz I'!AL51-CZ52</f>
        <v>-0.00445922657778848</v>
      </c>
      <c r="FE52" s="119">
        <f>'Matriz I'!AM51-DA52</f>
        <v>-0.000966564212763797</v>
      </c>
      <c r="FF52" s="119">
        <f>'Matriz I'!AN51-DB52</f>
        <v>-0.0315795448854379</v>
      </c>
      <c r="FG52" s="119">
        <f>'Matriz I'!AO51-DC52</f>
        <v>-0.00524354097180734</v>
      </c>
      <c r="FH52" s="119">
        <f>'Matriz I'!AP51-DD52</f>
        <v>-0.0074446922876781</v>
      </c>
      <c r="FI52" s="119">
        <f>'Matriz I'!AQ51-DE52</f>
        <v>-0.00701988852345246</v>
      </c>
      <c r="FJ52" s="119">
        <f>'Matriz I'!AR51-DF52</f>
        <v>-0.0225056577414325</v>
      </c>
      <c r="FK52" s="119">
        <f>'Matriz I'!AS51-DG52</f>
        <v>-0.0561327570856211</v>
      </c>
      <c r="FL52" s="119">
        <f>'Matriz I'!AT51-DH52</f>
        <v>-0.0306803794601552</v>
      </c>
      <c r="FM52" s="119">
        <f>'Matriz I'!AU51-DI52</f>
        <v>-0.00829382375090667</v>
      </c>
      <c r="FN52" s="119">
        <f>'Matriz I'!AV51-DJ52</f>
        <v>-0.00743832190337558</v>
      </c>
      <c r="FO52" s="119">
        <f>'Matriz I'!AW51-DK52</f>
        <v>-0.00726624556694008</v>
      </c>
      <c r="FP52" s="119">
        <f>'Matriz I'!AX51-DL52</f>
        <v>0.997122044989798</v>
      </c>
      <c r="FQ52" s="119">
        <f>'Matriz I'!AY51-DM52</f>
        <v>-0.0252908810838601</v>
      </c>
      <c r="FR52" s="119">
        <f>'Matriz I'!AZ51-DN52</f>
        <v>-0.00925241012334134</v>
      </c>
      <c r="FS52" s="119">
        <f>'Matriz I'!BA51-DO52</f>
        <v>-0.00212660207036947</v>
      </c>
      <c r="FT52" s="119">
        <f>'Matriz I'!BB51-DP52</f>
        <v>-0.0141561221551307</v>
      </c>
      <c r="FU52" s="119">
        <f>'Matriz I'!BC51-DQ52</f>
        <v>-0.0194871866032736</v>
      </c>
      <c r="FV52" s="119">
        <f>'Matriz I'!BD51-DR52</f>
        <v>0</v>
      </c>
      <c r="FX52" s="86" t="s">
        <v>81</v>
      </c>
      <c r="FY52" s="87" t="s">
        <v>136</v>
      </c>
      <c r="FZ52" s="119">
        <v>0.002470642784</v>
      </c>
      <c r="GA52" s="119">
        <v>0.003890843942</v>
      </c>
      <c r="GB52" s="119">
        <v>0.001581464296</v>
      </c>
      <c r="GC52" s="119">
        <v>0.003071891376</v>
      </c>
      <c r="GD52" s="119">
        <v>0.004286065743</v>
      </c>
      <c r="GE52" s="119">
        <v>0.008997083714</v>
      </c>
      <c r="GF52" s="119">
        <v>0.007919544812</v>
      </c>
      <c r="GG52" s="119">
        <v>0.009678432945</v>
      </c>
      <c r="GH52" s="119">
        <v>0.008159648723</v>
      </c>
      <c r="GI52" s="119">
        <v>0.009896405987</v>
      </c>
      <c r="GJ52" s="119">
        <v>0.00780451427</v>
      </c>
      <c r="GK52" s="119">
        <v>0.00798060286</v>
      </c>
      <c r="GL52" s="119">
        <v>0.006253555871</v>
      </c>
      <c r="GM52" s="119">
        <v>0.005704705425</v>
      </c>
      <c r="GN52" s="119">
        <v>0.007137814326</v>
      </c>
      <c r="GO52" s="119">
        <v>0.001876493806</v>
      </c>
      <c r="GP52" s="119">
        <v>0.01062243334</v>
      </c>
      <c r="GQ52" s="119">
        <v>0.006607566779</v>
      </c>
      <c r="GR52" s="119">
        <v>0.007510039288</v>
      </c>
      <c r="GS52" s="119">
        <v>0.01470563206</v>
      </c>
      <c r="GT52" s="119">
        <v>0.00841047278</v>
      </c>
      <c r="GU52" s="119">
        <v>0.007902632018</v>
      </c>
      <c r="GV52" s="119">
        <v>0.009265594725</v>
      </c>
      <c r="GW52" s="119">
        <v>0.006579850048</v>
      </c>
      <c r="GX52" s="119">
        <v>0.007251626688</v>
      </c>
      <c r="GY52" s="119">
        <v>0.007355174669</v>
      </c>
      <c r="GZ52" s="119">
        <v>0.007384874969</v>
      </c>
      <c r="HA52" s="119">
        <v>0.008196001795</v>
      </c>
      <c r="HB52" s="119">
        <v>0.00773003413</v>
      </c>
      <c r="HC52" s="119">
        <v>0.007227125823</v>
      </c>
      <c r="HD52" s="119">
        <v>0.008158844384</v>
      </c>
      <c r="HE52" s="119">
        <v>0.004613680963</v>
      </c>
      <c r="HF52" s="119">
        <v>0.004764183127</v>
      </c>
      <c r="HG52" s="119">
        <v>0.007401102356</v>
      </c>
      <c r="HH52" s="119">
        <v>0.007400680829</v>
      </c>
      <c r="HI52" s="119">
        <v>0.005003269865</v>
      </c>
      <c r="HJ52" s="119">
        <v>0.03648975626</v>
      </c>
      <c r="HK52" s="119">
        <v>0.01011670971</v>
      </c>
      <c r="HL52" s="119">
        <v>0.01772490084</v>
      </c>
      <c r="HM52" s="119">
        <v>0.01486624882</v>
      </c>
      <c r="HN52" s="119">
        <v>0.02770872624</v>
      </c>
      <c r="HO52" s="119">
        <v>0.06058204463</v>
      </c>
      <c r="HP52" s="119">
        <v>0.03596731823</v>
      </c>
      <c r="HQ52" s="119">
        <v>0.01658679858</v>
      </c>
      <c r="HR52" s="119">
        <v>0.01261260612</v>
      </c>
      <c r="HS52" s="119">
        <v>0.0121992504</v>
      </c>
      <c r="HT52" s="119">
        <v>1.003899113</v>
      </c>
      <c r="HU52" s="119">
        <v>0.02999431542</v>
      </c>
      <c r="HV52" s="119">
        <v>0.01265739853</v>
      </c>
      <c r="HW52" s="119">
        <v>0.005213535087</v>
      </c>
      <c r="HX52" s="119">
        <v>0.01926550816</v>
      </c>
      <c r="HY52" s="119">
        <v>0.02641501022</v>
      </c>
      <c r="HZ52" s="119">
        <v>0</v>
      </c>
    </row>
    <row r="53" spans="1:234">
      <c r="A53" s="86" t="s">
        <v>82</v>
      </c>
      <c r="B53" s="87" t="s">
        <v>137</v>
      </c>
      <c r="C53" s="85">
        <f>'3'!BQ52</f>
        <v>170.047085923287</v>
      </c>
      <c r="D53" s="85">
        <f>'3'!BR52</f>
        <v>61.7905076637865</v>
      </c>
      <c r="E53" s="85">
        <f>'3'!BS52</f>
        <v>2.7338511047123</v>
      </c>
      <c r="F53" s="85">
        <f>'3'!BT52</f>
        <v>0.260226809042623</v>
      </c>
      <c r="G53" s="85">
        <f>'3'!BU52</f>
        <v>35.3336545120834</v>
      </c>
      <c r="H53" s="85">
        <f>'3'!BV52</f>
        <v>558.26126337059</v>
      </c>
      <c r="I53" s="85">
        <f>'3'!BW52</f>
        <v>806.769951391445</v>
      </c>
      <c r="J53" s="85">
        <f>'3'!BX52</f>
        <v>506.177574075427</v>
      </c>
      <c r="K53" s="85">
        <f>'3'!BY52</f>
        <v>840.844455599014</v>
      </c>
      <c r="L53" s="85">
        <f>'3'!BZ52</f>
        <v>29.1867045503238</v>
      </c>
      <c r="M53" s="85">
        <f>'3'!CA52</f>
        <v>51.4178233546795</v>
      </c>
      <c r="N53" s="85">
        <f>'3'!CB52</f>
        <v>548.507376564655</v>
      </c>
      <c r="O53" s="85">
        <f>'3'!CC52</f>
        <v>42.4717604311033</v>
      </c>
      <c r="P53" s="85">
        <f>'3'!CD52</f>
        <v>159.785955002151</v>
      </c>
      <c r="Q53" s="85">
        <f>'3'!CE52</f>
        <v>10.6037121640817</v>
      </c>
      <c r="R53" s="85">
        <f>'3'!CF52</f>
        <v>737.868688964517</v>
      </c>
      <c r="S53" s="85">
        <f>'3'!CG52</f>
        <v>5.55589806915729</v>
      </c>
      <c r="T53" s="85">
        <f>'3'!CH52</f>
        <v>728.46952066272</v>
      </c>
      <c r="U53" s="85">
        <f>'3'!CI52</f>
        <v>97.0046259483201</v>
      </c>
      <c r="V53" s="85">
        <f>'3'!CJ52</f>
        <v>38.0999006735015</v>
      </c>
      <c r="W53" s="85">
        <f>'3'!CK52</f>
        <v>247.145978856426</v>
      </c>
      <c r="X53" s="85">
        <f>'3'!CL52</f>
        <v>176.820584408734</v>
      </c>
      <c r="Y53" s="85">
        <f>'3'!CM52</f>
        <v>102.892739108473</v>
      </c>
      <c r="Z53" s="85">
        <f>'3'!CN52</f>
        <v>336.97119978805</v>
      </c>
      <c r="AA53" s="85">
        <f>'3'!CO52</f>
        <v>85.1401550040843</v>
      </c>
      <c r="AB53" s="85">
        <f>'3'!CP52</f>
        <v>103.647663235641</v>
      </c>
      <c r="AC53" s="85">
        <f>'3'!CQ52</f>
        <v>587.221261437813</v>
      </c>
      <c r="AD53" s="85">
        <f>'3'!CR52</f>
        <v>465.11314507614</v>
      </c>
      <c r="AE53" s="85">
        <f>'3'!CS52</f>
        <v>97.5803097994725</v>
      </c>
      <c r="AF53" s="85">
        <f>'3'!CT52</f>
        <v>13.9017435263274</v>
      </c>
      <c r="AG53" s="85">
        <f>'3'!CU52</f>
        <v>328.097822963884</v>
      </c>
      <c r="AH53" s="85">
        <f>'3'!CV52</f>
        <v>106.3964526252</v>
      </c>
      <c r="AI53" s="85">
        <f>'3'!CW52</f>
        <v>432.789341595522</v>
      </c>
      <c r="AJ53" s="88">
        <f>'3'!CX52*RAIS!$N$5</f>
        <v>75.8595330470776</v>
      </c>
      <c r="AK53" s="88">
        <f>'3'!CX52*RAIS!$F$6</f>
        <v>44.9428728479054</v>
      </c>
      <c r="AL53" s="85">
        <f>'3'!CY52</f>
        <v>475.117445931727</v>
      </c>
      <c r="AM53" s="85">
        <f>'3'!CZ52</f>
        <v>5722.81299194391</v>
      </c>
      <c r="AN53" s="85">
        <f>'3'!DA52</f>
        <v>554.101275830453</v>
      </c>
      <c r="AO53" s="85">
        <f>'3'!DB52</f>
        <v>40.1118070918041</v>
      </c>
      <c r="AP53" s="85">
        <f>'3'!DC52</f>
        <v>138.472997149727</v>
      </c>
      <c r="AQ53" s="85">
        <f>'3'!DD52</f>
        <v>346.210094065993</v>
      </c>
      <c r="AR53" s="85">
        <f>'3'!DE52</f>
        <v>92.0708709901855</v>
      </c>
      <c r="AS53" s="85">
        <f>'3'!DF52</f>
        <v>516.954043298643</v>
      </c>
      <c r="AT53" s="85">
        <f>'3'!DG52</f>
        <v>1165.38745391282</v>
      </c>
      <c r="AU53" s="85">
        <f>'3'!DH52</f>
        <v>1232.90478605956</v>
      </c>
      <c r="AV53" s="85">
        <f>'3'!DI52</f>
        <v>1983.04664161989</v>
      </c>
      <c r="AW53" s="85">
        <f>'3'!DJ52</f>
        <v>582.554420674539</v>
      </c>
      <c r="AX53" s="85">
        <f>'3'!DK52</f>
        <v>1904.955219242</v>
      </c>
      <c r="AY53" s="85">
        <f>'3'!DL52</f>
        <v>631.532112653547</v>
      </c>
      <c r="AZ53" s="85">
        <f>'3'!DM52</f>
        <v>1746.55152468378</v>
      </c>
      <c r="BA53" s="85">
        <f>'3'!DN52</f>
        <v>1103.87209695534</v>
      </c>
      <c r="BB53" s="85">
        <f>'3'!DO52</f>
        <v>529.380761234691</v>
      </c>
      <c r="BC53" s="85">
        <f>'3'!DP52</f>
        <v>0</v>
      </c>
      <c r="BD53" s="101">
        <f t="shared" si="0"/>
        <v>27401.747883494</v>
      </c>
      <c r="BE53" s="108">
        <f>'3'!DR52</f>
        <v>1285.18735426437</v>
      </c>
      <c r="BF53" s="108">
        <f>'3'!DS52</f>
        <v>6.23017382555477</v>
      </c>
      <c r="BG53" s="85">
        <f t="shared" si="1"/>
        <v>1291.41752808992</v>
      </c>
      <c r="BH53" s="85">
        <f>'3'!DU52</f>
        <v>0.0302640229992909</v>
      </c>
      <c r="BI53" s="85">
        <f>'3'!DV52</f>
        <v>0</v>
      </c>
      <c r="BJ53" s="85">
        <f>'3'!DW52</f>
        <v>1460.19830906856</v>
      </c>
      <c r="BK53" s="85">
        <f>'3'!DX52</f>
        <v>459.625769476601</v>
      </c>
      <c r="BL53" s="85">
        <f>'3'!DY52</f>
        <v>0</v>
      </c>
      <c r="BM53" s="117">
        <f t="shared" si="2"/>
        <v>3211.27187065808</v>
      </c>
      <c r="BN53" s="118">
        <f t="shared" si="3"/>
        <v>30613.019754152</v>
      </c>
      <c r="BP53" s="86" t="s">
        <v>82</v>
      </c>
      <c r="BQ53" s="87" t="s">
        <v>137</v>
      </c>
      <c r="BR53" s="119">
        <f t="shared" ref="BR53:DR53" si="51">C53/C$66</f>
        <v>0.00379083552467612</v>
      </c>
      <c r="BS53" s="119">
        <f t="shared" si="51"/>
        <v>0.00374315374931049</v>
      </c>
      <c r="BT53" s="119">
        <f t="shared" si="51"/>
        <v>0.000915882386483692</v>
      </c>
      <c r="BU53" s="119">
        <f t="shared" si="51"/>
        <v>0.0130612496791135</v>
      </c>
      <c r="BV53" s="119">
        <f t="shared" si="51"/>
        <v>0.0299583619093755</v>
      </c>
      <c r="BW53" s="119">
        <f t="shared" si="51"/>
        <v>0.018796836889585</v>
      </c>
      <c r="BX53" s="119">
        <f t="shared" si="51"/>
        <v>0.020910648974886</v>
      </c>
      <c r="BY53" s="119">
        <f t="shared" si="51"/>
        <v>0.0904404352067377</v>
      </c>
      <c r="BZ53" s="119">
        <f t="shared" si="51"/>
        <v>0.0786730545928693</v>
      </c>
      <c r="CA53" s="119">
        <f t="shared" si="51"/>
        <v>0.0131230298966725</v>
      </c>
      <c r="CB53" s="119">
        <f t="shared" si="51"/>
        <v>0.0145839613204461</v>
      </c>
      <c r="CC53" s="119">
        <f t="shared" si="51"/>
        <v>0.0380195881221194</v>
      </c>
      <c r="CD53" s="119">
        <f t="shared" si="51"/>
        <v>0.016057250980598</v>
      </c>
      <c r="CE53" s="119">
        <f t="shared" si="51"/>
        <v>0.022650915777898</v>
      </c>
      <c r="CF53" s="119">
        <f t="shared" si="51"/>
        <v>0.0124302752951479</v>
      </c>
      <c r="CG53" s="119">
        <f t="shared" si="51"/>
        <v>0.0176915829565952</v>
      </c>
      <c r="CH53" s="119">
        <f t="shared" si="51"/>
        <v>0.0102913270456444</v>
      </c>
      <c r="CI53" s="119">
        <f t="shared" si="51"/>
        <v>0.025004772216173</v>
      </c>
      <c r="CJ53" s="119">
        <f t="shared" si="51"/>
        <v>0.0233645886806313</v>
      </c>
      <c r="CK53" s="119">
        <f t="shared" si="51"/>
        <v>0.0598593643855474</v>
      </c>
      <c r="CL53" s="119">
        <f t="shared" si="51"/>
        <v>0.0250732453137852</v>
      </c>
      <c r="CM53" s="119">
        <f t="shared" si="51"/>
        <v>0.0365599763319623</v>
      </c>
      <c r="CN53" s="119">
        <f t="shared" si="51"/>
        <v>0.0188749314558123</v>
      </c>
      <c r="CO53" s="119">
        <f t="shared" si="51"/>
        <v>0.0235188238705933</v>
      </c>
      <c r="CP53" s="119">
        <f t="shared" si="51"/>
        <v>0.0298857689491653</v>
      </c>
      <c r="CQ53" s="119">
        <f t="shared" si="51"/>
        <v>0.0349872613365574</v>
      </c>
      <c r="CR53" s="119">
        <f t="shared" si="51"/>
        <v>0.0235401052657163</v>
      </c>
      <c r="CS53" s="119">
        <f t="shared" si="51"/>
        <v>0.0275444361079445</v>
      </c>
      <c r="CT53" s="119">
        <f t="shared" si="51"/>
        <v>0.0121324132349032</v>
      </c>
      <c r="CU53" s="119">
        <f t="shared" si="51"/>
        <v>0.0288048085009031</v>
      </c>
      <c r="CV53" s="119">
        <f t="shared" si="51"/>
        <v>0.0247285859583094</v>
      </c>
      <c r="CW53" s="119">
        <f t="shared" si="51"/>
        <v>0.0311288958666679</v>
      </c>
      <c r="CX53" s="119">
        <f t="shared" si="51"/>
        <v>0.0217216565222568</v>
      </c>
      <c r="CY53" s="119">
        <f t="shared" si="51"/>
        <v>0.0262832578653193</v>
      </c>
      <c r="CZ53" s="119">
        <f t="shared" si="51"/>
        <v>0.0261221405997839</v>
      </c>
      <c r="DA53" s="119">
        <f t="shared" si="51"/>
        <v>0.0116633524805597</v>
      </c>
      <c r="DB53" s="119">
        <f t="shared" si="51"/>
        <v>0.0614044156023654</v>
      </c>
      <c r="DC53" s="119">
        <f t="shared" si="51"/>
        <v>0.0155651441295782</v>
      </c>
      <c r="DD53" s="119">
        <f t="shared" si="51"/>
        <v>0.0390483431427881</v>
      </c>
      <c r="DE53" s="119">
        <f t="shared" si="51"/>
        <v>0.0721989995128012</v>
      </c>
      <c r="DF53" s="119">
        <f t="shared" si="51"/>
        <v>0.0486960911781539</v>
      </c>
      <c r="DG53" s="119">
        <f t="shared" si="51"/>
        <v>0.0525606049055813</v>
      </c>
      <c r="DH53" s="119">
        <f t="shared" si="51"/>
        <v>0.0293184870240318</v>
      </c>
      <c r="DI53" s="119">
        <f t="shared" si="51"/>
        <v>0.12458810417273</v>
      </c>
      <c r="DJ53" s="119">
        <f t="shared" si="51"/>
        <v>0.0925828811535882</v>
      </c>
      <c r="DK53" s="119">
        <f t="shared" si="51"/>
        <v>0.0527431772669441</v>
      </c>
      <c r="DL53" s="119">
        <f t="shared" si="51"/>
        <v>0.0141691005138036</v>
      </c>
      <c r="DM53" s="119">
        <f t="shared" si="51"/>
        <v>0.0622269620749724</v>
      </c>
      <c r="DN53" s="119">
        <f t="shared" si="51"/>
        <v>0.0383969715130863</v>
      </c>
      <c r="DO53" s="119">
        <f t="shared" si="51"/>
        <v>0.0210315983350094</v>
      </c>
      <c r="DP53" s="119">
        <f t="shared" si="51"/>
        <v>0.0246649676217605</v>
      </c>
      <c r="DQ53" s="119">
        <f t="shared" si="51"/>
        <v>0.0447441709423184</v>
      </c>
      <c r="DR53" s="119">
        <f t="shared" si="51"/>
        <v>0</v>
      </c>
      <c r="DT53" s="86" t="s">
        <v>82</v>
      </c>
      <c r="DU53" s="87" t="s">
        <v>137</v>
      </c>
      <c r="DV53" s="119">
        <f>'Matriz I'!D52-BR53</f>
        <v>-0.00379083552467612</v>
      </c>
      <c r="DW53" s="119">
        <f>'Matriz I'!E52-BS53</f>
        <v>-0.00374315374931049</v>
      </c>
      <c r="DX53" s="119">
        <f>'Matriz I'!F52-BT53</f>
        <v>-0.000915882386483692</v>
      </c>
      <c r="DY53" s="119">
        <f>'Matriz I'!G52-BU53</f>
        <v>-0.0130612496791135</v>
      </c>
      <c r="DZ53" s="119">
        <f>'Matriz I'!H52-BV53</f>
        <v>-0.0299583619093755</v>
      </c>
      <c r="EA53" s="119">
        <f>'Matriz I'!I52-BW53</f>
        <v>-0.018796836889585</v>
      </c>
      <c r="EB53" s="119">
        <f>'Matriz I'!J52-BX53</f>
        <v>-0.020910648974886</v>
      </c>
      <c r="EC53" s="119">
        <f>'Matriz I'!K52-BY53</f>
        <v>-0.0904404352067377</v>
      </c>
      <c r="ED53" s="119">
        <f>'Matriz I'!L52-BZ53</f>
        <v>-0.0786730545928693</v>
      </c>
      <c r="EE53" s="119">
        <f>'Matriz I'!M52-CA53</f>
        <v>-0.0131230298966725</v>
      </c>
      <c r="EF53" s="119">
        <f>'Matriz I'!N52-CB53</f>
        <v>-0.0145839613204461</v>
      </c>
      <c r="EG53" s="119">
        <f>'Matriz I'!O52-CC53</f>
        <v>-0.0380195881221194</v>
      </c>
      <c r="EH53" s="119">
        <f>'Matriz I'!P52-CD53</f>
        <v>-0.016057250980598</v>
      </c>
      <c r="EI53" s="119">
        <f>'Matriz I'!Q52-CE53</f>
        <v>-0.022650915777898</v>
      </c>
      <c r="EJ53" s="119">
        <f>'Matriz I'!R52-CF53</f>
        <v>-0.0124302752951479</v>
      </c>
      <c r="EK53" s="119">
        <f>'Matriz I'!S52-CG53</f>
        <v>-0.0176915829565952</v>
      </c>
      <c r="EL53" s="119">
        <f>'Matriz I'!T52-CH53</f>
        <v>-0.0102913270456444</v>
      </c>
      <c r="EM53" s="119">
        <f>'Matriz I'!U52-CI53</f>
        <v>-0.025004772216173</v>
      </c>
      <c r="EN53" s="119">
        <f>'Matriz I'!V52-CJ53</f>
        <v>-0.0233645886806313</v>
      </c>
      <c r="EO53" s="119">
        <f>'Matriz I'!W52-CK53</f>
        <v>-0.0598593643855474</v>
      </c>
      <c r="EP53" s="119">
        <f>'Matriz I'!X52-CL53</f>
        <v>-0.0250732453137852</v>
      </c>
      <c r="EQ53" s="119">
        <f>'Matriz I'!Y52-CM53</f>
        <v>-0.0365599763319623</v>
      </c>
      <c r="ER53" s="119">
        <f>'Matriz I'!Z52-CN53</f>
        <v>-0.0188749314558123</v>
      </c>
      <c r="ES53" s="119">
        <f>'Matriz I'!AA52-CO53</f>
        <v>-0.0235188238705933</v>
      </c>
      <c r="ET53" s="119">
        <f>'Matriz I'!AB52-CP53</f>
        <v>-0.0298857689491653</v>
      </c>
      <c r="EU53" s="119">
        <f>'Matriz I'!AC52-CQ53</f>
        <v>-0.0349872613365574</v>
      </c>
      <c r="EV53" s="119">
        <f>'Matriz I'!AD52-CR53</f>
        <v>-0.0235401052657163</v>
      </c>
      <c r="EW53" s="119">
        <f>'Matriz I'!AE52-CS53</f>
        <v>-0.0275444361079445</v>
      </c>
      <c r="EX53" s="119">
        <f>'Matriz I'!AF52-CT53</f>
        <v>-0.0121324132349032</v>
      </c>
      <c r="EY53" s="119">
        <f>'Matriz I'!AG52-CU53</f>
        <v>-0.0288048085009031</v>
      </c>
      <c r="EZ53" s="119">
        <f>'Matriz I'!AH52-CV53</f>
        <v>-0.0247285859583094</v>
      </c>
      <c r="FA53" s="119">
        <f>'Matriz I'!AI52-CW53</f>
        <v>-0.0311288958666679</v>
      </c>
      <c r="FB53" s="119">
        <f>'Matriz I'!AJ52-CX53</f>
        <v>-0.0217216565222568</v>
      </c>
      <c r="FC53" s="119">
        <f>'Matriz I'!AK52-CY53</f>
        <v>-0.0262832578653193</v>
      </c>
      <c r="FD53" s="119">
        <f>'Matriz I'!AL52-CZ53</f>
        <v>-0.0261221405997839</v>
      </c>
      <c r="FE53" s="119">
        <f>'Matriz I'!AM52-DA53</f>
        <v>-0.0116633524805597</v>
      </c>
      <c r="FF53" s="119">
        <f>'Matriz I'!AN52-DB53</f>
        <v>-0.0614044156023654</v>
      </c>
      <c r="FG53" s="119">
        <f>'Matriz I'!AO52-DC53</f>
        <v>-0.0155651441295782</v>
      </c>
      <c r="FH53" s="119">
        <f>'Matriz I'!AP52-DD53</f>
        <v>-0.0390483431427881</v>
      </c>
      <c r="FI53" s="119">
        <f>'Matriz I'!AQ52-DE53</f>
        <v>-0.0721989995128012</v>
      </c>
      <c r="FJ53" s="119">
        <f>'Matriz I'!AR52-DF53</f>
        <v>-0.0486960911781539</v>
      </c>
      <c r="FK53" s="119">
        <f>'Matriz I'!AS52-DG53</f>
        <v>-0.0525606049055813</v>
      </c>
      <c r="FL53" s="119">
        <f>'Matriz I'!AT52-DH53</f>
        <v>-0.0293184870240318</v>
      </c>
      <c r="FM53" s="119">
        <f>'Matriz I'!AU52-DI53</f>
        <v>-0.12458810417273</v>
      </c>
      <c r="FN53" s="119">
        <f>'Matriz I'!AV52-DJ53</f>
        <v>-0.0925828811535882</v>
      </c>
      <c r="FO53" s="119">
        <f>'Matriz I'!AW52-DK53</f>
        <v>-0.0527431772669441</v>
      </c>
      <c r="FP53" s="119">
        <f>'Matriz I'!AX52-DL53</f>
        <v>-0.0141691005138036</v>
      </c>
      <c r="FQ53" s="119">
        <f>'Matriz I'!AY52-DM53</f>
        <v>0.937773037925028</v>
      </c>
      <c r="FR53" s="119">
        <f>'Matriz I'!AZ52-DN53</f>
        <v>-0.0383969715130863</v>
      </c>
      <c r="FS53" s="119">
        <f>'Matriz I'!BA52-DO53</f>
        <v>-0.0210315983350094</v>
      </c>
      <c r="FT53" s="119">
        <f>'Matriz I'!BB52-DP53</f>
        <v>-0.0246649676217605</v>
      </c>
      <c r="FU53" s="119">
        <f>'Matriz I'!BC52-DQ53</f>
        <v>-0.0447441709423184</v>
      </c>
      <c r="FV53" s="119">
        <f>'Matriz I'!BD52-DR53</f>
        <v>0</v>
      </c>
      <c r="FX53" s="86" t="s">
        <v>82</v>
      </c>
      <c r="FY53" s="87" t="s">
        <v>137</v>
      </c>
      <c r="FZ53" s="119">
        <v>0.01592975099</v>
      </c>
      <c r="GA53" s="119">
        <v>0.02041315996</v>
      </c>
      <c r="GB53" s="119">
        <v>0.007477529795</v>
      </c>
      <c r="GC53" s="119">
        <v>0.02695292226</v>
      </c>
      <c r="GD53" s="119">
        <v>0.04658716683</v>
      </c>
      <c r="GE53" s="119">
        <v>0.04686827031</v>
      </c>
      <c r="GF53" s="119">
        <v>0.04495257096</v>
      </c>
      <c r="GG53" s="119">
        <v>0.126199205</v>
      </c>
      <c r="GH53" s="119">
        <v>0.1064432639</v>
      </c>
      <c r="GI53" s="119">
        <v>0.03120511386</v>
      </c>
      <c r="GJ53" s="119">
        <v>0.02774949115</v>
      </c>
      <c r="GK53" s="119">
        <v>0.06388730516</v>
      </c>
      <c r="GL53" s="119">
        <v>0.03612246612</v>
      </c>
      <c r="GM53" s="119">
        <v>0.04073599368</v>
      </c>
      <c r="GN53" s="119">
        <v>0.03055900046</v>
      </c>
      <c r="GO53" s="119">
        <v>0.02746374943</v>
      </c>
      <c r="GP53" s="119">
        <v>0.04406988701</v>
      </c>
      <c r="GQ53" s="119">
        <v>0.04850272909</v>
      </c>
      <c r="GR53" s="119">
        <v>0.04642734337</v>
      </c>
      <c r="GS53" s="119">
        <v>0.08437551019</v>
      </c>
      <c r="GT53" s="119">
        <v>0.04941830241</v>
      </c>
      <c r="GU53" s="119">
        <v>0.05936364651</v>
      </c>
      <c r="GV53" s="119">
        <v>0.04393089409</v>
      </c>
      <c r="GW53" s="119">
        <v>0.04096260986</v>
      </c>
      <c r="GX53" s="119">
        <v>0.05282495131</v>
      </c>
      <c r="GY53" s="119">
        <v>0.05712873498</v>
      </c>
      <c r="GZ53" s="119">
        <v>0.04570129038</v>
      </c>
      <c r="HA53" s="119">
        <v>0.05280000539</v>
      </c>
      <c r="HB53" s="119">
        <v>0.03311345764</v>
      </c>
      <c r="HC53" s="119">
        <v>0.05088769376</v>
      </c>
      <c r="HD53" s="119">
        <v>0.04432046544</v>
      </c>
      <c r="HE53" s="119">
        <v>0.0481371603</v>
      </c>
      <c r="HF53" s="119">
        <v>0.03988839644</v>
      </c>
      <c r="HG53" s="119">
        <v>0.04027927801</v>
      </c>
      <c r="HH53" s="119">
        <v>0.04027968308</v>
      </c>
      <c r="HI53" s="119">
        <v>0.03006630859</v>
      </c>
      <c r="HJ53" s="119">
        <v>0.07958597744</v>
      </c>
      <c r="HK53" s="119">
        <v>0.03747614746</v>
      </c>
      <c r="HL53" s="119">
        <v>0.07090244599</v>
      </c>
      <c r="HM53" s="119">
        <v>0.10379932</v>
      </c>
      <c r="HN53" s="119">
        <v>0.0690014073</v>
      </c>
      <c r="HO53" s="119">
        <v>0.07123406566</v>
      </c>
      <c r="HP53" s="119">
        <v>0.05316107168</v>
      </c>
      <c r="HQ53" s="119">
        <v>0.1611866473</v>
      </c>
      <c r="HR53" s="119">
        <v>0.1138316802</v>
      </c>
      <c r="HS53" s="119">
        <v>0.07581839356</v>
      </c>
      <c r="HT53" s="119">
        <v>0.01871190894</v>
      </c>
      <c r="HU53" s="119">
        <v>1.083798366</v>
      </c>
      <c r="HV53" s="119">
        <v>0.0516821013</v>
      </c>
      <c r="HW53" s="119">
        <v>0.03363387914</v>
      </c>
      <c r="HX53" s="119">
        <v>0.03961080836</v>
      </c>
      <c r="HY53" s="119">
        <v>0.06561952954</v>
      </c>
      <c r="HZ53" s="119">
        <v>0</v>
      </c>
    </row>
    <row r="54" spans="1:234">
      <c r="A54" s="86" t="s">
        <v>83</v>
      </c>
      <c r="B54" s="87" t="s">
        <v>138</v>
      </c>
      <c r="C54" s="85">
        <f>'3'!BQ53</f>
        <v>18.3486332963028</v>
      </c>
      <c r="D54" s="85">
        <f>'3'!BR53</f>
        <v>2.36451540162652</v>
      </c>
      <c r="E54" s="85">
        <f>'3'!BS53</f>
        <v>0.114118873392084</v>
      </c>
      <c r="F54" s="85">
        <f>'3'!BT53</f>
        <v>0.187562395664949</v>
      </c>
      <c r="G54" s="85">
        <f>'3'!BU53</f>
        <v>14.5973764133962</v>
      </c>
      <c r="H54" s="85">
        <f>'3'!BV53</f>
        <v>108.272833594315</v>
      </c>
      <c r="I54" s="85">
        <f>'3'!BW53</f>
        <v>190.371358442757</v>
      </c>
      <c r="J54" s="85">
        <f>'3'!BX53</f>
        <v>32.5973553908144</v>
      </c>
      <c r="K54" s="85">
        <f>'3'!BY53</f>
        <v>131.712687230353</v>
      </c>
      <c r="L54" s="85">
        <f>'3'!BZ53</f>
        <v>19.076830267537</v>
      </c>
      <c r="M54" s="85">
        <f>'3'!CA53</f>
        <v>24.0770121254813</v>
      </c>
      <c r="N54" s="85">
        <f>'3'!CB53</f>
        <v>121.366797633879</v>
      </c>
      <c r="O54" s="85">
        <f>'3'!CC53</f>
        <v>17.401796771168</v>
      </c>
      <c r="P54" s="85">
        <f>'3'!CD53</f>
        <v>85.2167949371596</v>
      </c>
      <c r="Q54" s="85">
        <f>'3'!CE53</f>
        <v>9.90782097496335</v>
      </c>
      <c r="R54" s="85">
        <f>'3'!CF53</f>
        <v>62.8317151835445</v>
      </c>
      <c r="S54" s="85">
        <f>'3'!CG53</f>
        <v>2.62742030318497</v>
      </c>
      <c r="T54" s="85">
        <f>'3'!CH53</f>
        <v>160.021759140207</v>
      </c>
      <c r="U54" s="85">
        <f>'3'!CI53</f>
        <v>46.1226404760304</v>
      </c>
      <c r="V54" s="85">
        <f>'3'!CJ53</f>
        <v>12.3213327036943</v>
      </c>
      <c r="W54" s="85">
        <f>'3'!CK53</f>
        <v>110.195026799353</v>
      </c>
      <c r="X54" s="85">
        <f>'3'!CL53</f>
        <v>51.7438733533924</v>
      </c>
      <c r="Y54" s="85">
        <f>'3'!CM53</f>
        <v>52.5917937791814</v>
      </c>
      <c r="Z54" s="85">
        <f>'3'!CN53</f>
        <v>133.110676188084</v>
      </c>
      <c r="AA54" s="85">
        <f>'3'!CO53</f>
        <v>33.1540745738332</v>
      </c>
      <c r="AB54" s="85">
        <f>'3'!CP53</f>
        <v>35.5093161138127</v>
      </c>
      <c r="AC54" s="85">
        <f>'3'!CQ53</f>
        <v>373.485557398022</v>
      </c>
      <c r="AD54" s="85">
        <f>'3'!CR53</f>
        <v>72.6671470827749</v>
      </c>
      <c r="AE54" s="85">
        <f>'3'!CS53</f>
        <v>55.1552315977069</v>
      </c>
      <c r="AF54" s="85">
        <f>'3'!CT53</f>
        <v>11.0030134313341</v>
      </c>
      <c r="AG54" s="85">
        <f>'3'!CU53</f>
        <v>141.308355221117</v>
      </c>
      <c r="AH54" s="85">
        <f>'3'!CV53</f>
        <v>125.111512132651</v>
      </c>
      <c r="AI54" s="85">
        <f>'3'!CW53</f>
        <v>116.86773435044</v>
      </c>
      <c r="AJ54" s="88">
        <f>'3'!CX53*RAIS!$N$5</f>
        <v>64.2252293617378</v>
      </c>
      <c r="AK54" s="88">
        <f>'3'!CX53*RAIS!$F$6</f>
        <v>38.0501461173091</v>
      </c>
      <c r="AL54" s="85">
        <f>'3'!CY53</f>
        <v>268.675697197143</v>
      </c>
      <c r="AM54" s="85">
        <f>'3'!CZ53</f>
        <v>1699.11368370981</v>
      </c>
      <c r="AN54" s="85">
        <f>'3'!DA53</f>
        <v>491.541608406074</v>
      </c>
      <c r="AO54" s="85">
        <f>'3'!DB53</f>
        <v>32.0740436855264</v>
      </c>
      <c r="AP54" s="85">
        <f>'3'!DC53</f>
        <v>118.264433703034</v>
      </c>
      <c r="AQ54" s="85">
        <f>'3'!DD53</f>
        <v>276.306459277203</v>
      </c>
      <c r="AR54" s="85">
        <f>'3'!DE53</f>
        <v>45.2925434336854</v>
      </c>
      <c r="AS54" s="85">
        <f>'3'!DF53</f>
        <v>447.908102148785</v>
      </c>
      <c r="AT54" s="85">
        <f>'3'!DG53</f>
        <v>443.973774139951</v>
      </c>
      <c r="AU54" s="85">
        <f>'3'!DH53</f>
        <v>289.028189825192</v>
      </c>
      <c r="AV54" s="85">
        <f>'3'!DI53</f>
        <v>1299.38514967977</v>
      </c>
      <c r="AW54" s="85">
        <f>'3'!DJ53</f>
        <v>224.384881684972</v>
      </c>
      <c r="AX54" s="85">
        <f>'3'!DK53</f>
        <v>488.426917548673</v>
      </c>
      <c r="AY54" s="85">
        <f>'3'!DL53</f>
        <v>499.901667967505</v>
      </c>
      <c r="AZ54" s="85">
        <f>'3'!DM53</f>
        <v>3358.1684134989</v>
      </c>
      <c r="BA54" s="85">
        <f>'3'!DN53</f>
        <v>988.913924019999</v>
      </c>
      <c r="BB54" s="85">
        <f>'3'!DO53</f>
        <v>417.532050220481</v>
      </c>
      <c r="BC54" s="85">
        <f>'3'!DP53</f>
        <v>0</v>
      </c>
      <c r="BD54" s="101">
        <f t="shared" si="0"/>
        <v>13862.6085892029</v>
      </c>
      <c r="BE54" s="108">
        <f>'3'!DR53</f>
        <v>233.439535383405</v>
      </c>
      <c r="BF54" s="108">
        <f>'3'!DS53</f>
        <v>76.3449254755977</v>
      </c>
      <c r="BG54" s="85">
        <f t="shared" si="1"/>
        <v>309.784460859003</v>
      </c>
      <c r="BH54" s="85">
        <f>'3'!DU53</f>
        <v>0.0981616525191169</v>
      </c>
      <c r="BI54" s="85">
        <f>'3'!DV53</f>
        <v>1514.34382205421</v>
      </c>
      <c r="BJ54" s="85">
        <f>'3'!DW53</f>
        <v>756.027969756302</v>
      </c>
      <c r="BK54" s="85">
        <f>'3'!DX53</f>
        <v>4.58292169105102</v>
      </c>
      <c r="BL54" s="85">
        <f>'3'!DY53</f>
        <v>0</v>
      </c>
      <c r="BM54" s="117">
        <f t="shared" si="2"/>
        <v>2584.83733601309</v>
      </c>
      <c r="BN54" s="118">
        <f t="shared" si="3"/>
        <v>16447.445925216</v>
      </c>
      <c r="BP54" s="86" t="s">
        <v>83</v>
      </c>
      <c r="BQ54" s="87" t="s">
        <v>138</v>
      </c>
      <c r="BR54" s="119">
        <f t="shared" ref="BR54:DR54" si="52">C54/C$66</f>
        <v>0.000409043474936458</v>
      </c>
      <c r="BS54" s="119">
        <f t="shared" si="52"/>
        <v>0.000143237934523199</v>
      </c>
      <c r="BT54" s="119">
        <f t="shared" si="52"/>
        <v>3.82315869086701e-5</v>
      </c>
      <c r="BU54" s="119">
        <f t="shared" si="52"/>
        <v>0.00941409261100122</v>
      </c>
      <c r="BV54" s="119">
        <f t="shared" si="52"/>
        <v>0.0123766842563752</v>
      </c>
      <c r="BW54" s="119">
        <f t="shared" si="52"/>
        <v>0.00364558124695552</v>
      </c>
      <c r="BX54" s="119">
        <f t="shared" si="52"/>
        <v>0.0049342301909026</v>
      </c>
      <c r="BY54" s="119">
        <f t="shared" si="52"/>
        <v>0.00582427819628106</v>
      </c>
      <c r="BZ54" s="119">
        <f t="shared" si="52"/>
        <v>0.0123236103467734</v>
      </c>
      <c r="CA54" s="119">
        <f t="shared" si="52"/>
        <v>0.00857739226787281</v>
      </c>
      <c r="CB54" s="119">
        <f t="shared" si="52"/>
        <v>0.00682911470459929</v>
      </c>
      <c r="CC54" s="119">
        <f t="shared" si="52"/>
        <v>0.00841249517306497</v>
      </c>
      <c r="CD54" s="119">
        <f t="shared" si="52"/>
        <v>0.00657907784918127</v>
      </c>
      <c r="CE54" s="119">
        <f t="shared" si="52"/>
        <v>0.0120801508803325</v>
      </c>
      <c r="CF54" s="119">
        <f t="shared" si="52"/>
        <v>0.0116145120112755</v>
      </c>
      <c r="CG54" s="119">
        <f t="shared" si="52"/>
        <v>0.00150649094899905</v>
      </c>
      <c r="CH54" s="119">
        <f t="shared" si="52"/>
        <v>0.00486683544043924</v>
      </c>
      <c r="CI54" s="119">
        <f t="shared" si="52"/>
        <v>0.00549275916622019</v>
      </c>
      <c r="CJ54" s="119">
        <f t="shared" si="52"/>
        <v>0.0111091250860676</v>
      </c>
      <c r="CK54" s="119">
        <f t="shared" si="52"/>
        <v>0.0193582432234256</v>
      </c>
      <c r="CL54" s="119">
        <f t="shared" si="52"/>
        <v>0.0111794128801278</v>
      </c>
      <c r="CM54" s="119">
        <f t="shared" si="52"/>
        <v>0.0106987248766872</v>
      </c>
      <c r="CN54" s="119">
        <f t="shared" si="52"/>
        <v>0.00964758554705948</v>
      </c>
      <c r="CO54" s="119">
        <f t="shared" si="52"/>
        <v>0.00929042764049935</v>
      </c>
      <c r="CP54" s="119">
        <f t="shared" si="52"/>
        <v>0.0116376933115689</v>
      </c>
      <c r="CQ54" s="119">
        <f t="shared" si="52"/>
        <v>0.0119865097192966</v>
      </c>
      <c r="CR54" s="119">
        <f t="shared" si="52"/>
        <v>0.0149720214742348</v>
      </c>
      <c r="CS54" s="119">
        <f t="shared" si="52"/>
        <v>0.00430341651522328</v>
      </c>
      <c r="CT54" s="119">
        <f t="shared" si="52"/>
        <v>0.00685759312698745</v>
      </c>
      <c r="CU54" s="119">
        <f t="shared" si="52"/>
        <v>0.0227985571897666</v>
      </c>
      <c r="CV54" s="119">
        <f t="shared" si="52"/>
        <v>0.0106503474395115</v>
      </c>
      <c r="CW54" s="119">
        <f t="shared" si="52"/>
        <v>0.0366044462649333</v>
      </c>
      <c r="CX54" s="119">
        <f t="shared" si="52"/>
        <v>0.00586558064192604</v>
      </c>
      <c r="CY54" s="119">
        <f t="shared" si="52"/>
        <v>0.0222522891582558</v>
      </c>
      <c r="CZ54" s="119">
        <f t="shared" si="52"/>
        <v>0.0221158818681301</v>
      </c>
      <c r="DA54" s="119">
        <f t="shared" si="52"/>
        <v>0.00659554681942935</v>
      </c>
      <c r="DB54" s="119">
        <f t="shared" si="52"/>
        <v>0.018231083723521</v>
      </c>
      <c r="DC54" s="119">
        <f t="shared" si="52"/>
        <v>0.013807793474322</v>
      </c>
      <c r="DD54" s="119">
        <f t="shared" si="52"/>
        <v>0.031223680871389</v>
      </c>
      <c r="DE54" s="119">
        <f t="shared" si="52"/>
        <v>0.0616623743766775</v>
      </c>
      <c r="DF54" s="119">
        <f t="shared" si="52"/>
        <v>0.0388638135187093</v>
      </c>
      <c r="DG54" s="119">
        <f t="shared" si="52"/>
        <v>0.0258562068000919</v>
      </c>
      <c r="DH54" s="119">
        <f t="shared" si="52"/>
        <v>0.025402621472914</v>
      </c>
      <c r="DI54" s="119">
        <f t="shared" si="52"/>
        <v>0.0474639148008593</v>
      </c>
      <c r="DJ54" s="119">
        <f t="shared" si="52"/>
        <v>0.0217040787343734</v>
      </c>
      <c r="DK54" s="119">
        <f t="shared" si="52"/>
        <v>0.0345598030067572</v>
      </c>
      <c r="DL54" s="119">
        <f t="shared" si="52"/>
        <v>0.00545757070848581</v>
      </c>
      <c r="DM54" s="119">
        <f t="shared" si="52"/>
        <v>0.0159548754572775</v>
      </c>
      <c r="DN54" s="119">
        <f t="shared" si="52"/>
        <v>0.0303938781887766</v>
      </c>
      <c r="DO54" s="119">
        <f t="shared" si="52"/>
        <v>0.0404383427662187</v>
      </c>
      <c r="DP54" s="119">
        <f t="shared" si="52"/>
        <v>0.0220963370520346</v>
      </c>
      <c r="DQ54" s="119">
        <f t="shared" si="52"/>
        <v>0.0352905258313298</v>
      </c>
      <c r="DR54" s="119">
        <f t="shared" si="52"/>
        <v>0</v>
      </c>
      <c r="DT54" s="86" t="s">
        <v>83</v>
      </c>
      <c r="DU54" s="87" t="s">
        <v>138</v>
      </c>
      <c r="DV54" s="119">
        <f>'Matriz I'!D53-BR54</f>
        <v>-0.000409043474936458</v>
      </c>
      <c r="DW54" s="119">
        <f>'Matriz I'!E53-BS54</f>
        <v>-0.000143237934523199</v>
      </c>
      <c r="DX54" s="119">
        <f>'Matriz I'!F53-BT54</f>
        <v>-3.82315869086701e-5</v>
      </c>
      <c r="DY54" s="119">
        <f>'Matriz I'!G53-BU54</f>
        <v>-0.00941409261100122</v>
      </c>
      <c r="DZ54" s="119">
        <f>'Matriz I'!H53-BV54</f>
        <v>-0.0123766842563752</v>
      </c>
      <c r="EA54" s="119">
        <f>'Matriz I'!I53-BW54</f>
        <v>-0.00364558124695552</v>
      </c>
      <c r="EB54" s="119">
        <f>'Matriz I'!J53-BX54</f>
        <v>-0.0049342301909026</v>
      </c>
      <c r="EC54" s="119">
        <f>'Matriz I'!K53-BY54</f>
        <v>-0.00582427819628106</v>
      </c>
      <c r="ED54" s="119">
        <f>'Matriz I'!L53-BZ54</f>
        <v>-0.0123236103467734</v>
      </c>
      <c r="EE54" s="119">
        <f>'Matriz I'!M53-CA54</f>
        <v>-0.00857739226787281</v>
      </c>
      <c r="EF54" s="119">
        <f>'Matriz I'!N53-CB54</f>
        <v>-0.00682911470459929</v>
      </c>
      <c r="EG54" s="119">
        <f>'Matriz I'!O53-CC54</f>
        <v>-0.00841249517306497</v>
      </c>
      <c r="EH54" s="119">
        <f>'Matriz I'!P53-CD54</f>
        <v>-0.00657907784918127</v>
      </c>
      <c r="EI54" s="119">
        <f>'Matriz I'!Q53-CE54</f>
        <v>-0.0120801508803325</v>
      </c>
      <c r="EJ54" s="119">
        <f>'Matriz I'!R53-CF54</f>
        <v>-0.0116145120112755</v>
      </c>
      <c r="EK54" s="119">
        <f>'Matriz I'!S53-CG54</f>
        <v>-0.00150649094899905</v>
      </c>
      <c r="EL54" s="119">
        <f>'Matriz I'!T53-CH54</f>
        <v>-0.00486683544043924</v>
      </c>
      <c r="EM54" s="119">
        <f>'Matriz I'!U53-CI54</f>
        <v>-0.00549275916622019</v>
      </c>
      <c r="EN54" s="119">
        <f>'Matriz I'!V53-CJ54</f>
        <v>-0.0111091250860676</v>
      </c>
      <c r="EO54" s="119">
        <f>'Matriz I'!W53-CK54</f>
        <v>-0.0193582432234256</v>
      </c>
      <c r="EP54" s="119">
        <f>'Matriz I'!X53-CL54</f>
        <v>-0.0111794128801278</v>
      </c>
      <c r="EQ54" s="119">
        <f>'Matriz I'!Y53-CM54</f>
        <v>-0.0106987248766872</v>
      </c>
      <c r="ER54" s="119">
        <f>'Matriz I'!Z53-CN54</f>
        <v>-0.00964758554705948</v>
      </c>
      <c r="ES54" s="119">
        <f>'Matriz I'!AA53-CO54</f>
        <v>-0.00929042764049935</v>
      </c>
      <c r="ET54" s="119">
        <f>'Matriz I'!AB53-CP54</f>
        <v>-0.0116376933115689</v>
      </c>
      <c r="EU54" s="119">
        <f>'Matriz I'!AC53-CQ54</f>
        <v>-0.0119865097192966</v>
      </c>
      <c r="EV54" s="119">
        <f>'Matriz I'!AD53-CR54</f>
        <v>-0.0149720214742348</v>
      </c>
      <c r="EW54" s="119">
        <f>'Matriz I'!AE53-CS54</f>
        <v>-0.00430341651522328</v>
      </c>
      <c r="EX54" s="119">
        <f>'Matriz I'!AF53-CT54</f>
        <v>-0.00685759312698745</v>
      </c>
      <c r="EY54" s="119">
        <f>'Matriz I'!AG53-CU54</f>
        <v>-0.0227985571897666</v>
      </c>
      <c r="EZ54" s="119">
        <f>'Matriz I'!AH53-CV54</f>
        <v>-0.0106503474395115</v>
      </c>
      <c r="FA54" s="119">
        <f>'Matriz I'!AI53-CW54</f>
        <v>-0.0366044462649333</v>
      </c>
      <c r="FB54" s="119">
        <f>'Matriz I'!AJ53-CX54</f>
        <v>-0.00586558064192604</v>
      </c>
      <c r="FC54" s="119">
        <f>'Matriz I'!AK53-CY54</f>
        <v>-0.0222522891582558</v>
      </c>
      <c r="FD54" s="119">
        <f>'Matriz I'!AL53-CZ54</f>
        <v>-0.0221158818681301</v>
      </c>
      <c r="FE54" s="119">
        <f>'Matriz I'!AM53-DA54</f>
        <v>-0.00659554681942935</v>
      </c>
      <c r="FF54" s="119">
        <f>'Matriz I'!AN53-DB54</f>
        <v>-0.018231083723521</v>
      </c>
      <c r="FG54" s="119">
        <f>'Matriz I'!AO53-DC54</f>
        <v>-0.013807793474322</v>
      </c>
      <c r="FH54" s="119">
        <f>'Matriz I'!AP53-DD54</f>
        <v>-0.031223680871389</v>
      </c>
      <c r="FI54" s="119">
        <f>'Matriz I'!AQ53-DE54</f>
        <v>-0.0616623743766775</v>
      </c>
      <c r="FJ54" s="119">
        <f>'Matriz I'!AR53-DF54</f>
        <v>-0.0388638135187093</v>
      </c>
      <c r="FK54" s="119">
        <f>'Matriz I'!AS53-DG54</f>
        <v>-0.0258562068000919</v>
      </c>
      <c r="FL54" s="119">
        <f>'Matriz I'!AT53-DH54</f>
        <v>-0.025402621472914</v>
      </c>
      <c r="FM54" s="119">
        <f>'Matriz I'!AU53-DI54</f>
        <v>-0.0474639148008593</v>
      </c>
      <c r="FN54" s="119">
        <f>'Matriz I'!AV53-DJ54</f>
        <v>-0.0217040787343734</v>
      </c>
      <c r="FO54" s="119">
        <f>'Matriz I'!AW53-DK54</f>
        <v>-0.0345598030067572</v>
      </c>
      <c r="FP54" s="119">
        <f>'Matriz I'!AX53-DL54</f>
        <v>-0.00545757070848581</v>
      </c>
      <c r="FQ54" s="119">
        <f>'Matriz I'!AY53-DM54</f>
        <v>-0.0159548754572775</v>
      </c>
      <c r="FR54" s="119">
        <f>'Matriz I'!AZ53-DN54</f>
        <v>0.969606121811223</v>
      </c>
      <c r="FS54" s="119">
        <f>'Matriz I'!BA53-DO54</f>
        <v>-0.0404383427662187</v>
      </c>
      <c r="FT54" s="119">
        <f>'Matriz I'!BB53-DP54</f>
        <v>-0.0220963370520346</v>
      </c>
      <c r="FU54" s="119">
        <f>'Matriz I'!BC53-DQ54</f>
        <v>-0.0352905258313298</v>
      </c>
      <c r="FV54" s="119">
        <f>'Matriz I'!BD53-DR54</f>
        <v>0</v>
      </c>
      <c r="FX54" s="86" t="s">
        <v>83</v>
      </c>
      <c r="FY54" s="87" t="s">
        <v>138</v>
      </c>
      <c r="FZ54" s="119">
        <v>0.004466084489</v>
      </c>
      <c r="GA54" s="119">
        <v>0.005742728034</v>
      </c>
      <c r="GB54" s="119">
        <v>0.002771157572</v>
      </c>
      <c r="GC54" s="119">
        <v>0.01836597111</v>
      </c>
      <c r="GD54" s="119">
        <v>0.02017478353</v>
      </c>
      <c r="GE54" s="119">
        <v>0.01434751373</v>
      </c>
      <c r="GF54" s="119">
        <v>0.01423316778</v>
      </c>
      <c r="GG54" s="119">
        <v>0.01862141084</v>
      </c>
      <c r="GH54" s="119">
        <v>0.02133460934</v>
      </c>
      <c r="GI54" s="119">
        <v>0.01595765981</v>
      </c>
      <c r="GJ54" s="119">
        <v>0.01272975349</v>
      </c>
      <c r="GK54" s="119">
        <v>0.01778191089</v>
      </c>
      <c r="GL54" s="119">
        <v>0.01566971577</v>
      </c>
      <c r="GM54" s="119">
        <v>0.0204462037</v>
      </c>
      <c r="GN54" s="119">
        <v>0.01983850439</v>
      </c>
      <c r="GO54" s="119">
        <v>0.003939810443</v>
      </c>
      <c r="GP54" s="119">
        <v>0.01719047609</v>
      </c>
      <c r="GQ54" s="119">
        <v>0.01457231305</v>
      </c>
      <c r="GR54" s="119">
        <v>0.02024882152</v>
      </c>
      <c r="GS54" s="119">
        <v>0.0299816284</v>
      </c>
      <c r="GT54" s="119">
        <v>0.02067398029</v>
      </c>
      <c r="GU54" s="119">
        <v>0.02009812214</v>
      </c>
      <c r="GV54" s="119">
        <v>0.02072023098</v>
      </c>
      <c r="GW54" s="119">
        <v>0.01703589129</v>
      </c>
      <c r="GX54" s="119">
        <v>0.02099980731</v>
      </c>
      <c r="GY54" s="119">
        <v>0.0211628886</v>
      </c>
      <c r="GZ54" s="119">
        <v>0.02523152412</v>
      </c>
      <c r="HA54" s="119">
        <v>0.0149909738</v>
      </c>
      <c r="HB54" s="119">
        <v>0.01599848597</v>
      </c>
      <c r="HC54" s="119">
        <v>0.03274638718</v>
      </c>
      <c r="HD54" s="119">
        <v>0.01885197947</v>
      </c>
      <c r="HE54" s="119">
        <v>0.04455910112</v>
      </c>
      <c r="HF54" s="119">
        <v>0.01246485144</v>
      </c>
      <c r="HG54" s="119">
        <v>0.02839500456</v>
      </c>
      <c r="HH54" s="119">
        <v>0.02839558218</v>
      </c>
      <c r="HI54" s="119">
        <v>0.01420712322</v>
      </c>
      <c r="HJ54" s="119">
        <v>0.02591824684</v>
      </c>
      <c r="HK54" s="119">
        <v>0.02235343187</v>
      </c>
      <c r="HL54" s="119">
        <v>0.0503805117</v>
      </c>
      <c r="HM54" s="119">
        <v>0.07468373619</v>
      </c>
      <c r="HN54" s="119">
        <v>0.04871894654</v>
      </c>
      <c r="HO54" s="119">
        <v>0.03367360048</v>
      </c>
      <c r="HP54" s="119">
        <v>0.03329055678</v>
      </c>
      <c r="HQ54" s="119">
        <v>0.06180618709</v>
      </c>
      <c r="HR54" s="119">
        <v>0.02923928905</v>
      </c>
      <c r="HS54" s="119">
        <v>0.04564671031</v>
      </c>
      <c r="HT54" s="119">
        <v>0.007686919326</v>
      </c>
      <c r="HU54" s="119">
        <v>0.02362566108</v>
      </c>
      <c r="HV54" s="119">
        <v>1.036756412</v>
      </c>
      <c r="HW54" s="119">
        <v>0.04663732014</v>
      </c>
      <c r="HX54" s="119">
        <v>0.03016415018</v>
      </c>
      <c r="HY54" s="119">
        <v>0.04568092773</v>
      </c>
      <c r="HZ54" s="119">
        <v>0</v>
      </c>
    </row>
    <row r="55" spans="1:234">
      <c r="A55" s="86" t="s">
        <v>84</v>
      </c>
      <c r="B55" s="87" t="s">
        <v>139</v>
      </c>
      <c r="C55" s="85">
        <f>'3'!BQ54</f>
        <v>0.803839539559607</v>
      </c>
      <c r="D55" s="85">
        <f>'3'!BR54</f>
        <v>1.14880036199966</v>
      </c>
      <c r="E55" s="85">
        <f>'3'!BS54</f>
        <v>0.0147569639522738</v>
      </c>
      <c r="F55" s="85">
        <f>'3'!BT54</f>
        <v>0.00520012910752912</v>
      </c>
      <c r="G55" s="85">
        <f>'3'!BU54</f>
        <v>0.254512928397777</v>
      </c>
      <c r="H55" s="85">
        <f>'3'!BV54</f>
        <v>10.3993541326927</v>
      </c>
      <c r="I55" s="85">
        <f>'3'!BW54</f>
        <v>21.5594533324622</v>
      </c>
      <c r="J55" s="85">
        <f>'3'!BX54</f>
        <v>4.43290934343584</v>
      </c>
      <c r="K55" s="85">
        <f>'3'!BY54</f>
        <v>19.1257056402272</v>
      </c>
      <c r="L55" s="85">
        <f>'3'!BZ54</f>
        <v>0.863099427830074</v>
      </c>
      <c r="M55" s="85">
        <f>'3'!CA54</f>
        <v>1.63571426130353</v>
      </c>
      <c r="N55" s="85">
        <f>'3'!CB54</f>
        <v>5.06740621383772</v>
      </c>
      <c r="O55" s="85">
        <f>'3'!CC54</f>
        <v>5.91572137896844</v>
      </c>
      <c r="P55" s="85">
        <f>'3'!CD54</f>
        <v>1.5579557174038</v>
      </c>
      <c r="Q55" s="85">
        <f>'3'!CE54</f>
        <v>0.21957881834514</v>
      </c>
      <c r="R55" s="85">
        <f>'3'!CF54</f>
        <v>9.05458391016444</v>
      </c>
      <c r="S55" s="85">
        <f>'3'!CG54</f>
        <v>0.143453095515675</v>
      </c>
      <c r="T55" s="85">
        <f>'3'!CH54</f>
        <v>18.6963335479286</v>
      </c>
      <c r="U55" s="85">
        <f>'3'!CI54</f>
        <v>2.46099609264669</v>
      </c>
      <c r="V55" s="85">
        <f>'3'!CJ54</f>
        <v>2.03855734183266</v>
      </c>
      <c r="W55" s="85">
        <f>'3'!CK54</f>
        <v>3.77553902632582</v>
      </c>
      <c r="X55" s="85">
        <f>'3'!CL54</f>
        <v>2.64734404275359</v>
      </c>
      <c r="Y55" s="85">
        <f>'3'!CM54</f>
        <v>2.1182901544931</v>
      </c>
      <c r="Z55" s="85">
        <f>'3'!CN54</f>
        <v>5.98573839373633</v>
      </c>
      <c r="AA55" s="85">
        <f>'3'!CO54</f>
        <v>1.17295599620606</v>
      </c>
      <c r="AB55" s="85">
        <f>'3'!CP54</f>
        <v>2.20334596603216</v>
      </c>
      <c r="AC55" s="85">
        <f>'3'!CQ54</f>
        <v>17.932620249335</v>
      </c>
      <c r="AD55" s="85">
        <f>'3'!CR54</f>
        <v>10.312535525732</v>
      </c>
      <c r="AE55" s="85">
        <f>'3'!CS54</f>
        <v>7.08724167848695</v>
      </c>
      <c r="AF55" s="85">
        <f>'3'!CT54</f>
        <v>0.189138198764161</v>
      </c>
      <c r="AG55" s="85">
        <f>'3'!CU54</f>
        <v>3.92884286371989</v>
      </c>
      <c r="AH55" s="85">
        <f>'3'!CV54</f>
        <v>1.69747067300999</v>
      </c>
      <c r="AI55" s="85">
        <f>'3'!CW54</f>
        <v>3.12804241629452</v>
      </c>
      <c r="AJ55" s="88">
        <f>'3'!CX54*RAIS!$N$5</f>
        <v>7.64962791395347</v>
      </c>
      <c r="AK55" s="88">
        <f>'3'!CX54*RAIS!$F$6</f>
        <v>4.53201121680043</v>
      </c>
      <c r="AL55" s="85">
        <f>'3'!CY54</f>
        <v>5.44647262440278</v>
      </c>
      <c r="AM55" s="85">
        <f>'3'!CZ54</f>
        <v>98.8379198246888</v>
      </c>
      <c r="AN55" s="85">
        <f>'3'!DA54</f>
        <v>14.6225698986302</v>
      </c>
      <c r="AO55" s="85">
        <f>'3'!DB54</f>
        <v>0.194322159528559</v>
      </c>
      <c r="AP55" s="85">
        <f>'3'!DC54</f>
        <v>1.74537457176541</v>
      </c>
      <c r="AQ55" s="85">
        <f>'3'!DD54</f>
        <v>22.0107244416525</v>
      </c>
      <c r="AR55" s="85">
        <f>'3'!DE54</f>
        <v>6.62192520485492</v>
      </c>
      <c r="AS55" s="85">
        <f>'3'!DF54</f>
        <v>31.1358511238708</v>
      </c>
      <c r="AT55" s="85">
        <f>'3'!DG54</f>
        <v>5.0915181508253</v>
      </c>
      <c r="AU55" s="85">
        <f>'3'!DH54</f>
        <v>16.519723589812</v>
      </c>
      <c r="AV55" s="85">
        <f>'3'!DI54</f>
        <v>30.4024229190634</v>
      </c>
      <c r="AW55" s="85">
        <f>'3'!DJ54</f>
        <v>5.7534109589879</v>
      </c>
      <c r="AX55" s="85">
        <f>'3'!DK54</f>
        <v>64.248327831267</v>
      </c>
      <c r="AY55" s="85">
        <f>'3'!DL54</f>
        <v>73.3224160051592</v>
      </c>
      <c r="AZ55" s="85">
        <f>'3'!DM54</f>
        <v>249.981912505388</v>
      </c>
      <c r="BA55" s="85">
        <f>'3'!DN54</f>
        <v>135.736209841131</v>
      </c>
      <c r="BB55" s="85">
        <f>'3'!DO54</f>
        <v>56.9029266253948</v>
      </c>
      <c r="BC55" s="85">
        <f>'3'!DP54</f>
        <v>0</v>
      </c>
      <c r="BD55" s="101">
        <f t="shared" si="0"/>
        <v>998.332704769678</v>
      </c>
      <c r="BE55" s="108">
        <f>'3'!DR54</f>
        <v>9.76406284699686</v>
      </c>
      <c r="BF55" s="108">
        <f>'3'!DS54</f>
        <v>44.7150071558536</v>
      </c>
      <c r="BG55" s="85">
        <f t="shared" si="1"/>
        <v>54.4790700028505</v>
      </c>
      <c r="BH55" s="85">
        <f>'3'!DU54</f>
        <v>79652.4321669274</v>
      </c>
      <c r="BI55" s="85">
        <f>'3'!DV54</f>
        <v>26.3535359571774</v>
      </c>
      <c r="BJ55" s="85">
        <f>'3'!DW54</f>
        <v>1194.18489163679</v>
      </c>
      <c r="BK55" s="85">
        <f>'3'!DX54</f>
        <v>1118.74540731593</v>
      </c>
      <c r="BL55" s="85">
        <f>'3'!DY54</f>
        <v>-0.362665465956587</v>
      </c>
      <c r="BM55" s="117">
        <f t="shared" si="2"/>
        <v>82045.8324063742</v>
      </c>
      <c r="BN55" s="118">
        <f t="shared" si="3"/>
        <v>83044.1651111439</v>
      </c>
      <c r="BP55" s="86" t="s">
        <v>84</v>
      </c>
      <c r="BQ55" s="87" t="s">
        <v>139</v>
      </c>
      <c r="BR55" s="119">
        <f t="shared" ref="BR55:DR55" si="53">C55/C$66</f>
        <v>1.7919880638687e-5</v>
      </c>
      <c r="BS55" s="119">
        <f t="shared" si="53"/>
        <v>6.95921840556175e-5</v>
      </c>
      <c r="BT55" s="119">
        <f t="shared" si="53"/>
        <v>4.94381107243391e-6</v>
      </c>
      <c r="BU55" s="119">
        <f t="shared" si="53"/>
        <v>0.000261003794677969</v>
      </c>
      <c r="BV55" s="119">
        <f t="shared" si="53"/>
        <v>0.000215793993710672</v>
      </c>
      <c r="BW55" s="119">
        <f t="shared" si="53"/>
        <v>0.000350149609537738</v>
      </c>
      <c r="BX55" s="119">
        <f t="shared" si="53"/>
        <v>0.000558798899175676</v>
      </c>
      <c r="BY55" s="119">
        <f t="shared" si="53"/>
        <v>0.000792042695658046</v>
      </c>
      <c r="BZ55" s="119">
        <f t="shared" si="53"/>
        <v>0.00178948398118272</v>
      </c>
      <c r="CA55" s="119">
        <f t="shared" si="53"/>
        <v>0.000388069834183776</v>
      </c>
      <c r="CB55" s="119">
        <f t="shared" si="53"/>
        <v>0.000463947945707462</v>
      </c>
      <c r="CC55" s="119">
        <f t="shared" si="53"/>
        <v>0.000351245407681165</v>
      </c>
      <c r="CD55" s="119">
        <f t="shared" si="53"/>
        <v>0.0022365501676691</v>
      </c>
      <c r="CE55" s="119">
        <f t="shared" si="53"/>
        <v>0.000220852475676808</v>
      </c>
      <c r="CF55" s="119">
        <f t="shared" si="53"/>
        <v>0.000257402796188569</v>
      </c>
      <c r="CG55" s="119">
        <f t="shared" si="53"/>
        <v>0.000217098143314535</v>
      </c>
      <c r="CH55" s="119">
        <f t="shared" si="53"/>
        <v>0.0002657217075053</v>
      </c>
      <c r="CI55" s="119">
        <f t="shared" si="53"/>
        <v>0.000641753084217232</v>
      </c>
      <c r="CJ55" s="119">
        <f t="shared" si="53"/>
        <v>0.000592756900892174</v>
      </c>
      <c r="CK55" s="119">
        <f t="shared" si="53"/>
        <v>0.00320281010156186</v>
      </c>
      <c r="CL55" s="119">
        <f t="shared" si="53"/>
        <v>0.000383032799630661</v>
      </c>
      <c r="CM55" s="119">
        <f t="shared" si="53"/>
        <v>0.000547373123266592</v>
      </c>
      <c r="CN55" s="119">
        <f t="shared" si="53"/>
        <v>0.000388585062619709</v>
      </c>
      <c r="CO55" s="119">
        <f t="shared" si="53"/>
        <v>0.000417773172028589</v>
      </c>
      <c r="CP55" s="119">
        <f t="shared" si="53"/>
        <v>0.000411729246775164</v>
      </c>
      <c r="CQ55" s="119">
        <f t="shared" si="53"/>
        <v>0.000743760531804332</v>
      </c>
      <c r="CR55" s="119">
        <f t="shared" si="53"/>
        <v>0.000718870034313576</v>
      </c>
      <c r="CS55" s="119">
        <f t="shared" si="53"/>
        <v>0.000610718013254459</v>
      </c>
      <c r="CT55" s="119">
        <f t="shared" si="53"/>
        <v>0.000881175156296718</v>
      </c>
      <c r="CU55" s="119">
        <f t="shared" si="53"/>
        <v>0.000391899734395884</v>
      </c>
      <c r="CV55" s="119">
        <f t="shared" si="53"/>
        <v>0.000296115126868373</v>
      </c>
      <c r="CW55" s="119">
        <f t="shared" si="53"/>
        <v>0.000496636744112045</v>
      </c>
      <c r="CX55" s="119">
        <f t="shared" si="53"/>
        <v>0.000156996155920358</v>
      </c>
      <c r="CY55" s="119">
        <f t="shared" si="53"/>
        <v>0.00265038730084734</v>
      </c>
      <c r="CZ55" s="119">
        <f t="shared" si="53"/>
        <v>0.00263414033645995</v>
      </c>
      <c r="DA55" s="119">
        <f t="shared" si="53"/>
        <v>0.000133701952092192</v>
      </c>
      <c r="DB55" s="119">
        <f t="shared" si="53"/>
        <v>0.00106050725661174</v>
      </c>
      <c r="DC55" s="119">
        <f t="shared" si="53"/>
        <v>0.000410759581226182</v>
      </c>
      <c r="DD55" s="119">
        <f t="shared" si="53"/>
        <v>0.000189170194904263</v>
      </c>
      <c r="DE55" s="119">
        <f t="shared" si="53"/>
        <v>0.000910027950938989</v>
      </c>
      <c r="DF55" s="119">
        <f t="shared" si="53"/>
        <v>0.00309591274974098</v>
      </c>
      <c r="DG55" s="119">
        <f t="shared" si="53"/>
        <v>0.0037802661217769</v>
      </c>
      <c r="DH55" s="119">
        <f t="shared" si="53"/>
        <v>0.0017658359751527</v>
      </c>
      <c r="DI55" s="119">
        <f t="shared" si="53"/>
        <v>0.000544319051696109</v>
      </c>
      <c r="DJ55" s="119">
        <f t="shared" si="53"/>
        <v>0.00124052045470104</v>
      </c>
      <c r="DK55" s="119">
        <f t="shared" si="53"/>
        <v>0.000808614556869373</v>
      </c>
      <c r="DL55" s="119">
        <f t="shared" si="53"/>
        <v>0.000139936554048849</v>
      </c>
      <c r="DM55" s="119">
        <f t="shared" si="53"/>
        <v>0.00209872558627781</v>
      </c>
      <c r="DN55" s="119">
        <f t="shared" si="53"/>
        <v>0.00445798188597457</v>
      </c>
      <c r="DO55" s="119">
        <f t="shared" si="53"/>
        <v>0.00301022849914644</v>
      </c>
      <c r="DP55" s="119">
        <f t="shared" si="53"/>
        <v>0.00303289595784341</v>
      </c>
      <c r="DQ55" s="119">
        <f t="shared" si="53"/>
        <v>0.00480953306672229</v>
      </c>
      <c r="DR55" s="119">
        <f t="shared" si="53"/>
        <v>0</v>
      </c>
      <c r="DT55" s="86" t="s">
        <v>84</v>
      </c>
      <c r="DU55" s="87" t="s">
        <v>139</v>
      </c>
      <c r="DV55" s="119">
        <f>'Matriz I'!D54-BR55</f>
        <v>-1.7919880638687e-5</v>
      </c>
      <c r="DW55" s="119">
        <f>'Matriz I'!E54-BS55</f>
        <v>-6.95921840556175e-5</v>
      </c>
      <c r="DX55" s="119">
        <f>'Matriz I'!F54-BT55</f>
        <v>-4.94381107243391e-6</v>
      </c>
      <c r="DY55" s="119">
        <f>'Matriz I'!G54-BU55</f>
        <v>-0.000261003794677969</v>
      </c>
      <c r="DZ55" s="119">
        <f>'Matriz I'!H54-BV55</f>
        <v>-0.000215793993710672</v>
      </c>
      <c r="EA55" s="119">
        <f>'Matriz I'!I54-BW55</f>
        <v>-0.000350149609537738</v>
      </c>
      <c r="EB55" s="119">
        <f>'Matriz I'!J54-BX55</f>
        <v>-0.000558798899175676</v>
      </c>
      <c r="EC55" s="119">
        <f>'Matriz I'!K54-BY55</f>
        <v>-0.000792042695658046</v>
      </c>
      <c r="ED55" s="119">
        <f>'Matriz I'!L54-BZ55</f>
        <v>-0.00178948398118272</v>
      </c>
      <c r="EE55" s="119">
        <f>'Matriz I'!M54-CA55</f>
        <v>-0.000388069834183776</v>
      </c>
      <c r="EF55" s="119">
        <f>'Matriz I'!N54-CB55</f>
        <v>-0.000463947945707462</v>
      </c>
      <c r="EG55" s="119">
        <f>'Matriz I'!O54-CC55</f>
        <v>-0.000351245407681165</v>
      </c>
      <c r="EH55" s="119">
        <f>'Matriz I'!P54-CD55</f>
        <v>-0.0022365501676691</v>
      </c>
      <c r="EI55" s="119">
        <f>'Matriz I'!Q54-CE55</f>
        <v>-0.000220852475676808</v>
      </c>
      <c r="EJ55" s="119">
        <f>'Matriz I'!R54-CF55</f>
        <v>-0.000257402796188569</v>
      </c>
      <c r="EK55" s="119">
        <f>'Matriz I'!S54-CG55</f>
        <v>-0.000217098143314535</v>
      </c>
      <c r="EL55" s="119">
        <f>'Matriz I'!T54-CH55</f>
        <v>-0.0002657217075053</v>
      </c>
      <c r="EM55" s="119">
        <f>'Matriz I'!U54-CI55</f>
        <v>-0.000641753084217232</v>
      </c>
      <c r="EN55" s="119">
        <f>'Matriz I'!V54-CJ55</f>
        <v>-0.000592756900892174</v>
      </c>
      <c r="EO55" s="119">
        <f>'Matriz I'!W54-CK55</f>
        <v>-0.00320281010156186</v>
      </c>
      <c r="EP55" s="119">
        <f>'Matriz I'!X54-CL55</f>
        <v>-0.000383032799630661</v>
      </c>
      <c r="EQ55" s="119">
        <f>'Matriz I'!Y54-CM55</f>
        <v>-0.000547373123266592</v>
      </c>
      <c r="ER55" s="119">
        <f>'Matriz I'!Z54-CN55</f>
        <v>-0.000388585062619709</v>
      </c>
      <c r="ES55" s="119">
        <f>'Matriz I'!AA54-CO55</f>
        <v>-0.000417773172028589</v>
      </c>
      <c r="ET55" s="119">
        <f>'Matriz I'!AB54-CP55</f>
        <v>-0.000411729246775164</v>
      </c>
      <c r="EU55" s="119">
        <f>'Matriz I'!AC54-CQ55</f>
        <v>-0.000743760531804332</v>
      </c>
      <c r="EV55" s="119">
        <f>'Matriz I'!AD54-CR55</f>
        <v>-0.000718870034313576</v>
      </c>
      <c r="EW55" s="119">
        <f>'Matriz I'!AE54-CS55</f>
        <v>-0.000610718013254459</v>
      </c>
      <c r="EX55" s="119">
        <f>'Matriz I'!AF54-CT55</f>
        <v>-0.000881175156296718</v>
      </c>
      <c r="EY55" s="119">
        <f>'Matriz I'!AG54-CU55</f>
        <v>-0.000391899734395884</v>
      </c>
      <c r="EZ55" s="119">
        <f>'Matriz I'!AH54-CV55</f>
        <v>-0.000296115126868373</v>
      </c>
      <c r="FA55" s="119">
        <f>'Matriz I'!AI54-CW55</f>
        <v>-0.000496636744112045</v>
      </c>
      <c r="FB55" s="119">
        <f>'Matriz I'!AJ54-CX55</f>
        <v>-0.000156996155920358</v>
      </c>
      <c r="FC55" s="119">
        <f>'Matriz I'!AK54-CY55</f>
        <v>-0.00265038730084734</v>
      </c>
      <c r="FD55" s="119">
        <f>'Matriz I'!AL54-CZ55</f>
        <v>-0.00263414033645995</v>
      </c>
      <c r="FE55" s="119">
        <f>'Matriz I'!AM54-DA55</f>
        <v>-0.000133701952092192</v>
      </c>
      <c r="FF55" s="119">
        <f>'Matriz I'!AN54-DB55</f>
        <v>-0.00106050725661174</v>
      </c>
      <c r="FG55" s="119">
        <f>'Matriz I'!AO54-DC55</f>
        <v>-0.000410759581226182</v>
      </c>
      <c r="FH55" s="119">
        <f>'Matriz I'!AP54-DD55</f>
        <v>-0.000189170194904263</v>
      </c>
      <c r="FI55" s="119">
        <f>'Matriz I'!AQ54-DE55</f>
        <v>-0.000910027950938989</v>
      </c>
      <c r="FJ55" s="119">
        <f>'Matriz I'!AR54-DF55</f>
        <v>-0.00309591274974098</v>
      </c>
      <c r="FK55" s="119">
        <f>'Matriz I'!AS54-DG55</f>
        <v>-0.0037802661217769</v>
      </c>
      <c r="FL55" s="119">
        <f>'Matriz I'!AT54-DH55</f>
        <v>-0.0017658359751527</v>
      </c>
      <c r="FM55" s="119">
        <f>'Matriz I'!AU54-DI55</f>
        <v>-0.000544319051696109</v>
      </c>
      <c r="FN55" s="119">
        <f>'Matriz I'!AV54-DJ55</f>
        <v>-0.00124052045470104</v>
      </c>
      <c r="FO55" s="119">
        <f>'Matriz I'!AW54-DK55</f>
        <v>-0.000808614556869373</v>
      </c>
      <c r="FP55" s="119">
        <f>'Matriz I'!AX54-DL55</f>
        <v>-0.000139936554048849</v>
      </c>
      <c r="FQ55" s="119">
        <f>'Matriz I'!AY54-DM55</f>
        <v>-0.00209872558627781</v>
      </c>
      <c r="FR55" s="119">
        <f>'Matriz I'!AZ54-DN55</f>
        <v>-0.00445798188597457</v>
      </c>
      <c r="FS55" s="119">
        <f>'Matriz I'!BA54-DO55</f>
        <v>0.996989771500854</v>
      </c>
      <c r="FT55" s="119">
        <f>'Matriz I'!BB54-DP55</f>
        <v>-0.00303289595784341</v>
      </c>
      <c r="FU55" s="119">
        <f>'Matriz I'!BC54-DQ55</f>
        <v>-0.00480953306672229</v>
      </c>
      <c r="FV55" s="119">
        <f>'Matriz I'!BD54-DR55</f>
        <v>0</v>
      </c>
      <c r="FX55" s="86" t="s">
        <v>84</v>
      </c>
      <c r="FY55" s="87" t="s">
        <v>139</v>
      </c>
      <c r="FZ55" s="119">
        <v>0.0002993358007</v>
      </c>
      <c r="GA55" s="119">
        <v>0.0004436538807</v>
      </c>
      <c r="GB55" s="119">
        <v>0.0001544707147</v>
      </c>
      <c r="GC55" s="119">
        <v>0.00061629068</v>
      </c>
      <c r="GD55" s="119">
        <v>0.0006451267122</v>
      </c>
      <c r="GE55" s="119">
        <v>0.001019698252</v>
      </c>
      <c r="GF55" s="119">
        <v>0.00115573664</v>
      </c>
      <c r="GG55" s="119">
        <v>0.00169427329</v>
      </c>
      <c r="GH55" s="119">
        <v>0.002516130164</v>
      </c>
      <c r="GI55" s="119">
        <v>0.000847125321</v>
      </c>
      <c r="GJ55" s="119">
        <v>0.0008019284889</v>
      </c>
      <c r="GK55" s="119">
        <v>0.000934497711</v>
      </c>
      <c r="GL55" s="119">
        <v>0.002920126236</v>
      </c>
      <c r="GM55" s="119">
        <v>0.0006946872457</v>
      </c>
      <c r="GN55" s="119">
        <v>0.0007006410542</v>
      </c>
      <c r="GO55" s="119">
        <v>0.0004173409039</v>
      </c>
      <c r="GP55" s="119">
        <v>0.001144090985</v>
      </c>
      <c r="GQ55" s="119">
        <v>0.001260499678</v>
      </c>
      <c r="GR55" s="119">
        <v>0.001219304471</v>
      </c>
      <c r="GS55" s="119">
        <v>0.003949613346</v>
      </c>
      <c r="GT55" s="119">
        <v>0.001010652634</v>
      </c>
      <c r="GU55" s="119">
        <v>0.001099229425</v>
      </c>
      <c r="GV55" s="119">
        <v>0.001013217939</v>
      </c>
      <c r="GW55" s="119">
        <v>0.0008842651648</v>
      </c>
      <c r="GX55" s="119">
        <v>0.0009732156865</v>
      </c>
      <c r="GY55" s="119">
        <v>0.001323439916</v>
      </c>
      <c r="GZ55" s="119">
        <v>0.001330702775</v>
      </c>
      <c r="HA55" s="119">
        <v>0.001350878027</v>
      </c>
      <c r="HB55" s="119">
        <v>0.001435830312</v>
      </c>
      <c r="HC55" s="119">
        <v>0.0009768045418</v>
      </c>
      <c r="HD55" s="119">
        <v>0.0009110976365</v>
      </c>
      <c r="HE55" s="119">
        <v>0.001042089888</v>
      </c>
      <c r="HF55" s="119">
        <v>0.0004828681219</v>
      </c>
      <c r="HG55" s="119">
        <v>0.003051299495</v>
      </c>
      <c r="HH55" s="119">
        <v>0.003051556354</v>
      </c>
      <c r="HI55" s="119">
        <v>0.0005592523665</v>
      </c>
      <c r="HJ55" s="119">
        <v>0.001601194595</v>
      </c>
      <c r="HK55" s="119">
        <v>0.000975264103</v>
      </c>
      <c r="HL55" s="119">
        <v>0.001577680353</v>
      </c>
      <c r="HM55" s="119">
        <v>0.001876857092</v>
      </c>
      <c r="HN55" s="119">
        <v>0.003840676033</v>
      </c>
      <c r="HO55" s="119">
        <v>0.004331132385</v>
      </c>
      <c r="HP55" s="119">
        <v>0.002359785377</v>
      </c>
      <c r="HQ55" s="119">
        <v>0.001509073778</v>
      </c>
      <c r="HR55" s="119">
        <v>0.001839582645</v>
      </c>
      <c r="HS55" s="119">
        <v>0.001477283591</v>
      </c>
      <c r="HT55" s="119">
        <v>0.0002652348338</v>
      </c>
      <c r="HU55" s="119">
        <v>0.00264434012</v>
      </c>
      <c r="HV55" s="119">
        <v>0.004976922106</v>
      </c>
      <c r="HW55" s="119">
        <v>1.003498186</v>
      </c>
      <c r="HX55" s="119">
        <v>0.003792998641</v>
      </c>
      <c r="HY55" s="119">
        <v>0.00563017685</v>
      </c>
      <c r="HZ55" s="119">
        <v>0</v>
      </c>
    </row>
    <row r="56" spans="1:234">
      <c r="A56" s="86" t="s">
        <v>85</v>
      </c>
      <c r="B56" s="87" t="s">
        <v>140</v>
      </c>
      <c r="C56" s="85">
        <f>'3'!BQ55</f>
        <v>0</v>
      </c>
      <c r="D56" s="85">
        <f>'3'!BR55</f>
        <v>0</v>
      </c>
      <c r="E56" s="85">
        <f>'3'!BS55</f>
        <v>0</v>
      </c>
      <c r="F56" s="85">
        <f>'3'!BT55</f>
        <v>0.0176343719691603</v>
      </c>
      <c r="G56" s="85">
        <f>'3'!BU55</f>
        <v>0.0558694365722409</v>
      </c>
      <c r="H56" s="85">
        <f>'3'!BV55</f>
        <v>0.37695486176585</v>
      </c>
      <c r="I56" s="85">
        <f>'3'!BW55</f>
        <v>4.45990875949939</v>
      </c>
      <c r="J56" s="85">
        <f>'3'!BX55</f>
        <v>0</v>
      </c>
      <c r="K56" s="85">
        <f>'3'!BY55</f>
        <v>0</v>
      </c>
      <c r="L56" s="85">
        <f>'3'!BZ55</f>
        <v>0.0499595510676087</v>
      </c>
      <c r="M56" s="85">
        <f>'3'!CA55</f>
        <v>0</v>
      </c>
      <c r="N56" s="85">
        <f>'3'!CB55</f>
        <v>0</v>
      </c>
      <c r="O56" s="85">
        <f>'3'!CC55</f>
        <v>0</v>
      </c>
      <c r="P56" s="85">
        <f>'3'!CD55</f>
        <v>3.81321844576729</v>
      </c>
      <c r="Q56" s="85">
        <f>'3'!CE55</f>
        <v>0</v>
      </c>
      <c r="R56" s="85">
        <f>'3'!CF55</f>
        <v>1.65366670790471</v>
      </c>
      <c r="S56" s="85">
        <f>'3'!CG55</f>
        <v>0</v>
      </c>
      <c r="T56" s="85">
        <f>'3'!CH55</f>
        <v>4.59675629226118</v>
      </c>
      <c r="U56" s="85">
        <f>'3'!CI55</f>
        <v>0.974942513947984</v>
      </c>
      <c r="V56" s="85">
        <f>'3'!CJ55</f>
        <v>0</v>
      </c>
      <c r="W56" s="85">
        <f>'3'!CK55</f>
        <v>0.188187653941003</v>
      </c>
      <c r="X56" s="85">
        <f>'3'!CL55</f>
        <v>0</v>
      </c>
      <c r="Y56" s="85">
        <f>'3'!CM55</f>
        <v>22.3668184472419</v>
      </c>
      <c r="Z56" s="85">
        <f>'3'!CN55</f>
        <v>15.1271386260312</v>
      </c>
      <c r="AA56" s="85">
        <f>'3'!CO55</f>
        <v>0.0928184836168397</v>
      </c>
      <c r="AB56" s="85">
        <f>'3'!CP55</f>
        <v>0</v>
      </c>
      <c r="AC56" s="85">
        <f>'3'!CQ55</f>
        <v>7.35823527431418</v>
      </c>
      <c r="AD56" s="85">
        <f>'3'!CR55</f>
        <v>23.4830752079727</v>
      </c>
      <c r="AE56" s="85">
        <f>'3'!CS55</f>
        <v>0.314583296344326</v>
      </c>
      <c r="AF56" s="85">
        <f>'3'!CT55</f>
        <v>0</v>
      </c>
      <c r="AG56" s="85">
        <f>'3'!CU55</f>
        <v>0</v>
      </c>
      <c r="AH56" s="85">
        <f>'3'!CV55</f>
        <v>0.412090447337186</v>
      </c>
      <c r="AI56" s="85">
        <f>'3'!CW55</f>
        <v>7.44196580279324</v>
      </c>
      <c r="AJ56" s="88">
        <f>'3'!CX55*RAIS!$N$5</f>
        <v>0.0404895141122515</v>
      </c>
      <c r="AK56" s="88">
        <f>'3'!CX55*RAIS!$F$6</f>
        <v>0.0239879552552887</v>
      </c>
      <c r="AL56" s="85">
        <f>'3'!CY55</f>
        <v>0.180005350257382</v>
      </c>
      <c r="AM56" s="85">
        <f>'3'!CZ55</f>
        <v>158.869406001198</v>
      </c>
      <c r="AN56" s="85">
        <f>'3'!DA55</f>
        <v>193.225922704884</v>
      </c>
      <c r="AO56" s="85">
        <f>'3'!DB55</f>
        <v>4.22170008030857</v>
      </c>
      <c r="AP56" s="85">
        <f>'3'!DC55</f>
        <v>1.7721663753437</v>
      </c>
      <c r="AQ56" s="85">
        <f>'3'!DD55</f>
        <v>37.8552782755256</v>
      </c>
      <c r="AR56" s="85">
        <f>'3'!DE55</f>
        <v>0.0498983634016614</v>
      </c>
      <c r="AS56" s="85">
        <f>'3'!DF55</f>
        <v>0</v>
      </c>
      <c r="AT56" s="85">
        <f>'3'!DG55</f>
        <v>2.99800704827514</v>
      </c>
      <c r="AU56" s="85">
        <f>'3'!DH55</f>
        <v>0</v>
      </c>
      <c r="AV56" s="85">
        <f>'3'!DI55</f>
        <v>203.829696835795</v>
      </c>
      <c r="AW56" s="85">
        <f>'3'!DJ55</f>
        <v>0</v>
      </c>
      <c r="AX56" s="85">
        <f>'3'!DK55</f>
        <v>260.870066363568</v>
      </c>
      <c r="AY56" s="85">
        <f>'3'!DL55</f>
        <v>167.7883114546</v>
      </c>
      <c r="AZ56" s="85">
        <f>'3'!DM55</f>
        <v>112.657871448536</v>
      </c>
      <c r="BA56" s="85">
        <f>'3'!DN55</f>
        <v>4218.51833679301</v>
      </c>
      <c r="BB56" s="85">
        <f>'3'!DO55</f>
        <v>57.8255732721682</v>
      </c>
      <c r="BC56" s="85">
        <f>'3'!DP55</f>
        <v>0</v>
      </c>
      <c r="BD56" s="101">
        <f t="shared" si="0"/>
        <v>5513.51054201659</v>
      </c>
      <c r="BE56" s="108">
        <f>'3'!DR55</f>
        <v>17.0220774703036</v>
      </c>
      <c r="BF56" s="108">
        <f>'3'!DS55</f>
        <v>0</v>
      </c>
      <c r="BG56" s="85">
        <f t="shared" si="1"/>
        <v>17.0220774703036</v>
      </c>
      <c r="BH56" s="85">
        <f>'3'!DU55</f>
        <v>4326.62505993682</v>
      </c>
      <c r="BI56" s="85">
        <f>'3'!DV55</f>
        <v>424.614455346139</v>
      </c>
      <c r="BJ56" s="85">
        <f>'3'!DW55</f>
        <v>34472.8820729031</v>
      </c>
      <c r="BK56" s="85">
        <f>'3'!DX55</f>
        <v>0</v>
      </c>
      <c r="BL56" s="85">
        <f>'3'!DY55</f>
        <v>0</v>
      </c>
      <c r="BM56" s="117">
        <f t="shared" si="2"/>
        <v>39241.1436656564</v>
      </c>
      <c r="BN56" s="118">
        <f t="shared" si="3"/>
        <v>44754.654207673</v>
      </c>
      <c r="BP56" s="86" t="s">
        <v>85</v>
      </c>
      <c r="BQ56" s="87" t="s">
        <v>140</v>
      </c>
      <c r="BR56" s="119">
        <f t="shared" ref="BR56:DR56" si="54">C56/C$66</f>
        <v>0</v>
      </c>
      <c r="BS56" s="119">
        <f t="shared" si="54"/>
        <v>0</v>
      </c>
      <c r="BT56" s="119">
        <f t="shared" si="54"/>
        <v>0</v>
      </c>
      <c r="BU56" s="119">
        <f t="shared" si="54"/>
        <v>0.000885100716835974</v>
      </c>
      <c r="BV56" s="119">
        <f t="shared" si="54"/>
        <v>4.73700448939325e-5</v>
      </c>
      <c r="BW56" s="119">
        <f t="shared" si="54"/>
        <v>1.26921918396569e-5</v>
      </c>
      <c r="BX56" s="119">
        <f t="shared" si="54"/>
        <v>0.0001155962568624</v>
      </c>
      <c r="BY56" s="119">
        <f t="shared" si="54"/>
        <v>0</v>
      </c>
      <c r="BZ56" s="119">
        <f t="shared" si="54"/>
        <v>0</v>
      </c>
      <c r="CA56" s="119">
        <f t="shared" si="54"/>
        <v>2.24629910223041e-5</v>
      </c>
      <c r="CB56" s="119">
        <f t="shared" si="54"/>
        <v>0</v>
      </c>
      <c r="CC56" s="119">
        <f t="shared" si="54"/>
        <v>0</v>
      </c>
      <c r="CD56" s="119">
        <f t="shared" si="54"/>
        <v>0</v>
      </c>
      <c r="CE56" s="119">
        <f t="shared" si="54"/>
        <v>0.000540553704214111</v>
      </c>
      <c r="CF56" s="119">
        <f t="shared" si="54"/>
        <v>0</v>
      </c>
      <c r="CG56" s="119">
        <f t="shared" si="54"/>
        <v>3.96493064186151e-5</v>
      </c>
      <c r="CH56" s="119">
        <f t="shared" si="54"/>
        <v>0</v>
      </c>
      <c r="CI56" s="119">
        <f t="shared" si="54"/>
        <v>0.000157784012592159</v>
      </c>
      <c r="CJ56" s="119">
        <f t="shared" si="54"/>
        <v>0.000234825201406282</v>
      </c>
      <c r="CK56" s="119">
        <f t="shared" si="54"/>
        <v>0</v>
      </c>
      <c r="CL56" s="119">
        <f t="shared" si="54"/>
        <v>1.90918550814439e-5</v>
      </c>
      <c r="CM56" s="119">
        <f t="shared" si="54"/>
        <v>0</v>
      </c>
      <c r="CN56" s="119">
        <f t="shared" si="54"/>
        <v>0.00410303164960184</v>
      </c>
      <c r="CO56" s="119">
        <f t="shared" si="54"/>
        <v>0.00105579500335771</v>
      </c>
      <c r="CP56" s="119">
        <f t="shared" si="54"/>
        <v>3.2581004291708e-5</v>
      </c>
      <c r="CQ56" s="119">
        <f t="shared" si="54"/>
        <v>0</v>
      </c>
      <c r="CR56" s="119">
        <f t="shared" si="54"/>
        <v>0.000294971664519007</v>
      </c>
      <c r="CS56" s="119">
        <f t="shared" si="54"/>
        <v>0.00139068970965801</v>
      </c>
      <c r="CT56" s="119">
        <f t="shared" si="54"/>
        <v>3.91129578896664e-5</v>
      </c>
      <c r="CU56" s="119">
        <f t="shared" si="54"/>
        <v>0</v>
      </c>
      <c r="CV56" s="119">
        <f t="shared" si="54"/>
        <v>0</v>
      </c>
      <c r="CW56" s="119">
        <f t="shared" si="54"/>
        <v>0.000120567183456731</v>
      </c>
      <c r="CX56" s="119">
        <f t="shared" si="54"/>
        <v>0.000373511566672853</v>
      </c>
      <c r="CY56" s="119">
        <f t="shared" si="54"/>
        <v>1.40285116122895e-5</v>
      </c>
      <c r="CZ56" s="119">
        <f t="shared" si="54"/>
        <v>1.39425163585015e-5</v>
      </c>
      <c r="DA56" s="119">
        <f t="shared" si="54"/>
        <v>4.41883552459604e-6</v>
      </c>
      <c r="DB56" s="119">
        <f t="shared" si="54"/>
        <v>0.00170463075524766</v>
      </c>
      <c r="DC56" s="119">
        <f t="shared" si="54"/>
        <v>0.00542786935829494</v>
      </c>
      <c r="DD56" s="119">
        <f t="shared" si="54"/>
        <v>0.00410977229234602</v>
      </c>
      <c r="DE56" s="119">
        <f t="shared" si="54"/>
        <v>0.000923997038438442</v>
      </c>
      <c r="DF56" s="119">
        <f t="shared" si="54"/>
        <v>0.00532452436851249</v>
      </c>
      <c r="DG56" s="119">
        <f t="shared" si="54"/>
        <v>2.84855365870213e-5</v>
      </c>
      <c r="DH56" s="119">
        <f t="shared" si="54"/>
        <v>0</v>
      </c>
      <c r="DI56" s="119">
        <f t="shared" si="54"/>
        <v>0.000320508010607968</v>
      </c>
      <c r="DJ56" s="119">
        <f t="shared" si="54"/>
        <v>0</v>
      </c>
      <c r="DK56" s="119">
        <f t="shared" si="54"/>
        <v>0.0054212672596021</v>
      </c>
      <c r="DL56" s="119">
        <f t="shared" si="54"/>
        <v>0</v>
      </c>
      <c r="DM56" s="119">
        <f t="shared" si="54"/>
        <v>0.00852153980425882</v>
      </c>
      <c r="DN56" s="119">
        <f t="shared" si="54"/>
        <v>0.0102014812644776</v>
      </c>
      <c r="DO56" s="119">
        <f t="shared" si="54"/>
        <v>0.00135660189126783</v>
      </c>
      <c r="DP56" s="119">
        <f t="shared" si="54"/>
        <v>0.0942587628365535</v>
      </c>
      <c r="DQ56" s="119">
        <f t="shared" si="54"/>
        <v>0.00488751674558947</v>
      </c>
      <c r="DR56" s="119">
        <f t="shared" si="54"/>
        <v>0</v>
      </c>
      <c r="DT56" s="86" t="s">
        <v>85</v>
      </c>
      <c r="DU56" s="87" t="s">
        <v>140</v>
      </c>
      <c r="DV56" s="119">
        <f>'Matriz I'!D55-BR56</f>
        <v>0</v>
      </c>
      <c r="DW56" s="119">
        <f>'Matriz I'!E55-BS56</f>
        <v>0</v>
      </c>
      <c r="DX56" s="119">
        <f>'Matriz I'!F55-BT56</f>
        <v>0</v>
      </c>
      <c r="DY56" s="119">
        <f>'Matriz I'!G55-BU56</f>
        <v>-0.000885100716835974</v>
      </c>
      <c r="DZ56" s="119">
        <f>'Matriz I'!H55-BV56</f>
        <v>-4.73700448939325e-5</v>
      </c>
      <c r="EA56" s="119">
        <f>'Matriz I'!I55-BW56</f>
        <v>-1.26921918396569e-5</v>
      </c>
      <c r="EB56" s="119">
        <f>'Matriz I'!J55-BX56</f>
        <v>-0.0001155962568624</v>
      </c>
      <c r="EC56" s="119">
        <f>'Matriz I'!K55-BY56</f>
        <v>0</v>
      </c>
      <c r="ED56" s="119">
        <f>'Matriz I'!L55-BZ56</f>
        <v>0</v>
      </c>
      <c r="EE56" s="119">
        <f>'Matriz I'!M55-CA56</f>
        <v>-2.24629910223041e-5</v>
      </c>
      <c r="EF56" s="119">
        <f>'Matriz I'!N55-CB56</f>
        <v>0</v>
      </c>
      <c r="EG56" s="119">
        <f>'Matriz I'!O55-CC56</f>
        <v>0</v>
      </c>
      <c r="EH56" s="119">
        <f>'Matriz I'!P55-CD56</f>
        <v>0</v>
      </c>
      <c r="EI56" s="119">
        <f>'Matriz I'!Q55-CE56</f>
        <v>-0.000540553704214111</v>
      </c>
      <c r="EJ56" s="119">
        <f>'Matriz I'!R55-CF56</f>
        <v>0</v>
      </c>
      <c r="EK56" s="119">
        <f>'Matriz I'!S55-CG56</f>
        <v>-3.96493064186151e-5</v>
      </c>
      <c r="EL56" s="119">
        <f>'Matriz I'!T55-CH56</f>
        <v>0</v>
      </c>
      <c r="EM56" s="119">
        <f>'Matriz I'!U55-CI56</f>
        <v>-0.000157784012592159</v>
      </c>
      <c r="EN56" s="119">
        <f>'Matriz I'!V55-CJ56</f>
        <v>-0.000234825201406282</v>
      </c>
      <c r="EO56" s="119">
        <f>'Matriz I'!W55-CK56</f>
        <v>0</v>
      </c>
      <c r="EP56" s="119">
        <f>'Matriz I'!X55-CL56</f>
        <v>-1.90918550814439e-5</v>
      </c>
      <c r="EQ56" s="119">
        <f>'Matriz I'!Y55-CM56</f>
        <v>0</v>
      </c>
      <c r="ER56" s="119">
        <f>'Matriz I'!Z55-CN56</f>
        <v>-0.00410303164960184</v>
      </c>
      <c r="ES56" s="119">
        <f>'Matriz I'!AA55-CO56</f>
        <v>-0.00105579500335771</v>
      </c>
      <c r="ET56" s="119">
        <f>'Matriz I'!AB55-CP56</f>
        <v>-3.2581004291708e-5</v>
      </c>
      <c r="EU56" s="119">
        <f>'Matriz I'!AC55-CQ56</f>
        <v>0</v>
      </c>
      <c r="EV56" s="119">
        <f>'Matriz I'!AD55-CR56</f>
        <v>-0.000294971664519007</v>
      </c>
      <c r="EW56" s="119">
        <f>'Matriz I'!AE55-CS56</f>
        <v>-0.00139068970965801</v>
      </c>
      <c r="EX56" s="119">
        <f>'Matriz I'!AF55-CT56</f>
        <v>-3.91129578896664e-5</v>
      </c>
      <c r="EY56" s="119">
        <f>'Matriz I'!AG55-CU56</f>
        <v>0</v>
      </c>
      <c r="EZ56" s="119">
        <f>'Matriz I'!AH55-CV56</f>
        <v>0</v>
      </c>
      <c r="FA56" s="119">
        <f>'Matriz I'!AI55-CW56</f>
        <v>-0.000120567183456731</v>
      </c>
      <c r="FB56" s="119">
        <f>'Matriz I'!AJ55-CX56</f>
        <v>-0.000373511566672853</v>
      </c>
      <c r="FC56" s="119">
        <f>'Matriz I'!AK55-CY56</f>
        <v>-1.40285116122895e-5</v>
      </c>
      <c r="FD56" s="119">
        <f>'Matriz I'!AL55-CZ56</f>
        <v>-1.39425163585015e-5</v>
      </c>
      <c r="FE56" s="119">
        <f>'Matriz I'!AM55-DA56</f>
        <v>-4.41883552459604e-6</v>
      </c>
      <c r="FF56" s="119">
        <f>'Matriz I'!AN55-DB56</f>
        <v>-0.00170463075524766</v>
      </c>
      <c r="FG56" s="119">
        <f>'Matriz I'!AO55-DC56</f>
        <v>-0.00542786935829494</v>
      </c>
      <c r="FH56" s="119">
        <f>'Matriz I'!AP55-DD56</f>
        <v>-0.00410977229234602</v>
      </c>
      <c r="FI56" s="119">
        <f>'Matriz I'!AQ55-DE56</f>
        <v>-0.000923997038438442</v>
      </c>
      <c r="FJ56" s="119">
        <f>'Matriz I'!AR55-DF56</f>
        <v>-0.00532452436851249</v>
      </c>
      <c r="FK56" s="119">
        <f>'Matriz I'!AS55-DG56</f>
        <v>-2.84855365870213e-5</v>
      </c>
      <c r="FL56" s="119">
        <f>'Matriz I'!AT55-DH56</f>
        <v>0</v>
      </c>
      <c r="FM56" s="119">
        <f>'Matriz I'!AU55-DI56</f>
        <v>-0.000320508010607968</v>
      </c>
      <c r="FN56" s="119">
        <f>'Matriz I'!AV55-DJ56</f>
        <v>0</v>
      </c>
      <c r="FO56" s="119">
        <f>'Matriz I'!AW55-DK56</f>
        <v>-0.0054212672596021</v>
      </c>
      <c r="FP56" s="119">
        <f>'Matriz I'!AX55-DL56</f>
        <v>0</v>
      </c>
      <c r="FQ56" s="119">
        <f>'Matriz I'!AY55-DM56</f>
        <v>-0.00852153980425882</v>
      </c>
      <c r="FR56" s="119">
        <f>'Matriz I'!AZ55-DN56</f>
        <v>-0.0102014812644776</v>
      </c>
      <c r="FS56" s="119">
        <f>'Matriz I'!BA55-DO56</f>
        <v>-0.00135660189126783</v>
      </c>
      <c r="FT56" s="119">
        <f>'Matriz I'!BB55-DP56</f>
        <v>0.905741237163446</v>
      </c>
      <c r="FU56" s="119">
        <f>'Matriz I'!BC55-DQ56</f>
        <v>-0.00488751674558947</v>
      </c>
      <c r="FV56" s="119">
        <f>'Matriz I'!BD55-DR56</f>
        <v>0</v>
      </c>
      <c r="FX56" s="86" t="s">
        <v>85</v>
      </c>
      <c r="FY56" s="87" t="s">
        <v>140</v>
      </c>
      <c r="FZ56" s="119">
        <v>0.0006536801695</v>
      </c>
      <c r="GA56" s="119">
        <v>0.0008858438441</v>
      </c>
      <c r="GB56" s="119">
        <v>0.0005322341054</v>
      </c>
      <c r="GC56" s="119">
        <v>0.0018902534</v>
      </c>
      <c r="GD56" s="119">
        <v>0.001379942519</v>
      </c>
      <c r="GE56" s="119">
        <v>0.00197656767</v>
      </c>
      <c r="GF56" s="119">
        <v>0.002003549033</v>
      </c>
      <c r="GG56" s="119">
        <v>0.002804562621</v>
      </c>
      <c r="GH56" s="119">
        <v>0.001952166639</v>
      </c>
      <c r="GI56" s="119">
        <v>0.001202260171</v>
      </c>
      <c r="GJ56" s="119">
        <v>0.000885348882</v>
      </c>
      <c r="GK56" s="119">
        <v>0.001627643019</v>
      </c>
      <c r="GL56" s="119">
        <v>0.001823866556</v>
      </c>
      <c r="GM56" s="119">
        <v>0.002128359049</v>
      </c>
      <c r="GN56" s="119">
        <v>0.001196477021</v>
      </c>
      <c r="GO56" s="119">
        <v>0.0005979749456</v>
      </c>
      <c r="GP56" s="119">
        <v>0.002049973434</v>
      </c>
      <c r="GQ56" s="119">
        <v>0.001904706083</v>
      </c>
      <c r="GR56" s="119">
        <v>0.001958640825</v>
      </c>
      <c r="GS56" s="119">
        <v>0.002154743455</v>
      </c>
      <c r="GT56" s="119">
        <v>0.001695899185</v>
      </c>
      <c r="GU56" s="119">
        <v>0.001758277284</v>
      </c>
      <c r="GV56" s="119">
        <v>0.006743655726</v>
      </c>
      <c r="GW56" s="119">
        <v>0.002921187826</v>
      </c>
      <c r="GX56" s="119">
        <v>0.001573875586</v>
      </c>
      <c r="GY56" s="119">
        <v>0.001847587159</v>
      </c>
      <c r="GZ56" s="119">
        <v>0.002147394948</v>
      </c>
      <c r="HA56" s="119">
        <v>0.003379792711</v>
      </c>
      <c r="HB56" s="119">
        <v>0.001736947269</v>
      </c>
      <c r="HC56" s="119">
        <v>0.001673361853</v>
      </c>
      <c r="HD56" s="119">
        <v>0.001475616175</v>
      </c>
      <c r="HE56" s="119">
        <v>0.001733737122</v>
      </c>
      <c r="HF56" s="119">
        <v>0.001504414278</v>
      </c>
      <c r="HG56" s="119">
        <v>0.001127383167</v>
      </c>
      <c r="HH56" s="119">
        <v>0.001127500676</v>
      </c>
      <c r="HI56" s="119">
        <v>0.001059317211</v>
      </c>
      <c r="HJ56" s="119">
        <v>0.003616829967</v>
      </c>
      <c r="HK56" s="119">
        <v>0.007651642906</v>
      </c>
      <c r="HL56" s="119">
        <v>0.008491756841</v>
      </c>
      <c r="HM56" s="119">
        <v>0.003716635878</v>
      </c>
      <c r="HN56" s="119">
        <v>0.007888638738</v>
      </c>
      <c r="HO56" s="119">
        <v>0.001565955015</v>
      </c>
      <c r="HP56" s="119">
        <v>0.001513056213</v>
      </c>
      <c r="HQ56" s="119">
        <v>0.003251633209</v>
      </c>
      <c r="HR56" s="119">
        <v>0.001718500428</v>
      </c>
      <c r="HS56" s="119">
        <v>0.008253753777</v>
      </c>
      <c r="HT56" s="119">
        <v>0.0004908190215</v>
      </c>
      <c r="HU56" s="119">
        <v>0.01078629711</v>
      </c>
      <c r="HV56" s="119">
        <v>0.01250439614</v>
      </c>
      <c r="HW56" s="119">
        <v>0.002743036557</v>
      </c>
      <c r="HX56" s="119">
        <v>1.105163858</v>
      </c>
      <c r="HY56" s="119">
        <v>0.007121457731</v>
      </c>
      <c r="HZ56" s="119">
        <v>0</v>
      </c>
    </row>
    <row r="57" spans="1:234">
      <c r="A57" s="86" t="s">
        <v>86</v>
      </c>
      <c r="B57" s="87" t="s">
        <v>141</v>
      </c>
      <c r="C57" s="85">
        <f>'3'!BQ56</f>
        <v>7.58652791061981</v>
      </c>
      <c r="D57" s="85">
        <f>'3'!BR56</f>
        <v>2.13364348200903</v>
      </c>
      <c r="E57" s="85">
        <f>'3'!BS56</f>
        <v>2.11699664958824</v>
      </c>
      <c r="F57" s="85">
        <f>'3'!BT56</f>
        <v>0.00748843078952598</v>
      </c>
      <c r="G57" s="85">
        <f>'3'!BU56</f>
        <v>1.7239384115059</v>
      </c>
      <c r="H57" s="85">
        <f>'3'!BV56</f>
        <v>24.1512041623963</v>
      </c>
      <c r="I57" s="85">
        <f>'3'!BW56</f>
        <v>28.6981879166302</v>
      </c>
      <c r="J57" s="85">
        <f>'3'!BX56</f>
        <v>12.4917767459984</v>
      </c>
      <c r="K57" s="85">
        <f>'3'!BY56</f>
        <v>16.6588296107475</v>
      </c>
      <c r="L57" s="85">
        <f>'3'!BZ56</f>
        <v>2.17854583360874</v>
      </c>
      <c r="M57" s="85">
        <f>'3'!CA56</f>
        <v>3.86608496420376</v>
      </c>
      <c r="N57" s="85">
        <f>'3'!CB56</f>
        <v>18.1306284221461</v>
      </c>
      <c r="O57" s="85">
        <f>'3'!CC56</f>
        <v>6.36747511048691</v>
      </c>
      <c r="P57" s="85">
        <f>'3'!CD56</f>
        <v>7.08003148987989</v>
      </c>
      <c r="Q57" s="85">
        <f>'3'!CE56</f>
        <v>1.87694556952094</v>
      </c>
      <c r="R57" s="85">
        <f>'3'!CF56</f>
        <v>13.2861737581322</v>
      </c>
      <c r="S57" s="85">
        <f>'3'!CG56</f>
        <v>0.622625725887323</v>
      </c>
      <c r="T57" s="85">
        <f>'3'!CH56</f>
        <v>33.2106818888798</v>
      </c>
      <c r="U57" s="85">
        <f>'3'!CI56</f>
        <v>4.17563924043428</v>
      </c>
      <c r="V57" s="85">
        <f>'3'!CJ56</f>
        <v>2.13441050740412</v>
      </c>
      <c r="W57" s="85">
        <f>'3'!CK56</f>
        <v>15.4031735868004</v>
      </c>
      <c r="X57" s="85">
        <f>'3'!CL56</f>
        <v>9.98867909991627</v>
      </c>
      <c r="Y57" s="85">
        <f>'3'!CM56</f>
        <v>6.78114996124197</v>
      </c>
      <c r="Z57" s="85">
        <f>'3'!CN56</f>
        <v>28.0289492160552</v>
      </c>
      <c r="AA57" s="85">
        <f>'3'!CO56</f>
        <v>6.16929146886687</v>
      </c>
      <c r="AB57" s="85">
        <f>'3'!CP56</f>
        <v>3.43877007496552</v>
      </c>
      <c r="AC57" s="85">
        <f>'3'!CQ56</f>
        <v>39.6852011801752</v>
      </c>
      <c r="AD57" s="85">
        <f>'3'!CR56</f>
        <v>25.4183372891712</v>
      </c>
      <c r="AE57" s="85">
        <f>'3'!CS56</f>
        <v>12.7018982101529</v>
      </c>
      <c r="AF57" s="85">
        <f>'3'!CT56</f>
        <v>0.356605527179834</v>
      </c>
      <c r="AG57" s="85">
        <f>'3'!CU56</f>
        <v>18.6782833198903</v>
      </c>
      <c r="AH57" s="85">
        <f>'3'!CV56</f>
        <v>0.16764952787171</v>
      </c>
      <c r="AI57" s="85">
        <f>'3'!CW56</f>
        <v>16.4802342110759</v>
      </c>
      <c r="AJ57" s="88">
        <f>'3'!CX56*RAIS!$N$5</f>
        <v>0.0317537196356007</v>
      </c>
      <c r="AK57" s="88">
        <f>'3'!CX56*RAIS!$F$6</f>
        <v>0.0188124461977006</v>
      </c>
      <c r="AL57" s="85">
        <f>'3'!CY56</f>
        <v>6.10948062043641</v>
      </c>
      <c r="AM57" s="85">
        <f>'3'!CZ56</f>
        <v>238.785012849033</v>
      </c>
      <c r="AN57" s="85">
        <f>'3'!DA56</f>
        <v>37.3230910411471</v>
      </c>
      <c r="AO57" s="85">
        <f>'3'!DB56</f>
        <v>0.127555740847866</v>
      </c>
      <c r="AP57" s="85">
        <f>'3'!DC56</f>
        <v>0.586256453067496</v>
      </c>
      <c r="AQ57" s="85">
        <f>'3'!DD56</f>
        <v>94.3843728029135</v>
      </c>
      <c r="AR57" s="85">
        <f>'3'!DE56</f>
        <v>7.34168838908691</v>
      </c>
      <c r="AS57" s="85">
        <f>'3'!DF56</f>
        <v>12.726573470058</v>
      </c>
      <c r="AT57" s="85">
        <f>'3'!DG56</f>
        <v>92.8345638703012</v>
      </c>
      <c r="AU57" s="85">
        <f>'3'!DH56</f>
        <v>91.3690616040137</v>
      </c>
      <c r="AV57" s="85">
        <f>'3'!DI56</f>
        <v>96.7412263494642</v>
      </c>
      <c r="AW57" s="85">
        <f>'3'!DJ56</f>
        <v>4.88077450905853</v>
      </c>
      <c r="AX57" s="85">
        <f>'3'!DK56</f>
        <v>43.138186660496</v>
      </c>
      <c r="AY57" s="85">
        <f>'3'!DL56</f>
        <v>55.8979170253457</v>
      </c>
      <c r="AZ57" s="85">
        <f>'3'!DM56</f>
        <v>150.488633932212</v>
      </c>
      <c r="BA57" s="85">
        <f>'3'!DN56</f>
        <v>335.237228226786</v>
      </c>
      <c r="BB57" s="85">
        <f>'3'!DO56</f>
        <v>175.2309656906</v>
      </c>
      <c r="BC57" s="85">
        <f>'3'!DP56</f>
        <v>0</v>
      </c>
      <c r="BD57" s="101">
        <f t="shared" si="0"/>
        <v>1815.04921390493</v>
      </c>
      <c r="BE57" s="108">
        <f>'3'!DR56</f>
        <v>9.71656431416402</v>
      </c>
      <c r="BF57" s="108">
        <f>'3'!DS56</f>
        <v>93.3277490456673</v>
      </c>
      <c r="BG57" s="85">
        <f t="shared" si="1"/>
        <v>103.044313359831</v>
      </c>
      <c r="BH57" s="85">
        <f>'3'!DU56</f>
        <v>0.103616756619887</v>
      </c>
      <c r="BI57" s="85">
        <f>'3'!DV56</f>
        <v>2913.26926851751</v>
      </c>
      <c r="BJ57" s="85">
        <f>'3'!DW56</f>
        <v>6995.14397537307</v>
      </c>
      <c r="BK57" s="85">
        <f>'3'!DX56</f>
        <v>4.66841524513871</v>
      </c>
      <c r="BL57" s="85">
        <f>'3'!DY56</f>
        <v>0</v>
      </c>
      <c r="BM57" s="117">
        <f t="shared" si="2"/>
        <v>10016.2295892522</v>
      </c>
      <c r="BN57" s="118">
        <f t="shared" si="3"/>
        <v>11831.2788031571</v>
      </c>
      <c r="BP57" s="86" t="s">
        <v>86</v>
      </c>
      <c r="BQ57" s="87" t="s">
        <v>141</v>
      </c>
      <c r="BR57" s="119">
        <f t="shared" ref="BR57:DR57" si="55">C57/C$66</f>
        <v>0.00016912538874967</v>
      </c>
      <c r="BS57" s="119">
        <f t="shared" si="55"/>
        <v>0.000129252144080614</v>
      </c>
      <c r="BT57" s="119">
        <f t="shared" si="55"/>
        <v>0.000709226607206504</v>
      </c>
      <c r="BU57" s="119">
        <f t="shared" si="55"/>
        <v>0.000375857755035301</v>
      </c>
      <c r="BV57" s="119">
        <f t="shared" si="55"/>
        <v>0.00146167645420616</v>
      </c>
      <c r="BW57" s="119">
        <f t="shared" si="55"/>
        <v>0.000813178837784189</v>
      </c>
      <c r="BX57" s="119">
        <f t="shared" si="55"/>
        <v>0.000743827571546231</v>
      </c>
      <c r="BY57" s="119">
        <f t="shared" si="55"/>
        <v>0.00223194740991262</v>
      </c>
      <c r="BZ57" s="119">
        <f t="shared" si="55"/>
        <v>0.0015586723593081</v>
      </c>
      <c r="CA57" s="119">
        <f t="shared" si="55"/>
        <v>0.000979525525275573</v>
      </c>
      <c r="CB57" s="119">
        <f t="shared" si="55"/>
        <v>0.00109656204601618</v>
      </c>
      <c r="CC57" s="119">
        <f t="shared" si="55"/>
        <v>0.00125671787555975</v>
      </c>
      <c r="CD57" s="119">
        <f t="shared" si="55"/>
        <v>0.00240734419586063</v>
      </c>
      <c r="CE57" s="119">
        <f t="shared" si="55"/>
        <v>0.00100365014547102</v>
      </c>
      <c r="CF57" s="119">
        <f t="shared" si="55"/>
        <v>0.0022002624912984</v>
      </c>
      <c r="CG57" s="119">
        <f t="shared" si="55"/>
        <v>0.000318557283610442</v>
      </c>
      <c r="CH57" s="119">
        <f t="shared" si="55"/>
        <v>0.00115330499090853</v>
      </c>
      <c r="CI57" s="119">
        <f t="shared" si="55"/>
        <v>0.0011399592051837</v>
      </c>
      <c r="CJ57" s="119">
        <f t="shared" si="55"/>
        <v>0.00100574681235746</v>
      </c>
      <c r="CK57" s="119">
        <f t="shared" si="55"/>
        <v>0.00335340654575261</v>
      </c>
      <c r="CL57" s="119">
        <f t="shared" si="55"/>
        <v>0.00156266977006744</v>
      </c>
      <c r="CM57" s="119">
        <f t="shared" si="55"/>
        <v>0.00206529049036707</v>
      </c>
      <c r="CN57" s="119">
        <f t="shared" si="55"/>
        <v>0.00124395308958673</v>
      </c>
      <c r="CO57" s="119">
        <f t="shared" si="55"/>
        <v>0.00195627377148207</v>
      </c>
      <c r="CP57" s="119">
        <f t="shared" si="55"/>
        <v>0.00216553539760137</v>
      </c>
      <c r="CQ57" s="119">
        <f t="shared" si="55"/>
        <v>0.00116078977116563</v>
      </c>
      <c r="CR57" s="119">
        <f t="shared" si="55"/>
        <v>0.00159087191595392</v>
      </c>
      <c r="CS57" s="119">
        <f t="shared" si="55"/>
        <v>0.00150529774280438</v>
      </c>
      <c r="CT57" s="119">
        <f t="shared" si="55"/>
        <v>0.00157925997847247</v>
      </c>
      <c r="CU57" s="119">
        <f t="shared" si="55"/>
        <v>0.000738896808254697</v>
      </c>
      <c r="CV57" s="119">
        <f t="shared" si="55"/>
        <v>0.00140777384761985</v>
      </c>
      <c r="CW57" s="119">
        <f t="shared" si="55"/>
        <v>4.90499877246701e-5</v>
      </c>
      <c r="CX57" s="119">
        <f t="shared" si="55"/>
        <v>0.000827141411615208</v>
      </c>
      <c r="CY57" s="119">
        <f t="shared" si="55"/>
        <v>1.10017972407978e-5</v>
      </c>
      <c r="CZ57" s="119">
        <f t="shared" si="55"/>
        <v>1.09343558491523e-5</v>
      </c>
      <c r="DA57" s="119">
        <f t="shared" si="55"/>
        <v>0.000149977708794843</v>
      </c>
      <c r="DB57" s="119">
        <f t="shared" si="55"/>
        <v>0.00256210611621221</v>
      </c>
      <c r="DC57" s="119">
        <f t="shared" si="55"/>
        <v>0.00104843521709302</v>
      </c>
      <c r="DD57" s="119">
        <f t="shared" si="55"/>
        <v>0.000124173920338726</v>
      </c>
      <c r="DE57" s="119">
        <f t="shared" si="55"/>
        <v>0.000305670637890719</v>
      </c>
      <c r="DF57" s="119">
        <f t="shared" si="55"/>
        <v>0.0132756095289568</v>
      </c>
      <c r="DG57" s="119">
        <f t="shared" si="55"/>
        <v>0.00419115816553777</v>
      </c>
      <c r="DH57" s="119">
        <f t="shared" si="55"/>
        <v>0.000721773790105999</v>
      </c>
      <c r="DI57" s="119">
        <f t="shared" si="55"/>
        <v>0.00992466692126265</v>
      </c>
      <c r="DJ57" s="119">
        <f t="shared" si="55"/>
        <v>0.00686120377440941</v>
      </c>
      <c r="DK57" s="119">
        <f t="shared" si="55"/>
        <v>0.00257303057995818</v>
      </c>
      <c r="DL57" s="119">
        <f t="shared" si="55"/>
        <v>0.000118711972907157</v>
      </c>
      <c r="DM57" s="119">
        <f t="shared" si="55"/>
        <v>0.00140914509600593</v>
      </c>
      <c r="DN57" s="119">
        <f t="shared" si="55"/>
        <v>0.0033985773401843</v>
      </c>
      <c r="DO57" s="119">
        <f t="shared" si="55"/>
        <v>0.00181215180778568</v>
      </c>
      <c r="DP57" s="119">
        <f t="shared" si="55"/>
        <v>0.00749055565642849</v>
      </c>
      <c r="DQ57" s="119">
        <f t="shared" si="55"/>
        <v>0.0148108221102727</v>
      </c>
      <c r="DR57" s="119">
        <f t="shared" si="55"/>
        <v>0</v>
      </c>
      <c r="DT57" s="86" t="s">
        <v>86</v>
      </c>
      <c r="DU57" s="87" t="s">
        <v>141</v>
      </c>
      <c r="DV57" s="119">
        <f>'Matriz I'!D56-BR57</f>
        <v>-0.00016912538874967</v>
      </c>
      <c r="DW57" s="119">
        <f>'Matriz I'!E56-BS57</f>
        <v>-0.000129252144080614</v>
      </c>
      <c r="DX57" s="119">
        <f>'Matriz I'!F56-BT57</f>
        <v>-0.000709226607206504</v>
      </c>
      <c r="DY57" s="119">
        <f>'Matriz I'!G56-BU57</f>
        <v>-0.000375857755035301</v>
      </c>
      <c r="DZ57" s="119">
        <f>'Matriz I'!H56-BV57</f>
        <v>-0.00146167645420616</v>
      </c>
      <c r="EA57" s="119">
        <f>'Matriz I'!I56-BW57</f>
        <v>-0.000813178837784189</v>
      </c>
      <c r="EB57" s="119">
        <f>'Matriz I'!J56-BX57</f>
        <v>-0.000743827571546231</v>
      </c>
      <c r="EC57" s="119">
        <f>'Matriz I'!K56-BY57</f>
        <v>-0.00223194740991262</v>
      </c>
      <c r="ED57" s="119">
        <f>'Matriz I'!L56-BZ57</f>
        <v>-0.0015586723593081</v>
      </c>
      <c r="EE57" s="119">
        <f>'Matriz I'!M56-CA57</f>
        <v>-0.000979525525275573</v>
      </c>
      <c r="EF57" s="119">
        <f>'Matriz I'!N56-CB57</f>
        <v>-0.00109656204601618</v>
      </c>
      <c r="EG57" s="119">
        <f>'Matriz I'!O56-CC57</f>
        <v>-0.00125671787555975</v>
      </c>
      <c r="EH57" s="119">
        <f>'Matriz I'!P56-CD57</f>
        <v>-0.00240734419586063</v>
      </c>
      <c r="EI57" s="119">
        <f>'Matriz I'!Q56-CE57</f>
        <v>-0.00100365014547102</v>
      </c>
      <c r="EJ57" s="119">
        <f>'Matriz I'!R56-CF57</f>
        <v>-0.0022002624912984</v>
      </c>
      <c r="EK57" s="119">
        <f>'Matriz I'!S56-CG57</f>
        <v>-0.000318557283610442</v>
      </c>
      <c r="EL57" s="119">
        <f>'Matriz I'!T56-CH57</f>
        <v>-0.00115330499090853</v>
      </c>
      <c r="EM57" s="119">
        <f>'Matriz I'!U56-CI57</f>
        <v>-0.0011399592051837</v>
      </c>
      <c r="EN57" s="119">
        <f>'Matriz I'!V56-CJ57</f>
        <v>-0.00100574681235746</v>
      </c>
      <c r="EO57" s="119">
        <f>'Matriz I'!W56-CK57</f>
        <v>-0.00335340654575261</v>
      </c>
      <c r="EP57" s="119">
        <f>'Matriz I'!X56-CL57</f>
        <v>-0.00156266977006744</v>
      </c>
      <c r="EQ57" s="119">
        <f>'Matriz I'!Y56-CM57</f>
        <v>-0.00206529049036707</v>
      </c>
      <c r="ER57" s="119">
        <f>'Matriz I'!Z56-CN57</f>
        <v>-0.00124395308958673</v>
      </c>
      <c r="ES57" s="119">
        <f>'Matriz I'!AA56-CO57</f>
        <v>-0.00195627377148207</v>
      </c>
      <c r="ET57" s="119">
        <f>'Matriz I'!AB56-CP57</f>
        <v>-0.00216553539760137</v>
      </c>
      <c r="EU57" s="119">
        <f>'Matriz I'!AC56-CQ57</f>
        <v>-0.00116078977116563</v>
      </c>
      <c r="EV57" s="119">
        <f>'Matriz I'!AD56-CR57</f>
        <v>-0.00159087191595392</v>
      </c>
      <c r="EW57" s="119">
        <f>'Matriz I'!AE56-CS57</f>
        <v>-0.00150529774280438</v>
      </c>
      <c r="EX57" s="119">
        <f>'Matriz I'!AF56-CT57</f>
        <v>-0.00157925997847247</v>
      </c>
      <c r="EY57" s="119">
        <f>'Matriz I'!AG56-CU57</f>
        <v>-0.000738896808254697</v>
      </c>
      <c r="EZ57" s="119">
        <f>'Matriz I'!AH56-CV57</f>
        <v>-0.00140777384761985</v>
      </c>
      <c r="FA57" s="119">
        <f>'Matriz I'!AI56-CW57</f>
        <v>-4.90499877246701e-5</v>
      </c>
      <c r="FB57" s="119">
        <f>'Matriz I'!AJ56-CX57</f>
        <v>-0.000827141411615208</v>
      </c>
      <c r="FC57" s="119">
        <f>'Matriz I'!AK56-CY57</f>
        <v>-1.10017972407978e-5</v>
      </c>
      <c r="FD57" s="119">
        <f>'Matriz I'!AL56-CZ57</f>
        <v>-1.09343558491523e-5</v>
      </c>
      <c r="FE57" s="119">
        <f>'Matriz I'!AM56-DA57</f>
        <v>-0.000149977708794843</v>
      </c>
      <c r="FF57" s="119">
        <f>'Matriz I'!AN56-DB57</f>
        <v>-0.00256210611621221</v>
      </c>
      <c r="FG57" s="119">
        <f>'Matriz I'!AO56-DC57</f>
        <v>-0.00104843521709302</v>
      </c>
      <c r="FH57" s="119">
        <f>'Matriz I'!AP56-DD57</f>
        <v>-0.000124173920338726</v>
      </c>
      <c r="FI57" s="119">
        <f>'Matriz I'!AQ56-DE57</f>
        <v>-0.000305670637890719</v>
      </c>
      <c r="FJ57" s="119">
        <f>'Matriz I'!AR56-DF57</f>
        <v>-0.0132756095289568</v>
      </c>
      <c r="FK57" s="119">
        <f>'Matriz I'!AS56-DG57</f>
        <v>-0.00419115816553777</v>
      </c>
      <c r="FL57" s="119">
        <f>'Matriz I'!AT56-DH57</f>
        <v>-0.000721773790105999</v>
      </c>
      <c r="FM57" s="119">
        <f>'Matriz I'!AU56-DI57</f>
        <v>-0.00992466692126265</v>
      </c>
      <c r="FN57" s="119">
        <f>'Matriz I'!AV56-DJ57</f>
        <v>-0.00686120377440941</v>
      </c>
      <c r="FO57" s="119">
        <f>'Matriz I'!AW56-DK57</f>
        <v>-0.00257303057995818</v>
      </c>
      <c r="FP57" s="119">
        <f>'Matriz I'!AX56-DL57</f>
        <v>-0.000118711972907157</v>
      </c>
      <c r="FQ57" s="119">
        <f>'Matriz I'!AY56-DM57</f>
        <v>-0.00140914509600593</v>
      </c>
      <c r="FR57" s="119">
        <f>'Matriz I'!AZ56-DN57</f>
        <v>-0.0033985773401843</v>
      </c>
      <c r="FS57" s="119">
        <f>'Matriz I'!BA56-DO57</f>
        <v>-0.00181215180778568</v>
      </c>
      <c r="FT57" s="119">
        <f>'Matriz I'!BB56-DP57</f>
        <v>-0.00749055565642849</v>
      </c>
      <c r="FU57" s="119">
        <f>'Matriz I'!BC56-DQ57</f>
        <v>0.985189177889727</v>
      </c>
      <c r="FV57" s="119">
        <f>'Matriz I'!BD56-DR57</f>
        <v>0</v>
      </c>
      <c r="FX57" s="86" t="s">
        <v>86</v>
      </c>
      <c r="FY57" s="87" t="s">
        <v>141</v>
      </c>
      <c r="FZ57" s="119">
        <v>0.0007603699527</v>
      </c>
      <c r="GA57" s="119">
        <v>0.0009276228595</v>
      </c>
      <c r="GB57" s="119">
        <v>0.001128477871</v>
      </c>
      <c r="GC57" s="119">
        <v>0.001036884067</v>
      </c>
      <c r="GD57" s="119">
        <v>0.002188497635</v>
      </c>
      <c r="GE57" s="119">
        <v>0.002287530196</v>
      </c>
      <c r="GF57" s="119">
        <v>0.002066277441</v>
      </c>
      <c r="GG57" s="119">
        <v>0.004296996144</v>
      </c>
      <c r="GH57" s="119">
        <v>0.002709429447</v>
      </c>
      <c r="GI57" s="119">
        <v>0.00194886577</v>
      </c>
      <c r="GJ57" s="119">
        <v>0.001795289485</v>
      </c>
      <c r="GK57" s="119">
        <v>0.002497494196</v>
      </c>
      <c r="GL57" s="119">
        <v>0.003747157379</v>
      </c>
      <c r="GM57" s="119">
        <v>0.00203499257</v>
      </c>
      <c r="GN57" s="119">
        <v>0.003332670097</v>
      </c>
      <c r="GO57" s="119">
        <v>0.0006555220079</v>
      </c>
      <c r="GP57" s="119">
        <v>0.002957996963</v>
      </c>
      <c r="GQ57" s="119">
        <v>0.002412342733</v>
      </c>
      <c r="GR57" s="119">
        <v>0.002280551199</v>
      </c>
      <c r="GS57" s="119">
        <v>0.004772334502</v>
      </c>
      <c r="GT57" s="119">
        <v>0.00285072355</v>
      </c>
      <c r="GU57" s="119">
        <v>0.003256062767</v>
      </c>
      <c r="GV57" s="119">
        <v>0.002758555149</v>
      </c>
      <c r="GW57" s="119">
        <v>0.003037149106</v>
      </c>
      <c r="GX57" s="119">
        <v>0.003523577164</v>
      </c>
      <c r="GY57" s="119">
        <v>0.002396501024</v>
      </c>
      <c r="GZ57" s="119">
        <v>0.002866430002</v>
      </c>
      <c r="HA57" s="119">
        <v>0.003196078144</v>
      </c>
      <c r="HB57" s="119">
        <v>0.002874443887</v>
      </c>
      <c r="HC57" s="119">
        <v>0.001905045413</v>
      </c>
      <c r="HD57" s="119">
        <v>0.002594379398</v>
      </c>
      <c r="HE57" s="119">
        <v>0.0009928755568</v>
      </c>
      <c r="HF57" s="119">
        <v>0.001667014745</v>
      </c>
      <c r="HG57" s="119">
        <v>0.0006909166169</v>
      </c>
      <c r="HH57" s="119">
        <v>0.0006910011719</v>
      </c>
      <c r="HI57" s="119">
        <v>0.001085396686</v>
      </c>
      <c r="HJ57" s="119">
        <v>0.003631383773</v>
      </c>
      <c r="HK57" s="119">
        <v>0.002241569783</v>
      </c>
      <c r="HL57" s="119">
        <v>0.004338018269</v>
      </c>
      <c r="HM57" s="119">
        <v>0.001953845784</v>
      </c>
      <c r="HN57" s="119">
        <v>0.01468769017</v>
      </c>
      <c r="HO57" s="119">
        <v>0.005153659553</v>
      </c>
      <c r="HP57" s="119">
        <v>0.001825106656</v>
      </c>
      <c r="HQ57" s="119">
        <v>0.0121482231</v>
      </c>
      <c r="HR57" s="119">
        <v>0.008095815227</v>
      </c>
      <c r="HS57" s="119">
        <v>0.003994249754</v>
      </c>
      <c r="HT57" s="119">
        <v>0.0003474618374</v>
      </c>
      <c r="HU57" s="119">
        <v>0.002758462385</v>
      </c>
      <c r="HV57" s="119">
        <v>0.004225343603</v>
      </c>
      <c r="HW57" s="119">
        <v>0.002580857135</v>
      </c>
      <c r="HX57" s="119">
        <v>0.009025492084</v>
      </c>
      <c r="HY57" s="119">
        <v>1.016142165</v>
      </c>
      <c r="HZ57" s="119">
        <v>0</v>
      </c>
    </row>
    <row r="58" spans="1:234">
      <c r="A58" s="89" t="s">
        <v>87</v>
      </c>
      <c r="B58" s="90" t="s">
        <v>142</v>
      </c>
      <c r="C58" s="85">
        <f>'3'!BQ57</f>
        <v>0</v>
      </c>
      <c r="D58" s="85">
        <f>'3'!BR57</f>
        <v>0</v>
      </c>
      <c r="E58" s="85">
        <f>'3'!BS57</f>
        <v>0</v>
      </c>
      <c r="F58" s="85">
        <f>'3'!BT57</f>
        <v>0</v>
      </c>
      <c r="G58" s="85">
        <f>'3'!BU57</f>
        <v>0</v>
      </c>
      <c r="H58" s="85">
        <f>'3'!BV57</f>
        <v>0</v>
      </c>
      <c r="I58" s="85">
        <f>'3'!BW57</f>
        <v>0</v>
      </c>
      <c r="J58" s="85">
        <f>'3'!BX57</f>
        <v>0</v>
      </c>
      <c r="K58" s="85">
        <f>'3'!BY57</f>
        <v>0</v>
      </c>
      <c r="L58" s="85">
        <f>'3'!BZ57</f>
        <v>0</v>
      </c>
      <c r="M58" s="85">
        <f>'3'!CA57</f>
        <v>0</v>
      </c>
      <c r="N58" s="85">
        <f>'3'!CB57</f>
        <v>0</v>
      </c>
      <c r="O58" s="85">
        <f>'3'!CC57</f>
        <v>0</v>
      </c>
      <c r="P58" s="85">
        <f>'3'!CD57</f>
        <v>0</v>
      </c>
      <c r="Q58" s="85">
        <f>'3'!CE57</f>
        <v>0</v>
      </c>
      <c r="R58" s="85">
        <f>'3'!CF57</f>
        <v>0</v>
      </c>
      <c r="S58" s="85">
        <f>'3'!CG57</f>
        <v>0</v>
      </c>
      <c r="T58" s="85">
        <f>'3'!CH57</f>
        <v>0</v>
      </c>
      <c r="U58" s="85">
        <f>'3'!CI57</f>
        <v>0</v>
      </c>
      <c r="V58" s="85">
        <f>'3'!CJ57</f>
        <v>0</v>
      </c>
      <c r="W58" s="85">
        <f>'3'!CK57</f>
        <v>0</v>
      </c>
      <c r="X58" s="85">
        <f>'3'!CL57</f>
        <v>0</v>
      </c>
      <c r="Y58" s="85">
        <f>'3'!CM57</f>
        <v>0</v>
      </c>
      <c r="Z58" s="85">
        <f>'3'!CN57</f>
        <v>0</v>
      </c>
      <c r="AA58" s="85">
        <f>'3'!CO57</f>
        <v>0</v>
      </c>
      <c r="AB58" s="85">
        <f>'3'!CP57</f>
        <v>0</v>
      </c>
      <c r="AC58" s="85">
        <f>'3'!CQ57</f>
        <v>0</v>
      </c>
      <c r="AD58" s="85">
        <f>'3'!CR57</f>
        <v>0</v>
      </c>
      <c r="AE58" s="85">
        <f>'3'!CS57</f>
        <v>0</v>
      </c>
      <c r="AF58" s="85">
        <f>'3'!CT57</f>
        <v>0</v>
      </c>
      <c r="AG58" s="85">
        <f>'3'!CU57</f>
        <v>0</v>
      </c>
      <c r="AH58" s="85">
        <f>'3'!CV57</f>
        <v>0</v>
      </c>
      <c r="AI58" s="85">
        <f>'3'!CW57</f>
        <v>0</v>
      </c>
      <c r="AJ58" s="88">
        <f>'3'!CX57*RAIS!$N$5</f>
        <v>0</v>
      </c>
      <c r="AK58" s="88">
        <f>'3'!CX57*RAIS!$F$6</f>
        <v>0</v>
      </c>
      <c r="AL58" s="85">
        <f>'3'!CY57</f>
        <v>0</v>
      </c>
      <c r="AM58" s="85">
        <f>'3'!CZ57</f>
        <v>0</v>
      </c>
      <c r="AN58" s="85">
        <f>'3'!DA57</f>
        <v>0</v>
      </c>
      <c r="AO58" s="85">
        <f>'3'!DB57</f>
        <v>0</v>
      </c>
      <c r="AP58" s="85">
        <f>'3'!DC57</f>
        <v>0</v>
      </c>
      <c r="AQ58" s="85">
        <f>'3'!DD57</f>
        <v>0</v>
      </c>
      <c r="AR58" s="85">
        <f>'3'!DE57</f>
        <v>0</v>
      </c>
      <c r="AS58" s="85">
        <f>'3'!DF57</f>
        <v>0</v>
      </c>
      <c r="AT58" s="85">
        <f>'3'!DG57</f>
        <v>0</v>
      </c>
      <c r="AU58" s="85">
        <f>'3'!DH57</f>
        <v>0</v>
      </c>
      <c r="AV58" s="85">
        <f>'3'!DI57</f>
        <v>0</v>
      </c>
      <c r="AW58" s="85">
        <f>'3'!DJ57</f>
        <v>0</v>
      </c>
      <c r="AX58" s="85">
        <f>'3'!DK57</f>
        <v>0</v>
      </c>
      <c r="AY58" s="85">
        <f>'3'!DL57</f>
        <v>0</v>
      </c>
      <c r="AZ58" s="85">
        <f>'3'!DM57</f>
        <v>0</v>
      </c>
      <c r="BA58" s="85">
        <f>'3'!DN57</f>
        <v>0</v>
      </c>
      <c r="BB58" s="85">
        <f>'3'!DO57</f>
        <v>0</v>
      </c>
      <c r="BC58" s="85">
        <f>'3'!DP57</f>
        <v>0</v>
      </c>
      <c r="BD58" s="102">
        <f t="shared" si="0"/>
        <v>0</v>
      </c>
      <c r="BE58" s="108">
        <f>'3'!DR57</f>
        <v>0</v>
      </c>
      <c r="BF58" s="108">
        <f>'3'!DS57</f>
        <v>0</v>
      </c>
      <c r="BG58" s="110">
        <f t="shared" si="1"/>
        <v>0</v>
      </c>
      <c r="BH58" s="85">
        <f>'3'!DU57</f>
        <v>0</v>
      </c>
      <c r="BI58" s="85">
        <f>'3'!DV57</f>
        <v>0</v>
      </c>
      <c r="BJ58" s="85">
        <f>'3'!DW57</f>
        <v>4638</v>
      </c>
      <c r="BK58" s="85">
        <f>'3'!DX57</f>
        <v>0</v>
      </c>
      <c r="BL58" s="85">
        <f>'3'!DY57</f>
        <v>0</v>
      </c>
      <c r="BM58" s="120">
        <f t="shared" si="2"/>
        <v>4638</v>
      </c>
      <c r="BN58" s="121">
        <f t="shared" si="3"/>
        <v>4638</v>
      </c>
      <c r="BP58" s="89" t="s">
        <v>87</v>
      </c>
      <c r="BQ58" s="90" t="s">
        <v>142</v>
      </c>
      <c r="BR58" s="119">
        <f t="shared" ref="BR58:DR58" si="56">C58/C$66</f>
        <v>0</v>
      </c>
      <c r="BS58" s="119">
        <f t="shared" si="56"/>
        <v>0</v>
      </c>
      <c r="BT58" s="119">
        <f t="shared" si="56"/>
        <v>0</v>
      </c>
      <c r="BU58" s="119">
        <f t="shared" si="56"/>
        <v>0</v>
      </c>
      <c r="BV58" s="119">
        <f t="shared" si="56"/>
        <v>0</v>
      </c>
      <c r="BW58" s="119">
        <f t="shared" si="56"/>
        <v>0</v>
      </c>
      <c r="BX58" s="119">
        <f t="shared" si="56"/>
        <v>0</v>
      </c>
      <c r="BY58" s="119">
        <f t="shared" si="56"/>
        <v>0</v>
      </c>
      <c r="BZ58" s="119">
        <f t="shared" si="56"/>
        <v>0</v>
      </c>
      <c r="CA58" s="119">
        <f t="shared" si="56"/>
        <v>0</v>
      </c>
      <c r="CB58" s="119">
        <f t="shared" si="56"/>
        <v>0</v>
      </c>
      <c r="CC58" s="119">
        <f t="shared" si="56"/>
        <v>0</v>
      </c>
      <c r="CD58" s="119">
        <f t="shared" si="56"/>
        <v>0</v>
      </c>
      <c r="CE58" s="119">
        <f t="shared" si="56"/>
        <v>0</v>
      </c>
      <c r="CF58" s="119">
        <f t="shared" si="56"/>
        <v>0</v>
      </c>
      <c r="CG58" s="119">
        <f t="shared" si="56"/>
        <v>0</v>
      </c>
      <c r="CH58" s="119">
        <f t="shared" si="56"/>
        <v>0</v>
      </c>
      <c r="CI58" s="119">
        <f t="shared" si="56"/>
        <v>0</v>
      </c>
      <c r="CJ58" s="119">
        <f t="shared" si="56"/>
        <v>0</v>
      </c>
      <c r="CK58" s="119">
        <f t="shared" si="56"/>
        <v>0</v>
      </c>
      <c r="CL58" s="119">
        <f t="shared" si="56"/>
        <v>0</v>
      </c>
      <c r="CM58" s="119">
        <f t="shared" si="56"/>
        <v>0</v>
      </c>
      <c r="CN58" s="119">
        <f t="shared" si="56"/>
        <v>0</v>
      </c>
      <c r="CO58" s="119">
        <f t="shared" si="56"/>
        <v>0</v>
      </c>
      <c r="CP58" s="119">
        <f t="shared" si="56"/>
        <v>0</v>
      </c>
      <c r="CQ58" s="119">
        <f t="shared" si="56"/>
        <v>0</v>
      </c>
      <c r="CR58" s="119">
        <f t="shared" si="56"/>
        <v>0</v>
      </c>
      <c r="CS58" s="119">
        <f t="shared" si="56"/>
        <v>0</v>
      </c>
      <c r="CT58" s="119">
        <f t="shared" si="56"/>
        <v>0</v>
      </c>
      <c r="CU58" s="119">
        <f t="shared" si="56"/>
        <v>0</v>
      </c>
      <c r="CV58" s="119">
        <f t="shared" si="56"/>
        <v>0</v>
      </c>
      <c r="CW58" s="119">
        <f t="shared" si="56"/>
        <v>0</v>
      </c>
      <c r="CX58" s="119">
        <f t="shared" si="56"/>
        <v>0</v>
      </c>
      <c r="CY58" s="119">
        <f t="shared" si="56"/>
        <v>0</v>
      </c>
      <c r="CZ58" s="119">
        <f t="shared" si="56"/>
        <v>0</v>
      </c>
      <c r="DA58" s="119">
        <f t="shared" si="56"/>
        <v>0</v>
      </c>
      <c r="DB58" s="119">
        <f t="shared" si="56"/>
        <v>0</v>
      </c>
      <c r="DC58" s="119">
        <f t="shared" si="56"/>
        <v>0</v>
      </c>
      <c r="DD58" s="119">
        <f t="shared" si="56"/>
        <v>0</v>
      </c>
      <c r="DE58" s="119">
        <f t="shared" si="56"/>
        <v>0</v>
      </c>
      <c r="DF58" s="119">
        <f t="shared" si="56"/>
        <v>0</v>
      </c>
      <c r="DG58" s="119">
        <f t="shared" si="56"/>
        <v>0</v>
      </c>
      <c r="DH58" s="119">
        <f t="shared" si="56"/>
        <v>0</v>
      </c>
      <c r="DI58" s="119">
        <f t="shared" si="56"/>
        <v>0</v>
      </c>
      <c r="DJ58" s="125">
        <f t="shared" si="56"/>
        <v>0</v>
      </c>
      <c r="DK58" s="125">
        <f t="shared" si="56"/>
        <v>0</v>
      </c>
      <c r="DL58" s="125">
        <f t="shared" si="56"/>
        <v>0</v>
      </c>
      <c r="DM58" s="125">
        <f t="shared" si="56"/>
        <v>0</v>
      </c>
      <c r="DN58" s="125">
        <f t="shared" si="56"/>
        <v>0</v>
      </c>
      <c r="DO58" s="125">
        <f t="shared" si="56"/>
        <v>0</v>
      </c>
      <c r="DP58" s="125">
        <f t="shared" si="56"/>
        <v>0</v>
      </c>
      <c r="DQ58" s="125">
        <f t="shared" si="56"/>
        <v>0</v>
      </c>
      <c r="DR58" s="125">
        <f t="shared" si="56"/>
        <v>0</v>
      </c>
      <c r="DT58" s="126" t="s">
        <v>87</v>
      </c>
      <c r="DU58" s="127" t="s">
        <v>142</v>
      </c>
      <c r="DV58" s="125">
        <f>'Matriz I'!D57-BR58</f>
        <v>0</v>
      </c>
      <c r="DW58" s="125">
        <f>'Matriz I'!E57-BS58</f>
        <v>0</v>
      </c>
      <c r="DX58" s="125">
        <f>'Matriz I'!F57-BT58</f>
        <v>0</v>
      </c>
      <c r="DY58" s="125">
        <f>'Matriz I'!G57-BU58</f>
        <v>0</v>
      </c>
      <c r="DZ58" s="125">
        <f>'Matriz I'!H57-BV58</f>
        <v>0</v>
      </c>
      <c r="EA58" s="125">
        <f>'Matriz I'!I57-BW58</f>
        <v>0</v>
      </c>
      <c r="EB58" s="125">
        <f>'Matriz I'!J57-BX58</f>
        <v>0</v>
      </c>
      <c r="EC58" s="125">
        <f>'Matriz I'!K57-BY58</f>
        <v>0</v>
      </c>
      <c r="ED58" s="125">
        <f>'Matriz I'!L57-BZ58</f>
        <v>0</v>
      </c>
      <c r="EE58" s="125">
        <f>'Matriz I'!M57-CA58</f>
        <v>0</v>
      </c>
      <c r="EF58" s="125">
        <f>'Matriz I'!N57-CB58</f>
        <v>0</v>
      </c>
      <c r="EG58" s="125">
        <f>'Matriz I'!O57-CC58</f>
        <v>0</v>
      </c>
      <c r="EH58" s="125">
        <f>'Matriz I'!P57-CD58</f>
        <v>0</v>
      </c>
      <c r="EI58" s="125">
        <f>'Matriz I'!Q57-CE58</f>
        <v>0</v>
      </c>
      <c r="EJ58" s="125">
        <f>'Matriz I'!R57-CF58</f>
        <v>0</v>
      </c>
      <c r="EK58" s="125">
        <f>'Matriz I'!S57-CG58</f>
        <v>0</v>
      </c>
      <c r="EL58" s="125">
        <f>'Matriz I'!T57-CH58</f>
        <v>0</v>
      </c>
      <c r="EM58" s="125">
        <f>'Matriz I'!U57-CI58</f>
        <v>0</v>
      </c>
      <c r="EN58" s="125">
        <f>'Matriz I'!V57-CJ58</f>
        <v>0</v>
      </c>
      <c r="EO58" s="125">
        <f>'Matriz I'!W57-CK58</f>
        <v>0</v>
      </c>
      <c r="EP58" s="125">
        <f>'Matriz I'!X57-CL58</f>
        <v>0</v>
      </c>
      <c r="EQ58" s="125">
        <f>'Matriz I'!Y57-CM58</f>
        <v>0</v>
      </c>
      <c r="ER58" s="125">
        <f>'Matriz I'!Z57-CN58</f>
        <v>0</v>
      </c>
      <c r="ES58" s="125">
        <f>'Matriz I'!AA57-CO58</f>
        <v>0</v>
      </c>
      <c r="ET58" s="125">
        <f>'Matriz I'!AB57-CP58</f>
        <v>0</v>
      </c>
      <c r="EU58" s="125">
        <f>'Matriz I'!AC57-CQ58</f>
        <v>0</v>
      </c>
      <c r="EV58" s="125">
        <f>'Matriz I'!AD57-CR58</f>
        <v>0</v>
      </c>
      <c r="EW58" s="125">
        <f>'Matriz I'!AE57-CS58</f>
        <v>0</v>
      </c>
      <c r="EX58" s="125">
        <f>'Matriz I'!AF57-CT58</f>
        <v>0</v>
      </c>
      <c r="EY58" s="125">
        <f>'Matriz I'!AG57-CU58</f>
        <v>0</v>
      </c>
      <c r="EZ58" s="125">
        <f>'Matriz I'!AH57-CV58</f>
        <v>0</v>
      </c>
      <c r="FA58" s="125">
        <f>'Matriz I'!AI57-CW58</f>
        <v>0</v>
      </c>
      <c r="FB58" s="125">
        <f>'Matriz I'!AJ57-CX58</f>
        <v>0</v>
      </c>
      <c r="FC58" s="125">
        <f>'Matriz I'!AK57-CY58</f>
        <v>0</v>
      </c>
      <c r="FD58" s="125">
        <f>'Matriz I'!AL57-CZ58</f>
        <v>0</v>
      </c>
      <c r="FE58" s="125">
        <f>'Matriz I'!AM57-DA58</f>
        <v>0</v>
      </c>
      <c r="FF58" s="125">
        <f>'Matriz I'!AN57-DB58</f>
        <v>0</v>
      </c>
      <c r="FG58" s="125">
        <f>'Matriz I'!AO57-DC58</f>
        <v>0</v>
      </c>
      <c r="FH58" s="125">
        <f>'Matriz I'!AP57-DD58</f>
        <v>0</v>
      </c>
      <c r="FI58" s="125">
        <f>'Matriz I'!AQ57-DE58</f>
        <v>0</v>
      </c>
      <c r="FJ58" s="125">
        <f>'Matriz I'!AR57-DF58</f>
        <v>0</v>
      </c>
      <c r="FK58" s="125">
        <f>'Matriz I'!AS57-DG58</f>
        <v>0</v>
      </c>
      <c r="FL58" s="125">
        <f>'Matriz I'!AT57-DH58</f>
        <v>0</v>
      </c>
      <c r="FM58" s="125">
        <f>'Matriz I'!AU57-DI58</f>
        <v>0</v>
      </c>
      <c r="FN58" s="125">
        <f>'Matriz I'!AV57-DJ58</f>
        <v>0</v>
      </c>
      <c r="FO58" s="125">
        <f>'Matriz I'!AW57-DK58</f>
        <v>0</v>
      </c>
      <c r="FP58" s="125">
        <f>'Matriz I'!AX57-DL58</f>
        <v>0</v>
      </c>
      <c r="FQ58" s="125">
        <f>'Matriz I'!AY57-DM58</f>
        <v>0</v>
      </c>
      <c r="FR58" s="125">
        <f>'Matriz I'!AZ57-DN58</f>
        <v>0</v>
      </c>
      <c r="FS58" s="125">
        <f>'Matriz I'!BA57-DO58</f>
        <v>0</v>
      </c>
      <c r="FT58" s="125">
        <f>'Matriz I'!BB57-DP58</f>
        <v>0</v>
      </c>
      <c r="FU58" s="125">
        <f>'Matriz I'!BC57-DQ58</f>
        <v>0</v>
      </c>
      <c r="FV58" s="125">
        <f>'Matriz I'!BD57-DR58</f>
        <v>1</v>
      </c>
      <c r="FX58" s="89" t="s">
        <v>87</v>
      </c>
      <c r="FY58" s="90" t="s">
        <v>142</v>
      </c>
      <c r="FZ58" s="119">
        <v>0</v>
      </c>
      <c r="GA58" s="119">
        <v>0</v>
      </c>
      <c r="GB58" s="119">
        <v>0</v>
      </c>
      <c r="GC58" s="119">
        <v>0</v>
      </c>
      <c r="GD58" s="119">
        <v>0</v>
      </c>
      <c r="GE58" s="119">
        <v>0</v>
      </c>
      <c r="GF58" s="119">
        <v>0</v>
      </c>
      <c r="GG58" s="119">
        <v>0</v>
      </c>
      <c r="GH58" s="119">
        <v>0</v>
      </c>
      <c r="GI58" s="119">
        <v>0</v>
      </c>
      <c r="GJ58" s="119">
        <v>0</v>
      </c>
      <c r="GK58" s="119">
        <v>0</v>
      </c>
      <c r="GL58" s="119">
        <v>0</v>
      </c>
      <c r="GM58" s="119">
        <v>0</v>
      </c>
      <c r="GN58" s="119">
        <v>0</v>
      </c>
      <c r="GO58" s="119">
        <v>0</v>
      </c>
      <c r="GP58" s="119">
        <v>0</v>
      </c>
      <c r="GQ58" s="119">
        <v>0</v>
      </c>
      <c r="GR58" s="119">
        <v>0</v>
      </c>
      <c r="GS58" s="119">
        <v>0</v>
      </c>
      <c r="GT58" s="119">
        <v>0</v>
      </c>
      <c r="GU58" s="119">
        <v>0</v>
      </c>
      <c r="GV58" s="119">
        <v>0</v>
      </c>
      <c r="GW58" s="119">
        <v>0</v>
      </c>
      <c r="GX58" s="119">
        <v>0</v>
      </c>
      <c r="GY58" s="119">
        <v>0</v>
      </c>
      <c r="GZ58" s="119">
        <v>0</v>
      </c>
      <c r="HA58" s="119">
        <v>0</v>
      </c>
      <c r="HB58" s="119">
        <v>0</v>
      </c>
      <c r="HC58" s="119">
        <v>0</v>
      </c>
      <c r="HD58" s="119">
        <v>0</v>
      </c>
      <c r="HE58" s="119">
        <v>0</v>
      </c>
      <c r="HF58" s="119">
        <v>0</v>
      </c>
      <c r="HG58" s="119">
        <v>0</v>
      </c>
      <c r="HH58" s="119">
        <v>0</v>
      </c>
      <c r="HI58" s="119">
        <v>0</v>
      </c>
      <c r="HJ58" s="119">
        <v>0</v>
      </c>
      <c r="HK58" s="119">
        <v>0</v>
      </c>
      <c r="HL58" s="119">
        <v>0</v>
      </c>
      <c r="HM58" s="119">
        <v>0</v>
      </c>
      <c r="HN58" s="119">
        <v>0</v>
      </c>
      <c r="HO58" s="119">
        <v>0</v>
      </c>
      <c r="HP58" s="119">
        <v>0</v>
      </c>
      <c r="HQ58" s="119">
        <v>0</v>
      </c>
      <c r="HR58" s="119">
        <v>0</v>
      </c>
      <c r="HS58" s="119">
        <v>0</v>
      </c>
      <c r="HT58" s="119">
        <v>0</v>
      </c>
      <c r="HU58" s="119">
        <v>0</v>
      </c>
      <c r="HV58" s="119">
        <v>0</v>
      </c>
      <c r="HW58" s="119">
        <v>0</v>
      </c>
      <c r="HX58" s="119">
        <v>0</v>
      </c>
      <c r="HY58" s="119">
        <v>0</v>
      </c>
      <c r="HZ58" s="119">
        <v>1</v>
      </c>
    </row>
    <row r="59" ht="15.75" spans="1:234">
      <c r="A59" s="91" t="s">
        <v>425</v>
      </c>
      <c r="B59" s="91"/>
      <c r="C59" s="92">
        <f t="shared" ref="C59:BC59" si="57">SUM(C6:C58)</f>
        <v>11661.7170283211</v>
      </c>
      <c r="D59" s="92">
        <f t="shared" si="57"/>
        <v>6264.87251220369</v>
      </c>
      <c r="E59" s="92">
        <f t="shared" si="57"/>
        <v>616.910876685766</v>
      </c>
      <c r="F59" s="92">
        <f t="shared" si="57"/>
        <v>4.95789134053806</v>
      </c>
      <c r="G59" s="92">
        <f t="shared" si="57"/>
        <v>403.693261628489</v>
      </c>
      <c r="H59" s="92">
        <f t="shared" si="57"/>
        <v>21610.2498125254</v>
      </c>
      <c r="I59" s="92">
        <f t="shared" si="57"/>
        <v>26648.4509035351</v>
      </c>
      <c r="J59" s="92">
        <f t="shared" si="57"/>
        <v>3167.48371131898</v>
      </c>
      <c r="K59" s="92">
        <f t="shared" si="57"/>
        <v>5891.45485127889</v>
      </c>
      <c r="L59" s="92">
        <f t="shared" si="57"/>
        <v>834.669395424694</v>
      </c>
      <c r="M59" s="92">
        <f t="shared" si="57"/>
        <v>881.017807363448</v>
      </c>
      <c r="N59" s="92">
        <f t="shared" si="57"/>
        <v>6321.89004579319</v>
      </c>
      <c r="O59" s="92">
        <f t="shared" si="57"/>
        <v>1229.58582117586</v>
      </c>
      <c r="P59" s="92">
        <f t="shared" si="57"/>
        <v>2469.28203854356</v>
      </c>
      <c r="Q59" s="92">
        <f t="shared" si="57"/>
        <v>256.9570988537</v>
      </c>
      <c r="R59" s="92">
        <f t="shared" si="57"/>
        <v>11705.1043162331</v>
      </c>
      <c r="S59" s="92">
        <f t="shared" si="57"/>
        <v>451.734002881069</v>
      </c>
      <c r="T59" s="92">
        <f t="shared" si="57"/>
        <v>12937.2360500909</v>
      </c>
      <c r="U59" s="92">
        <f t="shared" si="57"/>
        <v>1772.41513257513</v>
      </c>
      <c r="V59" s="92">
        <f t="shared" si="57"/>
        <v>252.975128934116</v>
      </c>
      <c r="W59" s="92">
        <f t="shared" si="57"/>
        <v>4555.67911538305</v>
      </c>
      <c r="X59" s="92">
        <f t="shared" si="57"/>
        <v>1953.89384535133</v>
      </c>
      <c r="Y59" s="92">
        <f t="shared" si="57"/>
        <v>2508.19960106525</v>
      </c>
      <c r="Z59" s="92">
        <f t="shared" si="57"/>
        <v>4761.02716820661</v>
      </c>
      <c r="AA59" s="92">
        <f t="shared" si="57"/>
        <v>1054.61568368679</v>
      </c>
      <c r="AB59" s="92">
        <f t="shared" si="57"/>
        <v>1102.30298588976</v>
      </c>
      <c r="AC59" s="92">
        <f t="shared" si="57"/>
        <v>10166.3816092045</v>
      </c>
      <c r="AD59" s="92">
        <f t="shared" si="57"/>
        <v>8063.43972636182</v>
      </c>
      <c r="AE59" s="92">
        <f t="shared" si="57"/>
        <v>3212.30043848831</v>
      </c>
      <c r="AF59" s="92">
        <f t="shared" si="57"/>
        <v>171.981672897343</v>
      </c>
      <c r="AG59" s="92">
        <f t="shared" si="57"/>
        <v>4771.12515256604</v>
      </c>
      <c r="AH59" s="92">
        <f t="shared" si="57"/>
        <v>991.395132851525</v>
      </c>
      <c r="AI59" s="92">
        <f t="shared" si="57"/>
        <v>7602.10778419742</v>
      </c>
      <c r="AJ59" s="96">
        <f t="shared" si="57"/>
        <v>796.650762574545</v>
      </c>
      <c r="AK59" s="96">
        <f t="shared" si="57"/>
        <v>482.521275499764</v>
      </c>
      <c r="AL59" s="92">
        <f t="shared" si="57"/>
        <v>15603.4060657853</v>
      </c>
      <c r="AM59" s="92">
        <f t="shared" si="57"/>
        <v>29192.015091259</v>
      </c>
      <c r="AN59" s="92">
        <f t="shared" si="57"/>
        <v>18296.8514103495</v>
      </c>
      <c r="AO59" s="92">
        <f t="shared" si="57"/>
        <v>554.273352589546</v>
      </c>
      <c r="AP59" s="92">
        <f t="shared" si="57"/>
        <v>979.489193609889</v>
      </c>
      <c r="AQ59" s="92">
        <f t="shared" si="57"/>
        <v>2448.03338225011</v>
      </c>
      <c r="AR59" s="92">
        <f t="shared" si="57"/>
        <v>579.52028679624</v>
      </c>
      <c r="AS59" s="92">
        <f t="shared" si="57"/>
        <v>6811.96604540718</v>
      </c>
      <c r="AT59" s="92">
        <f t="shared" si="57"/>
        <v>3966.64497015437</v>
      </c>
      <c r="AU59" s="92">
        <f t="shared" si="57"/>
        <v>3463.41609755466</v>
      </c>
      <c r="AV59" s="92">
        <f t="shared" si="57"/>
        <v>11217.9770967591</v>
      </c>
      <c r="AW59" s="92">
        <f t="shared" si="57"/>
        <v>2650.19566112371</v>
      </c>
      <c r="AX59" s="92">
        <f t="shared" si="57"/>
        <v>8282.07834374509</v>
      </c>
      <c r="AY59" s="92">
        <f t="shared" si="57"/>
        <v>3608.28008737179</v>
      </c>
      <c r="AZ59" s="92">
        <f t="shared" si="57"/>
        <v>16768.3010639431</v>
      </c>
      <c r="BA59" s="92">
        <f t="shared" si="57"/>
        <v>12304.119683703</v>
      </c>
      <c r="BB59" s="92">
        <f t="shared" si="57"/>
        <v>3957.63990686831</v>
      </c>
      <c r="BC59" s="92">
        <f t="shared" si="57"/>
        <v>0</v>
      </c>
      <c r="BD59" s="92">
        <f t="shared" si="0"/>
        <v>308260.487380201</v>
      </c>
      <c r="BE59" s="92">
        <f t="shared" ref="BE59:BN59" si="58">SUM(BE6:BE58)</f>
        <v>56639.4155666634</v>
      </c>
      <c r="BF59" s="92">
        <f t="shared" si="58"/>
        <v>123692.770191299</v>
      </c>
      <c r="BG59" s="92">
        <f t="shared" si="58"/>
        <v>180332.185757963</v>
      </c>
      <c r="BH59" s="92">
        <f t="shared" si="58"/>
        <v>84234.7848726355</v>
      </c>
      <c r="BI59" s="92">
        <f t="shared" si="58"/>
        <v>4878.58108187504</v>
      </c>
      <c r="BJ59" s="92">
        <f t="shared" si="58"/>
        <v>237736.4305424</v>
      </c>
      <c r="BK59" s="92">
        <f t="shared" si="58"/>
        <v>65994.4790194817</v>
      </c>
      <c r="BL59" s="92">
        <f t="shared" si="58"/>
        <v>-881.862030968701</v>
      </c>
      <c r="BM59" s="92">
        <f t="shared" si="58"/>
        <v>572294.599243387</v>
      </c>
      <c r="BN59" s="92">
        <f t="shared" si="58"/>
        <v>880555.086623587</v>
      </c>
      <c r="BP59" s="91" t="s">
        <v>90</v>
      </c>
      <c r="BQ59" s="91"/>
      <c r="BR59" s="122">
        <f t="shared" ref="BR59:DR59" si="59">SUM(BR6:BR58)</f>
        <v>0.259973000711247</v>
      </c>
      <c r="BS59" s="122">
        <f t="shared" si="59"/>
        <v>0.379514296283262</v>
      </c>
      <c r="BT59" s="122">
        <f t="shared" si="59"/>
        <v>0.206674681372659</v>
      </c>
      <c r="BU59" s="122">
        <f t="shared" si="59"/>
        <v>0.248845447242432</v>
      </c>
      <c r="BV59" s="122">
        <f t="shared" si="59"/>
        <v>0.342279591489937</v>
      </c>
      <c r="BW59" s="122">
        <f t="shared" si="59"/>
        <v>0.727624084853571</v>
      </c>
      <c r="BX59" s="122">
        <f t="shared" si="59"/>
        <v>0.690700492262057</v>
      </c>
      <c r="BY59" s="122">
        <f t="shared" si="59"/>
        <v>0.565944877912063</v>
      </c>
      <c r="BZ59" s="122">
        <f t="shared" si="59"/>
        <v>0.551230071221549</v>
      </c>
      <c r="CA59" s="122">
        <f t="shared" si="59"/>
        <v>0.375287021907868</v>
      </c>
      <c r="CB59" s="122">
        <f t="shared" si="59"/>
        <v>0.249888633686073</v>
      </c>
      <c r="CC59" s="122">
        <f t="shared" si="59"/>
        <v>0.438199495510434</v>
      </c>
      <c r="CD59" s="122">
        <f t="shared" si="59"/>
        <v>0.464868136672448</v>
      </c>
      <c r="CE59" s="122">
        <f t="shared" si="59"/>
        <v>0.35004014893658</v>
      </c>
      <c r="CF59" s="122">
        <f t="shared" si="59"/>
        <v>0.301219745346666</v>
      </c>
      <c r="CG59" s="122">
        <f t="shared" si="59"/>
        <v>0.28064861285393</v>
      </c>
      <c r="CH59" s="122">
        <f t="shared" si="59"/>
        <v>0.836758036850069</v>
      </c>
      <c r="CI59" s="122">
        <f t="shared" si="59"/>
        <v>0.444071620518988</v>
      </c>
      <c r="CJ59" s="122">
        <f t="shared" si="59"/>
        <v>0.426904904164126</v>
      </c>
      <c r="CK59" s="122">
        <f t="shared" si="59"/>
        <v>0.397453278241221</v>
      </c>
      <c r="CL59" s="122">
        <f t="shared" si="59"/>
        <v>0.462178913690699</v>
      </c>
      <c r="CM59" s="122">
        <f t="shared" si="59"/>
        <v>0.403993194457981</v>
      </c>
      <c r="CN59" s="122">
        <f t="shared" si="59"/>
        <v>0.460111140570305</v>
      </c>
      <c r="CO59" s="122">
        <f t="shared" si="59"/>
        <v>0.332294746502344</v>
      </c>
      <c r="CP59" s="122">
        <f t="shared" si="59"/>
        <v>0.370189608549777</v>
      </c>
      <c r="CQ59" s="122">
        <f t="shared" si="59"/>
        <v>0.37209292940558</v>
      </c>
      <c r="CR59" s="122">
        <f t="shared" si="59"/>
        <v>0.407542623143697</v>
      </c>
      <c r="CS59" s="122">
        <f t="shared" si="59"/>
        <v>0.477524453360002</v>
      </c>
      <c r="CT59" s="122">
        <f t="shared" si="59"/>
        <v>0.399393652617933</v>
      </c>
      <c r="CU59" s="122">
        <f t="shared" si="59"/>
        <v>0.356350924190992</v>
      </c>
      <c r="CV59" s="122">
        <f t="shared" si="59"/>
        <v>0.359597565711579</v>
      </c>
      <c r="CW59" s="122">
        <f t="shared" si="59"/>
        <v>0.290056999945007</v>
      </c>
      <c r="CX59" s="122">
        <f t="shared" si="59"/>
        <v>0.381549077721603</v>
      </c>
      <c r="CY59" s="122">
        <f t="shared" si="59"/>
        <v>0.276017747279775</v>
      </c>
      <c r="CZ59" s="122">
        <f t="shared" si="59"/>
        <v>0.280455783137132</v>
      </c>
      <c r="DA59" s="122">
        <f t="shared" si="59"/>
        <v>0.38303797598017</v>
      </c>
      <c r="DB59" s="122">
        <f t="shared" si="59"/>
        <v>0.313223344788227</v>
      </c>
      <c r="DC59" s="122">
        <f t="shared" si="59"/>
        <v>0.513973061860822</v>
      </c>
      <c r="DD59" s="122">
        <f t="shared" si="59"/>
        <v>0.539578184978919</v>
      </c>
      <c r="DE59" s="122">
        <f t="shared" si="59"/>
        <v>0.510699856779794</v>
      </c>
      <c r="DF59" s="122">
        <f t="shared" si="59"/>
        <v>0.344327501804418</v>
      </c>
      <c r="DG59" s="122">
        <f t="shared" si="59"/>
        <v>0.330831418248594</v>
      </c>
      <c r="DH59" s="122">
        <f t="shared" si="59"/>
        <v>0.386333254762918</v>
      </c>
      <c r="DI59" s="122">
        <f t="shared" si="59"/>
        <v>0.424062207893649</v>
      </c>
      <c r="DJ59" s="119">
        <f t="shared" si="59"/>
        <v>0.260079322078191</v>
      </c>
      <c r="DK59" s="119">
        <f t="shared" si="59"/>
        <v>0.298365021867344</v>
      </c>
      <c r="DL59" s="119">
        <f t="shared" si="59"/>
        <v>0.0644590228329703</v>
      </c>
      <c r="DM59" s="119">
        <f t="shared" si="59"/>
        <v>0.270541044635814</v>
      </c>
      <c r="DN59" s="119">
        <f t="shared" si="59"/>
        <v>0.219382395526824</v>
      </c>
      <c r="DO59" s="119">
        <f t="shared" si="59"/>
        <v>0.201920279907696</v>
      </c>
      <c r="DP59" s="119">
        <f t="shared" si="59"/>
        <v>0.27492380181531</v>
      </c>
      <c r="DQ59" s="119">
        <f t="shared" si="59"/>
        <v>0.334506520614849</v>
      </c>
      <c r="DR59" s="119">
        <f t="shared" si="59"/>
        <v>0</v>
      </c>
      <c r="DT59" s="128" t="s">
        <v>90</v>
      </c>
      <c r="DU59" s="128"/>
      <c r="DV59" s="129">
        <f t="shared" ref="DV59:FV59" si="60">SUM(DV6:DV58)</f>
        <v>0.740026999288753</v>
      </c>
      <c r="DW59" s="129">
        <f t="shared" si="60"/>
        <v>0.620485703716738</v>
      </c>
      <c r="DX59" s="129">
        <f t="shared" si="60"/>
        <v>0.793325318627341</v>
      </c>
      <c r="DY59" s="129">
        <f t="shared" si="60"/>
        <v>0.751154552757567</v>
      </c>
      <c r="DZ59" s="129">
        <f t="shared" si="60"/>
        <v>0.657720408510063</v>
      </c>
      <c r="EA59" s="129">
        <f t="shared" si="60"/>
        <v>0.272375915146429</v>
      </c>
      <c r="EB59" s="129">
        <f t="shared" si="60"/>
        <v>0.309299507737943</v>
      </c>
      <c r="EC59" s="129">
        <f t="shared" si="60"/>
        <v>0.434055122087937</v>
      </c>
      <c r="ED59" s="129">
        <f t="shared" si="60"/>
        <v>0.448769928778451</v>
      </c>
      <c r="EE59" s="129">
        <f t="shared" si="60"/>
        <v>0.624712978092132</v>
      </c>
      <c r="EF59" s="129">
        <f t="shared" si="60"/>
        <v>0.750111366313926</v>
      </c>
      <c r="EG59" s="129">
        <f t="shared" si="60"/>
        <v>0.561800504489566</v>
      </c>
      <c r="EH59" s="129">
        <f t="shared" si="60"/>
        <v>0.535131863327552</v>
      </c>
      <c r="EI59" s="129">
        <f t="shared" si="60"/>
        <v>0.64995985106342</v>
      </c>
      <c r="EJ59" s="129">
        <f t="shared" si="60"/>
        <v>0.698780254653334</v>
      </c>
      <c r="EK59" s="129">
        <f t="shared" si="60"/>
        <v>0.719351387146071</v>
      </c>
      <c r="EL59" s="129">
        <f t="shared" si="60"/>
        <v>0.163241963149931</v>
      </c>
      <c r="EM59" s="129">
        <f t="shared" si="60"/>
        <v>0.555928379481012</v>
      </c>
      <c r="EN59" s="129">
        <f t="shared" si="60"/>
        <v>0.573095095835874</v>
      </c>
      <c r="EO59" s="129">
        <f t="shared" si="60"/>
        <v>0.602546721758779</v>
      </c>
      <c r="EP59" s="129">
        <f t="shared" si="60"/>
        <v>0.537821086309301</v>
      </c>
      <c r="EQ59" s="129">
        <f t="shared" si="60"/>
        <v>0.596006805542019</v>
      </c>
      <c r="ER59" s="129">
        <f t="shared" si="60"/>
        <v>0.539888859429695</v>
      </c>
      <c r="ES59" s="129">
        <f t="shared" si="60"/>
        <v>0.667705253497656</v>
      </c>
      <c r="ET59" s="129">
        <f t="shared" si="60"/>
        <v>0.629810391450223</v>
      </c>
      <c r="EU59" s="129">
        <f t="shared" si="60"/>
        <v>0.62790707059442</v>
      </c>
      <c r="EV59" s="129">
        <f t="shared" si="60"/>
        <v>0.592457376856303</v>
      </c>
      <c r="EW59" s="129">
        <f t="shared" si="60"/>
        <v>0.522475546639998</v>
      </c>
      <c r="EX59" s="129">
        <f t="shared" si="60"/>
        <v>0.600606347382067</v>
      </c>
      <c r="EY59" s="129">
        <f t="shared" si="60"/>
        <v>0.643649075809008</v>
      </c>
      <c r="EZ59" s="129">
        <f t="shared" si="60"/>
        <v>0.640402434288422</v>
      </c>
      <c r="FA59" s="129">
        <f t="shared" si="60"/>
        <v>0.709943000054993</v>
      </c>
      <c r="FB59" s="129">
        <f t="shared" si="60"/>
        <v>0.618450922278398</v>
      </c>
      <c r="FC59" s="129">
        <f t="shared" si="60"/>
        <v>0.723982252720225</v>
      </c>
      <c r="FD59" s="129">
        <f t="shared" si="60"/>
        <v>0.719544216862868</v>
      </c>
      <c r="FE59" s="129">
        <f t="shared" si="60"/>
        <v>0.61696202401983</v>
      </c>
      <c r="FF59" s="129">
        <f t="shared" si="60"/>
        <v>0.686776655211773</v>
      </c>
      <c r="FG59" s="129">
        <f t="shared" si="60"/>
        <v>0.486026938139178</v>
      </c>
      <c r="FH59" s="129">
        <f t="shared" si="60"/>
        <v>0.460421815021081</v>
      </c>
      <c r="FI59" s="129">
        <f t="shared" si="60"/>
        <v>0.489300143220206</v>
      </c>
      <c r="FJ59" s="129">
        <f t="shared" si="60"/>
        <v>0.655672498195582</v>
      </c>
      <c r="FK59" s="129">
        <f t="shared" si="60"/>
        <v>0.669168581751406</v>
      </c>
      <c r="FL59" s="129">
        <f t="shared" si="60"/>
        <v>0.613666745237082</v>
      </c>
      <c r="FM59" s="129">
        <f t="shared" si="60"/>
        <v>0.575937792106351</v>
      </c>
      <c r="FN59" s="129">
        <f t="shared" si="60"/>
        <v>0.739920677921809</v>
      </c>
      <c r="FO59" s="129">
        <f t="shared" si="60"/>
        <v>0.701634978132656</v>
      </c>
      <c r="FP59" s="129">
        <f t="shared" si="60"/>
        <v>0.93554097716703</v>
      </c>
      <c r="FQ59" s="129">
        <f t="shared" si="60"/>
        <v>0.729458955364186</v>
      </c>
      <c r="FR59" s="129">
        <f t="shared" si="60"/>
        <v>0.780617604473176</v>
      </c>
      <c r="FS59" s="129">
        <f t="shared" si="60"/>
        <v>0.798079720092304</v>
      </c>
      <c r="FT59" s="129">
        <f t="shared" si="60"/>
        <v>0.72507619818469</v>
      </c>
      <c r="FU59" s="129">
        <f t="shared" si="60"/>
        <v>0.665493479385151</v>
      </c>
      <c r="FV59" s="129">
        <f t="shared" si="60"/>
        <v>1</v>
      </c>
      <c r="FX59" s="91" t="s">
        <v>90</v>
      </c>
      <c r="FY59" s="91"/>
      <c r="FZ59" s="122">
        <f t="shared" ref="FZ59:HZ59" si="61">SUM(FZ6:FZ58)</f>
        <v>1.41405735643918</v>
      </c>
      <c r="GA59" s="122">
        <f t="shared" si="61"/>
        <v>1.63270190085512</v>
      </c>
      <c r="GB59" s="122">
        <f t="shared" si="61"/>
        <v>1.30537180918963</v>
      </c>
      <c r="GC59" s="122">
        <f t="shared" si="61"/>
        <v>1.36043401339063</v>
      </c>
      <c r="GD59" s="122">
        <f t="shared" si="61"/>
        <v>1.51960067155495</v>
      </c>
      <c r="GE59" s="122">
        <f t="shared" si="61"/>
        <v>2.23211661747971</v>
      </c>
      <c r="GF59" s="122">
        <f t="shared" si="61"/>
        <v>2.0954019141643</v>
      </c>
      <c r="GG59" s="122">
        <f t="shared" si="61"/>
        <v>1.90919860326958</v>
      </c>
      <c r="GH59" s="122">
        <f t="shared" si="61"/>
        <v>1.82074752446722</v>
      </c>
      <c r="GI59" s="122">
        <f t="shared" si="61"/>
        <v>1.58187309461949</v>
      </c>
      <c r="GJ59" s="122">
        <f t="shared" si="61"/>
        <v>1.37843335796215</v>
      </c>
      <c r="GK59" s="122">
        <f t="shared" si="61"/>
        <v>1.72662341485656</v>
      </c>
      <c r="GL59" s="122">
        <f t="shared" si="61"/>
        <v>1.73737310472821</v>
      </c>
      <c r="GM59" s="122">
        <f t="shared" si="61"/>
        <v>1.53588489331791</v>
      </c>
      <c r="GN59" s="122">
        <f t="shared" si="61"/>
        <v>1.46254367169621</v>
      </c>
      <c r="GO59" s="122">
        <f t="shared" si="61"/>
        <v>1.40287029401597</v>
      </c>
      <c r="GP59" s="122">
        <f t="shared" si="61"/>
        <v>2.53197375858402</v>
      </c>
      <c r="GQ59" s="122">
        <f t="shared" si="61"/>
        <v>1.72800864654629</v>
      </c>
      <c r="GR59" s="122">
        <f t="shared" si="61"/>
        <v>1.70425360394355</v>
      </c>
      <c r="GS59" s="122">
        <f t="shared" si="61"/>
        <v>1.60729910813701</v>
      </c>
      <c r="GT59" s="122">
        <f t="shared" si="61"/>
        <v>1.75579413007865</v>
      </c>
      <c r="GU59" s="122">
        <f t="shared" si="61"/>
        <v>1.6307377236758</v>
      </c>
      <c r="GV59" s="122">
        <f t="shared" si="61"/>
        <v>1.71811093325003</v>
      </c>
      <c r="GW59" s="122">
        <f t="shared" si="61"/>
        <v>1.52151385954307</v>
      </c>
      <c r="GX59" s="122">
        <f t="shared" si="61"/>
        <v>1.56547414127644</v>
      </c>
      <c r="GY59" s="122">
        <f t="shared" si="61"/>
        <v>1.57916782607004</v>
      </c>
      <c r="GZ59" s="122">
        <f t="shared" si="61"/>
        <v>1.64057152873003</v>
      </c>
      <c r="HA59" s="122">
        <f t="shared" si="61"/>
        <v>1.76011624304191</v>
      </c>
      <c r="HB59" s="122">
        <f t="shared" si="61"/>
        <v>1.63618647454708</v>
      </c>
      <c r="HC59" s="122">
        <f t="shared" si="61"/>
        <v>1.53704127249148</v>
      </c>
      <c r="HD59" s="122">
        <f t="shared" si="61"/>
        <v>1.57003431307873</v>
      </c>
      <c r="HE59" s="122">
        <f t="shared" si="61"/>
        <v>1.43836070116232</v>
      </c>
      <c r="HF59" s="122">
        <f t="shared" si="61"/>
        <v>1.59378059070168</v>
      </c>
      <c r="HG59" s="122">
        <f t="shared" si="61"/>
        <v>1.41459567473264</v>
      </c>
      <c r="HH59" s="122">
        <f t="shared" si="61"/>
        <v>1.42075576655527</v>
      </c>
      <c r="HI59" s="122">
        <f t="shared" si="61"/>
        <v>1.60043807208268</v>
      </c>
      <c r="HJ59" s="122">
        <f t="shared" si="61"/>
        <v>1.45781147406943</v>
      </c>
      <c r="HK59" s="122">
        <f t="shared" si="61"/>
        <v>1.7641875926184</v>
      </c>
      <c r="HL59" s="122">
        <f t="shared" si="61"/>
        <v>1.81911889908078</v>
      </c>
      <c r="HM59" s="122">
        <f t="shared" si="61"/>
        <v>1.73428782462576</v>
      </c>
      <c r="HN59" s="122">
        <f t="shared" si="61"/>
        <v>1.50076120704741</v>
      </c>
      <c r="HO59" s="122">
        <f t="shared" si="61"/>
        <v>1.47794363470427</v>
      </c>
      <c r="HP59" s="122">
        <f t="shared" si="61"/>
        <v>1.65523857599414</v>
      </c>
      <c r="HQ59" s="122">
        <f t="shared" si="61"/>
        <v>1.60746691748414</v>
      </c>
      <c r="HR59" s="122">
        <f t="shared" si="61"/>
        <v>1.36626702382186</v>
      </c>
      <c r="HS59" s="122">
        <f t="shared" si="61"/>
        <v>1.41946259468958</v>
      </c>
      <c r="HT59" s="122">
        <f t="shared" si="61"/>
        <v>1.09110318328985</v>
      </c>
      <c r="HU59" s="122">
        <f t="shared" si="61"/>
        <v>1.3778120284139</v>
      </c>
      <c r="HV59" s="122">
        <f t="shared" si="61"/>
        <v>1.31416408625022</v>
      </c>
      <c r="HW59" s="122">
        <f t="shared" si="61"/>
        <v>1.29717890161331</v>
      </c>
      <c r="HX59" s="122">
        <f t="shared" si="61"/>
        <v>1.39458234764143</v>
      </c>
      <c r="HY59" s="122">
        <f t="shared" si="61"/>
        <v>1.49697487729444</v>
      </c>
      <c r="HZ59" s="122">
        <f t="shared" si="61"/>
        <v>1</v>
      </c>
    </row>
    <row r="60" spans="1:234">
      <c r="A60" s="93" t="s">
        <v>426</v>
      </c>
      <c r="B60" s="94"/>
      <c r="C60" s="95">
        <f>SUM('4'!DQ6,'5'!DQ6)</f>
        <v>5118.85773319852</v>
      </c>
      <c r="D60" s="95">
        <f>SUM('4'!DQ7,'5'!DQ7)</f>
        <v>825.233371937346</v>
      </c>
      <c r="E60" s="95">
        <f>SUM('4'!DQ8,'5'!DQ8)</f>
        <v>248.407944562184</v>
      </c>
      <c r="F60" s="95">
        <f>SUM('4'!DQ9,'5'!DQ9)</f>
        <v>10364.7655048919</v>
      </c>
      <c r="G60" s="95">
        <f>SUM('4'!DQ10,'5'!DQ10)</f>
        <v>656.680263729649</v>
      </c>
      <c r="H60" s="95">
        <f>SUM('4'!DQ11,'5'!DQ11)</f>
        <v>967.695892839558</v>
      </c>
      <c r="I60" s="95">
        <f>SUM('4'!DQ12,'5'!DQ12)</f>
        <v>2675.63168928207</v>
      </c>
      <c r="J60" s="95">
        <f>SUM('4'!DQ13,'5'!DQ13)</f>
        <v>520.363043910932</v>
      </c>
      <c r="K60" s="95">
        <f>SUM('4'!DQ14,'5'!DQ14)</f>
        <v>60.7770833657353</v>
      </c>
      <c r="L60" s="95">
        <f>SUM('4'!DQ15,'5'!DQ15)</f>
        <v>2513.438779196</v>
      </c>
      <c r="M60" s="95">
        <f>SUM('4'!DQ16,'5'!DQ16)</f>
        <v>393.359376139717</v>
      </c>
      <c r="N60" s="95">
        <f>SUM('4'!DQ17,'5'!DQ17)</f>
        <v>416.987829830722</v>
      </c>
      <c r="O60" s="95">
        <f>SUM('4'!DQ18,'5'!DQ18)</f>
        <v>1000.30268318311</v>
      </c>
      <c r="P60" s="95">
        <f>SUM('4'!DQ19,'5'!DQ19)</f>
        <v>2940.3336330024</v>
      </c>
      <c r="Q60" s="95">
        <f>SUM('4'!DQ20,'5'!DQ20)</f>
        <v>153.111868260057</v>
      </c>
      <c r="R60" s="95">
        <f>SUM('4'!DQ21,'5'!DQ21)</f>
        <v>12876.8111864098</v>
      </c>
      <c r="S60" s="95">
        <f>SUM('4'!DQ22,'5'!DQ22)</f>
        <v>3519.81079048927</v>
      </c>
      <c r="T60" s="95">
        <f>SUM('4'!DQ23,'5'!DQ23)</f>
        <v>14329.8556865</v>
      </c>
      <c r="U60" s="95">
        <f>SUM('4'!DQ24,'5'!DQ24)</f>
        <v>7366.03604204736</v>
      </c>
      <c r="V60" s="95">
        <f>SUM('4'!DQ25,'5'!DQ25)</f>
        <v>455.165330161734</v>
      </c>
      <c r="W60" s="95">
        <f>SUM('4'!DQ26,'5'!DQ26)</f>
        <v>4899.67642084625</v>
      </c>
      <c r="X60" s="95">
        <f>SUM('4'!DQ27,'5'!DQ27)</f>
        <v>3178.05643903916</v>
      </c>
      <c r="Y60" s="95">
        <f>SUM('4'!DQ28,'5'!DQ28)</f>
        <v>7999.53278202266</v>
      </c>
      <c r="Z60" s="95">
        <f>SUM('4'!DQ29,'5'!DQ29)</f>
        <v>3141.44254095766</v>
      </c>
      <c r="AA60" s="95">
        <f>SUM('4'!DQ30,'5'!DQ30)</f>
        <v>1826.26266387655</v>
      </c>
      <c r="AB60" s="95">
        <f>SUM('4'!DQ31,'5'!DQ31)</f>
        <v>2604.0269232448</v>
      </c>
      <c r="AC60" s="95">
        <f>SUM('4'!DQ32,'5'!DQ32)</f>
        <v>3628.65551855467</v>
      </c>
      <c r="AD60" s="95">
        <f>SUM('4'!DQ33,'5'!DQ33)</f>
        <v>580.67375276664</v>
      </c>
      <c r="AE60" s="95">
        <f>SUM('4'!DQ34,'5'!DQ34)</f>
        <v>4805.55914876623</v>
      </c>
      <c r="AF60" s="95">
        <f>SUM('4'!DQ35,'5'!DQ35)</f>
        <v>129.990958976285</v>
      </c>
      <c r="AG60" s="95">
        <f>SUM('4'!DQ36,'5'!DQ36)</f>
        <v>1240.94352382085</v>
      </c>
      <c r="AH60" s="95">
        <f>SUM('4'!DQ37,'5'!DQ37)</f>
        <v>7602.78687793936</v>
      </c>
      <c r="AI60" s="95">
        <f>SUM('4'!DQ38,'5'!DQ38)</f>
        <v>6327.65765136748</v>
      </c>
      <c r="AJ60" s="97">
        <f>SUM('4'!DQ39,'5'!DQ39)*RAIS!$N$5</f>
        <v>0.943850125670231</v>
      </c>
      <c r="AK60" s="97">
        <f>SUM('4'!DQ39,'5'!DQ39)*RAIS!$F$6</f>
        <v>0.559182669357478</v>
      </c>
      <c r="AL60" s="95">
        <f>SUM('4'!DQ40,'5'!DQ40)</f>
        <v>16.9403055892439</v>
      </c>
      <c r="AM60" s="95">
        <f>SUM('4'!DQ41,'5'!DQ41)</f>
        <v>1758.15627607943</v>
      </c>
      <c r="AN60" s="95">
        <f>SUM('4'!DQ42,'5'!DQ42)</f>
        <v>277.363643176255</v>
      </c>
      <c r="AO60" s="95">
        <f>SUM('4'!DQ43,'5'!DQ43)</f>
        <v>7.53098854661636</v>
      </c>
      <c r="AP60" s="95">
        <f>SUM('4'!DQ44,'5'!DQ44)</f>
        <v>868.647908648308</v>
      </c>
      <c r="AQ60" s="95">
        <f>SUM('4'!DQ45,'5'!DQ45)</f>
        <v>276.430996865913</v>
      </c>
      <c r="AR60" s="95">
        <f>SUM('4'!DQ46,'5'!DQ46)</f>
        <v>796.921676817843</v>
      </c>
      <c r="AS60" s="95">
        <f>SUM('4'!DQ47,'5'!DQ47)</f>
        <v>523.620562352451</v>
      </c>
      <c r="AT60" s="95">
        <f>SUM('4'!DQ48,'5'!DQ48)</f>
        <v>465.439017717675</v>
      </c>
      <c r="AU60" s="95">
        <f>SUM('4'!DQ49,'5'!DQ49)</f>
        <v>1651.73542250551</v>
      </c>
      <c r="AV60" s="95">
        <f>SUM('4'!DQ50,'5'!DQ50)</f>
        <v>2239.21603313274</v>
      </c>
      <c r="AW60" s="95">
        <f>SUM('4'!DQ51,'5'!DQ51)</f>
        <v>895.052532071309</v>
      </c>
      <c r="AX60" s="95">
        <f>SUM('4'!DQ52,'5'!DQ52)</f>
        <v>5344.47921253772</v>
      </c>
      <c r="AY60" s="95">
        <f>SUM('4'!DQ53,'5'!DQ53)</f>
        <v>2039.51998755885</v>
      </c>
      <c r="AZ60" s="95">
        <f>SUM('4'!DQ54,'5'!DQ54)</f>
        <v>62.9268548054428</v>
      </c>
      <c r="BA60" s="95">
        <f>SUM('4'!DQ55,'5'!DQ55)</f>
        <v>8.59599917962783</v>
      </c>
      <c r="BB60" s="95">
        <f>SUM('4'!DQ56,'5'!DQ56)</f>
        <v>100.693281854487</v>
      </c>
      <c r="BC60" s="95">
        <f>SUM('4'!DQ57,'5'!DQ57)</f>
        <v>0</v>
      </c>
      <c r="BD60" s="48">
        <f t="shared" si="0"/>
        <v>132703.664667351</v>
      </c>
      <c r="BE60" s="48">
        <f>SUM('4'!DR58,'5'!DR58)</f>
        <v>14290.4677456607</v>
      </c>
      <c r="BF60" s="48">
        <f>SUM('4'!DS58,'5'!DS58)</f>
        <v>57846.5721970856</v>
      </c>
      <c r="BG60" s="48">
        <f>SUM(BE60:BF60)</f>
        <v>72137.0399427463</v>
      </c>
      <c r="BH60" s="48">
        <f>SUM('4'!DU58,'5'!DU58)</f>
        <v>4217.74529796903</v>
      </c>
      <c r="BI60" s="48">
        <f>SUM('4'!DV58,'5'!DV58)</f>
        <v>247.273606298484</v>
      </c>
      <c r="BJ60" s="48">
        <f>SUM('4'!DW58,'5'!DW58)</f>
        <v>58548.5618320953</v>
      </c>
      <c r="BK60" s="48">
        <f>SUM('4'!DX58,'5'!DX58)</f>
        <v>17510.8407882775</v>
      </c>
      <c r="BL60" s="48">
        <f>SUM('4'!DY58,'5'!DY58)</f>
        <v>-492.923348716519</v>
      </c>
      <c r="BM60" s="48">
        <f>SUM(BG60,BH60:BL60)</f>
        <v>152168.53811867</v>
      </c>
      <c r="BN60" s="48">
        <f>SUM(BD60,BM60)</f>
        <v>284872.202786021</v>
      </c>
      <c r="BP60" s="123"/>
      <c r="BQ60" s="123"/>
      <c r="BR60" s="124"/>
      <c r="BS60" s="124"/>
      <c r="BT60" s="124"/>
      <c r="BU60" s="124"/>
      <c r="BV60" s="124"/>
      <c r="BW60" s="124"/>
      <c r="BX60" s="124"/>
      <c r="BY60" s="124"/>
      <c r="BZ60" s="124"/>
      <c r="CA60" s="124"/>
      <c r="CB60" s="124"/>
      <c r="CC60" s="124"/>
      <c r="CD60" s="124"/>
      <c r="CE60" s="124"/>
      <c r="CF60" s="124"/>
      <c r="CG60" s="124"/>
      <c r="CH60" s="124"/>
      <c r="CI60" s="124"/>
      <c r="CJ60" s="124"/>
      <c r="CK60" s="124"/>
      <c r="CL60" s="124"/>
      <c r="CM60" s="124"/>
      <c r="CN60" s="124"/>
      <c r="CO60" s="124"/>
      <c r="CP60" s="124"/>
      <c r="CQ60" s="124"/>
      <c r="CR60" s="124"/>
      <c r="CS60" s="124"/>
      <c r="CT60" s="124"/>
      <c r="CU60" s="124"/>
      <c r="CV60" s="124"/>
      <c r="CW60" s="124"/>
      <c r="CX60" s="124"/>
      <c r="CY60" s="124"/>
      <c r="CZ60" s="124"/>
      <c r="DA60" s="124"/>
      <c r="DB60" s="124"/>
      <c r="DC60" s="124"/>
      <c r="DD60" s="124"/>
      <c r="DE60" s="124"/>
      <c r="DF60" s="124"/>
      <c r="DG60" s="124"/>
      <c r="DH60" s="124"/>
      <c r="DI60" s="124"/>
      <c r="DJ60" s="124"/>
      <c r="DK60" s="124"/>
      <c r="DL60" s="124"/>
      <c r="DM60" s="124"/>
      <c r="DN60" s="124"/>
      <c r="DO60" s="124"/>
      <c r="DP60" s="124"/>
      <c r="DQ60" s="124"/>
      <c r="DR60" s="124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  <c r="FS60" s="48"/>
      <c r="FT60" s="48"/>
      <c r="FU60" s="48"/>
      <c r="FV60" s="48"/>
      <c r="FX60" s="123"/>
      <c r="FY60" s="123"/>
      <c r="FZ60" s="124"/>
      <c r="GA60" s="124"/>
      <c r="GB60" s="124"/>
      <c r="GC60" s="124"/>
      <c r="GD60" s="124"/>
      <c r="GE60" s="124"/>
      <c r="GF60" s="124"/>
      <c r="GG60" s="124"/>
      <c r="GH60" s="124"/>
      <c r="GI60" s="124"/>
      <c r="GJ60" s="124"/>
      <c r="GK60" s="124"/>
      <c r="GL60" s="124"/>
      <c r="GM60" s="124"/>
      <c r="GN60" s="124"/>
      <c r="GO60" s="124"/>
      <c r="GP60" s="124"/>
      <c r="GQ60" s="124"/>
      <c r="GR60" s="124"/>
      <c r="GS60" s="124"/>
      <c r="GT60" s="124"/>
      <c r="GU60" s="124"/>
      <c r="GV60" s="124"/>
      <c r="GW60" s="124"/>
      <c r="GX60" s="124"/>
      <c r="GY60" s="124"/>
      <c r="GZ60" s="124"/>
      <c r="HA60" s="124"/>
      <c r="HB60" s="124"/>
      <c r="HC60" s="124"/>
      <c r="HD60" s="124"/>
      <c r="HE60" s="124"/>
      <c r="HF60" s="124"/>
      <c r="HG60" s="124"/>
      <c r="HH60" s="124"/>
      <c r="HI60" s="124"/>
      <c r="HJ60" s="124"/>
      <c r="HK60" s="124"/>
      <c r="HL60" s="124"/>
      <c r="HM60" s="124"/>
      <c r="HN60" s="124"/>
      <c r="HO60" s="124"/>
      <c r="HP60" s="124"/>
      <c r="HQ60" s="124"/>
      <c r="HR60" s="124"/>
      <c r="HS60" s="124"/>
      <c r="HT60" s="124"/>
      <c r="HU60" s="124"/>
      <c r="HV60" s="124"/>
      <c r="HW60" s="124"/>
      <c r="HX60" s="124"/>
      <c r="HY60" s="124"/>
      <c r="HZ60" s="124"/>
    </row>
    <row r="61" spans="1:66">
      <c r="A61" s="93" t="s">
        <v>427</v>
      </c>
      <c r="B61" s="94"/>
      <c r="C61" s="95">
        <f>SUM('6'!DQ6)</f>
        <v>186.320719521328</v>
      </c>
      <c r="D61" s="95">
        <f>SUM('6'!DQ7)</f>
        <v>167.442683453267</v>
      </c>
      <c r="E61" s="95">
        <f>SUM('6'!DQ8)</f>
        <v>86.5808773253604</v>
      </c>
      <c r="F61" s="95">
        <f>SUM('6'!DQ9)</f>
        <v>74.2596083549532</v>
      </c>
      <c r="G61" s="95">
        <f>SUM('6'!DQ10)</f>
        <v>72.1004007835085</v>
      </c>
      <c r="H61" s="95">
        <f>SUM('6'!DQ11)</f>
        <v>150.39323272526</v>
      </c>
      <c r="I61" s="95">
        <f>SUM('6'!DQ12)</f>
        <v>472.108095473865</v>
      </c>
      <c r="J61" s="95">
        <f>SUM('6'!DQ13)</f>
        <v>177.433651495373</v>
      </c>
      <c r="K61" s="95">
        <f>SUM('6'!DQ14)</f>
        <v>120.320991092798</v>
      </c>
      <c r="L61" s="95">
        <f>SUM('6'!DQ15)</f>
        <v>283.630479485609</v>
      </c>
      <c r="M61" s="95">
        <f>SUM('6'!DQ16)</f>
        <v>29.955337030746</v>
      </c>
      <c r="N61" s="95">
        <f>SUM('6'!DQ17)</f>
        <v>102.760951355764</v>
      </c>
      <c r="O61" s="95">
        <f>SUM('6'!DQ18)</f>
        <v>226.692323191717</v>
      </c>
      <c r="P61" s="95">
        <f>SUM('6'!DQ19)</f>
        <v>343.085344718186</v>
      </c>
      <c r="Q61" s="95">
        <f>SUM('6'!DQ20)</f>
        <v>74.7571307289839</v>
      </c>
      <c r="R61" s="95">
        <f>SUM('6'!DQ21)</f>
        <v>2567.10559725825</v>
      </c>
      <c r="S61" s="95">
        <f>SUM('6'!DQ22)</f>
        <v>87.8108949748557</v>
      </c>
      <c r="T61" s="95">
        <f>SUM('6'!DQ23)</f>
        <v>1354.65876493891</v>
      </c>
      <c r="U61" s="95">
        <f>SUM('6'!DQ24)</f>
        <v>548.020154216471</v>
      </c>
      <c r="V61" s="95">
        <f>SUM('6'!DQ25)</f>
        <v>99.7012208396499</v>
      </c>
      <c r="W61" s="95">
        <f>SUM('6'!DQ26)</f>
        <v>785.142127388405</v>
      </c>
      <c r="X61" s="95">
        <f>SUM('6'!DQ27)</f>
        <v>616.51262895538</v>
      </c>
      <c r="Y61" s="95">
        <f>SUM('6'!DQ28)</f>
        <v>390.859357166211</v>
      </c>
      <c r="Z61" s="95">
        <f>SUM('6'!DQ29)</f>
        <v>878.496560331423</v>
      </c>
      <c r="AA61" s="95">
        <f>SUM('6'!DQ30)</f>
        <v>257.62345274877</v>
      </c>
      <c r="AB61" s="95">
        <f>SUM('6'!DQ31)</f>
        <v>311.246630487178</v>
      </c>
      <c r="AC61" s="95">
        <f>SUM('6'!DQ32)</f>
        <v>502.208219589907</v>
      </c>
      <c r="AD61" s="95">
        <f>SUM('6'!DQ33)</f>
        <v>59.0465363193203</v>
      </c>
      <c r="AE61" s="95">
        <f>SUM('6'!DQ34)</f>
        <v>470.352462089282</v>
      </c>
      <c r="AF61" s="95">
        <f>SUM('6'!DQ35)</f>
        <v>3.69896844043602</v>
      </c>
      <c r="AG61" s="95">
        <f>SUM('6'!DQ36)</f>
        <v>397.385728211852</v>
      </c>
      <c r="AH61" s="95">
        <f>SUM('6'!DQ37)</f>
        <v>94.753180638156</v>
      </c>
      <c r="AI61" s="95">
        <f>SUM('6'!DQ38)</f>
        <v>1497.70048213034</v>
      </c>
      <c r="AJ61" s="97">
        <f>SUM('6'!DQ39)*RAIS!$N$5</f>
        <v>45.7658416068578</v>
      </c>
      <c r="AK61" s="97">
        <f>SUM('6'!DQ39)*RAIS!$F$6</f>
        <v>27.1139080020164</v>
      </c>
      <c r="AL61" s="95">
        <f>SUM('6'!DQ40)</f>
        <v>241.894331751194</v>
      </c>
      <c r="AM61" s="95">
        <f>SUM('6'!DQ41)</f>
        <v>264.835821836956</v>
      </c>
      <c r="AN61" s="95">
        <f>SUM('6'!DQ42)</f>
        <v>578.675325804825</v>
      </c>
      <c r="AO61" s="95">
        <f>SUM('6'!DQ43)</f>
        <v>21.2043150514584</v>
      </c>
      <c r="AP61" s="95">
        <f>SUM('6'!DQ44)</f>
        <v>14.9852790297744</v>
      </c>
      <c r="AQ61" s="95">
        <f>SUM('6'!DQ45)</f>
        <v>189.443109111662</v>
      </c>
      <c r="AR61" s="95">
        <f>SUM('6'!DQ46)</f>
        <v>26.245559013945</v>
      </c>
      <c r="AS61" s="95">
        <f>SUM('6'!DQ47)</f>
        <v>121.648106459934</v>
      </c>
      <c r="AT61" s="95">
        <f>SUM('6'!DQ48)</f>
        <v>401.09912946511</v>
      </c>
      <c r="AU61" s="95">
        <f>SUM('6'!DQ49)</f>
        <v>240.527021656217</v>
      </c>
      <c r="AV61" s="95">
        <f>SUM('6'!DQ50)</f>
        <v>1543.10856280813</v>
      </c>
      <c r="AW61" s="95">
        <f>SUM('6'!DQ51)</f>
        <v>28.7304002667035</v>
      </c>
      <c r="AX61" s="95">
        <f>SUM('6'!DQ52)</f>
        <v>904.312391981745</v>
      </c>
      <c r="AY61" s="95">
        <f>SUM('6'!DQ53)</f>
        <v>472.548279004422</v>
      </c>
      <c r="AZ61" s="95">
        <f>SUM('6'!DQ54)</f>
        <v>24.9989506490076</v>
      </c>
      <c r="BA61" s="95">
        <f>SUM('6'!DQ55)</f>
        <v>62.5414780579407</v>
      </c>
      <c r="BB61" s="95">
        <f>SUM('6'!DQ56)</f>
        <v>26.1584104595811</v>
      </c>
      <c r="BC61" s="95">
        <f>SUM('6'!DQ57)</f>
        <v>0</v>
      </c>
      <c r="BD61" s="48">
        <f t="shared" si="0"/>
        <v>18726.001015479</v>
      </c>
      <c r="BE61" s="111">
        <f>SUM('6'!DR58)</f>
        <v>30.8733166544252</v>
      </c>
      <c r="BF61" s="111">
        <f>SUM('6'!DS58)</f>
        <v>15460.3947729118</v>
      </c>
      <c r="BG61" s="111">
        <f>SUM(BE61:BF61)</f>
        <v>15491.2680895662</v>
      </c>
      <c r="BH61" s="111">
        <f>SUM('6'!DU58)</f>
        <v>104.812939033968</v>
      </c>
      <c r="BI61" s="111">
        <f>SUM('6'!DV58)</f>
        <v>0</v>
      </c>
      <c r="BJ61" s="111">
        <f>SUM('6'!DW58)</f>
        <v>25171.370881786</v>
      </c>
      <c r="BK61" s="111">
        <f>SUM('6'!DX58)</f>
        <v>2822.1356301047</v>
      </c>
      <c r="BL61" s="111">
        <f>SUM('6'!DY58)</f>
        <v>0</v>
      </c>
      <c r="BM61" s="48">
        <f>SUM(BG61,BH61:BL61)</f>
        <v>43589.5875404909</v>
      </c>
      <c r="BN61" s="48">
        <f>SUM(BD61,BM61)</f>
        <v>62315.5885559699</v>
      </c>
    </row>
    <row r="62" spans="1:234">
      <c r="A62" s="93" t="s">
        <v>428</v>
      </c>
      <c r="B62" s="94"/>
      <c r="C62" s="95">
        <f>SUM('7'!DQ6)</f>
        <v>1639.90031791637</v>
      </c>
      <c r="D62" s="95">
        <f>SUM('7'!DQ7)</f>
        <v>778.33064728506</v>
      </c>
      <c r="E62" s="95">
        <f>SUM('7'!DQ8)</f>
        <v>173.722222820458</v>
      </c>
      <c r="F62" s="95">
        <f>SUM('7'!DQ9)</f>
        <v>0</v>
      </c>
      <c r="G62" s="95">
        <f>SUM('7'!DQ10)</f>
        <v>269.913318195672</v>
      </c>
      <c r="H62" s="95">
        <f>SUM('7'!DQ11)</f>
        <v>477.180525649501</v>
      </c>
      <c r="I62" s="95">
        <f>SUM('7'!DQ12)</f>
        <v>1106.87096169938</v>
      </c>
      <c r="J62" s="95">
        <f>SUM('7'!DQ13)</f>
        <v>275.957263559669</v>
      </c>
      <c r="K62" s="95">
        <f>SUM('7'!DQ14)</f>
        <v>55.0799583971054</v>
      </c>
      <c r="L62" s="95">
        <f>SUM('7'!DQ15)</f>
        <v>819.899720823049</v>
      </c>
      <c r="M62" s="95">
        <f>SUM('7'!DQ16)</f>
        <v>34.0477159023175</v>
      </c>
      <c r="N62" s="95">
        <f>SUM('7'!DQ17)</f>
        <v>93.1579264682895</v>
      </c>
      <c r="O62" s="95">
        <f>SUM('7'!DQ18)</f>
        <v>422.720720846315</v>
      </c>
      <c r="P62" s="95">
        <f>SUM('7'!DQ19)</f>
        <v>853.847700894725</v>
      </c>
      <c r="Q62" s="95">
        <f>SUM('7'!DQ20)</f>
        <v>762.089231179312</v>
      </c>
      <c r="R62" s="95">
        <f>SUM('7'!DQ21)</f>
        <v>1725.64267465253</v>
      </c>
      <c r="S62" s="95">
        <f>SUM('7'!DQ22)</f>
        <v>190.443075325877</v>
      </c>
      <c r="T62" s="95">
        <f>SUM('7'!DQ23)</f>
        <v>1542.43213087635</v>
      </c>
      <c r="U62" s="95">
        <f>SUM('7'!DQ24)</f>
        <v>940.466948683748</v>
      </c>
      <c r="V62" s="95">
        <f>SUM('7'!DQ25)</f>
        <v>127.589377160882</v>
      </c>
      <c r="W62" s="95">
        <f>SUM('7'!DQ26)</f>
        <v>813.563361532163</v>
      </c>
      <c r="X62" s="95">
        <f>SUM('7'!DQ27)</f>
        <v>1356.67085475555</v>
      </c>
      <c r="Y62" s="95">
        <f>SUM('7'!DQ28)</f>
        <v>1180.33404276891</v>
      </c>
      <c r="Z62" s="95">
        <f>SUM('7'!DQ29)</f>
        <v>997.569232036937</v>
      </c>
      <c r="AA62" s="95">
        <f>SUM('7'!DQ30)</f>
        <v>660.206159868811</v>
      </c>
      <c r="AB62" s="95">
        <f>SUM('7'!DQ31)</f>
        <v>591.922185791504</v>
      </c>
      <c r="AC62" s="95">
        <f>SUM('7'!DQ32)</f>
        <v>672.567126282101</v>
      </c>
      <c r="AD62" s="95">
        <f>SUM('7'!DQ33)</f>
        <v>9.45177179645282</v>
      </c>
      <c r="AE62" s="95">
        <f>SUM('7'!DQ34)</f>
        <v>2252.63300027047</v>
      </c>
      <c r="AF62" s="95">
        <f>SUM('7'!DQ35)</f>
        <v>59.6812437952955</v>
      </c>
      <c r="AG62" s="95">
        <f>SUM('7'!DQ36)</f>
        <v>1009.85653649456</v>
      </c>
      <c r="AH62" s="95">
        <f>SUM('7'!DQ37)</f>
        <v>0</v>
      </c>
      <c r="AI62" s="95">
        <f>SUM('7'!DQ38)</f>
        <v>61.2599046634688</v>
      </c>
      <c r="AJ62" s="97">
        <f>SUM('7'!DQ39)*RAIS!$N$5</f>
        <v>6.25121172213984</v>
      </c>
      <c r="AK62" s="97">
        <f>SUM('7'!DQ39)*RAIS!$F$6</f>
        <v>3.70352152575357</v>
      </c>
      <c r="AL62" s="95">
        <f>SUM('7'!DQ40)</f>
        <v>0.0560213373793243</v>
      </c>
      <c r="AM62" s="95">
        <f>SUM('7'!DQ41)</f>
        <v>277.203270549371</v>
      </c>
      <c r="AN62" s="95">
        <f>SUM('7'!DQ42)</f>
        <v>0</v>
      </c>
      <c r="AO62" s="95">
        <f>SUM('7'!DQ43)</f>
        <v>0</v>
      </c>
      <c r="AP62" s="95">
        <f>SUM('7'!DQ44)</f>
        <v>0</v>
      </c>
      <c r="AQ62" s="95">
        <f>SUM('7'!DQ45)</f>
        <v>0</v>
      </c>
      <c r="AR62" s="95">
        <f>SUM('7'!DQ46)</f>
        <v>0</v>
      </c>
      <c r="AS62" s="95">
        <f>SUM('7'!DQ47)</f>
        <v>0</v>
      </c>
      <c r="AT62" s="95">
        <f>SUM('7'!DQ48)</f>
        <v>0</v>
      </c>
      <c r="AU62" s="95">
        <f>SUM('7'!DQ49)</f>
        <v>388.916496523227</v>
      </c>
      <c r="AV62" s="95">
        <f>SUM('7'!DQ50)</f>
        <v>0</v>
      </c>
      <c r="AW62" s="95">
        <f>SUM('7'!DQ51)</f>
        <v>0</v>
      </c>
      <c r="AX62" s="95">
        <f>SUM('7'!DQ52)</f>
        <v>0</v>
      </c>
      <c r="AY62" s="95">
        <f>SUM('7'!DQ53)</f>
        <v>0</v>
      </c>
      <c r="AZ62" s="95">
        <f>SUM('7'!DQ54)</f>
        <v>21.87902779359</v>
      </c>
      <c r="BA62" s="95">
        <f>SUM('7'!DQ55)</f>
        <v>0</v>
      </c>
      <c r="BB62" s="95">
        <f>SUM('7'!DQ56)</f>
        <v>0</v>
      </c>
      <c r="BC62" s="95">
        <f>SUM('7'!DQ57)</f>
        <v>0</v>
      </c>
      <c r="BD62" s="48">
        <f t="shared" si="0"/>
        <v>22653.0174078443</v>
      </c>
      <c r="BE62" s="111">
        <f>SUM('7'!DR58)</f>
        <v>250.940416887545</v>
      </c>
      <c r="BF62" s="111">
        <f>SUM('7'!DS58)</f>
        <v>22008.1656205157</v>
      </c>
      <c r="BG62" s="111">
        <f>SUM(BE62:BF62)</f>
        <v>22259.1060374032</v>
      </c>
      <c r="BH62" s="111">
        <f>SUM('7'!DU58)</f>
        <v>109.906543134909</v>
      </c>
      <c r="BI62" s="111">
        <f>SUM('7'!DV58)</f>
        <v>0</v>
      </c>
      <c r="BJ62" s="111">
        <f>SUM('7'!DW58)</f>
        <v>36004.8507689372</v>
      </c>
      <c r="BK62" s="111">
        <f>SUM('7'!DX58)</f>
        <v>4951.79928661296</v>
      </c>
      <c r="BL62" s="111">
        <f>SUM('7'!DY58)</f>
        <v>0</v>
      </c>
      <c r="BM62" s="48">
        <f>SUM(BG62,BH62:BL62)</f>
        <v>63325.6626360883</v>
      </c>
      <c r="BN62" s="48">
        <f>SUM(BD62,BM62)</f>
        <v>85978.6800439326</v>
      </c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  <c r="FR62" s="48"/>
      <c r="FS62" s="48"/>
      <c r="FT62" s="48"/>
      <c r="FU62" s="48"/>
      <c r="FV62" s="48"/>
      <c r="FZ62" s="130"/>
      <c r="GA62" s="130"/>
      <c r="GB62" s="130"/>
      <c r="GC62" s="130"/>
      <c r="GD62" s="130"/>
      <c r="GE62" s="130"/>
      <c r="GF62" s="48"/>
      <c r="GG62" s="48"/>
      <c r="GH62" s="48"/>
      <c r="GI62" s="48"/>
      <c r="GJ62" s="48"/>
      <c r="GK62" s="48"/>
      <c r="GL62" s="48"/>
      <c r="GM62" s="48"/>
      <c r="GN62" s="48"/>
      <c r="GO62" s="48"/>
      <c r="GP62" s="48"/>
      <c r="GQ62" s="48"/>
      <c r="GR62" s="48"/>
      <c r="GS62" s="48"/>
      <c r="GT62" s="48"/>
      <c r="GU62" s="48"/>
      <c r="GV62" s="48"/>
      <c r="GW62" s="48"/>
      <c r="GX62" s="48"/>
      <c r="GY62" s="48"/>
      <c r="GZ62" s="48"/>
      <c r="HA62" s="48"/>
      <c r="HB62" s="48"/>
      <c r="HC62" s="48"/>
      <c r="HD62" s="48"/>
      <c r="HE62" s="48"/>
      <c r="HF62" s="48"/>
      <c r="HG62" s="48"/>
      <c r="HH62" s="48"/>
      <c r="HI62" s="48"/>
      <c r="HJ62" s="48"/>
      <c r="HK62" s="48"/>
      <c r="HL62" s="48"/>
      <c r="HM62" s="48"/>
      <c r="HN62" s="48"/>
      <c r="HO62" s="48"/>
      <c r="HP62" s="48"/>
      <c r="HQ62" s="48"/>
      <c r="HR62" s="48"/>
      <c r="HS62" s="48"/>
      <c r="HT62" s="48"/>
      <c r="HU62" s="48"/>
      <c r="HV62" s="48"/>
      <c r="HW62" s="48"/>
      <c r="HX62" s="48"/>
      <c r="HY62" s="48"/>
      <c r="HZ62" s="48"/>
    </row>
    <row r="63" spans="1:234">
      <c r="A63" s="93" t="s">
        <v>429</v>
      </c>
      <c r="B63" s="94"/>
      <c r="C63" s="95">
        <f>SUM('8'!DQ6)</f>
        <v>777.070996298919</v>
      </c>
      <c r="D63" s="95">
        <f>SUM('8'!DQ7)</f>
        <v>147.815419926611</v>
      </c>
      <c r="E63" s="95">
        <f>SUM('8'!DQ8)</f>
        <v>41.4617184489841</v>
      </c>
      <c r="F63" s="95">
        <f>SUM('8'!DQ9)</f>
        <v>67.6726967476289</v>
      </c>
      <c r="G63" s="95">
        <f>SUM('8'!DQ10)</f>
        <v>206.311716212462</v>
      </c>
      <c r="H63" s="95">
        <f>SUM('8'!DQ11)</f>
        <v>169.317505976578</v>
      </c>
      <c r="I63" s="95">
        <f>SUM('8'!DQ12)</f>
        <v>410.787945587966</v>
      </c>
      <c r="J63" s="95">
        <f>SUM('8'!DQ13)</f>
        <v>77.3664134703915</v>
      </c>
      <c r="K63" s="95">
        <f>SUM('8'!DQ14)</f>
        <v>1.48005821006728</v>
      </c>
      <c r="L63" s="95">
        <f>SUM('8'!DQ15)</f>
        <v>70.0106492907293</v>
      </c>
      <c r="M63" s="95">
        <f>SUM('8'!DQ16)</f>
        <v>70.7284934647268</v>
      </c>
      <c r="N63" s="95">
        <f>SUM('8'!DQ17)</f>
        <v>20.2267694993312</v>
      </c>
      <c r="O63" s="95">
        <f>SUM('8'!DQ18)</f>
        <v>41.3799772837656</v>
      </c>
      <c r="P63" s="95">
        <f>SUM('8'!DQ19)</f>
        <v>102.046012931967</v>
      </c>
      <c r="Q63" s="95">
        <f>SUM('8'!DQ20)</f>
        <v>27.2840793273302</v>
      </c>
      <c r="R63" s="95">
        <f>SUM('8'!DQ21)</f>
        <v>377.220349620302</v>
      </c>
      <c r="S63" s="95">
        <f>SUM('8'!DQ22)</f>
        <v>60.3142473356966</v>
      </c>
      <c r="T63" s="95">
        <f>SUM('8'!DQ23)</f>
        <v>241.801211555912</v>
      </c>
      <c r="U63" s="95">
        <f>SUM('8'!DQ24)</f>
        <v>100.636181620687</v>
      </c>
      <c r="V63" s="95">
        <f>SUM('8'!DQ25)</f>
        <v>22.8951029365778</v>
      </c>
      <c r="W63" s="95">
        <f>SUM('8'!DQ26)</f>
        <v>118.608934678797</v>
      </c>
      <c r="X63" s="95">
        <f>SUM('8'!DQ27)</f>
        <v>155.051175450206</v>
      </c>
      <c r="Y63" s="95">
        <f>SUM('8'!DQ28)</f>
        <v>253.443036460267</v>
      </c>
      <c r="Z63" s="95">
        <f>SUM('8'!DQ29)</f>
        <v>93.4302155678526</v>
      </c>
      <c r="AA63" s="95">
        <f>SUM('8'!DQ30)</f>
        <v>74.8455933492929</v>
      </c>
      <c r="AB63" s="95">
        <f>SUM('8'!DQ31)</f>
        <v>49.022513354911</v>
      </c>
      <c r="AC63" s="95">
        <f>SUM('8'!DQ32)</f>
        <v>65.9101472053879</v>
      </c>
      <c r="AD63" s="95">
        <f>SUM('8'!DQ33)</f>
        <v>2.92413022805263</v>
      </c>
      <c r="AE63" s="95">
        <f>SUM('8'!DQ34)</f>
        <v>53.9629678856826</v>
      </c>
      <c r="AF63" s="95">
        <f>SUM('8'!DQ35)</f>
        <v>5.54903261471791</v>
      </c>
      <c r="AG63" s="95">
        <f>SUM('8'!DQ36)</f>
        <v>26.7562269734454</v>
      </c>
      <c r="AH63" s="95">
        <f>SUM('8'!DQ37)</f>
        <v>0</v>
      </c>
      <c r="AI63" s="95">
        <f>SUM('8'!DQ38)</f>
        <v>0</v>
      </c>
      <c r="AJ63" s="97">
        <f>SUM('8'!DQ39)*RAIS!$N$5</f>
        <v>0</v>
      </c>
      <c r="AK63" s="97">
        <f>SUM('8'!DQ39)*RAIS!$F$6</f>
        <v>0</v>
      </c>
      <c r="AL63" s="95">
        <f>SUM('8'!DQ40)</f>
        <v>0.00606833686385711</v>
      </c>
      <c r="AM63" s="95">
        <f>SUM('8'!DQ41)</f>
        <v>43.1584385775349</v>
      </c>
      <c r="AN63" s="95">
        <f>SUM('8'!DQ42)</f>
        <v>0</v>
      </c>
      <c r="AO63" s="95">
        <f>SUM('8'!DQ43)</f>
        <v>0</v>
      </c>
      <c r="AP63" s="95">
        <f>SUM('8'!DQ44)</f>
        <v>0</v>
      </c>
      <c r="AQ63" s="95">
        <f>SUM('8'!DQ45)</f>
        <v>0</v>
      </c>
      <c r="AR63" s="95">
        <f>SUM('8'!DQ46)</f>
        <v>0</v>
      </c>
      <c r="AS63" s="95">
        <f>SUM('8'!DQ47)</f>
        <v>0</v>
      </c>
      <c r="AT63" s="95">
        <f>SUM('8'!DQ48)</f>
        <v>0</v>
      </c>
      <c r="AU63" s="95">
        <f>SUM('8'!DQ49)</f>
        <v>1.55847239171568</v>
      </c>
      <c r="AV63" s="95">
        <f>SUM('8'!DQ50)</f>
        <v>0</v>
      </c>
      <c r="AW63" s="95">
        <f>SUM('8'!DQ51)</f>
        <v>0</v>
      </c>
      <c r="AX63" s="95">
        <f>SUM('8'!DQ52)</f>
        <v>0</v>
      </c>
      <c r="AY63" s="95">
        <f>SUM('8'!DQ53)</f>
        <v>0</v>
      </c>
      <c r="AZ63" s="95">
        <f>SUM('8'!DQ54)</f>
        <v>2.25662385345779</v>
      </c>
      <c r="BA63" s="95">
        <f>SUM('8'!DQ55)</f>
        <v>0</v>
      </c>
      <c r="BB63" s="95">
        <f>SUM('8'!DQ56)</f>
        <v>0</v>
      </c>
      <c r="BC63" s="95">
        <f>SUM('8'!DQ57)</f>
        <v>0</v>
      </c>
      <c r="BD63" s="48">
        <f t="shared" si="0"/>
        <v>3980.31112267482</v>
      </c>
      <c r="BE63" s="48">
        <f>SUM('8'!DR58)</f>
        <v>0.0365939583620802</v>
      </c>
      <c r="BF63" s="48">
        <f>SUM('8'!DS58)</f>
        <v>1635.58278633227</v>
      </c>
      <c r="BG63" s="111">
        <f>SUM(BE63:BF63)</f>
        <v>1635.61938029063</v>
      </c>
      <c r="BH63" s="48">
        <f>SUM('8'!DU58)</f>
        <v>2.78389420705885</v>
      </c>
      <c r="BI63" s="48">
        <f>SUM('8'!DV58)</f>
        <v>0</v>
      </c>
      <c r="BJ63" s="48">
        <f>SUM('8'!DW58)</f>
        <v>759.875624282637</v>
      </c>
      <c r="BK63" s="48">
        <f>SUM('8'!DX58)</f>
        <v>276.084586962202</v>
      </c>
      <c r="BL63" s="48">
        <f>SUM('8'!DY58)</f>
        <v>0</v>
      </c>
      <c r="BM63" s="48">
        <f>SUM(BG63,BH63:BL63)</f>
        <v>2674.36348574253</v>
      </c>
      <c r="BN63" s="48">
        <f>SUM(BD63,BM63)</f>
        <v>6654.67460841735</v>
      </c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  <c r="FR63" s="48"/>
      <c r="FS63" s="48"/>
      <c r="FT63" s="48"/>
      <c r="FU63" s="48"/>
      <c r="FV63" s="48"/>
      <c r="FZ63" s="130"/>
      <c r="GA63" s="130"/>
      <c r="GB63" s="130"/>
      <c r="GC63" s="130"/>
      <c r="GD63" s="130"/>
      <c r="GE63" s="130"/>
      <c r="GF63" s="48"/>
      <c r="GG63" s="48"/>
      <c r="GH63" s="48"/>
      <c r="GI63" s="48"/>
      <c r="GJ63" s="48"/>
      <c r="GK63" s="48"/>
      <c r="GL63" s="48"/>
      <c r="GM63" s="48"/>
      <c r="GN63" s="48"/>
      <c r="GO63" s="48"/>
      <c r="GP63" s="48"/>
      <c r="GQ63" s="48"/>
      <c r="GR63" s="48"/>
      <c r="GS63" s="48"/>
      <c r="GT63" s="48"/>
      <c r="GU63" s="48"/>
      <c r="GV63" s="48"/>
      <c r="GW63" s="48"/>
      <c r="GX63" s="48"/>
      <c r="GY63" s="48"/>
      <c r="GZ63" s="48"/>
      <c r="HA63" s="48"/>
      <c r="HB63" s="48"/>
      <c r="HC63" s="48"/>
      <c r="HD63" s="48"/>
      <c r="HE63" s="48"/>
      <c r="HF63" s="48"/>
      <c r="HG63" s="48"/>
      <c r="HH63" s="48"/>
      <c r="HI63" s="48"/>
      <c r="HJ63" s="48"/>
      <c r="HK63" s="48"/>
      <c r="HL63" s="48"/>
      <c r="HM63" s="48"/>
      <c r="HN63" s="48"/>
      <c r="HO63" s="48"/>
      <c r="HP63" s="48"/>
      <c r="HQ63" s="48"/>
      <c r="HR63" s="48"/>
      <c r="HS63" s="48"/>
      <c r="HT63" s="48"/>
      <c r="HU63" s="48"/>
      <c r="HV63" s="48"/>
      <c r="HW63" s="48"/>
      <c r="HX63" s="48"/>
      <c r="HY63" s="48"/>
      <c r="HZ63" s="48"/>
    </row>
    <row r="64" spans="1:234">
      <c r="A64" s="93" t="s">
        <v>373</v>
      </c>
      <c r="B64" s="94"/>
      <c r="C64" s="48">
        <f>SUM(C59:C63)</f>
        <v>19383.8667952562</v>
      </c>
      <c r="D64" s="48">
        <f>SUM(D59:D63)</f>
        <v>8183.69463480597</v>
      </c>
      <c r="E64" s="48">
        <f t="shared" ref="E64:AJ64" si="62">SUM(E59:E63)</f>
        <v>1167.08363984275</v>
      </c>
      <c r="F64" s="48">
        <f t="shared" si="62"/>
        <v>10511.655701335</v>
      </c>
      <c r="G64" s="48">
        <f t="shared" si="62"/>
        <v>1608.69896054978</v>
      </c>
      <c r="H64" s="48">
        <f t="shared" si="62"/>
        <v>23374.8369697163</v>
      </c>
      <c r="I64" s="48">
        <f t="shared" si="62"/>
        <v>31313.8495955784</v>
      </c>
      <c r="J64" s="48">
        <f t="shared" si="62"/>
        <v>4218.60408375535</v>
      </c>
      <c r="K64" s="48">
        <f t="shared" si="62"/>
        <v>6129.1129423446</v>
      </c>
      <c r="L64" s="48">
        <f t="shared" si="62"/>
        <v>4521.64902422008</v>
      </c>
      <c r="M64" s="48">
        <f t="shared" si="62"/>
        <v>1409.10872990096</v>
      </c>
      <c r="N64" s="48">
        <f t="shared" si="62"/>
        <v>6955.0235229473</v>
      </c>
      <c r="O64" s="48">
        <f t="shared" si="62"/>
        <v>2920.68152568077</v>
      </c>
      <c r="P64" s="48">
        <f t="shared" si="62"/>
        <v>6708.59473009084</v>
      </c>
      <c r="Q64" s="48">
        <f t="shared" si="62"/>
        <v>1274.19940834938</v>
      </c>
      <c r="R64" s="48">
        <f t="shared" si="62"/>
        <v>29251.884124174</v>
      </c>
      <c r="S64" s="48">
        <f t="shared" si="62"/>
        <v>4310.11301100677</v>
      </c>
      <c r="T64" s="48">
        <f t="shared" si="62"/>
        <v>30405.9838439621</v>
      </c>
      <c r="U64" s="48">
        <f t="shared" si="62"/>
        <v>10727.5744591434</v>
      </c>
      <c r="V64" s="48">
        <f t="shared" si="62"/>
        <v>958.32616003296</v>
      </c>
      <c r="W64" s="48">
        <f t="shared" si="62"/>
        <v>11172.6699598287</v>
      </c>
      <c r="X64" s="48">
        <f t="shared" si="62"/>
        <v>7260.18494355163</v>
      </c>
      <c r="Y64" s="48">
        <f t="shared" si="62"/>
        <v>12332.3688194833</v>
      </c>
      <c r="Z64" s="48">
        <f t="shared" si="62"/>
        <v>9871.96571710048</v>
      </c>
      <c r="AA64" s="48">
        <f t="shared" si="62"/>
        <v>3873.55355353021</v>
      </c>
      <c r="AB64" s="48">
        <f t="shared" si="62"/>
        <v>4658.52123876815</v>
      </c>
      <c r="AC64" s="48">
        <f t="shared" si="62"/>
        <v>15035.7226208366</v>
      </c>
      <c r="AD64" s="48">
        <f t="shared" si="62"/>
        <v>8715.53591747229</v>
      </c>
      <c r="AE64" s="48">
        <f t="shared" si="62"/>
        <v>10794.8080175</v>
      </c>
      <c r="AF64" s="48">
        <f t="shared" si="62"/>
        <v>370.901876724077</v>
      </c>
      <c r="AG64" s="48">
        <f t="shared" si="62"/>
        <v>7446.06716806675</v>
      </c>
      <c r="AH64" s="48">
        <f t="shared" si="62"/>
        <v>8688.93519142904</v>
      </c>
      <c r="AI64" s="48">
        <f t="shared" si="62"/>
        <v>15488.7258223587</v>
      </c>
      <c r="AJ64" s="98">
        <f t="shared" si="62"/>
        <v>849.611666029213</v>
      </c>
      <c r="AK64" s="98">
        <f t="shared" ref="AK64:BC64" si="63">SUM(AK59:AK63)</f>
        <v>513.897887696892</v>
      </c>
      <c r="AL64" s="48">
        <f t="shared" si="63"/>
        <v>15862.3027928</v>
      </c>
      <c r="AM64" s="48">
        <f t="shared" si="63"/>
        <v>31535.3688983023</v>
      </c>
      <c r="AN64" s="48">
        <f t="shared" si="63"/>
        <v>19152.8903793306</v>
      </c>
      <c r="AO64" s="48">
        <f t="shared" si="63"/>
        <v>583.008656187621</v>
      </c>
      <c r="AP64" s="48">
        <f t="shared" si="63"/>
        <v>1863.12238128797</v>
      </c>
      <c r="AQ64" s="48">
        <f t="shared" si="63"/>
        <v>2913.90748822769</v>
      </c>
      <c r="AR64" s="48">
        <f t="shared" si="63"/>
        <v>1402.68752262803</v>
      </c>
      <c r="AS64" s="48">
        <f t="shared" si="63"/>
        <v>7457.23471421956</v>
      </c>
      <c r="AT64" s="48">
        <f t="shared" si="63"/>
        <v>4833.18311733716</v>
      </c>
      <c r="AU64" s="48">
        <f t="shared" si="63"/>
        <v>5746.15351063133</v>
      </c>
      <c r="AV64" s="48">
        <f t="shared" si="63"/>
        <v>15000.3016927</v>
      </c>
      <c r="AW64" s="48">
        <f t="shared" si="63"/>
        <v>3573.97859346172</v>
      </c>
      <c r="AX64" s="48">
        <f t="shared" si="63"/>
        <v>14530.8699482646</v>
      </c>
      <c r="AY64" s="48">
        <f t="shared" si="63"/>
        <v>6120.34835393506</v>
      </c>
      <c r="AZ64" s="48">
        <f t="shared" si="63"/>
        <v>16880.3625210446</v>
      </c>
      <c r="BA64" s="48">
        <f t="shared" si="63"/>
        <v>12375.2571609406</v>
      </c>
      <c r="BB64" s="48">
        <f t="shared" si="63"/>
        <v>4084.49159918238</v>
      </c>
      <c r="BC64" s="48">
        <f t="shared" si="63"/>
        <v>0</v>
      </c>
      <c r="BD64" s="48">
        <f>SUM(C64:BC64)</f>
        <v>486323.48159355</v>
      </c>
      <c r="BE64" s="48">
        <f>SUM(BE59:BE63)</f>
        <v>71211.7336398244</v>
      </c>
      <c r="BF64" s="48">
        <f>SUM(BF59:BF63)</f>
        <v>220643.485568145</v>
      </c>
      <c r="BG64" s="48">
        <f>SUM(BE64:BF64)</f>
        <v>291855.219207969</v>
      </c>
      <c r="BH64" s="48">
        <f>SUM(BH59:BH63)</f>
        <v>88670.0335469805</v>
      </c>
      <c r="BI64" s="48">
        <f>SUM(BI59:BI63)</f>
        <v>5125.85468817352</v>
      </c>
      <c r="BJ64" s="48">
        <f>SUM(BJ59:BJ63)</f>
        <v>358221.089649501</v>
      </c>
      <c r="BK64" s="48">
        <f>SUM(BK59:BK63)</f>
        <v>91555.339311439</v>
      </c>
      <c r="BL64" s="48">
        <f>SUM(BL59:BL63)</f>
        <v>-1374.78537968522</v>
      </c>
      <c r="BM64" s="48">
        <f>SUM(BG64,BH64:BL64)</f>
        <v>834052.751024378</v>
      </c>
      <c r="BN64" s="48">
        <f>SUM(BD64,BM64)</f>
        <v>1320376.23261793</v>
      </c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  <c r="FR64" s="48"/>
      <c r="FS64" s="48"/>
      <c r="FT64" s="48"/>
      <c r="FU64" s="48"/>
      <c r="FV64" s="48"/>
      <c r="FZ64" s="130"/>
      <c r="GA64" s="130"/>
      <c r="GB64" s="130"/>
      <c r="GC64" s="130"/>
      <c r="GD64" s="130"/>
      <c r="GE64" s="130"/>
      <c r="GF64" s="48"/>
      <c r="GG64" s="48"/>
      <c r="GH64" s="48"/>
      <c r="GI64" s="48"/>
      <c r="GJ64" s="48"/>
      <c r="GK64" s="48"/>
      <c r="GL64" s="48"/>
      <c r="GM64" s="48"/>
      <c r="GN64" s="48"/>
      <c r="GO64" s="48"/>
      <c r="GP64" s="48"/>
      <c r="GQ64" s="48"/>
      <c r="GR64" s="48"/>
      <c r="GS64" s="48"/>
      <c r="GT64" s="48"/>
      <c r="GU64" s="48"/>
      <c r="GV64" s="48"/>
      <c r="GW64" s="48"/>
      <c r="GX64" s="48"/>
      <c r="GY64" s="48"/>
      <c r="GZ64" s="48"/>
      <c r="HA64" s="48"/>
      <c r="HB64" s="48"/>
      <c r="HC64" s="48"/>
      <c r="HD64" s="48"/>
      <c r="HE64" s="48"/>
      <c r="HF64" s="48"/>
      <c r="HG64" s="48"/>
      <c r="HH64" s="48"/>
      <c r="HI64" s="48"/>
      <c r="HJ64" s="48"/>
      <c r="HK64" s="48"/>
      <c r="HL64" s="48"/>
      <c r="HM64" s="48"/>
      <c r="HN64" s="48"/>
      <c r="HO64" s="48"/>
      <c r="HP64" s="48"/>
      <c r="HQ64" s="48"/>
      <c r="HR64" s="48"/>
      <c r="HS64" s="48"/>
      <c r="HT64" s="48"/>
      <c r="HU64" s="48"/>
      <c r="HV64" s="48"/>
      <c r="HW64" s="48"/>
      <c r="HX64" s="48"/>
      <c r="HY64" s="48"/>
      <c r="HZ64" s="48"/>
    </row>
    <row r="65" spans="1:234">
      <c r="A65" s="93" t="s">
        <v>430</v>
      </c>
      <c r="B65" s="94"/>
      <c r="C65" s="48">
        <f>(C66/SUM(C66:E66))*VA_16!B6</f>
        <v>25279.1543281351</v>
      </c>
      <c r="D65" s="48">
        <f>(D66/SUM(C66:E66))*VA_16!B6</f>
        <v>9302.77220286462</v>
      </c>
      <c r="E65" s="48">
        <f>(E66/SUM(C66:E66))*VA_16!B6</f>
        <v>1682.14504158143</v>
      </c>
      <c r="F65" s="48">
        <f>(F66/SUM(F66:G66))*VA_16!C6</f>
        <v>7.71654747021782</v>
      </c>
      <c r="G65" s="48">
        <f>(G66/SUM(F66:G66))*VA_16!C6</f>
        <v>456.800134060302</v>
      </c>
      <c r="H65" s="48">
        <f>(H66/SUM(H66:AH66))*VA_16!D6</f>
        <v>6578.27699466806</v>
      </c>
      <c r="I65" s="48">
        <f>(I66/SUM(H66:AH66))*VA_16!D6</f>
        <v>8545.5818456592</v>
      </c>
      <c r="J65" s="48">
        <f>(J66/SUM(H66:AH66))*VA_16!D6</f>
        <v>1239.65173296893</v>
      </c>
      <c r="K65" s="48">
        <f>(K66/SUM(H66:AH66))*VA_16!D6</f>
        <v>2367.27704901257</v>
      </c>
      <c r="L65" s="48">
        <f>(L66/SUM(H66:AH66))*VA_16!D6</f>
        <v>492.618116037909</v>
      </c>
      <c r="M65" s="48">
        <f>(M66/SUM(H66:AH66))*VA_16!D6</f>
        <v>780.903949716248</v>
      </c>
      <c r="N65" s="48">
        <f>(N66/SUM(H66:AH66))*VA_16!D6</f>
        <v>3195.46820125633</v>
      </c>
      <c r="O65" s="48">
        <f>(O66/SUM(H66:AH66))*VA_16!D6</f>
        <v>585.852789814914</v>
      </c>
      <c r="P65" s="48">
        <f>(P66/SUM(H66:AH66))*VA_16!D6</f>
        <v>1562.47210566197</v>
      </c>
      <c r="Q65" s="48">
        <f>(Q66/SUM(H66:AH66))*VA_16!D6</f>
        <v>188.945528507849</v>
      </c>
      <c r="R65" s="48">
        <f>(R66/SUM(H66:AH66))*VA_16!D6</f>
        <v>9237.8695211872</v>
      </c>
      <c r="S65" s="48">
        <f>(S66/SUM(H66:AH66))*VA_16!D6</f>
        <v>119.57553288289</v>
      </c>
      <c r="T65" s="48">
        <f>(T66/SUM(H66:AH66))*VA_16!D6</f>
        <v>6452.79574353535</v>
      </c>
      <c r="U65" s="48">
        <f>(U66/SUM(H66:AH66))*VA_16!D6</f>
        <v>919.588943038006</v>
      </c>
      <c r="V65" s="48">
        <f>(V66/SUM(H66:AH66))*VA_16!D6</f>
        <v>140.97794569441</v>
      </c>
      <c r="W65" s="48">
        <f>(W66/SUM(H66:AH66))*VA_16!D6</f>
        <v>2183.24479929336</v>
      </c>
      <c r="X65" s="48">
        <f>(X66/SUM(H66:AH66))*VA_16!D6</f>
        <v>1071.23893990199</v>
      </c>
      <c r="Y65" s="48">
        <f>(Y66/SUM(H66:AH66))*VA_16!D6</f>
        <v>1207.42115534566</v>
      </c>
      <c r="Z65" s="48">
        <f>(Z66/SUM(H66:AH66))*VA_16!D6</f>
        <v>3173.48624169795</v>
      </c>
      <c r="AA65" s="48">
        <f>(AA66/SUM(H66:AH66))*VA_16!D6</f>
        <v>631.0001134109</v>
      </c>
      <c r="AB65" s="48">
        <f>(AB66/SUM(H66:AH66))*VA_16!D6</f>
        <v>656.158866360044</v>
      </c>
      <c r="AC65" s="48">
        <f>(AC66/SUM(H66:AH66))*VA_16!D6</f>
        <v>5525.26110849541</v>
      </c>
      <c r="AD65" s="48">
        <f>(AD66/SUM(H66:AH66))*VA_16!D6</f>
        <v>3740.10817279581</v>
      </c>
      <c r="AE65" s="48">
        <f>(AE66/SUM(H66:AH66))*VA_16!D6</f>
        <v>1781.45326628128</v>
      </c>
      <c r="AF65" s="48">
        <f>(AF66/SUM(H66:AH66))*VA_16!D6</f>
        <v>106.896556406528</v>
      </c>
      <c r="AG65" s="48">
        <f>(AG66/SUM(H66:AH66))*VA_16!D6</f>
        <v>2938.75581175333</v>
      </c>
      <c r="AH65" s="48">
        <f>(AH66/SUM(H66:AH66))*VA_16!D6</f>
        <v>757.047042258697</v>
      </c>
      <c r="AI65" s="48">
        <f>(AI66/SUM(AI66:AK66))*VA_16!E6</f>
        <v>8676.0766439866</v>
      </c>
      <c r="AJ65" s="48">
        <f>(AJ66/SUM(AI66:AK66))*VA_16!E6</f>
        <v>1256.81320282781</v>
      </c>
      <c r="AK65" s="48">
        <f>(AK66/SUM(AI66:AK66))*VA_16!E6</f>
        <v>749.189759630593</v>
      </c>
      <c r="AL65" s="48">
        <f>(AL66/SUM(AL66))*VA_16!F6</f>
        <v>17314.3911429074</v>
      </c>
      <c r="AM65" s="48">
        <f>(AM66/SUM(AM66))*VA_16!G6</f>
        <v>54913.9416050501</v>
      </c>
      <c r="AN65" s="48">
        <f>(AN66/SUM(AN66:AQ66))*VA_16!H6</f>
        <v>13552.4896116159</v>
      </c>
      <c r="AO65" s="48">
        <f>(AO66/SUM(AN66:AQ66))*VA_16!H6</f>
        <v>391.068374605257</v>
      </c>
      <c r="AP65" s="48">
        <f>(AP66/SUM(AN66:AQ66))*VA_16!H6</f>
        <v>730.158242690763</v>
      </c>
      <c r="AQ65" s="48">
        <f>(AQ66/SUM(AN66:AQ66))*VA_16!H6</f>
        <v>2706.62883016877</v>
      </c>
      <c r="AR65" s="48">
        <f>(AR66/SUM(AR66:AS66))*VA_16!I6</f>
        <v>832.921319725636</v>
      </c>
      <c r="AS65" s="48">
        <f>(AS66/SUM(AR66:AS66))*VA_16!I6</f>
        <v>8384.02304435698</v>
      </c>
      <c r="AT65" s="48">
        <f>(AT66/SUM(AT66:AU66))*VA_16!J6</f>
        <v>5344.87785338495</v>
      </c>
      <c r="AU65" s="48">
        <f>(AU66/SUM(AT66:AU66))*VA_16!J6</f>
        <v>7609.26782647465</v>
      </c>
      <c r="AV65" s="48">
        <f>(AV66/SUM(AV66))*VA_16!K6</f>
        <v>24413.3457710269</v>
      </c>
      <c r="AW65" s="48">
        <f>(AW66/SUM(AW66))*VA_16!L6</f>
        <v>37616.1140951317</v>
      </c>
      <c r="AX65" s="48">
        <f>(AX66/SUM(AX66:AY66))*VA_16!M6</f>
        <v>20252.3862520268</v>
      </c>
      <c r="AY65" s="48">
        <f>(AY66/SUM(AX66:AY66))*VA_16!M6</f>
        <v>10880.9921533997</v>
      </c>
      <c r="AZ65" s="48">
        <f>(AZ66/SUM(AZ66))*VA_16!N6</f>
        <v>62161.0837251829</v>
      </c>
      <c r="BA65" s="48">
        <f>(BA66/SUM(BA66))*VA_16!O6</f>
        <v>28689.7168969679</v>
      </c>
      <c r="BB65" s="48">
        <f>(BB66/SUM(BB66))*VA_16!P6</f>
        <v>6126.09863333633</v>
      </c>
      <c r="BC65" s="48">
        <f>(BC66/SUM(BC66))*VA_16!Q6</f>
        <v>4638</v>
      </c>
      <c r="BD65" s="48">
        <f>SUM(C65:BC65)</f>
        <v>420148.101312252</v>
      </c>
      <c r="BE65" s="48"/>
      <c r="BN65" s="48">
        <f>BN59-BD64</f>
        <v>394231.605030037</v>
      </c>
      <c r="BR65" s="48"/>
      <c r="BS65" s="48"/>
      <c r="BT65" s="48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95"/>
      <c r="CJ65" s="48"/>
      <c r="CK65" s="95"/>
      <c r="CL65" s="95"/>
      <c r="CM65" s="95"/>
      <c r="CN65" s="95"/>
      <c r="CO65" s="95"/>
      <c r="CP65" s="95"/>
      <c r="CQ65" s="95"/>
      <c r="CR65" s="95"/>
      <c r="CS65" s="95"/>
      <c r="CT65" s="95"/>
      <c r="CU65" s="95"/>
      <c r="CV65" s="95"/>
      <c r="CW65" s="95"/>
      <c r="CX65" s="95"/>
      <c r="CY65" s="95"/>
      <c r="CZ65" s="95"/>
      <c r="DA65" s="95"/>
      <c r="DB65" s="48"/>
      <c r="DC65" s="48"/>
      <c r="DD65" s="95"/>
      <c r="DE65" s="95"/>
      <c r="DF65" s="95"/>
      <c r="DG65" s="95"/>
      <c r="DH65" s="95"/>
      <c r="DI65" s="95"/>
      <c r="DJ65" s="95"/>
      <c r="DK65" s="95"/>
      <c r="DL65" s="95"/>
      <c r="DM65" s="95"/>
      <c r="DN65" s="95"/>
      <c r="DO65" s="95"/>
      <c r="DP65" s="95"/>
      <c r="DQ65" s="95"/>
      <c r="DR65" s="48"/>
      <c r="DV65" s="48"/>
      <c r="DW65" s="48"/>
      <c r="DX65" s="48"/>
      <c r="DY65" s="95"/>
      <c r="DZ65" s="95"/>
      <c r="EA65" s="95"/>
      <c r="EB65" s="95"/>
      <c r="EC65" s="95"/>
      <c r="ED65" s="95"/>
      <c r="EE65" s="95"/>
      <c r="EF65" s="95"/>
      <c r="EG65" s="95"/>
      <c r="EH65" s="95"/>
      <c r="EI65" s="95"/>
      <c r="EJ65" s="95"/>
      <c r="EK65" s="95"/>
      <c r="EL65" s="95"/>
      <c r="EM65" s="95"/>
      <c r="EN65" s="48"/>
      <c r="EO65" s="95"/>
      <c r="EP65" s="95"/>
      <c r="EQ65" s="95"/>
      <c r="ER65" s="95"/>
      <c r="ES65" s="95"/>
      <c r="ET65" s="95"/>
      <c r="EU65" s="95"/>
      <c r="EV65" s="95"/>
      <c r="EW65" s="95"/>
      <c r="EX65" s="95"/>
      <c r="EY65" s="95"/>
      <c r="EZ65" s="95"/>
      <c r="FA65" s="95"/>
      <c r="FB65" s="95"/>
      <c r="FC65" s="95"/>
      <c r="FD65" s="95"/>
      <c r="FE65" s="95"/>
      <c r="FF65" s="48"/>
      <c r="FG65" s="48"/>
      <c r="FH65" s="95"/>
      <c r="FI65" s="95"/>
      <c r="FJ65" s="95"/>
      <c r="FK65" s="95"/>
      <c r="FL65" s="95"/>
      <c r="FM65" s="95"/>
      <c r="FN65" s="95"/>
      <c r="FO65" s="95"/>
      <c r="FP65" s="95"/>
      <c r="FQ65" s="95"/>
      <c r="FR65" s="95"/>
      <c r="FS65" s="95"/>
      <c r="FT65" s="95"/>
      <c r="FU65" s="95"/>
      <c r="FV65" s="48"/>
      <c r="FZ65" s="130"/>
      <c r="GA65" s="130"/>
      <c r="GB65" s="130"/>
      <c r="GC65" s="130"/>
      <c r="GD65" s="130"/>
      <c r="GE65" s="130"/>
      <c r="GF65" s="95"/>
      <c r="GG65" s="95"/>
      <c r="GH65" s="95"/>
      <c r="GI65" s="95"/>
      <c r="GJ65" s="95"/>
      <c r="GK65" s="95"/>
      <c r="GL65" s="95"/>
      <c r="GM65" s="95"/>
      <c r="GN65" s="95"/>
      <c r="GO65" s="95"/>
      <c r="GP65" s="95"/>
      <c r="GQ65" s="95"/>
      <c r="GR65" s="48"/>
      <c r="GS65" s="95"/>
      <c r="GT65" s="95"/>
      <c r="GU65" s="95"/>
      <c r="GV65" s="95"/>
      <c r="GW65" s="95"/>
      <c r="GX65" s="95"/>
      <c r="GY65" s="95"/>
      <c r="GZ65" s="95"/>
      <c r="HA65" s="95"/>
      <c r="HB65" s="95"/>
      <c r="HC65" s="95"/>
      <c r="HD65" s="95"/>
      <c r="HE65" s="95"/>
      <c r="HF65" s="95"/>
      <c r="HG65" s="95"/>
      <c r="HH65" s="95"/>
      <c r="HI65" s="95"/>
      <c r="HJ65" s="48"/>
      <c r="HK65" s="48"/>
      <c r="HL65" s="95"/>
      <c r="HM65" s="95"/>
      <c r="HN65" s="95"/>
      <c r="HO65" s="95"/>
      <c r="HP65" s="95"/>
      <c r="HQ65" s="95"/>
      <c r="HR65" s="95"/>
      <c r="HS65" s="95"/>
      <c r="HT65" s="95"/>
      <c r="HU65" s="95"/>
      <c r="HV65" s="95"/>
      <c r="HW65" s="95"/>
      <c r="HX65" s="95"/>
      <c r="HY65" s="95"/>
      <c r="HZ65" s="48"/>
    </row>
    <row r="66" ht="15.75" spans="1:234">
      <c r="A66" s="131" t="s">
        <v>431</v>
      </c>
      <c r="B66" s="132"/>
      <c r="C66" s="133">
        <f>BN6</f>
        <v>44857.4159486425</v>
      </c>
      <c r="D66" s="133">
        <f>BN7</f>
        <v>16507.6060995808</v>
      </c>
      <c r="E66" s="133">
        <f>BN8</f>
        <v>2984.93687077907</v>
      </c>
      <c r="F66" s="133">
        <f>BN9</f>
        <v>19.92357664357</v>
      </c>
      <c r="G66" s="133">
        <f>BN10</f>
        <v>1179.42545119684</v>
      </c>
      <c r="H66" s="133">
        <f>BN11</f>
        <v>29699.7450501852</v>
      </c>
      <c r="I66" s="133">
        <f>BN12</f>
        <v>38581.7748822807</v>
      </c>
      <c r="J66" s="133">
        <f>BN13</f>
        <v>5596.80604055427</v>
      </c>
      <c r="K66" s="133">
        <f>BN14</f>
        <v>10687.8328285378</v>
      </c>
      <c r="L66" s="133">
        <f>BN15</f>
        <v>2224.08275986054</v>
      </c>
      <c r="M66" s="133">
        <f>BN16</f>
        <v>3525.64178037101</v>
      </c>
      <c r="N66" s="133">
        <f>BN17</f>
        <v>14426.9678777909</v>
      </c>
      <c r="O66" s="133">
        <f>BN18</f>
        <v>2645.02065032314</v>
      </c>
      <c r="P66" s="133">
        <f>BN19</f>
        <v>7054.28233317016</v>
      </c>
      <c r="Q66" s="133">
        <f>BN20</f>
        <v>853.0552954222</v>
      </c>
      <c r="R66" s="133">
        <f>BN21</f>
        <v>41707.3300209944</v>
      </c>
      <c r="S66" s="133">
        <f>BN22</f>
        <v>539.8621620434</v>
      </c>
      <c r="T66" s="133">
        <f>BN23</f>
        <v>29133.219625634</v>
      </c>
      <c r="U66" s="133">
        <f>BN24</f>
        <v>4151.77974131145</v>
      </c>
      <c r="V66" s="133">
        <f>BN25</f>
        <v>636.49023113751</v>
      </c>
      <c r="W66" s="133">
        <f>BN26</f>
        <v>9856.9601088115</v>
      </c>
      <c r="X66" s="133">
        <f>BN27</f>
        <v>4836.45237631485</v>
      </c>
      <c r="Y66" s="133">
        <f>BN28</f>
        <v>5451.29074239835</v>
      </c>
      <c r="Z66" s="133">
        <f>BN29</f>
        <v>14327.7232587035</v>
      </c>
      <c r="AA66" s="133">
        <f>BN30</f>
        <v>2848.85274823963</v>
      </c>
      <c r="AB66" s="133">
        <f>BN31</f>
        <v>2962.44002177278</v>
      </c>
      <c r="AC66" s="133">
        <f>BN32</f>
        <v>24945.5665048805</v>
      </c>
      <c r="AD66" s="133">
        <f>BN33</f>
        <v>16885.9200185982</v>
      </c>
      <c r="AE66" s="133">
        <f>BN34</f>
        <v>8042.94314001343</v>
      </c>
      <c r="AF66" s="133">
        <f>BN35</f>
        <v>482.61884906791</v>
      </c>
      <c r="AG66" s="133">
        <f>BN36</f>
        <v>13267.9573153529</v>
      </c>
      <c r="AH66" s="133">
        <f>BN37</f>
        <v>3417.93210658418</v>
      </c>
      <c r="AI66" s="133">
        <f>BN38</f>
        <v>19924.3248852623</v>
      </c>
      <c r="AJ66" s="136">
        <f>BN39</f>
        <v>2886.23021680939</v>
      </c>
      <c r="AK66" s="136">
        <f>BN40</f>
        <v>1720.4896618724</v>
      </c>
      <c r="AL66" s="133">
        <f>BN41</f>
        <v>40735.9244885762</v>
      </c>
      <c r="AM66" s="133">
        <f>BN42</f>
        <v>93198.7209031179</v>
      </c>
      <c r="AN66" s="133">
        <f>BN43</f>
        <v>35598.8528739355</v>
      </c>
      <c r="AO66" s="133">
        <f>BN44</f>
        <v>1027.23454731811</v>
      </c>
      <c r="AP66" s="133">
        <f>BN45</f>
        <v>1917.9351249206</v>
      </c>
      <c r="AQ66" s="133">
        <f>BN46</f>
        <v>7109.60747956933</v>
      </c>
      <c r="AR66" s="133">
        <f>BN47</f>
        <v>1751.70873995038</v>
      </c>
      <c r="AS66" s="133">
        <f>BN48</f>
        <v>17632.3574567442</v>
      </c>
      <c r="AT66" s="133">
        <f>BN49</f>
        <v>9353.92236402534</v>
      </c>
      <c r="AU66" s="133">
        <f>BN50</f>
        <v>13316.7683992709</v>
      </c>
      <c r="AV66" s="133">
        <f>BN51</f>
        <v>37598.164243752</v>
      </c>
      <c r="AW66" s="133">
        <f>BN52</f>
        <v>41114.4250199237</v>
      </c>
      <c r="AX66" s="133">
        <f>BN53</f>
        <v>30613.019754152</v>
      </c>
      <c r="AY66" s="133">
        <f>BN54</f>
        <v>16447.445925216</v>
      </c>
      <c r="AZ66" s="133">
        <f>BN55</f>
        <v>83044.1651111439</v>
      </c>
      <c r="BA66" s="133">
        <f>BN56</f>
        <v>44754.654207673</v>
      </c>
      <c r="BB66" s="133">
        <f>BN57</f>
        <v>11831.2788031571</v>
      </c>
      <c r="BC66" s="133">
        <f>BN58</f>
        <v>4638</v>
      </c>
      <c r="BD66" s="133">
        <f>SUM(C66:BC66)</f>
        <v>880555.086623587</v>
      </c>
      <c r="BE66" s="133"/>
      <c r="BF66" s="133"/>
      <c r="BG66" s="133"/>
      <c r="BH66" s="133"/>
      <c r="BI66" s="133"/>
      <c r="BJ66" s="133"/>
      <c r="BK66" s="133"/>
      <c r="BL66" s="133"/>
      <c r="BM66" s="133"/>
      <c r="BN66" s="133">
        <f>BD66</f>
        <v>880555.086623587</v>
      </c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  <c r="FS66" s="48"/>
      <c r="FT66" s="48"/>
      <c r="FU66" s="48"/>
      <c r="FV66" s="48"/>
      <c r="FZ66" s="130"/>
      <c r="GA66" s="130"/>
      <c r="GB66" s="130"/>
      <c r="GC66" s="130"/>
      <c r="GD66" s="130"/>
      <c r="GE66" s="130"/>
      <c r="GF66" s="48"/>
      <c r="GG66" s="48"/>
      <c r="GH66" s="48"/>
      <c r="GI66" s="48"/>
      <c r="GJ66" s="48"/>
      <c r="GK66" s="48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8"/>
      <c r="GW66" s="48"/>
      <c r="GX66" s="48"/>
      <c r="GY66" s="48"/>
      <c r="GZ66" s="48"/>
      <c r="HA66" s="48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8"/>
      <c r="HM66" s="48"/>
      <c r="HN66" s="48"/>
      <c r="HO66" s="48"/>
      <c r="HP66" s="48"/>
      <c r="HQ66" s="48"/>
      <c r="HR66" s="48"/>
      <c r="HS66" s="48"/>
      <c r="HT66" s="48"/>
      <c r="HU66" s="48"/>
      <c r="HV66" s="48"/>
      <c r="HW66" s="48"/>
      <c r="HX66" s="48"/>
      <c r="HY66" s="48"/>
      <c r="HZ66" s="48"/>
    </row>
    <row r="67" spans="1:234">
      <c r="A67" s="134" t="s">
        <v>432</v>
      </c>
      <c r="B67" s="134"/>
      <c r="C67" s="48">
        <f>SUM('1'!BT6)</f>
        <v>4647.24189811646</v>
      </c>
      <c r="D67" s="48">
        <f>SUM('1'!BT7)</f>
        <v>1439.33766238747</v>
      </c>
      <c r="E67" s="48">
        <f>SUM('1'!BT8)</f>
        <v>495.311367887096</v>
      </c>
      <c r="F67" s="48">
        <f>SUM('1'!BT9)</f>
        <v>0</v>
      </c>
      <c r="G67" s="48">
        <f>SUM('1'!BT10)</f>
        <v>289.534040214881</v>
      </c>
      <c r="H67" s="48">
        <f>SUM('1'!BT11)</f>
        <v>5785.67565125014</v>
      </c>
      <c r="I67" s="48">
        <f>SUM('1'!BT12)</f>
        <v>7664.00632148601</v>
      </c>
      <c r="J67" s="48">
        <f>SUM('1'!BT13)</f>
        <v>1877.12655502553</v>
      </c>
      <c r="K67" s="48">
        <f>SUM('1'!BT14)</f>
        <v>277.523726628647</v>
      </c>
      <c r="L67" s="48">
        <f>SUM('1'!BT15)</f>
        <v>1916.48569013999</v>
      </c>
      <c r="M67" s="48">
        <f>SUM('1'!BT16)</f>
        <v>3938.31261293903</v>
      </c>
      <c r="N67" s="48">
        <f>SUM('1'!BT17)</f>
        <v>1909.77654398965</v>
      </c>
      <c r="O67" s="48">
        <f>SUM('1'!BT18)</f>
        <v>540.112082884953</v>
      </c>
      <c r="P67" s="48">
        <f>SUM('1'!BT19)</f>
        <v>1488.89898250271</v>
      </c>
      <c r="Q67" s="48">
        <f>SUM('1'!BT20)</f>
        <v>858.716620973253</v>
      </c>
      <c r="R67" s="48">
        <f>SUM('1'!BT21)</f>
        <v>5390.05525961583</v>
      </c>
      <c r="S67" s="48">
        <f>SUM('1'!BT22)</f>
        <v>1075.4111618352</v>
      </c>
      <c r="T67" s="48">
        <f>SUM('1'!BT23)</f>
        <v>2202.17176475348</v>
      </c>
      <c r="U67" s="48">
        <f>SUM('1'!BT24)</f>
        <v>3423.93692047166</v>
      </c>
      <c r="V67" s="48">
        <f>SUM('1'!BT25)</f>
        <v>1716.46094574678</v>
      </c>
      <c r="W67" s="48">
        <f>SUM('1'!BT26)</f>
        <v>1346.87600893385</v>
      </c>
      <c r="X67" s="48">
        <f>SUM('1'!BT27)</f>
        <v>1657.64772592837</v>
      </c>
      <c r="Y67" s="48">
        <f>SUM('1'!BT28)</f>
        <v>1696.7361765014</v>
      </c>
      <c r="Z67" s="48">
        <f>SUM('1'!BT29)</f>
        <v>1827.99940784226</v>
      </c>
      <c r="AA67" s="48">
        <f>SUM('1'!BT30)</f>
        <v>3728.5887257049</v>
      </c>
      <c r="AB67" s="48">
        <f>SUM('1'!BT31)</f>
        <v>2272.6771133745</v>
      </c>
      <c r="AC67" s="48">
        <f>SUM('1'!BT32)</f>
        <v>2892.580936172</v>
      </c>
      <c r="AD67" s="48">
        <f>SUM('1'!BT33)</f>
        <v>7967.13943598178</v>
      </c>
      <c r="AE67" s="48">
        <f>SUM('1'!BT34)</f>
        <v>3611.64544049171</v>
      </c>
      <c r="AF67" s="48">
        <f>SUM('1'!BT35)</f>
        <v>1072.82954157988</v>
      </c>
      <c r="AG67" s="48">
        <f>SUM('1'!BT36)</f>
        <v>6089.02791138592</v>
      </c>
      <c r="AH67" s="48">
        <f>SUM('1'!BT37)</f>
        <v>-2.59694443675702</v>
      </c>
      <c r="AI67" s="48">
        <f>SUM('1'!BT38)</f>
        <v>125.463464630409</v>
      </c>
      <c r="AJ67" s="111">
        <f>SUM('1'!BT39)*RAIS!$N$5</f>
        <v>6.25756486069772</v>
      </c>
      <c r="AK67" s="111">
        <f>SUM('1'!BT39)*RAIS!$F$6</f>
        <v>3.70728543368871</v>
      </c>
      <c r="AL67" s="48">
        <f>SUM('1'!BT40)</f>
        <v>1.35074266967212</v>
      </c>
      <c r="AM67" s="48">
        <f>SUM('1'!BT41)</f>
        <v>-82013.0261803811</v>
      </c>
      <c r="AN67" s="48">
        <f>SUM('1'!BT42)</f>
        <v>-185.969184336579</v>
      </c>
      <c r="AO67" s="48">
        <f>SUM('1'!BT43)</f>
        <v>0</v>
      </c>
      <c r="AP67" s="48">
        <f>SUM('1'!BT44)</f>
        <v>0</v>
      </c>
      <c r="AQ67" s="48">
        <f>SUM('1'!BT45)</f>
        <v>0</v>
      </c>
      <c r="AR67" s="48">
        <f>SUM('1'!BT46)</f>
        <v>-8.58903643381401</v>
      </c>
      <c r="AS67" s="48">
        <f>SUM('1'!BT47)</f>
        <v>0</v>
      </c>
      <c r="AT67" s="48">
        <f>SUM('1'!BT48)</f>
        <v>-55.6517614458915</v>
      </c>
      <c r="AU67" s="48">
        <f>SUM('1'!BT49)</f>
        <v>781.629523631342</v>
      </c>
      <c r="AV67" s="48">
        <f>SUM('1'!BT50)</f>
        <v>0</v>
      </c>
      <c r="AW67" s="48">
        <f>SUM('1'!BT51)</f>
        <v>0</v>
      </c>
      <c r="AX67" s="48">
        <f>SUM('1'!BT52)</f>
        <v>-23.7799892297976</v>
      </c>
      <c r="AY67" s="48">
        <f>SUM('1'!BT53)</f>
        <v>-77.130626015531</v>
      </c>
      <c r="AZ67" s="48">
        <f>SUM('1'!BT54)</f>
        <v>49.4012473622282</v>
      </c>
      <c r="BA67" s="48">
        <f>SUM('1'!BT55)</f>
        <v>0</v>
      </c>
      <c r="BB67" s="48">
        <f>SUM('1'!BT56)</f>
        <v>-81.4169800394747</v>
      </c>
      <c r="BC67" s="48">
        <f>SUM('1'!BT57)</f>
        <v>0</v>
      </c>
      <c r="BD67" s="48">
        <f t="shared" si="0"/>
        <v>-380.506640985565</v>
      </c>
      <c r="BE67" s="111"/>
      <c r="BF67" s="111"/>
      <c r="BG67" s="111"/>
      <c r="BH67" s="111"/>
      <c r="BI67" s="111"/>
      <c r="BJ67" s="111"/>
      <c r="BK67" s="111"/>
      <c r="BL67" s="111"/>
      <c r="BM67" s="111"/>
      <c r="BN67" s="111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  <c r="FR67" s="48"/>
      <c r="FS67" s="48"/>
      <c r="FT67" s="48"/>
      <c r="FU67" s="48"/>
      <c r="FV67" s="48"/>
      <c r="FZ67" s="130"/>
      <c r="GA67" s="130"/>
      <c r="GB67" s="130"/>
      <c r="GC67" s="130"/>
      <c r="GD67" s="130"/>
      <c r="GE67" s="130"/>
      <c r="GF67" s="48"/>
      <c r="GG67" s="48"/>
      <c r="GH67" s="48"/>
      <c r="GI67" s="48"/>
      <c r="GJ67" s="48"/>
      <c r="GK67" s="48"/>
      <c r="GL67" s="48"/>
      <c r="GM67" s="48"/>
      <c r="GN67" s="48"/>
      <c r="GO67" s="48"/>
      <c r="GP67" s="48"/>
      <c r="GQ67" s="48"/>
      <c r="GR67" s="48"/>
      <c r="GS67" s="48"/>
      <c r="GT67" s="48"/>
      <c r="GU67" s="48"/>
      <c r="GV67" s="48"/>
      <c r="GW67" s="48"/>
      <c r="GX67" s="48"/>
      <c r="GY67" s="48"/>
      <c r="GZ67" s="48"/>
      <c r="HA67" s="48"/>
      <c r="HB67" s="48"/>
      <c r="HC67" s="48"/>
      <c r="HD67" s="48"/>
      <c r="HE67" s="48"/>
      <c r="HF67" s="48"/>
      <c r="HG67" s="48"/>
      <c r="HH67" s="48"/>
      <c r="HI67" s="48"/>
      <c r="HJ67" s="48"/>
      <c r="HK67" s="48"/>
      <c r="HL67" s="48"/>
      <c r="HM67" s="48"/>
      <c r="HN67" s="48"/>
      <c r="HO67" s="48"/>
      <c r="HP67" s="48"/>
      <c r="HQ67" s="48"/>
      <c r="HR67" s="48"/>
      <c r="HS67" s="48"/>
      <c r="HT67" s="48"/>
      <c r="HU67" s="48"/>
      <c r="HV67" s="48"/>
      <c r="HW67" s="48"/>
      <c r="HX67" s="48"/>
      <c r="HY67" s="48"/>
      <c r="HZ67" s="48"/>
    </row>
    <row r="68" spans="1:234">
      <c r="A68" s="134" t="s">
        <v>433</v>
      </c>
      <c r="B68" s="134"/>
      <c r="C68" s="48">
        <f>SUM('1'!BU6)</f>
        <v>1005.70805394409</v>
      </c>
      <c r="D68" s="48">
        <f>SUM('1'!BU7)</f>
        <v>172.657248901397</v>
      </c>
      <c r="E68" s="48">
        <f>SUM('1'!BU8)</f>
        <v>54.6824633890597</v>
      </c>
      <c r="F68" s="48">
        <f>SUM('1'!BU9)</f>
        <v>67.7267501539725</v>
      </c>
      <c r="G68" s="48">
        <f>SUM('1'!BU10)</f>
        <v>215.300897400662</v>
      </c>
      <c r="H68" s="48">
        <f>SUM('1'!BU11)</f>
        <v>321.427879605881</v>
      </c>
      <c r="I68" s="48">
        <f>SUM('1'!BU12)</f>
        <v>680.662702147735</v>
      </c>
      <c r="J68" s="48">
        <f>SUM('1'!BU13)</f>
        <v>189.867135054254</v>
      </c>
      <c r="K68" s="48">
        <f>SUM('1'!BU14)</f>
        <v>2.62077120093773</v>
      </c>
      <c r="L68" s="48">
        <f>SUM('1'!BU15)</f>
        <v>87.0672728447584</v>
      </c>
      <c r="M68" s="48">
        <f>SUM('1'!BU16)</f>
        <v>114.716894870156</v>
      </c>
      <c r="N68" s="48">
        <f>SUM('1'!BU17)</f>
        <v>67.0726971048524</v>
      </c>
      <c r="O68" s="48">
        <f>SUM('1'!BU18)</f>
        <v>51.9131654072754</v>
      </c>
      <c r="P68" s="48">
        <f>SUM('1'!BU19)</f>
        <v>143.971710121125</v>
      </c>
      <c r="Q68" s="48">
        <f>SUM('1'!BU20)</f>
        <v>30.9181894128701</v>
      </c>
      <c r="R68" s="48">
        <f>SUM('1'!BU21)</f>
        <v>465.289755696982</v>
      </c>
      <c r="S68" s="48">
        <f>SUM('1'!BU22)</f>
        <v>103.404533702946</v>
      </c>
      <c r="T68" s="48">
        <f>SUM('1'!BU23)</f>
        <v>344.246844424833</v>
      </c>
      <c r="U68" s="48">
        <f>SUM('1'!BU24)</f>
        <v>155.42241839458</v>
      </c>
      <c r="V68" s="48">
        <f>SUM('1'!BU25)</f>
        <v>69.9578541028253</v>
      </c>
      <c r="W68" s="48">
        <f>SUM('1'!BU26)</f>
        <v>178.448466359036</v>
      </c>
      <c r="X68" s="48">
        <f>SUM('1'!BU27)</f>
        <v>175.367478449676</v>
      </c>
      <c r="Y68" s="48">
        <f>SUM('1'!BU28)</f>
        <v>337.376965715459</v>
      </c>
      <c r="Z68" s="48">
        <f>SUM('1'!BU29)</f>
        <v>154.169879686356</v>
      </c>
      <c r="AA68" s="48">
        <f>SUM('1'!BU30)</f>
        <v>321.112581709764</v>
      </c>
      <c r="AB68" s="48">
        <f>SUM('1'!BU31)</f>
        <v>139.99189078218</v>
      </c>
      <c r="AC68" s="48">
        <f>SUM('1'!BU32)</f>
        <v>271.442935335743</v>
      </c>
      <c r="AD68" s="48">
        <f>SUM('1'!BU33)</f>
        <v>340.068720769683</v>
      </c>
      <c r="AE68" s="48">
        <f>SUM('1'!BU34)</f>
        <v>86.8963835568263</v>
      </c>
      <c r="AF68" s="48">
        <f>SUM('1'!BU35)</f>
        <v>45.5235475261753</v>
      </c>
      <c r="AG68" s="48">
        <f>SUM('1'!BU36)</f>
        <v>147.259030589008</v>
      </c>
      <c r="AH68" s="48">
        <f>SUM('1'!BU37)</f>
        <v>0</v>
      </c>
      <c r="AI68" s="48">
        <f>SUM('1'!BU38)</f>
        <v>0</v>
      </c>
      <c r="AJ68" s="111">
        <f>SUM('1'!BU39)*RAIS!$N$5</f>
        <v>0</v>
      </c>
      <c r="AK68" s="111">
        <f>SUM('1'!BU39)*RAIS!$F$6</f>
        <v>0</v>
      </c>
      <c r="AL68" s="48">
        <f>SUM('1'!BU40)</f>
        <v>0.107164652037216</v>
      </c>
      <c r="AM68" s="48">
        <f>SUM('1'!BU41)</f>
        <v>103.827457876691</v>
      </c>
      <c r="AN68" s="48">
        <f>SUM('1'!BU42)</f>
        <v>-6526.16696252885</v>
      </c>
      <c r="AO68" s="48">
        <f>SUM('1'!BU43)</f>
        <v>-275.833037471148</v>
      </c>
      <c r="AP68" s="48">
        <f>SUM('1'!BU44)</f>
        <v>0</v>
      </c>
      <c r="AQ68" s="48">
        <f>SUM('1'!BU45)</f>
        <v>0</v>
      </c>
      <c r="AR68" s="48">
        <f>SUM('1'!BU46)</f>
        <v>0</v>
      </c>
      <c r="AS68" s="48">
        <f>SUM('1'!BU47)</f>
        <v>0</v>
      </c>
      <c r="AT68" s="48">
        <f>SUM('1'!BU48)</f>
        <v>0</v>
      </c>
      <c r="AU68" s="48">
        <f>SUM('1'!BU49)</f>
        <v>5.06773319830839</v>
      </c>
      <c r="AV68" s="48">
        <f>SUM('1'!BU50)</f>
        <v>0</v>
      </c>
      <c r="AW68" s="48">
        <f>SUM('1'!BU51)</f>
        <v>0</v>
      </c>
      <c r="AX68" s="48">
        <f>SUM('1'!BU52)</f>
        <v>0</v>
      </c>
      <c r="AY68" s="48">
        <f>SUM('1'!BU53)</f>
        <v>0</v>
      </c>
      <c r="AZ68" s="48">
        <f>SUM('1'!BU54)</f>
        <v>3.3791343292151</v>
      </c>
      <c r="BA68" s="48">
        <f>SUM('1'!BU55)</f>
        <v>0</v>
      </c>
      <c r="BB68" s="48">
        <f>SUM('1'!BU56)</f>
        <v>0</v>
      </c>
      <c r="BC68" s="48">
        <f>SUM('1'!BU57)</f>
        <v>0</v>
      </c>
      <c r="BD68" s="48">
        <f t="shared" si="0"/>
        <v>-147.325391582649</v>
      </c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  <c r="BO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  <c r="FR68" s="48"/>
      <c r="FS68" s="48"/>
      <c r="FT68" s="48"/>
      <c r="FU68" s="48"/>
      <c r="FV68" s="48"/>
      <c r="FZ68" s="130"/>
      <c r="GA68" s="130"/>
      <c r="GB68" s="130"/>
      <c r="GC68" s="130"/>
      <c r="GD68" s="130"/>
      <c r="GE68" s="130"/>
      <c r="GF68" s="48"/>
      <c r="GG68" s="48"/>
      <c r="GH68" s="48"/>
      <c r="GI68" s="48"/>
      <c r="GJ68" s="48"/>
      <c r="GK68" s="48"/>
      <c r="GL68" s="48"/>
      <c r="GM68" s="48"/>
      <c r="GN68" s="48"/>
      <c r="GO68" s="48"/>
      <c r="GP68" s="48"/>
      <c r="GQ68" s="48"/>
      <c r="GR68" s="48"/>
      <c r="GS68" s="48"/>
      <c r="GT68" s="48"/>
      <c r="GU68" s="48"/>
      <c r="GV68" s="48"/>
      <c r="GW68" s="48"/>
      <c r="GX68" s="48"/>
      <c r="GY68" s="48"/>
      <c r="GZ68" s="48"/>
      <c r="HA68" s="48"/>
      <c r="HB68" s="48"/>
      <c r="HC68" s="48"/>
      <c r="HD68" s="48"/>
      <c r="HE68" s="48"/>
      <c r="HF68" s="48"/>
      <c r="HG68" s="48"/>
      <c r="HH68" s="48"/>
      <c r="HI68" s="48"/>
      <c r="HJ68" s="48"/>
      <c r="HK68" s="48"/>
      <c r="HL68" s="48"/>
      <c r="HM68" s="48"/>
      <c r="HN68" s="48"/>
      <c r="HO68" s="48"/>
      <c r="HP68" s="48"/>
      <c r="HQ68" s="48"/>
      <c r="HR68" s="48"/>
      <c r="HS68" s="48"/>
      <c r="HT68" s="48"/>
      <c r="HU68" s="48"/>
      <c r="HV68" s="48"/>
      <c r="HW68" s="48"/>
      <c r="HX68" s="48"/>
      <c r="HY68" s="48"/>
      <c r="HZ68" s="48"/>
    </row>
    <row r="69" spans="1:234">
      <c r="A69" s="135" t="s">
        <v>434</v>
      </c>
      <c r="B69" s="94"/>
      <c r="C69" s="48">
        <f>SUM('1'!BV6)</f>
        <v>27.1358360579117</v>
      </c>
      <c r="D69" s="48">
        <f>SUM('1'!BV7)</f>
        <v>1.52702537291894</v>
      </c>
      <c r="E69" s="48">
        <f>SUM('1'!BV8)</f>
        <v>1.98653704875089</v>
      </c>
      <c r="F69" s="48">
        <f>SUM('1'!BV9)</f>
        <v>0</v>
      </c>
      <c r="G69" s="48">
        <f>SUM('1'!BV10)</f>
        <v>0.433902332524224</v>
      </c>
      <c r="H69" s="48">
        <f>SUM('1'!BV11)</f>
        <v>12.7190320682935</v>
      </c>
      <c r="I69" s="48">
        <f>SUM('1'!BV12)</f>
        <v>16.9604301362367</v>
      </c>
      <c r="J69" s="48">
        <f>SUM('1'!BV13)</f>
        <v>3.9658145237556</v>
      </c>
      <c r="K69" s="48">
        <f>SUM('1'!BV14)</f>
        <v>0.102512185661397</v>
      </c>
      <c r="L69" s="48">
        <f>SUM('1'!BV15)</f>
        <v>53.8955733718882</v>
      </c>
      <c r="M69" s="48">
        <f>SUM('1'!BV16)</f>
        <v>9.73292677323522</v>
      </c>
      <c r="N69" s="48">
        <f>SUM('1'!BV17)</f>
        <v>18.6046939981288</v>
      </c>
      <c r="O69" s="48">
        <f>SUM('1'!BV18)</f>
        <v>2.91998154758891</v>
      </c>
      <c r="P69" s="48">
        <f>SUM('1'!BV19)</f>
        <v>10.9180161776472</v>
      </c>
      <c r="Q69" s="48">
        <f>SUM('1'!BV20)</f>
        <v>0.148021571423228</v>
      </c>
      <c r="R69" s="48">
        <f>SUM('1'!BV21)</f>
        <v>0.268794931805904</v>
      </c>
      <c r="S69" s="48">
        <f>SUM('1'!BV22)</f>
        <v>0.390599707849171</v>
      </c>
      <c r="T69" s="48">
        <f>SUM('1'!BV23)</f>
        <v>110.291031333931</v>
      </c>
      <c r="U69" s="48">
        <f>SUM('1'!BV24)</f>
        <v>27.5970205150694</v>
      </c>
      <c r="V69" s="48">
        <f>SUM('1'!BV25)</f>
        <v>1.18105558547816</v>
      </c>
      <c r="W69" s="48">
        <f>SUM('1'!BV26)</f>
        <v>59.62808757899</v>
      </c>
      <c r="X69" s="48">
        <f>SUM('1'!BV27)</f>
        <v>25.0565902460917</v>
      </c>
      <c r="Y69" s="48">
        <f>SUM('1'!BV28)</f>
        <v>25.0465809700235</v>
      </c>
      <c r="Z69" s="48">
        <f>SUM('1'!BV29)</f>
        <v>80.1210563428277</v>
      </c>
      <c r="AA69" s="48">
        <f>SUM('1'!BV30)</f>
        <v>54.9118126247959</v>
      </c>
      <c r="AB69" s="48">
        <f>SUM('1'!BV31)</f>
        <v>70.0791842398073</v>
      </c>
      <c r="AC69" s="48">
        <f>SUM('1'!BV32)</f>
        <v>194.026287086521</v>
      </c>
      <c r="AD69" s="48">
        <f>SUM('1'!BV33)</f>
        <v>269.799768399275</v>
      </c>
      <c r="AE69" s="48">
        <f>SUM('1'!BV34)</f>
        <v>129.025378526155</v>
      </c>
      <c r="AF69" s="48">
        <f>SUM('1'!BV35)</f>
        <v>0.262730437252632</v>
      </c>
      <c r="AG69" s="48">
        <f>SUM('1'!BV36)</f>
        <v>52.7742494789159</v>
      </c>
      <c r="AH69" s="48">
        <f>SUM('1'!BV37)</f>
        <v>0</v>
      </c>
      <c r="AI69" s="48">
        <f>SUM('1'!BV38)</f>
        <v>0</v>
      </c>
      <c r="AJ69" s="111">
        <f>SUM('1'!BV39)*RAIS!$N$5</f>
        <v>0</v>
      </c>
      <c r="AK69" s="111">
        <f>SUM('1'!BV39)*RAIS!$F$6</f>
        <v>0</v>
      </c>
      <c r="AL69" s="48">
        <f>SUM('1'!BV40)</f>
        <v>0.032718621050717</v>
      </c>
      <c r="AM69" s="48">
        <f>SUM('1'!BV41)</f>
        <v>6.62471650078284</v>
      </c>
      <c r="AN69" s="48">
        <f>SUM('1'!BV42)</f>
        <v>0</v>
      </c>
      <c r="AO69" s="48">
        <f>SUM('1'!BV43)</f>
        <v>0</v>
      </c>
      <c r="AP69" s="48">
        <f>SUM('1'!BV44)</f>
        <v>0</v>
      </c>
      <c r="AQ69" s="48">
        <f>SUM('1'!BV45)</f>
        <v>0</v>
      </c>
      <c r="AR69" s="48">
        <f>SUM('1'!BV46)</f>
        <v>0</v>
      </c>
      <c r="AS69" s="48">
        <f>SUM('1'!BV47)</f>
        <v>0</v>
      </c>
      <c r="AT69" s="48">
        <f>SUM('1'!BV48)</f>
        <v>0</v>
      </c>
      <c r="AU69" s="48">
        <f>SUM('1'!BV49)</f>
        <v>0.0165615719329706</v>
      </c>
      <c r="AV69" s="48">
        <f>SUM('1'!BV50)</f>
        <v>0</v>
      </c>
      <c r="AW69" s="48">
        <f>SUM('1'!BV51)</f>
        <v>0</v>
      </c>
      <c r="AX69" s="48">
        <f>SUM('1'!BV52)</f>
        <v>0</v>
      </c>
      <c r="AY69" s="48">
        <f>SUM('1'!BV53)</f>
        <v>0</v>
      </c>
      <c r="AZ69" s="48">
        <f>SUM('1'!BV54)</f>
        <v>0.115172223558298</v>
      </c>
      <c r="BA69" s="48">
        <f>SUM('1'!BV55)</f>
        <v>0</v>
      </c>
      <c r="BB69" s="48">
        <f>SUM('1'!BV56)</f>
        <v>0.000207859265639467</v>
      </c>
      <c r="BC69" s="48">
        <f>SUM('1'!BV57)</f>
        <v>0</v>
      </c>
      <c r="BD69" s="48">
        <f t="shared" si="0"/>
        <v>1268.29990794734</v>
      </c>
      <c r="BE69" s="111"/>
      <c r="BF69" s="111"/>
      <c r="BG69" s="137"/>
      <c r="BH69" s="111"/>
      <c r="BI69" s="111"/>
      <c r="BJ69" s="111"/>
      <c r="BK69" s="111"/>
      <c r="BL69" s="111"/>
      <c r="BM69" s="111"/>
      <c r="BN69" s="111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  <c r="FS69" s="48"/>
      <c r="FT69" s="48"/>
      <c r="FU69" s="48"/>
      <c r="FV69" s="48"/>
      <c r="FZ69" s="130"/>
      <c r="GA69" s="130"/>
      <c r="GB69" s="130"/>
      <c r="GC69" s="130"/>
      <c r="GD69" s="130"/>
      <c r="GE69" s="130"/>
      <c r="GF69" s="48"/>
      <c r="GG69" s="48"/>
      <c r="GH69" s="48"/>
      <c r="GI69" s="48"/>
      <c r="GJ69" s="48"/>
      <c r="GK69" s="48"/>
      <c r="GL69" s="48"/>
      <c r="GM69" s="48"/>
      <c r="GN69" s="48"/>
      <c r="GO69" s="48"/>
      <c r="GP69" s="48"/>
      <c r="GQ69" s="48"/>
      <c r="GR69" s="48"/>
      <c r="GS69" s="48"/>
      <c r="GT69" s="48"/>
      <c r="GU69" s="48"/>
      <c r="GV69" s="48"/>
      <c r="GW69" s="48"/>
      <c r="GX69" s="48"/>
      <c r="GY69" s="48"/>
      <c r="GZ69" s="48"/>
      <c r="HA69" s="48"/>
      <c r="HB69" s="48"/>
      <c r="HC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U69" s="48"/>
      <c r="HV69" s="48"/>
      <c r="HW69" s="48"/>
      <c r="HX69" s="48"/>
      <c r="HY69" s="48"/>
      <c r="HZ69" s="48"/>
    </row>
    <row r="70" spans="1:234">
      <c r="A70" s="134" t="s">
        <v>31</v>
      </c>
      <c r="B70" s="134"/>
      <c r="C70" s="48">
        <f>SUM('1'!BW6)</f>
        <v>3.45666098257583</v>
      </c>
      <c r="D70" s="48">
        <f>SUM('1'!BW7)</f>
        <v>2.10531704557049</v>
      </c>
      <c r="E70" s="48">
        <f>SUM('1'!BW8)</f>
        <v>0.167806663043389</v>
      </c>
      <c r="F70" s="48">
        <f>SUM('1'!BW9)</f>
        <v>0</v>
      </c>
      <c r="G70" s="48">
        <f>SUM('1'!BW10)</f>
        <v>0</v>
      </c>
      <c r="H70" s="48">
        <f>SUM('1'!BW11)</f>
        <v>20.8557482068731</v>
      </c>
      <c r="I70" s="48">
        <f>SUM('1'!BW12)</f>
        <v>32.2697665739543</v>
      </c>
      <c r="J70" s="48">
        <f>SUM('1'!BW13)</f>
        <v>234.819044706411</v>
      </c>
      <c r="K70" s="48">
        <f>SUM('1'!BW14)</f>
        <v>2639.94020079442</v>
      </c>
      <c r="L70" s="48">
        <f>SUM('1'!BW15)</f>
        <v>10.7465876040622</v>
      </c>
      <c r="M70" s="48">
        <f>SUM('1'!BW16)</f>
        <v>0</v>
      </c>
      <c r="N70" s="48">
        <f>SUM('1'!BW17)</f>
        <v>12.441010110665</v>
      </c>
      <c r="O70" s="48">
        <f>SUM('1'!BW18)</f>
        <v>16.9038534552585</v>
      </c>
      <c r="P70" s="48">
        <f>SUM('1'!BW19)</f>
        <v>48.954885056904</v>
      </c>
      <c r="Q70" s="48">
        <f>SUM('1'!BW20)</f>
        <v>2.3009863514844</v>
      </c>
      <c r="R70" s="48">
        <f>SUM('1'!BW21)</f>
        <v>6.1623568112442</v>
      </c>
      <c r="S70" s="48">
        <f>SUM('1'!BW22)</f>
        <v>0</v>
      </c>
      <c r="T70" s="48">
        <f>SUM('1'!BW23)</f>
        <v>10.6154687141327</v>
      </c>
      <c r="U70" s="48">
        <f>SUM('1'!BW24)</f>
        <v>91.6089808947541</v>
      </c>
      <c r="V70" s="48">
        <f>SUM('1'!BW25)</f>
        <v>0</v>
      </c>
      <c r="W70" s="48">
        <f>SUM('1'!BW26)</f>
        <v>171.704943138845</v>
      </c>
      <c r="X70" s="48">
        <f>SUM('1'!BW27)</f>
        <v>17.2540185326716</v>
      </c>
      <c r="Y70" s="48">
        <f>SUM('1'!BW28)</f>
        <v>14.4650880433105</v>
      </c>
      <c r="Z70" s="48">
        <f>SUM('1'!BW29)</f>
        <v>209.97621615026</v>
      </c>
      <c r="AA70" s="48">
        <f>SUM('1'!BW30)</f>
        <v>113.42838795445</v>
      </c>
      <c r="AB70" s="48">
        <f>SUM('1'!BW31)</f>
        <v>59.1658366243271</v>
      </c>
      <c r="AC70" s="48">
        <f>SUM('1'!BW32)</f>
        <v>128.237026429949</v>
      </c>
      <c r="AD70" s="48">
        <f>SUM('1'!BW33)</f>
        <v>490.916076216365</v>
      </c>
      <c r="AE70" s="48">
        <f>SUM('1'!BW34)</f>
        <v>89.0465875968303</v>
      </c>
      <c r="AF70" s="48">
        <f>SUM('1'!BW35)</f>
        <v>21.6668816148061</v>
      </c>
      <c r="AG70" s="48">
        <f>SUM('1'!BW36)</f>
        <v>254.535623636411</v>
      </c>
      <c r="AH70" s="48">
        <f>SUM('1'!BW37)</f>
        <v>0</v>
      </c>
      <c r="AI70" s="48">
        <f>SUM('1'!BW38)</f>
        <v>0</v>
      </c>
      <c r="AJ70" s="111">
        <f>SUM('1'!BW39)*RAIS!$N$5</f>
        <v>0</v>
      </c>
      <c r="AK70" s="111">
        <f>SUM('1'!BW39)*RAIS!$F$6</f>
        <v>0</v>
      </c>
      <c r="AL70" s="48">
        <f>SUM('1'!BW40)</f>
        <v>0.00492780448543853</v>
      </c>
      <c r="AM70" s="48">
        <f>SUM('1'!BW41)</f>
        <v>10.9779831557712</v>
      </c>
      <c r="AN70" s="48">
        <f>SUM('1'!BW42)</f>
        <v>0</v>
      </c>
      <c r="AO70" s="48">
        <f>SUM('1'!BW43)</f>
        <v>0</v>
      </c>
      <c r="AP70" s="48">
        <f>SUM('1'!BW44)</f>
        <v>0</v>
      </c>
      <c r="AQ70" s="48">
        <f>SUM('1'!BW45)</f>
        <v>0</v>
      </c>
      <c r="AR70" s="48">
        <f>SUM('1'!BW46)</f>
        <v>0</v>
      </c>
      <c r="AS70" s="48">
        <f>SUM('1'!BW47)</f>
        <v>0</v>
      </c>
      <c r="AT70" s="48">
        <f>SUM('1'!BW48)</f>
        <v>0</v>
      </c>
      <c r="AU70" s="48">
        <f>SUM('1'!BW49)</f>
        <v>0.0217291301642498</v>
      </c>
      <c r="AV70" s="48">
        <f>SUM('1'!BW50)</f>
        <v>0</v>
      </c>
      <c r="AW70" s="48">
        <f>SUM('1'!BW51)</f>
        <v>0</v>
      </c>
      <c r="AX70" s="48">
        <f>SUM('1'!BW52)</f>
        <v>0</v>
      </c>
      <c r="AY70" s="48">
        <f>SUM('1'!BW53)</f>
        <v>0</v>
      </c>
      <c r="AZ70" s="48">
        <f>SUM('1'!BW54)</f>
        <v>0</v>
      </c>
      <c r="BA70" s="48">
        <f>SUM('1'!BW55)</f>
        <v>0</v>
      </c>
      <c r="BB70" s="48">
        <f>SUM('1'!BW56)</f>
        <v>0</v>
      </c>
      <c r="BC70" s="48">
        <f>SUM('1'!BW57)</f>
        <v>0</v>
      </c>
      <c r="BD70" s="48">
        <f>SUM(C70:BC70)</f>
        <v>4714.75</v>
      </c>
      <c r="BE70" s="138"/>
      <c r="BF70" s="111"/>
      <c r="BH70" s="138"/>
      <c r="BI70" s="138"/>
      <c r="BJ70" s="138"/>
      <c r="BK70" s="138"/>
      <c r="BL70" s="138"/>
      <c r="BM70" s="111"/>
      <c r="BN70" s="13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  <c r="FR70" s="48"/>
      <c r="FS70" s="48"/>
      <c r="FT70" s="48"/>
      <c r="FU70" s="48"/>
      <c r="FV70" s="48"/>
      <c r="FZ70" s="130"/>
      <c r="GA70" s="130"/>
      <c r="GB70" s="130"/>
      <c r="GC70" s="130"/>
      <c r="GD70" s="130"/>
      <c r="GE70" s="130"/>
      <c r="GF70" s="48"/>
      <c r="GG70" s="48"/>
      <c r="GH70" s="48"/>
      <c r="GI70" s="48"/>
      <c r="GJ70" s="48"/>
      <c r="GK70" s="48"/>
      <c r="GL70" s="48"/>
      <c r="GM70" s="48"/>
      <c r="GN70" s="48"/>
      <c r="GO70" s="48"/>
      <c r="GP70" s="48"/>
      <c r="GQ70" s="48"/>
      <c r="GR70" s="48"/>
      <c r="GS70" s="48"/>
      <c r="GT70" s="48"/>
      <c r="GU70" s="48"/>
      <c r="GV70" s="48"/>
      <c r="GW70" s="48"/>
      <c r="GX70" s="48"/>
      <c r="GY70" s="48"/>
      <c r="GZ70" s="48"/>
      <c r="HA70" s="48"/>
      <c r="HB70" s="48"/>
      <c r="HC70" s="48"/>
      <c r="HD70" s="48"/>
      <c r="HE70" s="48"/>
      <c r="HF70" s="48"/>
      <c r="HG70" s="48"/>
      <c r="HH70" s="48"/>
      <c r="HI70" s="48"/>
      <c r="HJ70" s="48"/>
      <c r="HK70" s="48"/>
      <c r="HL70" s="48"/>
      <c r="HM70" s="48"/>
      <c r="HN70" s="48"/>
      <c r="HO70" s="48"/>
      <c r="HP70" s="48"/>
      <c r="HQ70" s="48"/>
      <c r="HR70" s="48"/>
      <c r="HS70" s="48"/>
      <c r="HT70" s="48"/>
      <c r="HU70" s="48"/>
      <c r="HV70" s="48"/>
      <c r="HW70" s="48"/>
      <c r="HX70" s="48"/>
      <c r="HY70" s="48"/>
      <c r="HZ70" s="48"/>
    </row>
    <row r="71" spans="1:234">
      <c r="A71" s="134" t="s">
        <v>32</v>
      </c>
      <c r="B71" s="134"/>
      <c r="C71" s="48">
        <f>SUM('1'!BX6)</f>
        <v>233.13669944186</v>
      </c>
      <c r="D71" s="48">
        <f>SUM('1'!BX7)</f>
        <v>169.453073305399</v>
      </c>
      <c r="E71" s="48">
        <f>SUM('1'!BX8)</f>
        <v>169.422766624069</v>
      </c>
      <c r="F71" s="48">
        <f>SUM('1'!BX9)</f>
        <v>0</v>
      </c>
      <c r="G71" s="48">
        <f>SUM('1'!BX10)</f>
        <v>54.086011133478</v>
      </c>
      <c r="H71" s="48">
        <f>SUM('1'!BX11)</f>
        <v>2131.70132588724</v>
      </c>
      <c r="I71" s="48">
        <f>SUM('1'!BX12)</f>
        <v>2873.63544589462</v>
      </c>
      <c r="J71" s="48">
        <f>SUM('1'!BX13)</f>
        <v>711.374726980188</v>
      </c>
      <c r="K71" s="48">
        <f>SUM('1'!BX14)</f>
        <v>1579.62467645403</v>
      </c>
      <c r="L71" s="48">
        <f>SUM('1'!BX15)</f>
        <v>392.528020192956</v>
      </c>
      <c r="M71" s="48">
        <f>SUM('1'!BX16)</f>
        <v>1364.59250179147</v>
      </c>
      <c r="N71" s="48">
        <f>SUM('1'!BX17)</f>
        <v>2510.53439705086</v>
      </c>
      <c r="O71" s="48">
        <f>SUM('1'!BX18)</f>
        <v>227.657603188803</v>
      </c>
      <c r="P71" s="48">
        <f>SUM('1'!BX19)</f>
        <v>481.973494706544</v>
      </c>
      <c r="Q71" s="48">
        <f>SUM('1'!BX20)</f>
        <v>55.4401112633621</v>
      </c>
      <c r="R71" s="48">
        <f>SUM('1'!BX21)</f>
        <v>3380.1367068988</v>
      </c>
      <c r="S71" s="48">
        <f>SUM('1'!BX22)</f>
        <v>474.625051370783</v>
      </c>
      <c r="T71" s="48">
        <f>SUM('1'!BX23)</f>
        <v>826.917415728561</v>
      </c>
      <c r="U71" s="48">
        <f>SUM('1'!BX24)</f>
        <v>1398.20252061891</v>
      </c>
      <c r="V71" s="48">
        <f>SUM('1'!BX25)</f>
        <v>826.956472278644</v>
      </c>
      <c r="W71" s="48">
        <f>SUM('1'!BX26)</f>
        <v>827.964283320481</v>
      </c>
      <c r="X71" s="48">
        <f>SUM('1'!BX27)</f>
        <v>552.275016640066</v>
      </c>
      <c r="Y71" s="48">
        <f>SUM('1'!BX28)</f>
        <v>178.592063965975</v>
      </c>
      <c r="Z71" s="48">
        <f>SUM('1'!BX29)</f>
        <v>938.400074234207</v>
      </c>
      <c r="AA71" s="48">
        <f>SUM('1'!BX30)</f>
        <v>656.3179533728</v>
      </c>
      <c r="AB71" s="48">
        <f>SUM('1'!BX31)</f>
        <v>706.148893425502</v>
      </c>
      <c r="AC71" s="48">
        <f>SUM('1'!BX32)</f>
        <v>1246.30002726926</v>
      </c>
      <c r="AD71" s="48">
        <f>SUM('1'!BX33)</f>
        <v>1560.29977549236</v>
      </c>
      <c r="AE71" s="48">
        <f>SUM('1'!BX34)</f>
        <v>109.377882595138</v>
      </c>
      <c r="AF71" s="48">
        <f>SUM('1'!BX35)</f>
        <v>74.554989847411</v>
      </c>
      <c r="AG71" s="48">
        <f>SUM('1'!BX36)</f>
        <v>2081.84241981615</v>
      </c>
      <c r="AH71" s="48">
        <f>SUM('1'!BX37)</f>
        <v>0</v>
      </c>
      <c r="AI71" s="48">
        <f>SUM('1'!BX38)</f>
        <v>2849.00940794543</v>
      </c>
      <c r="AJ71" s="111">
        <f>SUM('1'!BX39)*RAIS!$N$5</f>
        <v>5.56910324138079</v>
      </c>
      <c r="AK71" s="111">
        <f>SUM('1'!BX39)*RAIS!$F$6</f>
        <v>3.29940732299138</v>
      </c>
      <c r="AL71" s="48">
        <f>SUM('1'!BX40)</f>
        <v>0.000221529350727748</v>
      </c>
      <c r="AM71" s="48">
        <f>SUM('1'!BX41)</f>
        <v>1099.24883660098</v>
      </c>
      <c r="AN71" s="48">
        <f>SUM('1'!BX42)</f>
        <v>771.008541129977</v>
      </c>
      <c r="AO71" s="48">
        <f>SUM('1'!BX43)</f>
        <v>6.18098174210437</v>
      </c>
      <c r="AP71" s="48">
        <f>SUM('1'!BX44)</f>
        <v>8.92462605957071</v>
      </c>
      <c r="AQ71" s="48">
        <f>SUM('1'!BX45)</f>
        <v>0</v>
      </c>
      <c r="AR71" s="48">
        <f>SUM('1'!BX46)</f>
        <v>0</v>
      </c>
      <c r="AS71" s="48">
        <f>SUM('1'!BX47)</f>
        <v>1009.46859579907</v>
      </c>
      <c r="AT71" s="48">
        <f>SUM('1'!BX48)</f>
        <v>1311.05077290297</v>
      </c>
      <c r="AU71" s="48">
        <f>SUM('1'!BX49)</f>
        <v>0.523543041958913</v>
      </c>
      <c r="AV71" s="48">
        <f>SUM('1'!BX50)</f>
        <v>0</v>
      </c>
      <c r="AW71" s="48">
        <f>SUM('1'!BX51)</f>
        <v>0</v>
      </c>
      <c r="AX71" s="48">
        <f>SUM('1'!BX52)</f>
        <v>0</v>
      </c>
      <c r="AY71" s="48">
        <f>SUM('1'!BX53)</f>
        <v>0</v>
      </c>
      <c r="AZ71" s="48">
        <f>SUM('1'!BX54)</f>
        <v>38.3235618942812</v>
      </c>
      <c r="BA71" s="48">
        <f>SUM('1'!BX55)</f>
        <v>0</v>
      </c>
      <c r="BB71" s="48">
        <f>SUM('1'!BX56)</f>
        <v>0</v>
      </c>
      <c r="BC71" s="48">
        <f>SUM('1'!BX57)</f>
        <v>0</v>
      </c>
      <c r="BD71" s="48">
        <f>SUM(C71:BC71)</f>
        <v>35896.68</v>
      </c>
      <c r="BE71" s="111"/>
      <c r="BG71" s="138"/>
      <c r="BI71" s="138"/>
      <c r="BJ71" s="138"/>
      <c r="BK71" s="138"/>
      <c r="BL71" s="138"/>
      <c r="BM71" s="138"/>
      <c r="BN71" s="111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  <c r="FR71" s="48"/>
      <c r="FS71" s="48"/>
      <c r="FT71" s="48"/>
      <c r="FU71" s="48"/>
      <c r="FV71" s="48"/>
      <c r="FZ71" s="130"/>
      <c r="GA71" s="130"/>
      <c r="GB71" s="130"/>
      <c r="GC71" s="130"/>
      <c r="GD71" s="130"/>
      <c r="GE71" s="130"/>
      <c r="GF71" s="48"/>
      <c r="GG71" s="48"/>
      <c r="GH71" s="48"/>
      <c r="GI71" s="48"/>
      <c r="GJ71" s="48"/>
      <c r="GK71" s="48"/>
      <c r="GL71" s="48"/>
      <c r="GM71" s="48"/>
      <c r="GN71" s="48"/>
      <c r="GO71" s="48"/>
      <c r="GP71" s="48"/>
      <c r="GQ71" s="48"/>
      <c r="GR71" s="48"/>
      <c r="GS71" s="48"/>
      <c r="GT71" s="48"/>
      <c r="GU71" s="48"/>
      <c r="GV71" s="48"/>
      <c r="GW71" s="48"/>
      <c r="GX71" s="48"/>
      <c r="GY71" s="48"/>
      <c r="GZ71" s="48"/>
      <c r="HA71" s="48"/>
      <c r="HB71" s="48"/>
      <c r="HC71" s="48"/>
      <c r="HD71" s="48"/>
      <c r="HE71" s="48"/>
      <c r="HF71" s="48"/>
      <c r="HG71" s="48"/>
      <c r="HH71" s="48"/>
      <c r="HI71" s="48"/>
      <c r="HJ71" s="48"/>
      <c r="HK71" s="48"/>
      <c r="HL71" s="48"/>
      <c r="HM71" s="48"/>
      <c r="HN71" s="48"/>
      <c r="HO71" s="48"/>
      <c r="HP71" s="48"/>
      <c r="HQ71" s="48"/>
      <c r="HR71" s="48"/>
      <c r="HS71" s="48"/>
      <c r="HT71" s="48"/>
      <c r="HU71" s="48"/>
      <c r="HV71" s="48"/>
      <c r="HW71" s="48"/>
      <c r="HX71" s="48"/>
      <c r="HY71" s="48"/>
      <c r="HZ71" s="48"/>
    </row>
    <row r="72" spans="1:234">
      <c r="A72" s="93" t="s">
        <v>33</v>
      </c>
      <c r="B72" s="94"/>
      <c r="C72" s="48">
        <f>SUM('1'!BY6)</f>
        <v>145.206751102237</v>
      </c>
      <c r="D72" s="48">
        <f>SUM('1'!BY7)</f>
        <v>133.672415560611</v>
      </c>
      <c r="E72" s="48">
        <f>SUM('1'!BY8)</f>
        <v>53.4820332008781</v>
      </c>
      <c r="F72" s="48">
        <f>SUM('1'!BY9)</f>
        <v>74.3274471842486</v>
      </c>
      <c r="G72" s="48">
        <f>SUM('1'!BY10)</f>
        <v>22.7322374074747</v>
      </c>
      <c r="H72" s="48">
        <f>SUM('1'!BY11)</f>
        <v>291.962425098179</v>
      </c>
      <c r="I72" s="48">
        <f>SUM('1'!BY12)</f>
        <v>710.575960493371</v>
      </c>
      <c r="J72" s="48">
        <f>SUM('1'!BY13)</f>
        <v>366.669895373744</v>
      </c>
      <c r="K72" s="48">
        <f>SUM('1'!BY14)</f>
        <v>180.311280260156</v>
      </c>
      <c r="L72" s="48">
        <f>SUM('1'!BY15)</f>
        <v>113.814808288013</v>
      </c>
      <c r="M72" s="48">
        <f>SUM('1'!BY16)</f>
        <v>129.270816995174</v>
      </c>
      <c r="N72" s="48">
        <f>SUM('1'!BY17)</f>
        <v>375.671068726006</v>
      </c>
      <c r="O72" s="48">
        <f>SUM('1'!BY18)</f>
        <v>45.4143811010685</v>
      </c>
      <c r="P72" s="48">
        <f>SUM('1'!BY19)</f>
        <v>177.279931307261</v>
      </c>
      <c r="Q72" s="48">
        <f>SUM('1'!BY20)</f>
        <v>25.3622386714434</v>
      </c>
      <c r="R72" s="48">
        <f>SUM('1'!BY21)</f>
        <v>2638.97627298772</v>
      </c>
      <c r="S72" s="48">
        <f>SUM('1'!BY22)</f>
        <v>198.914362228202</v>
      </c>
      <c r="T72" s="48">
        <f>SUM('1'!BY23)</f>
        <v>1109.41090863066</v>
      </c>
      <c r="U72" s="48">
        <f>SUM('1'!BY24)</f>
        <v>322.803884210987</v>
      </c>
      <c r="V72" s="48">
        <f>SUM('1'!BY25)</f>
        <v>38.147368837133</v>
      </c>
      <c r="W72" s="48">
        <f>SUM('1'!BY26)</f>
        <v>406.166412187089</v>
      </c>
      <c r="X72" s="48">
        <f>SUM('1'!BY27)</f>
        <v>177.251344733557</v>
      </c>
      <c r="Y72" s="48">
        <f>SUM('1'!BY28)</f>
        <v>310.297277418627</v>
      </c>
      <c r="Z72" s="48">
        <f>SUM('1'!BY29)</f>
        <v>474.804228459319</v>
      </c>
      <c r="AA72" s="48">
        <f>SUM('1'!BY30)</f>
        <v>362.972351685062</v>
      </c>
      <c r="AB72" s="48">
        <f>SUM('1'!BY31)</f>
        <v>285.992905021535</v>
      </c>
      <c r="AC72" s="48">
        <f>SUM('1'!BY32)</f>
        <v>809.446092806596</v>
      </c>
      <c r="AD72" s="48">
        <f>SUM('1'!BY33)</f>
        <v>934.66099213369</v>
      </c>
      <c r="AE72" s="48">
        <f>SUM('1'!BY34)</f>
        <v>429.945003168624</v>
      </c>
      <c r="AF72" s="48">
        <f>SUM('1'!BY35)</f>
        <v>20.8936273558224</v>
      </c>
      <c r="AG72" s="48">
        <f>SUM('1'!BY36)</f>
        <v>347.957342866743</v>
      </c>
      <c r="AH72" s="48">
        <f>SUM('1'!BY37)</f>
        <v>97.3931459131216</v>
      </c>
      <c r="AI72" s="48">
        <f>SUM('1'!BY38)</f>
        <v>492.793045831894</v>
      </c>
      <c r="AJ72" s="111">
        <f>SUM('1'!BY39)*RAIS!$N$5</f>
        <v>70.0942910544828</v>
      </c>
      <c r="AK72" s="111">
        <f>SUM('1'!BY39)*RAIS!$F$6</f>
        <v>41.5272633997191</v>
      </c>
      <c r="AL72" s="48">
        <f>SUM('1'!BY40)</f>
        <v>1161.30260776047</v>
      </c>
      <c r="AM72" s="48">
        <f>SUM('1'!BY41)</f>
        <v>265.919046770991</v>
      </c>
      <c r="AN72" s="48">
        <f>SUM('1'!BY42)</f>
        <v>372.01609379478</v>
      </c>
      <c r="AO72" s="48">
        <f>SUM('1'!BY43)</f>
        <v>15.61906414292</v>
      </c>
      <c r="AP72" s="48">
        <f>SUM('1'!BY44)</f>
        <v>34.5624555014167</v>
      </c>
      <c r="AQ72" s="48">
        <f>SUM('1'!BY45)</f>
        <v>242.796761499485</v>
      </c>
      <c r="AR72" s="48">
        <f>SUM('1'!BY46)</f>
        <v>79.5676521546345</v>
      </c>
      <c r="AS72" s="48">
        <f>SUM('1'!BY47)</f>
        <v>145.027064459442</v>
      </c>
      <c r="AT72" s="48">
        <f>SUM('1'!BY48)</f>
        <v>212.638557987201</v>
      </c>
      <c r="AU72" s="48">
        <f>SUM('1'!BY49)</f>
        <v>350.549383256032</v>
      </c>
      <c r="AV72" s="48">
        <f>SUM('1'!BY50)</f>
        <v>2760.20990233282</v>
      </c>
      <c r="AW72" s="48">
        <f>SUM('1'!BY51)</f>
        <v>37.6149332914234</v>
      </c>
      <c r="AX72" s="48">
        <f>SUM('1'!BY52)</f>
        <v>953.880264651576</v>
      </c>
      <c r="AY72" s="48">
        <f>SUM('1'!BY53)</f>
        <v>492.926821344711</v>
      </c>
      <c r="AZ72" s="48">
        <f>SUM('1'!BY54)</f>
        <v>42.0906526684423</v>
      </c>
      <c r="BA72" s="48">
        <f>SUM('1'!BY55)</f>
        <v>634.049507821373</v>
      </c>
      <c r="BB72" s="48">
        <f>SUM('1'!BY56)</f>
        <v>218.886066884438</v>
      </c>
      <c r="BC72" s="48">
        <f>SUM('1'!BY57)</f>
        <v>0</v>
      </c>
      <c r="BD72" s="48">
        <f>SUM(C72:BC72)</f>
        <v>20435.8586480226</v>
      </c>
      <c r="BE72" s="111"/>
      <c r="BF72" s="111"/>
      <c r="BG72" s="138"/>
      <c r="BH72" s="137"/>
      <c r="BI72" s="138"/>
      <c r="BJ72" s="138"/>
      <c r="BK72" s="138"/>
      <c r="BL72" s="138"/>
      <c r="BM72" s="138"/>
      <c r="BN72" s="111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  <c r="FR72" s="48"/>
      <c r="FS72" s="48"/>
      <c r="FT72" s="48"/>
      <c r="FU72" s="48"/>
      <c r="FV72" s="48"/>
      <c r="FZ72" s="130"/>
      <c r="GA72" s="130"/>
      <c r="GB72" s="130"/>
      <c r="GC72" s="130"/>
      <c r="GD72" s="130"/>
      <c r="GE72" s="130"/>
      <c r="GF72" s="48"/>
      <c r="GG72" s="48"/>
      <c r="GH72" s="48"/>
      <c r="GI72" s="48"/>
      <c r="GJ72" s="48"/>
      <c r="GK72" s="48"/>
      <c r="GL72" s="48"/>
      <c r="GM72" s="48"/>
      <c r="GN72" s="48"/>
      <c r="GO72" s="48"/>
      <c r="GP72" s="48"/>
      <c r="GQ72" s="48"/>
      <c r="GR72" s="48"/>
      <c r="GS72" s="48"/>
      <c r="GT72" s="48"/>
      <c r="GU72" s="48"/>
      <c r="GV72" s="48"/>
      <c r="GW72" s="48"/>
      <c r="GX72" s="48"/>
      <c r="GY72" s="48"/>
      <c r="GZ72" s="48"/>
      <c r="HA72" s="48"/>
      <c r="HB72" s="48"/>
      <c r="HC72" s="48"/>
      <c r="HD72" s="48"/>
      <c r="HE72" s="48"/>
      <c r="HF72" s="48"/>
      <c r="HG72" s="48"/>
      <c r="HH72" s="48"/>
      <c r="HI72" s="48"/>
      <c r="HJ72" s="48"/>
      <c r="HK72" s="48"/>
      <c r="HL72" s="48"/>
      <c r="HM72" s="48"/>
      <c r="HN72" s="48"/>
      <c r="HO72" s="48"/>
      <c r="HP72" s="48"/>
      <c r="HQ72" s="48"/>
      <c r="HR72" s="48"/>
      <c r="HS72" s="48"/>
      <c r="HT72" s="48"/>
      <c r="HU72" s="48"/>
      <c r="HV72" s="48"/>
      <c r="HW72" s="48"/>
      <c r="HX72" s="48"/>
      <c r="HY72" s="48"/>
      <c r="HZ72" s="48"/>
    </row>
    <row r="73" spans="60:60">
      <c r="BH73" s="48"/>
    </row>
    <row r="75" spans="1:59">
      <c r="A75" s="93" t="s">
        <v>435</v>
      </c>
      <c r="B75" s="94"/>
      <c r="C75" s="48">
        <f>BN6-C64</f>
        <v>25473.5491533863</v>
      </c>
      <c r="D75" s="48">
        <f>BN7-D64</f>
        <v>8323.91146477481</v>
      </c>
      <c r="E75" s="48">
        <f>BN8-E64</f>
        <v>1817.85323093632</v>
      </c>
      <c r="F75" s="95">
        <f>BN9-F64</f>
        <v>-10491.7321246914</v>
      </c>
      <c r="G75" s="95">
        <f>BN10-G64</f>
        <v>-429.273509352939</v>
      </c>
      <c r="H75" s="95">
        <f>BN11-H64</f>
        <v>6324.90808046888</v>
      </c>
      <c r="I75" s="95">
        <f>BN12-I64</f>
        <v>7267.92528670227</v>
      </c>
      <c r="J75" s="95">
        <f>BN13-J64</f>
        <v>1378.20195679892</v>
      </c>
      <c r="K75" s="95">
        <f>BN14-K64</f>
        <v>4558.71988619318</v>
      </c>
      <c r="L75" s="95">
        <f>BN15-L64</f>
        <v>-2297.56626435954</v>
      </c>
      <c r="M75" s="95">
        <f>BN16-M64</f>
        <v>2116.53305047005</v>
      </c>
      <c r="N75" s="95">
        <f>BN17-N64</f>
        <v>7471.94435484355</v>
      </c>
      <c r="O75" s="95">
        <f>BN18-O64</f>
        <v>-275.660875357631</v>
      </c>
      <c r="P75" s="95">
        <f>BN19-P64</f>
        <v>345.687603079316</v>
      </c>
      <c r="Q75" s="95">
        <f>BN20-Q64</f>
        <v>-421.14411292718</v>
      </c>
      <c r="R75" s="95">
        <f>BN21-R64</f>
        <v>12455.4458968204</v>
      </c>
      <c r="S75" s="95">
        <f>BN22-S64</f>
        <v>-3770.25084896337</v>
      </c>
      <c r="T75" s="95">
        <f>BN23-T64</f>
        <v>-1272.76421832812</v>
      </c>
      <c r="U75" s="48">
        <f>BN24-U64</f>
        <v>-6575.79471783195</v>
      </c>
      <c r="V75" s="95">
        <f>BN25-V64</f>
        <v>-321.83592889545</v>
      </c>
      <c r="W75" s="95">
        <f>BN26-W64</f>
        <v>-1315.7098510172</v>
      </c>
      <c r="X75" s="95">
        <f>BN27-X64</f>
        <v>-2423.73256723678</v>
      </c>
      <c r="Y75" s="95">
        <f>BN28-Y64</f>
        <v>-6881.07807708495</v>
      </c>
      <c r="Z75" s="95">
        <f>BN29-Z64</f>
        <v>4455.75754160297</v>
      </c>
      <c r="AA75" s="95">
        <f>BN30-AA64</f>
        <v>-1024.70080529058</v>
      </c>
      <c r="AB75" s="95">
        <f>BN31-AB64</f>
        <v>-1696.08121699537</v>
      </c>
      <c r="AC75" s="95">
        <f>BN32-AC64</f>
        <v>9909.84388404386</v>
      </c>
      <c r="AD75" s="95">
        <f>BN33-AD64</f>
        <v>8170.38410112592</v>
      </c>
      <c r="AE75" s="95">
        <f>BN34-AE64</f>
        <v>-2751.86487748657</v>
      </c>
      <c r="AF75" s="95">
        <f>BN35-AF64</f>
        <v>111.716972343833</v>
      </c>
      <c r="AG75" s="95">
        <f>BN36-AG64</f>
        <v>5821.89014728616</v>
      </c>
      <c r="AH75" s="95">
        <f>BN37-AH64</f>
        <v>-5271.00308484486</v>
      </c>
      <c r="AI75" s="95">
        <f>BN38-AI64</f>
        <v>4435.59906290364</v>
      </c>
      <c r="AJ75" s="97">
        <f>BN39-AJ64</f>
        <v>2036.61855078018</v>
      </c>
      <c r="AK75" s="97">
        <f>BN40-AK64</f>
        <v>1206.59177417551</v>
      </c>
      <c r="AL75" s="95">
        <f>BN41-AL64</f>
        <v>24873.6216957762</v>
      </c>
      <c r="AM75" s="48">
        <f>BN42-AM64</f>
        <v>61663.3520048156</v>
      </c>
      <c r="AN75" s="48">
        <f>BN43-AN64</f>
        <v>16445.9624946049</v>
      </c>
      <c r="AO75" s="95">
        <f>BN44-AO64</f>
        <v>444.225891130488</v>
      </c>
      <c r="AP75" s="95">
        <f>BN45-AP64</f>
        <v>54.8127436326336</v>
      </c>
      <c r="AQ75" s="95">
        <f>BN46-AQ64</f>
        <v>4195.69999134164</v>
      </c>
      <c r="AR75" s="95">
        <f>BN47-AR64</f>
        <v>349.021217322349</v>
      </c>
      <c r="AS75" s="95">
        <f>BN48-AS64</f>
        <v>10175.1227425246</v>
      </c>
      <c r="AT75" s="95">
        <f>BN49-AT64</f>
        <v>4520.73924668818</v>
      </c>
      <c r="AU75" s="95">
        <f>BN50-AU64</f>
        <v>7570.6148886396</v>
      </c>
      <c r="AV75" s="95">
        <f>BN51-AV64</f>
        <v>22597.862551052</v>
      </c>
      <c r="AW75" s="95">
        <f>BN52-AW64</f>
        <v>37540.446426462</v>
      </c>
      <c r="AX75" s="95">
        <f>BN53-AX64</f>
        <v>16082.1498058874</v>
      </c>
      <c r="AY75" s="95">
        <f>BN54-AY64</f>
        <v>10327.097571281</v>
      </c>
      <c r="AZ75" s="95">
        <f>BN55-AZ64</f>
        <v>66163.8025900993</v>
      </c>
      <c r="BA75" s="95">
        <f>BN56-BA64</f>
        <v>32379.3970467324</v>
      </c>
      <c r="BB75" s="95">
        <f>BN57-BB64</f>
        <v>7746.78720397475</v>
      </c>
      <c r="BC75" s="48">
        <f>BN58-BC64</f>
        <v>4638</v>
      </c>
      <c r="BD75" s="48">
        <f>SUM(C75:BC75)</f>
        <v>394231.605030037</v>
      </c>
      <c r="BG75" s="48"/>
    </row>
    <row r="77" spans="4:4">
      <c r="D77" s="48"/>
    </row>
    <row r="78" spans="6:6">
      <c r="F78" s="48"/>
    </row>
    <row r="125" spans="3:3">
      <c r="C125" s="95"/>
    </row>
    <row r="126" spans="3:3">
      <c r="C126" s="95"/>
    </row>
    <row r="127" spans="3:3">
      <c r="C127" s="95"/>
    </row>
    <row r="128" spans="3:3">
      <c r="C128" s="95"/>
    </row>
    <row r="129" spans="3:3">
      <c r="C129" s="95"/>
    </row>
    <row r="130" spans="3:3">
      <c r="C130" s="95"/>
    </row>
    <row r="131" spans="3:3">
      <c r="C131" s="95"/>
    </row>
    <row r="132" spans="3:3">
      <c r="C132" s="95"/>
    </row>
    <row r="133" spans="3:3">
      <c r="C133" s="95"/>
    </row>
    <row r="134" spans="3:3">
      <c r="C134" s="95"/>
    </row>
    <row r="135" spans="3:3">
      <c r="C135" s="95"/>
    </row>
    <row r="136" spans="3:3">
      <c r="C136" s="95"/>
    </row>
    <row r="137" spans="3:3">
      <c r="C137" s="95"/>
    </row>
    <row r="138" spans="3:3">
      <c r="C138" s="95"/>
    </row>
    <row r="139" spans="3:3">
      <c r="C139" s="95"/>
    </row>
    <row r="140" spans="3:3">
      <c r="C140" s="95"/>
    </row>
    <row r="141" spans="3:3">
      <c r="C141" s="95"/>
    </row>
    <row r="142" spans="3:3">
      <c r="C142" s="95"/>
    </row>
    <row r="143" spans="3:3">
      <c r="C143" s="95"/>
    </row>
    <row r="144" spans="3:3">
      <c r="C144" s="95"/>
    </row>
    <row r="145" spans="3:3">
      <c r="C145" s="95"/>
    </row>
    <row r="146" spans="3:3">
      <c r="C146" s="95"/>
    </row>
    <row r="147" spans="3:3">
      <c r="C147" s="95"/>
    </row>
    <row r="148" spans="3:3">
      <c r="C148" s="95"/>
    </row>
    <row r="149" spans="3:3">
      <c r="C149" s="95"/>
    </row>
  </sheetData>
  <mergeCells count="40">
    <mergeCell ref="C3:BD3"/>
    <mergeCell ref="BE3:BM3"/>
    <mergeCell ref="BR3:DR3"/>
    <mergeCell ref="DV3:FV3"/>
    <mergeCell ref="FZ3:HZ3"/>
    <mergeCell ref="BE4:BG4"/>
    <mergeCell ref="A59:B59"/>
    <mergeCell ref="BP59:BQ59"/>
    <mergeCell ref="DT59:DU59"/>
    <mergeCell ref="FX59:FY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5:B75"/>
    <mergeCell ref="A3:A5"/>
    <mergeCell ref="B3:B5"/>
    <mergeCell ref="BD4:BD5"/>
    <mergeCell ref="BH4:BH5"/>
    <mergeCell ref="BI4:BI5"/>
    <mergeCell ref="BJ4:BJ5"/>
    <mergeCell ref="BK4:BK5"/>
    <mergeCell ref="BL4:BL5"/>
    <mergeCell ref="BM4:BM5"/>
    <mergeCell ref="BN3:BN5"/>
    <mergeCell ref="BP3:BP5"/>
    <mergeCell ref="BQ3:BQ5"/>
    <mergeCell ref="DT3:DT5"/>
    <mergeCell ref="DU3:DU5"/>
    <mergeCell ref="FX3:FX5"/>
    <mergeCell ref="FY3:FY5"/>
  </mergeCells>
  <pageMargins left="0.75" right="0.75" top="1" bottom="1" header="0.5" footer="0.5"/>
  <headerFooter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57"/>
  <sheetViews>
    <sheetView topLeftCell="D1" workbookViewId="0">
      <selection activeCell="D1" sqref="D$1:BD$1048576"/>
    </sheetView>
  </sheetViews>
  <sheetFormatPr defaultColWidth="9.14285714285714" defaultRowHeight="15"/>
  <cols>
    <col min="1" max="1" width="16.8571428571429" customWidth="1"/>
    <col min="2" max="2" width="93" customWidth="1"/>
    <col min="4" max="56" width="14.5047619047619" customWidth="1"/>
  </cols>
  <sheetData>
    <row r="1" ht="21" spans="1:56">
      <c r="A1" s="66" t="s">
        <v>20</v>
      </c>
      <c r="B1" s="67" t="s">
        <v>21</v>
      </c>
      <c r="D1" s="68" t="s">
        <v>373</v>
      </c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B1" s="69"/>
      <c r="BC1" s="69"/>
      <c r="BD1" s="69"/>
    </row>
    <row r="2" ht="15.75" spans="1:56">
      <c r="A2" s="70"/>
      <c r="B2" s="71"/>
      <c r="D2" s="72" t="s">
        <v>36</v>
      </c>
      <c r="E2" s="72" t="s">
        <v>37</v>
      </c>
      <c r="F2" s="72" t="s">
        <v>38</v>
      </c>
      <c r="G2" s="72" t="s">
        <v>39</v>
      </c>
      <c r="H2" s="72" t="s">
        <v>40</v>
      </c>
      <c r="I2" s="72" t="s">
        <v>41</v>
      </c>
      <c r="J2" s="72" t="s">
        <v>42</v>
      </c>
      <c r="K2" s="72" t="s">
        <v>43</v>
      </c>
      <c r="L2" s="72" t="s">
        <v>44</v>
      </c>
      <c r="M2" s="72" t="s">
        <v>45</v>
      </c>
      <c r="N2" s="72" t="s">
        <v>46</v>
      </c>
      <c r="O2" s="72" t="s">
        <v>47</v>
      </c>
      <c r="P2" s="72" t="s">
        <v>48</v>
      </c>
      <c r="Q2" s="72" t="s">
        <v>49</v>
      </c>
      <c r="R2" s="72" t="s">
        <v>50</v>
      </c>
      <c r="S2" s="72" t="s">
        <v>51</v>
      </c>
      <c r="T2" s="72" t="s">
        <v>52</v>
      </c>
      <c r="U2" s="72" t="s">
        <v>53</v>
      </c>
      <c r="V2" s="72" t="s">
        <v>54</v>
      </c>
      <c r="W2" s="72" t="s">
        <v>55</v>
      </c>
      <c r="X2" s="72" t="s">
        <v>56</v>
      </c>
      <c r="Y2" s="72" t="s">
        <v>57</v>
      </c>
      <c r="Z2" s="72" t="s">
        <v>58</v>
      </c>
      <c r="AA2" s="72" t="s">
        <v>59</v>
      </c>
      <c r="AB2" s="72" t="s">
        <v>60</v>
      </c>
      <c r="AC2" s="72" t="s">
        <v>61</v>
      </c>
      <c r="AD2" s="72" t="s">
        <v>62</v>
      </c>
      <c r="AE2" s="72" t="s">
        <v>63</v>
      </c>
      <c r="AF2" s="72" t="s">
        <v>64</v>
      </c>
      <c r="AG2" s="72" t="s">
        <v>65</v>
      </c>
      <c r="AH2" s="72" t="s">
        <v>66</v>
      </c>
      <c r="AI2" s="72" t="s">
        <v>67</v>
      </c>
      <c r="AJ2" s="72" t="s">
        <v>68</v>
      </c>
      <c r="AK2" s="72" t="s">
        <v>421</v>
      </c>
      <c r="AL2" s="72" t="s">
        <v>422</v>
      </c>
      <c r="AM2" s="72" t="s">
        <v>70</v>
      </c>
      <c r="AN2" s="72" t="s">
        <v>71</v>
      </c>
      <c r="AO2" s="72" t="s">
        <v>72</v>
      </c>
      <c r="AP2" s="72" t="s">
        <v>73</v>
      </c>
      <c r="AQ2" s="72" t="s">
        <v>74</v>
      </c>
      <c r="AR2" s="72" t="s">
        <v>75</v>
      </c>
      <c r="AS2" s="72" t="s">
        <v>76</v>
      </c>
      <c r="AT2" s="72" t="s">
        <v>77</v>
      </c>
      <c r="AU2" s="72" t="s">
        <v>78</v>
      </c>
      <c r="AV2" s="72" t="s">
        <v>79</v>
      </c>
      <c r="AW2" s="72" t="s">
        <v>80</v>
      </c>
      <c r="AX2" s="72" t="s">
        <v>81</v>
      </c>
      <c r="AY2" s="72" t="s">
        <v>82</v>
      </c>
      <c r="AZ2" s="72" t="s">
        <v>83</v>
      </c>
      <c r="BA2" s="72" t="s">
        <v>84</v>
      </c>
      <c r="BB2" s="72" t="s">
        <v>85</v>
      </c>
      <c r="BC2" s="72" t="s">
        <v>86</v>
      </c>
      <c r="BD2" s="72" t="s">
        <v>87</v>
      </c>
    </row>
    <row r="3" ht="129" spans="1:56">
      <c r="A3" s="73"/>
      <c r="B3" s="74"/>
      <c r="D3" s="72" t="s">
        <v>91</v>
      </c>
      <c r="E3" s="72" t="s">
        <v>92</v>
      </c>
      <c r="F3" s="72" t="s">
        <v>93</v>
      </c>
      <c r="G3" s="72" t="s">
        <v>94</v>
      </c>
      <c r="H3" s="72" t="s">
        <v>95</v>
      </c>
      <c r="I3" s="72" t="s">
        <v>96</v>
      </c>
      <c r="J3" s="72" t="s">
        <v>97</v>
      </c>
      <c r="K3" s="72" t="s">
        <v>98</v>
      </c>
      <c r="L3" s="72" t="s">
        <v>99</v>
      </c>
      <c r="M3" s="72" t="s">
        <v>100</v>
      </c>
      <c r="N3" s="72" t="s">
        <v>101</v>
      </c>
      <c r="O3" s="72" t="s">
        <v>102</v>
      </c>
      <c r="P3" s="72" t="s">
        <v>103</v>
      </c>
      <c r="Q3" s="72" t="s">
        <v>104</v>
      </c>
      <c r="R3" s="72" t="s">
        <v>105</v>
      </c>
      <c r="S3" s="72" t="s">
        <v>106</v>
      </c>
      <c r="T3" s="72" t="s">
        <v>107</v>
      </c>
      <c r="U3" s="72" t="s">
        <v>108</v>
      </c>
      <c r="V3" s="72" t="s">
        <v>109</v>
      </c>
      <c r="W3" s="72" t="s">
        <v>110</v>
      </c>
      <c r="X3" s="72" t="s">
        <v>111</v>
      </c>
      <c r="Y3" s="72" t="s">
        <v>112</v>
      </c>
      <c r="Z3" s="72" t="s">
        <v>113</v>
      </c>
      <c r="AA3" s="72" t="s">
        <v>114</v>
      </c>
      <c r="AB3" s="72" t="s">
        <v>115</v>
      </c>
      <c r="AC3" s="72" t="s">
        <v>116</v>
      </c>
      <c r="AD3" s="72" t="s">
        <v>117</v>
      </c>
      <c r="AE3" s="72" t="s">
        <v>118</v>
      </c>
      <c r="AF3" s="72" t="s">
        <v>119</v>
      </c>
      <c r="AG3" s="72" t="s">
        <v>120</v>
      </c>
      <c r="AH3" s="72" t="s">
        <v>121</v>
      </c>
      <c r="AI3" s="72" t="s">
        <v>122</v>
      </c>
      <c r="AJ3" s="72" t="s">
        <v>123</v>
      </c>
      <c r="AK3" s="72" t="s">
        <v>423</v>
      </c>
      <c r="AL3" s="72" t="s">
        <v>436</v>
      </c>
      <c r="AM3" s="72" t="s">
        <v>125</v>
      </c>
      <c r="AN3" s="72" t="s">
        <v>126</v>
      </c>
      <c r="AO3" s="72" t="s">
        <v>127</v>
      </c>
      <c r="AP3" s="72" t="s">
        <v>128</v>
      </c>
      <c r="AQ3" s="72" t="s">
        <v>129</v>
      </c>
      <c r="AR3" s="72" t="s">
        <v>130</v>
      </c>
      <c r="AS3" s="72" t="s">
        <v>131</v>
      </c>
      <c r="AT3" s="72" t="s">
        <v>132</v>
      </c>
      <c r="AU3" s="72" t="s">
        <v>133</v>
      </c>
      <c r="AV3" s="72" t="s">
        <v>134</v>
      </c>
      <c r="AW3" s="72" t="s">
        <v>135</v>
      </c>
      <c r="AX3" s="72" t="s">
        <v>136</v>
      </c>
      <c r="AY3" s="72" t="s">
        <v>137</v>
      </c>
      <c r="AZ3" s="72" t="s">
        <v>138</v>
      </c>
      <c r="BA3" s="72" t="s">
        <v>139</v>
      </c>
      <c r="BB3" s="72" t="s">
        <v>140</v>
      </c>
      <c r="BC3" s="72" t="s">
        <v>141</v>
      </c>
      <c r="BD3" s="72" t="s">
        <v>142</v>
      </c>
    </row>
    <row r="4" spans="3:56">
      <c r="C4" s="5">
        <v>0</v>
      </c>
      <c r="D4" s="5">
        <f t="shared" ref="D4:BD4" si="0">C4+1</f>
        <v>1</v>
      </c>
      <c r="E4" s="5">
        <f t="shared" si="0"/>
        <v>2</v>
      </c>
      <c r="F4" s="5">
        <f t="shared" si="0"/>
        <v>3</v>
      </c>
      <c r="G4" s="5">
        <f t="shared" si="0"/>
        <v>4</v>
      </c>
      <c r="H4" s="5">
        <f t="shared" si="0"/>
        <v>5</v>
      </c>
      <c r="I4" s="5">
        <f t="shared" si="0"/>
        <v>6</v>
      </c>
      <c r="J4" s="5">
        <f t="shared" si="0"/>
        <v>7</v>
      </c>
      <c r="K4" s="5">
        <f t="shared" si="0"/>
        <v>8</v>
      </c>
      <c r="L4" s="5">
        <f t="shared" si="0"/>
        <v>9</v>
      </c>
      <c r="M4" s="5">
        <f t="shared" si="0"/>
        <v>10</v>
      </c>
      <c r="N4" s="5">
        <f t="shared" si="0"/>
        <v>11</v>
      </c>
      <c r="O4" s="5">
        <f t="shared" si="0"/>
        <v>12</v>
      </c>
      <c r="P4" s="5">
        <f t="shared" si="0"/>
        <v>13</v>
      </c>
      <c r="Q4" s="5">
        <f t="shared" si="0"/>
        <v>14</v>
      </c>
      <c r="R4" s="5">
        <f t="shared" si="0"/>
        <v>15</v>
      </c>
      <c r="S4" s="5">
        <f t="shared" si="0"/>
        <v>16</v>
      </c>
      <c r="T4" s="5">
        <f t="shared" si="0"/>
        <v>17</v>
      </c>
      <c r="U4" s="5">
        <f t="shared" si="0"/>
        <v>18</v>
      </c>
      <c r="V4" s="5">
        <f t="shared" si="0"/>
        <v>19</v>
      </c>
      <c r="W4" s="5">
        <f t="shared" si="0"/>
        <v>20</v>
      </c>
      <c r="X4" s="5">
        <f t="shared" si="0"/>
        <v>21</v>
      </c>
      <c r="Y4" s="5">
        <f t="shared" si="0"/>
        <v>22</v>
      </c>
      <c r="Z4" s="5">
        <f t="shared" si="0"/>
        <v>23</v>
      </c>
      <c r="AA4" s="5">
        <f t="shared" si="0"/>
        <v>24</v>
      </c>
      <c r="AB4" s="5">
        <f t="shared" si="0"/>
        <v>25</v>
      </c>
      <c r="AC4" s="5">
        <f t="shared" si="0"/>
        <v>26</v>
      </c>
      <c r="AD4" s="5">
        <f t="shared" si="0"/>
        <v>27</v>
      </c>
      <c r="AE4" s="5">
        <f t="shared" si="0"/>
        <v>28</v>
      </c>
      <c r="AF4" s="5">
        <f t="shared" si="0"/>
        <v>29</v>
      </c>
      <c r="AG4" s="5">
        <f t="shared" si="0"/>
        <v>30</v>
      </c>
      <c r="AH4" s="5">
        <f t="shared" si="0"/>
        <v>31</v>
      </c>
      <c r="AI4" s="5">
        <f t="shared" si="0"/>
        <v>32</v>
      </c>
      <c r="AJ4" s="5">
        <f t="shared" si="0"/>
        <v>33</v>
      </c>
      <c r="AK4" s="5">
        <f t="shared" si="0"/>
        <v>34</v>
      </c>
      <c r="AL4" s="5">
        <f t="shared" si="0"/>
        <v>35</v>
      </c>
      <c r="AM4" s="5">
        <f t="shared" si="0"/>
        <v>36</v>
      </c>
      <c r="AN4" s="5">
        <f t="shared" si="0"/>
        <v>37</v>
      </c>
      <c r="AO4" s="5">
        <f t="shared" si="0"/>
        <v>38</v>
      </c>
      <c r="AP4" s="5">
        <f t="shared" si="0"/>
        <v>39</v>
      </c>
      <c r="AQ4" s="5">
        <f t="shared" si="0"/>
        <v>40</v>
      </c>
      <c r="AR4" s="5">
        <f t="shared" si="0"/>
        <v>41</v>
      </c>
      <c r="AS4" s="5">
        <f t="shared" si="0"/>
        <v>42</v>
      </c>
      <c r="AT4" s="5">
        <f t="shared" si="0"/>
        <v>43</v>
      </c>
      <c r="AU4" s="5">
        <f t="shared" si="0"/>
        <v>44</v>
      </c>
      <c r="AV4" s="5">
        <f t="shared" si="0"/>
        <v>45</v>
      </c>
      <c r="AW4" s="5">
        <f t="shared" si="0"/>
        <v>46</v>
      </c>
      <c r="AX4" s="5">
        <f t="shared" si="0"/>
        <v>47</v>
      </c>
      <c r="AY4" s="5">
        <f t="shared" si="0"/>
        <v>48</v>
      </c>
      <c r="AZ4" s="5">
        <f t="shared" si="0"/>
        <v>49</v>
      </c>
      <c r="BA4" s="5">
        <f t="shared" si="0"/>
        <v>50</v>
      </c>
      <c r="BB4" s="5">
        <f t="shared" si="0"/>
        <v>51</v>
      </c>
      <c r="BC4" s="5">
        <f t="shared" si="0"/>
        <v>52</v>
      </c>
      <c r="BD4" s="5">
        <f t="shared" si="0"/>
        <v>53</v>
      </c>
    </row>
    <row r="5" spans="1:56">
      <c r="A5" s="11" t="s">
        <v>36</v>
      </c>
      <c r="B5" s="12" t="s">
        <v>91</v>
      </c>
      <c r="C5" s="5">
        <f t="shared" ref="C5:C57" si="1">C4+1</f>
        <v>1</v>
      </c>
      <c r="D5" s="75">
        <f>IF($C5=D$4,1,0)</f>
        <v>1</v>
      </c>
      <c r="E5" s="75">
        <f>IF($C5=E$4,1,0)</f>
        <v>0</v>
      </c>
      <c r="F5" s="75">
        <f>IF($C5=F$4,1,0)</f>
        <v>0</v>
      </c>
      <c r="G5" s="75">
        <f>IF($C5=G$4,1,0)</f>
        <v>0</v>
      </c>
      <c r="H5" s="75">
        <f>IF($C5=H$4,1,0)</f>
        <v>0</v>
      </c>
      <c r="I5" s="75">
        <f>IF($C5=I$4,1,0)</f>
        <v>0</v>
      </c>
      <c r="J5" s="75">
        <f>IF($C5=J$4,1,0)</f>
        <v>0</v>
      </c>
      <c r="K5" s="75">
        <f>IF($C5=K$4,1,0)</f>
        <v>0</v>
      </c>
      <c r="L5" s="75">
        <f>IF($C5=L$4,1,0)</f>
        <v>0</v>
      </c>
      <c r="M5" s="75">
        <f>IF($C5=M$4,1,0)</f>
        <v>0</v>
      </c>
      <c r="N5" s="75">
        <f>IF($C5=N$4,1,0)</f>
        <v>0</v>
      </c>
      <c r="O5" s="75">
        <f>IF($C5=O$4,1,0)</f>
        <v>0</v>
      </c>
      <c r="P5" s="75">
        <f>IF($C5=P$4,1,0)</f>
        <v>0</v>
      </c>
      <c r="Q5" s="75">
        <f>IF($C5=Q$4,1,0)</f>
        <v>0</v>
      </c>
      <c r="R5" s="75">
        <f>IF($C5=R$4,1,0)</f>
        <v>0</v>
      </c>
      <c r="S5" s="75">
        <f>IF($C5=S$4,1,0)</f>
        <v>0</v>
      </c>
      <c r="T5" s="75">
        <f>IF($C5=T$4,1,0)</f>
        <v>0</v>
      </c>
      <c r="U5" s="75">
        <f>IF($C5=U$4,1,0)</f>
        <v>0</v>
      </c>
      <c r="V5" s="75">
        <f>IF($C5=V$4,1,0)</f>
        <v>0</v>
      </c>
      <c r="W5" s="75">
        <f>IF($C5=W$4,1,0)</f>
        <v>0</v>
      </c>
      <c r="X5" s="75">
        <f>IF($C5=X$4,1,0)</f>
        <v>0</v>
      </c>
      <c r="Y5" s="75">
        <f>IF($C5=Y$4,1,0)</f>
        <v>0</v>
      </c>
      <c r="Z5" s="75">
        <f>IF($C5=Z$4,1,0)</f>
        <v>0</v>
      </c>
      <c r="AA5" s="75">
        <f>IF($C5=AA$4,1,0)</f>
        <v>0</v>
      </c>
      <c r="AB5" s="75">
        <f>IF($C5=AB$4,1,0)</f>
        <v>0</v>
      </c>
      <c r="AC5" s="75">
        <f>IF($C5=AC$4,1,0)</f>
        <v>0</v>
      </c>
      <c r="AD5" s="75">
        <f>IF($C5=AD$4,1,0)</f>
        <v>0</v>
      </c>
      <c r="AE5" s="75">
        <f>IF($C5=AE$4,1,0)</f>
        <v>0</v>
      </c>
      <c r="AF5" s="75">
        <f>IF($C5=AF$4,1,0)</f>
        <v>0</v>
      </c>
      <c r="AG5" s="75">
        <f>IF($C5=AG$4,1,0)</f>
        <v>0</v>
      </c>
      <c r="AH5" s="75">
        <f>IF($C5=AH$4,1,0)</f>
        <v>0</v>
      </c>
      <c r="AI5" s="75">
        <f>IF($C5=AI$4,1,0)</f>
        <v>0</v>
      </c>
      <c r="AJ5" s="75">
        <f>IF($C5=AJ$4,1,0)</f>
        <v>0</v>
      </c>
      <c r="AK5" s="75">
        <f>IF($C5=AK$4,1,0)</f>
        <v>0</v>
      </c>
      <c r="AL5" s="75">
        <f>IF($C5=AL$4,1,0)</f>
        <v>0</v>
      </c>
      <c r="AM5" s="75">
        <f>IF($C5=AM$4,1,0)</f>
        <v>0</v>
      </c>
      <c r="AN5" s="75">
        <f>IF($C5=AN$4,1,0)</f>
        <v>0</v>
      </c>
      <c r="AO5" s="75">
        <f>IF($C5=AO$4,1,0)</f>
        <v>0</v>
      </c>
      <c r="AP5" s="75">
        <f>IF($C5=AP$4,1,0)</f>
        <v>0</v>
      </c>
      <c r="AQ5" s="75">
        <f>IF($C5=AQ$4,1,0)</f>
        <v>0</v>
      </c>
      <c r="AR5" s="75">
        <f>IF($C5=AR$4,1,0)</f>
        <v>0</v>
      </c>
      <c r="AS5" s="75">
        <f>IF($C5=AS$4,1,0)</f>
        <v>0</v>
      </c>
      <c r="AT5" s="75">
        <f>IF($C5=AT$4,1,0)</f>
        <v>0</v>
      </c>
      <c r="AU5" s="75">
        <f>IF($C5=AU$4,1,0)</f>
        <v>0</v>
      </c>
      <c r="AV5" s="75">
        <f>IF($C5=AV$4,1,0)</f>
        <v>0</v>
      </c>
      <c r="AW5" s="75">
        <f>IF($C5=AW$4,1,0)</f>
        <v>0</v>
      </c>
      <c r="AX5" s="75">
        <f>IF($C5=AX$4,1,0)</f>
        <v>0</v>
      </c>
      <c r="AY5" s="75">
        <f>IF($C5=AY$4,1,0)</f>
        <v>0</v>
      </c>
      <c r="AZ5" s="75">
        <f>IF($C5=AZ$4,1,0)</f>
        <v>0</v>
      </c>
      <c r="BA5" s="75">
        <f>IF($C5=BA$4,1,0)</f>
        <v>0</v>
      </c>
      <c r="BB5" s="75">
        <f>IF($C5=BB$4,1,0)</f>
        <v>0</v>
      </c>
      <c r="BC5" s="75">
        <f>IF($C5=BC$4,1,0)</f>
        <v>0</v>
      </c>
      <c r="BD5" s="75">
        <f>IF($C5=BD$4,1,0)</f>
        <v>0</v>
      </c>
    </row>
    <row r="6" spans="1:56">
      <c r="A6" s="15" t="s">
        <v>37</v>
      </c>
      <c r="B6" s="16" t="s">
        <v>92</v>
      </c>
      <c r="C6" s="5">
        <f t="shared" si="1"/>
        <v>2</v>
      </c>
      <c r="D6" s="75">
        <f>IF($C6=D$4,1,0)</f>
        <v>0</v>
      </c>
      <c r="E6" s="75">
        <f>IF($C6=E$4,1,0)</f>
        <v>1</v>
      </c>
      <c r="F6" s="75">
        <f>IF($C6=F$4,1,0)</f>
        <v>0</v>
      </c>
      <c r="G6" s="75">
        <f>IF($C6=G$4,1,0)</f>
        <v>0</v>
      </c>
      <c r="H6" s="75">
        <f>IF($C6=H$4,1,0)</f>
        <v>0</v>
      </c>
      <c r="I6" s="75">
        <f>IF($C6=I$4,1,0)</f>
        <v>0</v>
      </c>
      <c r="J6" s="75">
        <f>IF($C6=J$4,1,0)</f>
        <v>0</v>
      </c>
      <c r="K6" s="75">
        <f>IF($C6=K$4,1,0)</f>
        <v>0</v>
      </c>
      <c r="L6" s="75">
        <f>IF($C6=L$4,1,0)</f>
        <v>0</v>
      </c>
      <c r="M6" s="75">
        <f>IF($C6=M$4,1,0)</f>
        <v>0</v>
      </c>
      <c r="N6" s="75">
        <f>IF($C6=N$4,1,0)</f>
        <v>0</v>
      </c>
      <c r="O6" s="75">
        <f>IF($C6=O$4,1,0)</f>
        <v>0</v>
      </c>
      <c r="P6" s="75">
        <f>IF($C6=P$4,1,0)</f>
        <v>0</v>
      </c>
      <c r="Q6" s="75">
        <f>IF($C6=Q$4,1,0)</f>
        <v>0</v>
      </c>
      <c r="R6" s="75">
        <f>IF($C6=R$4,1,0)</f>
        <v>0</v>
      </c>
      <c r="S6" s="75">
        <f>IF($C6=S$4,1,0)</f>
        <v>0</v>
      </c>
      <c r="T6" s="75">
        <f>IF($C6=T$4,1,0)</f>
        <v>0</v>
      </c>
      <c r="U6" s="75">
        <f>IF($C6=U$4,1,0)</f>
        <v>0</v>
      </c>
      <c r="V6" s="75">
        <f>IF($C6=V$4,1,0)</f>
        <v>0</v>
      </c>
      <c r="W6" s="75">
        <f>IF($C6=W$4,1,0)</f>
        <v>0</v>
      </c>
      <c r="X6" s="75">
        <f>IF($C6=X$4,1,0)</f>
        <v>0</v>
      </c>
      <c r="Y6" s="75">
        <f>IF($C6=Y$4,1,0)</f>
        <v>0</v>
      </c>
      <c r="Z6" s="75">
        <f>IF($C6=Z$4,1,0)</f>
        <v>0</v>
      </c>
      <c r="AA6" s="75">
        <f>IF($C6=AA$4,1,0)</f>
        <v>0</v>
      </c>
      <c r="AB6" s="75">
        <f>IF($C6=AB$4,1,0)</f>
        <v>0</v>
      </c>
      <c r="AC6" s="75">
        <f>IF($C6=AC$4,1,0)</f>
        <v>0</v>
      </c>
      <c r="AD6" s="75">
        <f>IF($C6=AD$4,1,0)</f>
        <v>0</v>
      </c>
      <c r="AE6" s="75">
        <f>IF($C6=AE$4,1,0)</f>
        <v>0</v>
      </c>
      <c r="AF6" s="75">
        <f>IF($C6=AF$4,1,0)</f>
        <v>0</v>
      </c>
      <c r="AG6" s="75">
        <f>IF($C6=AG$4,1,0)</f>
        <v>0</v>
      </c>
      <c r="AH6" s="75">
        <f>IF($C6=AH$4,1,0)</f>
        <v>0</v>
      </c>
      <c r="AI6" s="75">
        <f>IF($C6=AI$4,1,0)</f>
        <v>0</v>
      </c>
      <c r="AJ6" s="75">
        <f>IF($C6=AJ$4,1,0)</f>
        <v>0</v>
      </c>
      <c r="AK6" s="75">
        <f>IF($C6=AK$4,1,0)</f>
        <v>0</v>
      </c>
      <c r="AL6" s="75">
        <f>IF($C6=AL$4,1,0)</f>
        <v>0</v>
      </c>
      <c r="AM6" s="75">
        <f>IF($C6=AM$4,1,0)</f>
        <v>0</v>
      </c>
      <c r="AN6" s="75">
        <f>IF($C6=AN$4,1,0)</f>
        <v>0</v>
      </c>
      <c r="AO6" s="75">
        <f>IF($C6=AO$4,1,0)</f>
        <v>0</v>
      </c>
      <c r="AP6" s="75">
        <f>IF($C6=AP$4,1,0)</f>
        <v>0</v>
      </c>
      <c r="AQ6" s="75">
        <f>IF($C6=AQ$4,1,0)</f>
        <v>0</v>
      </c>
      <c r="AR6" s="75">
        <f>IF($C6=AR$4,1,0)</f>
        <v>0</v>
      </c>
      <c r="AS6" s="75">
        <f>IF($C6=AS$4,1,0)</f>
        <v>0</v>
      </c>
      <c r="AT6" s="75">
        <f>IF($C6=AT$4,1,0)</f>
        <v>0</v>
      </c>
      <c r="AU6" s="75">
        <f>IF($C6=AU$4,1,0)</f>
        <v>0</v>
      </c>
      <c r="AV6" s="75">
        <f>IF($C6=AV$4,1,0)</f>
        <v>0</v>
      </c>
      <c r="AW6" s="75">
        <f>IF($C6=AW$4,1,0)</f>
        <v>0</v>
      </c>
      <c r="AX6" s="75">
        <f>IF($C6=AX$4,1,0)</f>
        <v>0</v>
      </c>
      <c r="AY6" s="75">
        <f>IF($C6=AY$4,1,0)</f>
        <v>0</v>
      </c>
      <c r="AZ6" s="75">
        <f>IF($C6=AZ$4,1,0)</f>
        <v>0</v>
      </c>
      <c r="BA6" s="75">
        <f>IF($C6=BA$4,1,0)</f>
        <v>0</v>
      </c>
      <c r="BB6" s="75">
        <f>IF($C6=BB$4,1,0)</f>
        <v>0</v>
      </c>
      <c r="BC6" s="75">
        <f>IF($C6=BC$4,1,0)</f>
        <v>0</v>
      </c>
      <c r="BD6" s="75">
        <f>IF($C6=BD$4,1,0)</f>
        <v>0</v>
      </c>
    </row>
    <row r="7" spans="1:56">
      <c r="A7" s="15" t="s">
        <v>38</v>
      </c>
      <c r="B7" s="16" t="s">
        <v>93</v>
      </c>
      <c r="C7" s="5">
        <f t="shared" si="1"/>
        <v>3</v>
      </c>
      <c r="D7" s="75">
        <f>IF($C7=D$4,1,0)</f>
        <v>0</v>
      </c>
      <c r="E7" s="75">
        <f>IF($C7=E$4,1,0)</f>
        <v>0</v>
      </c>
      <c r="F7" s="75">
        <f>IF($C7=F$4,1,0)</f>
        <v>1</v>
      </c>
      <c r="G7" s="75">
        <f>IF($C7=G$4,1,0)</f>
        <v>0</v>
      </c>
      <c r="H7" s="75">
        <f>IF($C7=H$4,1,0)</f>
        <v>0</v>
      </c>
      <c r="I7" s="75">
        <f>IF($C7=I$4,1,0)</f>
        <v>0</v>
      </c>
      <c r="J7" s="75">
        <f>IF($C7=J$4,1,0)</f>
        <v>0</v>
      </c>
      <c r="K7" s="75">
        <f>IF($C7=K$4,1,0)</f>
        <v>0</v>
      </c>
      <c r="L7" s="75">
        <f>IF($C7=L$4,1,0)</f>
        <v>0</v>
      </c>
      <c r="M7" s="75">
        <f>IF($C7=M$4,1,0)</f>
        <v>0</v>
      </c>
      <c r="N7" s="75">
        <f>IF($C7=N$4,1,0)</f>
        <v>0</v>
      </c>
      <c r="O7" s="75">
        <f>IF($C7=O$4,1,0)</f>
        <v>0</v>
      </c>
      <c r="P7" s="75">
        <f>IF($C7=P$4,1,0)</f>
        <v>0</v>
      </c>
      <c r="Q7" s="75">
        <f>IF($C7=Q$4,1,0)</f>
        <v>0</v>
      </c>
      <c r="R7" s="75">
        <f>IF($C7=R$4,1,0)</f>
        <v>0</v>
      </c>
      <c r="S7" s="75">
        <f>IF($C7=S$4,1,0)</f>
        <v>0</v>
      </c>
      <c r="T7" s="75">
        <f>IF($C7=T$4,1,0)</f>
        <v>0</v>
      </c>
      <c r="U7" s="75">
        <f>IF($C7=U$4,1,0)</f>
        <v>0</v>
      </c>
      <c r="V7" s="75">
        <f>IF($C7=V$4,1,0)</f>
        <v>0</v>
      </c>
      <c r="W7" s="75">
        <f>IF($C7=W$4,1,0)</f>
        <v>0</v>
      </c>
      <c r="X7" s="75">
        <f>IF($C7=X$4,1,0)</f>
        <v>0</v>
      </c>
      <c r="Y7" s="75">
        <f>IF($C7=Y$4,1,0)</f>
        <v>0</v>
      </c>
      <c r="Z7" s="75">
        <f>IF($C7=Z$4,1,0)</f>
        <v>0</v>
      </c>
      <c r="AA7" s="75">
        <f>IF($C7=AA$4,1,0)</f>
        <v>0</v>
      </c>
      <c r="AB7" s="75">
        <f>IF($C7=AB$4,1,0)</f>
        <v>0</v>
      </c>
      <c r="AC7" s="75">
        <f>IF($C7=AC$4,1,0)</f>
        <v>0</v>
      </c>
      <c r="AD7" s="75">
        <f>IF($C7=AD$4,1,0)</f>
        <v>0</v>
      </c>
      <c r="AE7" s="75">
        <f>IF($C7=AE$4,1,0)</f>
        <v>0</v>
      </c>
      <c r="AF7" s="75">
        <f>IF($C7=AF$4,1,0)</f>
        <v>0</v>
      </c>
      <c r="AG7" s="75">
        <f>IF($C7=AG$4,1,0)</f>
        <v>0</v>
      </c>
      <c r="AH7" s="75">
        <f>IF($C7=AH$4,1,0)</f>
        <v>0</v>
      </c>
      <c r="AI7" s="75">
        <f>IF($C7=AI$4,1,0)</f>
        <v>0</v>
      </c>
      <c r="AJ7" s="75">
        <f>IF($C7=AJ$4,1,0)</f>
        <v>0</v>
      </c>
      <c r="AK7" s="75">
        <f>IF($C7=AK$4,1,0)</f>
        <v>0</v>
      </c>
      <c r="AL7" s="75">
        <f>IF($C7=AL$4,1,0)</f>
        <v>0</v>
      </c>
      <c r="AM7" s="75">
        <f>IF($C7=AM$4,1,0)</f>
        <v>0</v>
      </c>
      <c r="AN7" s="75">
        <f>IF($C7=AN$4,1,0)</f>
        <v>0</v>
      </c>
      <c r="AO7" s="75">
        <f>IF($C7=AO$4,1,0)</f>
        <v>0</v>
      </c>
      <c r="AP7" s="75">
        <f>IF($C7=AP$4,1,0)</f>
        <v>0</v>
      </c>
      <c r="AQ7" s="75">
        <f>IF($C7=AQ$4,1,0)</f>
        <v>0</v>
      </c>
      <c r="AR7" s="75">
        <f>IF($C7=AR$4,1,0)</f>
        <v>0</v>
      </c>
      <c r="AS7" s="75">
        <f>IF($C7=AS$4,1,0)</f>
        <v>0</v>
      </c>
      <c r="AT7" s="75">
        <f>IF($C7=AT$4,1,0)</f>
        <v>0</v>
      </c>
      <c r="AU7" s="75">
        <f>IF($C7=AU$4,1,0)</f>
        <v>0</v>
      </c>
      <c r="AV7" s="75">
        <f>IF($C7=AV$4,1,0)</f>
        <v>0</v>
      </c>
      <c r="AW7" s="75">
        <f>IF($C7=AW$4,1,0)</f>
        <v>0</v>
      </c>
      <c r="AX7" s="75">
        <f>IF($C7=AX$4,1,0)</f>
        <v>0</v>
      </c>
      <c r="AY7" s="75">
        <f>IF($C7=AY$4,1,0)</f>
        <v>0</v>
      </c>
      <c r="AZ7" s="75">
        <f>IF($C7=AZ$4,1,0)</f>
        <v>0</v>
      </c>
      <c r="BA7" s="75">
        <f>IF($C7=BA$4,1,0)</f>
        <v>0</v>
      </c>
      <c r="BB7" s="75">
        <f>IF($C7=BB$4,1,0)</f>
        <v>0</v>
      </c>
      <c r="BC7" s="75">
        <f>IF($C7=BC$4,1,0)</f>
        <v>0</v>
      </c>
      <c r="BD7" s="75">
        <f>IF($C7=BD$4,1,0)</f>
        <v>0</v>
      </c>
    </row>
    <row r="8" spans="1:56">
      <c r="A8" s="15" t="s">
        <v>39</v>
      </c>
      <c r="B8" s="16" t="s">
        <v>94</v>
      </c>
      <c r="C8" s="5">
        <f t="shared" si="1"/>
        <v>4</v>
      </c>
      <c r="D8" s="75">
        <f>IF($C8=D$4,1,0)</f>
        <v>0</v>
      </c>
      <c r="E8" s="75">
        <f>IF($C8=E$4,1,0)</f>
        <v>0</v>
      </c>
      <c r="F8" s="75">
        <f>IF($C8=F$4,1,0)</f>
        <v>0</v>
      </c>
      <c r="G8" s="75">
        <f>IF($C8=G$4,1,0)</f>
        <v>1</v>
      </c>
      <c r="H8" s="75">
        <f>IF($C8=H$4,1,0)</f>
        <v>0</v>
      </c>
      <c r="I8" s="75">
        <f>IF($C8=I$4,1,0)</f>
        <v>0</v>
      </c>
      <c r="J8" s="75">
        <f>IF($C8=J$4,1,0)</f>
        <v>0</v>
      </c>
      <c r="K8" s="75">
        <f>IF($C8=K$4,1,0)</f>
        <v>0</v>
      </c>
      <c r="L8" s="75">
        <f>IF($C8=L$4,1,0)</f>
        <v>0</v>
      </c>
      <c r="M8" s="75">
        <f>IF($C8=M$4,1,0)</f>
        <v>0</v>
      </c>
      <c r="N8" s="75">
        <f>IF($C8=N$4,1,0)</f>
        <v>0</v>
      </c>
      <c r="O8" s="75">
        <f>IF($C8=O$4,1,0)</f>
        <v>0</v>
      </c>
      <c r="P8" s="75">
        <f>IF($C8=P$4,1,0)</f>
        <v>0</v>
      </c>
      <c r="Q8" s="75">
        <f>IF($C8=Q$4,1,0)</f>
        <v>0</v>
      </c>
      <c r="R8" s="75">
        <f>IF($C8=R$4,1,0)</f>
        <v>0</v>
      </c>
      <c r="S8" s="75">
        <f>IF($C8=S$4,1,0)</f>
        <v>0</v>
      </c>
      <c r="T8" s="75">
        <f>IF($C8=T$4,1,0)</f>
        <v>0</v>
      </c>
      <c r="U8" s="75">
        <f>IF($C8=U$4,1,0)</f>
        <v>0</v>
      </c>
      <c r="V8" s="75">
        <f>IF($C8=V$4,1,0)</f>
        <v>0</v>
      </c>
      <c r="W8" s="75">
        <f>IF($C8=W$4,1,0)</f>
        <v>0</v>
      </c>
      <c r="X8" s="75">
        <f>IF($C8=X$4,1,0)</f>
        <v>0</v>
      </c>
      <c r="Y8" s="75">
        <f>IF($C8=Y$4,1,0)</f>
        <v>0</v>
      </c>
      <c r="Z8" s="75">
        <f>IF($C8=Z$4,1,0)</f>
        <v>0</v>
      </c>
      <c r="AA8" s="75">
        <f>IF($C8=AA$4,1,0)</f>
        <v>0</v>
      </c>
      <c r="AB8" s="75">
        <f>IF($C8=AB$4,1,0)</f>
        <v>0</v>
      </c>
      <c r="AC8" s="75">
        <f>IF($C8=AC$4,1,0)</f>
        <v>0</v>
      </c>
      <c r="AD8" s="75">
        <f>IF($C8=AD$4,1,0)</f>
        <v>0</v>
      </c>
      <c r="AE8" s="75">
        <f>IF($C8=AE$4,1,0)</f>
        <v>0</v>
      </c>
      <c r="AF8" s="75">
        <f>IF($C8=AF$4,1,0)</f>
        <v>0</v>
      </c>
      <c r="AG8" s="75">
        <f>IF($C8=AG$4,1,0)</f>
        <v>0</v>
      </c>
      <c r="AH8" s="75">
        <f>IF($C8=AH$4,1,0)</f>
        <v>0</v>
      </c>
      <c r="AI8" s="75">
        <f>IF($C8=AI$4,1,0)</f>
        <v>0</v>
      </c>
      <c r="AJ8" s="75">
        <f>IF($C8=AJ$4,1,0)</f>
        <v>0</v>
      </c>
      <c r="AK8" s="75">
        <f>IF($C8=AK$4,1,0)</f>
        <v>0</v>
      </c>
      <c r="AL8" s="75">
        <f>IF($C8=AL$4,1,0)</f>
        <v>0</v>
      </c>
      <c r="AM8" s="75">
        <f>IF($C8=AM$4,1,0)</f>
        <v>0</v>
      </c>
      <c r="AN8" s="75">
        <f>IF($C8=AN$4,1,0)</f>
        <v>0</v>
      </c>
      <c r="AO8" s="75">
        <f>IF($C8=AO$4,1,0)</f>
        <v>0</v>
      </c>
      <c r="AP8" s="75">
        <f>IF($C8=AP$4,1,0)</f>
        <v>0</v>
      </c>
      <c r="AQ8" s="75">
        <f>IF($C8=AQ$4,1,0)</f>
        <v>0</v>
      </c>
      <c r="AR8" s="75">
        <f>IF($C8=AR$4,1,0)</f>
        <v>0</v>
      </c>
      <c r="AS8" s="75">
        <f>IF($C8=AS$4,1,0)</f>
        <v>0</v>
      </c>
      <c r="AT8" s="75">
        <f>IF($C8=AT$4,1,0)</f>
        <v>0</v>
      </c>
      <c r="AU8" s="75">
        <f>IF($C8=AU$4,1,0)</f>
        <v>0</v>
      </c>
      <c r="AV8" s="75">
        <f>IF($C8=AV$4,1,0)</f>
        <v>0</v>
      </c>
      <c r="AW8" s="75">
        <f>IF($C8=AW$4,1,0)</f>
        <v>0</v>
      </c>
      <c r="AX8" s="75">
        <f>IF($C8=AX$4,1,0)</f>
        <v>0</v>
      </c>
      <c r="AY8" s="75">
        <f>IF($C8=AY$4,1,0)</f>
        <v>0</v>
      </c>
      <c r="AZ8" s="75">
        <f>IF($C8=AZ$4,1,0)</f>
        <v>0</v>
      </c>
      <c r="BA8" s="75">
        <f>IF($C8=BA$4,1,0)</f>
        <v>0</v>
      </c>
      <c r="BB8" s="75">
        <f>IF($C8=BB$4,1,0)</f>
        <v>0</v>
      </c>
      <c r="BC8" s="75">
        <f>IF($C8=BC$4,1,0)</f>
        <v>0</v>
      </c>
      <c r="BD8" s="75">
        <f>IF($C8=BD$4,1,0)</f>
        <v>0</v>
      </c>
    </row>
    <row r="9" spans="1:56">
      <c r="A9" s="15" t="s">
        <v>40</v>
      </c>
      <c r="B9" s="16" t="s">
        <v>95</v>
      </c>
      <c r="C9" s="5">
        <f t="shared" si="1"/>
        <v>5</v>
      </c>
      <c r="D9" s="75">
        <f>IF($C9=D$4,1,0)</f>
        <v>0</v>
      </c>
      <c r="E9" s="75">
        <f>IF($C9=E$4,1,0)</f>
        <v>0</v>
      </c>
      <c r="F9" s="75">
        <f>IF($C9=F$4,1,0)</f>
        <v>0</v>
      </c>
      <c r="G9" s="75">
        <f>IF($C9=G$4,1,0)</f>
        <v>0</v>
      </c>
      <c r="H9" s="75">
        <f>IF($C9=H$4,1,0)</f>
        <v>1</v>
      </c>
      <c r="I9" s="75">
        <f>IF($C9=I$4,1,0)</f>
        <v>0</v>
      </c>
      <c r="J9" s="75">
        <f>IF($C9=J$4,1,0)</f>
        <v>0</v>
      </c>
      <c r="K9" s="75">
        <f>IF($C9=K$4,1,0)</f>
        <v>0</v>
      </c>
      <c r="L9" s="75">
        <f>IF($C9=L$4,1,0)</f>
        <v>0</v>
      </c>
      <c r="M9" s="75">
        <f>IF($C9=M$4,1,0)</f>
        <v>0</v>
      </c>
      <c r="N9" s="75">
        <f>IF($C9=N$4,1,0)</f>
        <v>0</v>
      </c>
      <c r="O9" s="75">
        <f>IF($C9=O$4,1,0)</f>
        <v>0</v>
      </c>
      <c r="P9" s="75">
        <f>IF($C9=P$4,1,0)</f>
        <v>0</v>
      </c>
      <c r="Q9" s="75">
        <f>IF($C9=Q$4,1,0)</f>
        <v>0</v>
      </c>
      <c r="R9" s="75">
        <f>IF($C9=R$4,1,0)</f>
        <v>0</v>
      </c>
      <c r="S9" s="75">
        <f>IF($C9=S$4,1,0)</f>
        <v>0</v>
      </c>
      <c r="T9" s="75">
        <f>IF($C9=T$4,1,0)</f>
        <v>0</v>
      </c>
      <c r="U9" s="75">
        <f>IF($C9=U$4,1,0)</f>
        <v>0</v>
      </c>
      <c r="V9" s="75">
        <f>IF($C9=V$4,1,0)</f>
        <v>0</v>
      </c>
      <c r="W9" s="75">
        <f>IF($C9=W$4,1,0)</f>
        <v>0</v>
      </c>
      <c r="X9" s="75">
        <f>IF($C9=X$4,1,0)</f>
        <v>0</v>
      </c>
      <c r="Y9" s="75">
        <f>IF($C9=Y$4,1,0)</f>
        <v>0</v>
      </c>
      <c r="Z9" s="75">
        <f>IF($C9=Z$4,1,0)</f>
        <v>0</v>
      </c>
      <c r="AA9" s="75">
        <f>IF($C9=AA$4,1,0)</f>
        <v>0</v>
      </c>
      <c r="AB9" s="75">
        <f>IF($C9=AB$4,1,0)</f>
        <v>0</v>
      </c>
      <c r="AC9" s="75">
        <f>IF($C9=AC$4,1,0)</f>
        <v>0</v>
      </c>
      <c r="AD9" s="75">
        <f>IF($C9=AD$4,1,0)</f>
        <v>0</v>
      </c>
      <c r="AE9" s="75">
        <f>IF($C9=AE$4,1,0)</f>
        <v>0</v>
      </c>
      <c r="AF9" s="75">
        <f>IF($C9=AF$4,1,0)</f>
        <v>0</v>
      </c>
      <c r="AG9" s="75">
        <f>IF($C9=AG$4,1,0)</f>
        <v>0</v>
      </c>
      <c r="AH9" s="75">
        <f>IF($C9=AH$4,1,0)</f>
        <v>0</v>
      </c>
      <c r="AI9" s="75">
        <f>IF($C9=AI$4,1,0)</f>
        <v>0</v>
      </c>
      <c r="AJ9" s="75">
        <f>IF($C9=AJ$4,1,0)</f>
        <v>0</v>
      </c>
      <c r="AK9" s="75">
        <f>IF($C9=AK$4,1,0)</f>
        <v>0</v>
      </c>
      <c r="AL9" s="75">
        <f>IF($C9=AL$4,1,0)</f>
        <v>0</v>
      </c>
      <c r="AM9" s="75">
        <f>IF($C9=AM$4,1,0)</f>
        <v>0</v>
      </c>
      <c r="AN9" s="75">
        <f>IF($C9=AN$4,1,0)</f>
        <v>0</v>
      </c>
      <c r="AO9" s="75">
        <f>IF($C9=AO$4,1,0)</f>
        <v>0</v>
      </c>
      <c r="AP9" s="75">
        <f>IF($C9=AP$4,1,0)</f>
        <v>0</v>
      </c>
      <c r="AQ9" s="75">
        <f>IF($C9=AQ$4,1,0)</f>
        <v>0</v>
      </c>
      <c r="AR9" s="75">
        <f>IF($C9=AR$4,1,0)</f>
        <v>0</v>
      </c>
      <c r="AS9" s="75">
        <f>IF($C9=AS$4,1,0)</f>
        <v>0</v>
      </c>
      <c r="AT9" s="75">
        <f>IF($C9=AT$4,1,0)</f>
        <v>0</v>
      </c>
      <c r="AU9" s="75">
        <f>IF($C9=AU$4,1,0)</f>
        <v>0</v>
      </c>
      <c r="AV9" s="75">
        <f>IF($C9=AV$4,1,0)</f>
        <v>0</v>
      </c>
      <c r="AW9" s="75">
        <f>IF($C9=AW$4,1,0)</f>
        <v>0</v>
      </c>
      <c r="AX9" s="75">
        <f>IF($C9=AX$4,1,0)</f>
        <v>0</v>
      </c>
      <c r="AY9" s="75">
        <f>IF($C9=AY$4,1,0)</f>
        <v>0</v>
      </c>
      <c r="AZ9" s="75">
        <f>IF($C9=AZ$4,1,0)</f>
        <v>0</v>
      </c>
      <c r="BA9" s="75">
        <f>IF($C9=BA$4,1,0)</f>
        <v>0</v>
      </c>
      <c r="BB9" s="75">
        <f>IF($C9=BB$4,1,0)</f>
        <v>0</v>
      </c>
      <c r="BC9" s="75">
        <f>IF($C9=BC$4,1,0)</f>
        <v>0</v>
      </c>
      <c r="BD9" s="75">
        <f>IF($C9=BD$4,1,0)</f>
        <v>0</v>
      </c>
    </row>
    <row r="10" spans="1:56">
      <c r="A10" s="15" t="s">
        <v>41</v>
      </c>
      <c r="B10" s="16" t="s">
        <v>96</v>
      </c>
      <c r="C10" s="5">
        <f t="shared" si="1"/>
        <v>6</v>
      </c>
      <c r="D10" s="75">
        <f>IF($C10=D$4,1,0)</f>
        <v>0</v>
      </c>
      <c r="E10" s="75">
        <f>IF($C10=E$4,1,0)</f>
        <v>0</v>
      </c>
      <c r="F10" s="75">
        <f>IF($C10=F$4,1,0)</f>
        <v>0</v>
      </c>
      <c r="G10" s="75">
        <f>IF($C10=G$4,1,0)</f>
        <v>0</v>
      </c>
      <c r="H10" s="75">
        <f>IF($C10=H$4,1,0)</f>
        <v>0</v>
      </c>
      <c r="I10" s="75">
        <f>IF($C10=I$4,1,0)</f>
        <v>1</v>
      </c>
      <c r="J10" s="75">
        <f>IF($C10=J$4,1,0)</f>
        <v>0</v>
      </c>
      <c r="K10" s="75">
        <f>IF($C10=K$4,1,0)</f>
        <v>0</v>
      </c>
      <c r="L10" s="75">
        <f>IF($C10=L$4,1,0)</f>
        <v>0</v>
      </c>
      <c r="M10" s="75">
        <f>IF($C10=M$4,1,0)</f>
        <v>0</v>
      </c>
      <c r="N10" s="75">
        <f>IF($C10=N$4,1,0)</f>
        <v>0</v>
      </c>
      <c r="O10" s="75">
        <f>IF($C10=O$4,1,0)</f>
        <v>0</v>
      </c>
      <c r="P10" s="75">
        <f>IF($C10=P$4,1,0)</f>
        <v>0</v>
      </c>
      <c r="Q10" s="75">
        <f>IF($C10=Q$4,1,0)</f>
        <v>0</v>
      </c>
      <c r="R10" s="75">
        <f>IF($C10=R$4,1,0)</f>
        <v>0</v>
      </c>
      <c r="S10" s="75">
        <f>IF($C10=S$4,1,0)</f>
        <v>0</v>
      </c>
      <c r="T10" s="75">
        <f>IF($C10=T$4,1,0)</f>
        <v>0</v>
      </c>
      <c r="U10" s="75">
        <f>IF($C10=U$4,1,0)</f>
        <v>0</v>
      </c>
      <c r="V10" s="75">
        <f>IF($C10=V$4,1,0)</f>
        <v>0</v>
      </c>
      <c r="W10" s="75">
        <f>IF($C10=W$4,1,0)</f>
        <v>0</v>
      </c>
      <c r="X10" s="75">
        <f>IF($C10=X$4,1,0)</f>
        <v>0</v>
      </c>
      <c r="Y10" s="75">
        <f>IF($C10=Y$4,1,0)</f>
        <v>0</v>
      </c>
      <c r="Z10" s="75">
        <f>IF($C10=Z$4,1,0)</f>
        <v>0</v>
      </c>
      <c r="AA10" s="75">
        <f>IF($C10=AA$4,1,0)</f>
        <v>0</v>
      </c>
      <c r="AB10" s="75">
        <f>IF($C10=AB$4,1,0)</f>
        <v>0</v>
      </c>
      <c r="AC10" s="75">
        <f>IF($C10=AC$4,1,0)</f>
        <v>0</v>
      </c>
      <c r="AD10" s="75">
        <f>IF($C10=AD$4,1,0)</f>
        <v>0</v>
      </c>
      <c r="AE10" s="75">
        <f>IF($C10=AE$4,1,0)</f>
        <v>0</v>
      </c>
      <c r="AF10" s="75">
        <f>IF($C10=AF$4,1,0)</f>
        <v>0</v>
      </c>
      <c r="AG10" s="75">
        <f>IF($C10=AG$4,1,0)</f>
        <v>0</v>
      </c>
      <c r="AH10" s="75">
        <f>IF($C10=AH$4,1,0)</f>
        <v>0</v>
      </c>
      <c r="AI10" s="75">
        <f>IF($C10=AI$4,1,0)</f>
        <v>0</v>
      </c>
      <c r="AJ10" s="75">
        <f>IF($C10=AJ$4,1,0)</f>
        <v>0</v>
      </c>
      <c r="AK10" s="75">
        <f>IF($C10=AK$4,1,0)</f>
        <v>0</v>
      </c>
      <c r="AL10" s="75">
        <f>IF($C10=AL$4,1,0)</f>
        <v>0</v>
      </c>
      <c r="AM10" s="75">
        <f>IF($C10=AM$4,1,0)</f>
        <v>0</v>
      </c>
      <c r="AN10" s="75">
        <f>IF($C10=AN$4,1,0)</f>
        <v>0</v>
      </c>
      <c r="AO10" s="75">
        <f>IF($C10=AO$4,1,0)</f>
        <v>0</v>
      </c>
      <c r="AP10" s="75">
        <f>IF($C10=AP$4,1,0)</f>
        <v>0</v>
      </c>
      <c r="AQ10" s="75">
        <f>IF($C10=AQ$4,1,0)</f>
        <v>0</v>
      </c>
      <c r="AR10" s="75">
        <f>IF($C10=AR$4,1,0)</f>
        <v>0</v>
      </c>
      <c r="AS10" s="75">
        <f>IF($C10=AS$4,1,0)</f>
        <v>0</v>
      </c>
      <c r="AT10" s="75">
        <f>IF($C10=AT$4,1,0)</f>
        <v>0</v>
      </c>
      <c r="AU10" s="75">
        <f>IF($C10=AU$4,1,0)</f>
        <v>0</v>
      </c>
      <c r="AV10" s="75">
        <f>IF($C10=AV$4,1,0)</f>
        <v>0</v>
      </c>
      <c r="AW10" s="75">
        <f>IF($C10=AW$4,1,0)</f>
        <v>0</v>
      </c>
      <c r="AX10" s="75">
        <f>IF($C10=AX$4,1,0)</f>
        <v>0</v>
      </c>
      <c r="AY10" s="75">
        <f>IF($C10=AY$4,1,0)</f>
        <v>0</v>
      </c>
      <c r="AZ10" s="75">
        <f>IF($C10=AZ$4,1,0)</f>
        <v>0</v>
      </c>
      <c r="BA10" s="75">
        <f>IF($C10=BA$4,1,0)</f>
        <v>0</v>
      </c>
      <c r="BB10" s="75">
        <f>IF($C10=BB$4,1,0)</f>
        <v>0</v>
      </c>
      <c r="BC10" s="75">
        <f>IF($C10=BC$4,1,0)</f>
        <v>0</v>
      </c>
      <c r="BD10" s="75">
        <f>IF($C10=BD$4,1,0)</f>
        <v>0</v>
      </c>
    </row>
    <row r="11" spans="1:56">
      <c r="A11" s="15" t="s">
        <v>42</v>
      </c>
      <c r="B11" s="16" t="s">
        <v>97</v>
      </c>
      <c r="C11" s="5">
        <f t="shared" si="1"/>
        <v>7</v>
      </c>
      <c r="D11" s="75">
        <f>IF($C11=D$4,1,0)</f>
        <v>0</v>
      </c>
      <c r="E11" s="75">
        <f>IF($C11=E$4,1,0)</f>
        <v>0</v>
      </c>
      <c r="F11" s="75">
        <f>IF($C11=F$4,1,0)</f>
        <v>0</v>
      </c>
      <c r="G11" s="75">
        <f>IF($C11=G$4,1,0)</f>
        <v>0</v>
      </c>
      <c r="H11" s="75">
        <f>IF($C11=H$4,1,0)</f>
        <v>0</v>
      </c>
      <c r="I11" s="75">
        <f>IF($C11=I$4,1,0)</f>
        <v>0</v>
      </c>
      <c r="J11" s="75">
        <f>IF($C11=J$4,1,0)</f>
        <v>1</v>
      </c>
      <c r="K11" s="75">
        <f>IF($C11=K$4,1,0)</f>
        <v>0</v>
      </c>
      <c r="L11" s="75">
        <f>IF($C11=L$4,1,0)</f>
        <v>0</v>
      </c>
      <c r="M11" s="75">
        <f>IF($C11=M$4,1,0)</f>
        <v>0</v>
      </c>
      <c r="N11" s="75">
        <f>IF($C11=N$4,1,0)</f>
        <v>0</v>
      </c>
      <c r="O11" s="75">
        <f>IF($C11=O$4,1,0)</f>
        <v>0</v>
      </c>
      <c r="P11" s="75">
        <f>IF($C11=P$4,1,0)</f>
        <v>0</v>
      </c>
      <c r="Q11" s="75">
        <f>IF($C11=Q$4,1,0)</f>
        <v>0</v>
      </c>
      <c r="R11" s="75">
        <f>IF($C11=R$4,1,0)</f>
        <v>0</v>
      </c>
      <c r="S11" s="75">
        <f>IF($C11=S$4,1,0)</f>
        <v>0</v>
      </c>
      <c r="T11" s="75">
        <f>IF($C11=T$4,1,0)</f>
        <v>0</v>
      </c>
      <c r="U11" s="75">
        <f>IF($C11=U$4,1,0)</f>
        <v>0</v>
      </c>
      <c r="V11" s="75">
        <f>IF($C11=V$4,1,0)</f>
        <v>0</v>
      </c>
      <c r="W11" s="75">
        <f>IF($C11=W$4,1,0)</f>
        <v>0</v>
      </c>
      <c r="X11" s="75">
        <f>IF($C11=X$4,1,0)</f>
        <v>0</v>
      </c>
      <c r="Y11" s="75">
        <f>IF($C11=Y$4,1,0)</f>
        <v>0</v>
      </c>
      <c r="Z11" s="75">
        <f>IF($C11=Z$4,1,0)</f>
        <v>0</v>
      </c>
      <c r="AA11" s="75">
        <f>IF($C11=AA$4,1,0)</f>
        <v>0</v>
      </c>
      <c r="AB11" s="75">
        <f>IF($C11=AB$4,1,0)</f>
        <v>0</v>
      </c>
      <c r="AC11" s="75">
        <f>IF($C11=AC$4,1,0)</f>
        <v>0</v>
      </c>
      <c r="AD11" s="75">
        <f>IF($C11=AD$4,1,0)</f>
        <v>0</v>
      </c>
      <c r="AE11" s="75">
        <f>IF($C11=AE$4,1,0)</f>
        <v>0</v>
      </c>
      <c r="AF11" s="75">
        <f>IF($C11=AF$4,1,0)</f>
        <v>0</v>
      </c>
      <c r="AG11" s="75">
        <f>IF($C11=AG$4,1,0)</f>
        <v>0</v>
      </c>
      <c r="AH11" s="75">
        <f>IF($C11=AH$4,1,0)</f>
        <v>0</v>
      </c>
      <c r="AI11" s="75">
        <f>IF($C11=AI$4,1,0)</f>
        <v>0</v>
      </c>
      <c r="AJ11" s="75">
        <f>IF($C11=AJ$4,1,0)</f>
        <v>0</v>
      </c>
      <c r="AK11" s="75">
        <f>IF($C11=AK$4,1,0)</f>
        <v>0</v>
      </c>
      <c r="AL11" s="75">
        <f>IF($C11=AL$4,1,0)</f>
        <v>0</v>
      </c>
      <c r="AM11" s="75">
        <f>IF($C11=AM$4,1,0)</f>
        <v>0</v>
      </c>
      <c r="AN11" s="75">
        <f>IF($C11=AN$4,1,0)</f>
        <v>0</v>
      </c>
      <c r="AO11" s="75">
        <f>IF($C11=AO$4,1,0)</f>
        <v>0</v>
      </c>
      <c r="AP11" s="75">
        <f>IF($C11=AP$4,1,0)</f>
        <v>0</v>
      </c>
      <c r="AQ11" s="75">
        <f>IF($C11=AQ$4,1,0)</f>
        <v>0</v>
      </c>
      <c r="AR11" s="75">
        <f>IF($C11=AR$4,1,0)</f>
        <v>0</v>
      </c>
      <c r="AS11" s="75">
        <f>IF($C11=AS$4,1,0)</f>
        <v>0</v>
      </c>
      <c r="AT11" s="75">
        <f>IF($C11=AT$4,1,0)</f>
        <v>0</v>
      </c>
      <c r="AU11" s="75">
        <f>IF($C11=AU$4,1,0)</f>
        <v>0</v>
      </c>
      <c r="AV11" s="75">
        <f>IF($C11=AV$4,1,0)</f>
        <v>0</v>
      </c>
      <c r="AW11" s="75">
        <f>IF($C11=AW$4,1,0)</f>
        <v>0</v>
      </c>
      <c r="AX11" s="75">
        <f>IF($C11=AX$4,1,0)</f>
        <v>0</v>
      </c>
      <c r="AY11" s="75">
        <f>IF($C11=AY$4,1,0)</f>
        <v>0</v>
      </c>
      <c r="AZ11" s="75">
        <f>IF($C11=AZ$4,1,0)</f>
        <v>0</v>
      </c>
      <c r="BA11" s="75">
        <f>IF($C11=BA$4,1,0)</f>
        <v>0</v>
      </c>
      <c r="BB11" s="75">
        <f>IF($C11=BB$4,1,0)</f>
        <v>0</v>
      </c>
      <c r="BC11" s="75">
        <f>IF($C11=BC$4,1,0)</f>
        <v>0</v>
      </c>
      <c r="BD11" s="75">
        <f>IF($C11=BD$4,1,0)</f>
        <v>0</v>
      </c>
    </row>
    <row r="12" spans="1:56">
      <c r="A12" s="15" t="s">
        <v>43</v>
      </c>
      <c r="B12" s="16" t="s">
        <v>98</v>
      </c>
      <c r="C12" s="5">
        <f t="shared" si="1"/>
        <v>8</v>
      </c>
      <c r="D12" s="75">
        <f>IF($C12=D$4,1,0)</f>
        <v>0</v>
      </c>
      <c r="E12" s="75">
        <f>IF($C12=E$4,1,0)</f>
        <v>0</v>
      </c>
      <c r="F12" s="75">
        <f>IF($C12=F$4,1,0)</f>
        <v>0</v>
      </c>
      <c r="G12" s="75">
        <f>IF($C12=G$4,1,0)</f>
        <v>0</v>
      </c>
      <c r="H12" s="75">
        <f>IF($C12=H$4,1,0)</f>
        <v>0</v>
      </c>
      <c r="I12" s="75">
        <f>IF($C12=I$4,1,0)</f>
        <v>0</v>
      </c>
      <c r="J12" s="75">
        <f>IF($C12=J$4,1,0)</f>
        <v>0</v>
      </c>
      <c r="K12" s="75">
        <f>IF($C12=K$4,1,0)</f>
        <v>1</v>
      </c>
      <c r="L12" s="75">
        <f>IF($C12=L$4,1,0)</f>
        <v>0</v>
      </c>
      <c r="M12" s="75">
        <f>IF($C12=M$4,1,0)</f>
        <v>0</v>
      </c>
      <c r="N12" s="75">
        <f>IF($C12=N$4,1,0)</f>
        <v>0</v>
      </c>
      <c r="O12" s="75">
        <f>IF($C12=O$4,1,0)</f>
        <v>0</v>
      </c>
      <c r="P12" s="75">
        <f>IF($C12=P$4,1,0)</f>
        <v>0</v>
      </c>
      <c r="Q12" s="75">
        <f>IF($C12=Q$4,1,0)</f>
        <v>0</v>
      </c>
      <c r="R12" s="75">
        <f>IF($C12=R$4,1,0)</f>
        <v>0</v>
      </c>
      <c r="S12" s="75">
        <f>IF($C12=S$4,1,0)</f>
        <v>0</v>
      </c>
      <c r="T12" s="75">
        <f>IF($C12=T$4,1,0)</f>
        <v>0</v>
      </c>
      <c r="U12" s="75">
        <f>IF($C12=U$4,1,0)</f>
        <v>0</v>
      </c>
      <c r="V12" s="75">
        <f>IF($C12=V$4,1,0)</f>
        <v>0</v>
      </c>
      <c r="W12" s="75">
        <f>IF($C12=W$4,1,0)</f>
        <v>0</v>
      </c>
      <c r="X12" s="75">
        <f>IF($C12=X$4,1,0)</f>
        <v>0</v>
      </c>
      <c r="Y12" s="75">
        <f>IF($C12=Y$4,1,0)</f>
        <v>0</v>
      </c>
      <c r="Z12" s="75">
        <f>IF($C12=Z$4,1,0)</f>
        <v>0</v>
      </c>
      <c r="AA12" s="75">
        <f>IF($C12=AA$4,1,0)</f>
        <v>0</v>
      </c>
      <c r="AB12" s="75">
        <f>IF($C12=AB$4,1,0)</f>
        <v>0</v>
      </c>
      <c r="AC12" s="75">
        <f>IF($C12=AC$4,1,0)</f>
        <v>0</v>
      </c>
      <c r="AD12" s="75">
        <f>IF($C12=AD$4,1,0)</f>
        <v>0</v>
      </c>
      <c r="AE12" s="75">
        <f>IF($C12=AE$4,1,0)</f>
        <v>0</v>
      </c>
      <c r="AF12" s="75">
        <f>IF($C12=AF$4,1,0)</f>
        <v>0</v>
      </c>
      <c r="AG12" s="75">
        <f>IF($C12=AG$4,1,0)</f>
        <v>0</v>
      </c>
      <c r="AH12" s="75">
        <f>IF($C12=AH$4,1,0)</f>
        <v>0</v>
      </c>
      <c r="AI12" s="75">
        <f>IF($C12=AI$4,1,0)</f>
        <v>0</v>
      </c>
      <c r="AJ12" s="75">
        <f>IF($C12=AJ$4,1,0)</f>
        <v>0</v>
      </c>
      <c r="AK12" s="75">
        <f>IF($C12=AK$4,1,0)</f>
        <v>0</v>
      </c>
      <c r="AL12" s="75">
        <f>IF($C12=AL$4,1,0)</f>
        <v>0</v>
      </c>
      <c r="AM12" s="75">
        <f>IF($C12=AM$4,1,0)</f>
        <v>0</v>
      </c>
      <c r="AN12" s="75">
        <f>IF($C12=AN$4,1,0)</f>
        <v>0</v>
      </c>
      <c r="AO12" s="75">
        <f>IF($C12=AO$4,1,0)</f>
        <v>0</v>
      </c>
      <c r="AP12" s="75">
        <f>IF($C12=AP$4,1,0)</f>
        <v>0</v>
      </c>
      <c r="AQ12" s="75">
        <f>IF($C12=AQ$4,1,0)</f>
        <v>0</v>
      </c>
      <c r="AR12" s="75">
        <f>IF($C12=AR$4,1,0)</f>
        <v>0</v>
      </c>
      <c r="AS12" s="75">
        <f>IF($C12=AS$4,1,0)</f>
        <v>0</v>
      </c>
      <c r="AT12" s="75">
        <f>IF($C12=AT$4,1,0)</f>
        <v>0</v>
      </c>
      <c r="AU12" s="75">
        <f>IF($C12=AU$4,1,0)</f>
        <v>0</v>
      </c>
      <c r="AV12" s="75">
        <f>IF($C12=AV$4,1,0)</f>
        <v>0</v>
      </c>
      <c r="AW12" s="75">
        <f>IF($C12=AW$4,1,0)</f>
        <v>0</v>
      </c>
      <c r="AX12" s="75">
        <f>IF($C12=AX$4,1,0)</f>
        <v>0</v>
      </c>
      <c r="AY12" s="75">
        <f>IF($C12=AY$4,1,0)</f>
        <v>0</v>
      </c>
      <c r="AZ12" s="75">
        <f>IF($C12=AZ$4,1,0)</f>
        <v>0</v>
      </c>
      <c r="BA12" s="75">
        <f>IF($C12=BA$4,1,0)</f>
        <v>0</v>
      </c>
      <c r="BB12" s="75">
        <f>IF($C12=BB$4,1,0)</f>
        <v>0</v>
      </c>
      <c r="BC12" s="75">
        <f>IF($C12=BC$4,1,0)</f>
        <v>0</v>
      </c>
      <c r="BD12" s="75">
        <f>IF($C12=BD$4,1,0)</f>
        <v>0</v>
      </c>
    </row>
    <row r="13" spans="1:56">
      <c r="A13" s="15" t="s">
        <v>44</v>
      </c>
      <c r="B13" s="16" t="s">
        <v>99</v>
      </c>
      <c r="C13" s="5">
        <f t="shared" si="1"/>
        <v>9</v>
      </c>
      <c r="D13" s="75">
        <f>IF($C13=D$4,1,0)</f>
        <v>0</v>
      </c>
      <c r="E13" s="75">
        <f>IF($C13=E$4,1,0)</f>
        <v>0</v>
      </c>
      <c r="F13" s="75">
        <f>IF($C13=F$4,1,0)</f>
        <v>0</v>
      </c>
      <c r="G13" s="75">
        <f>IF($C13=G$4,1,0)</f>
        <v>0</v>
      </c>
      <c r="H13" s="75">
        <f>IF($C13=H$4,1,0)</f>
        <v>0</v>
      </c>
      <c r="I13" s="75">
        <f>IF($C13=I$4,1,0)</f>
        <v>0</v>
      </c>
      <c r="J13" s="75">
        <f>IF($C13=J$4,1,0)</f>
        <v>0</v>
      </c>
      <c r="K13" s="75">
        <f>IF($C13=K$4,1,0)</f>
        <v>0</v>
      </c>
      <c r="L13" s="75">
        <f>IF($C13=L$4,1,0)</f>
        <v>1</v>
      </c>
      <c r="M13" s="75">
        <f>IF($C13=M$4,1,0)</f>
        <v>0</v>
      </c>
      <c r="N13" s="75">
        <f>IF($C13=N$4,1,0)</f>
        <v>0</v>
      </c>
      <c r="O13" s="75">
        <f>IF($C13=O$4,1,0)</f>
        <v>0</v>
      </c>
      <c r="P13" s="75">
        <f>IF($C13=P$4,1,0)</f>
        <v>0</v>
      </c>
      <c r="Q13" s="75">
        <f>IF($C13=Q$4,1,0)</f>
        <v>0</v>
      </c>
      <c r="R13" s="75">
        <f>IF($C13=R$4,1,0)</f>
        <v>0</v>
      </c>
      <c r="S13" s="75">
        <f>IF($C13=S$4,1,0)</f>
        <v>0</v>
      </c>
      <c r="T13" s="75">
        <f>IF($C13=T$4,1,0)</f>
        <v>0</v>
      </c>
      <c r="U13" s="75">
        <f>IF($C13=U$4,1,0)</f>
        <v>0</v>
      </c>
      <c r="V13" s="75">
        <f>IF($C13=V$4,1,0)</f>
        <v>0</v>
      </c>
      <c r="W13" s="75">
        <f>IF($C13=W$4,1,0)</f>
        <v>0</v>
      </c>
      <c r="X13" s="75">
        <f>IF($C13=X$4,1,0)</f>
        <v>0</v>
      </c>
      <c r="Y13" s="75">
        <f>IF($C13=Y$4,1,0)</f>
        <v>0</v>
      </c>
      <c r="Z13" s="75">
        <f>IF($C13=Z$4,1,0)</f>
        <v>0</v>
      </c>
      <c r="AA13" s="75">
        <f>IF($C13=AA$4,1,0)</f>
        <v>0</v>
      </c>
      <c r="AB13" s="75">
        <f>IF($C13=AB$4,1,0)</f>
        <v>0</v>
      </c>
      <c r="AC13" s="75">
        <f>IF($C13=AC$4,1,0)</f>
        <v>0</v>
      </c>
      <c r="AD13" s="75">
        <f>IF($C13=AD$4,1,0)</f>
        <v>0</v>
      </c>
      <c r="AE13" s="75">
        <f>IF($C13=AE$4,1,0)</f>
        <v>0</v>
      </c>
      <c r="AF13" s="75">
        <f>IF($C13=AF$4,1,0)</f>
        <v>0</v>
      </c>
      <c r="AG13" s="75">
        <f>IF($C13=AG$4,1,0)</f>
        <v>0</v>
      </c>
      <c r="AH13" s="75">
        <f>IF($C13=AH$4,1,0)</f>
        <v>0</v>
      </c>
      <c r="AI13" s="75">
        <f>IF($C13=AI$4,1,0)</f>
        <v>0</v>
      </c>
      <c r="AJ13" s="75">
        <f>IF($C13=AJ$4,1,0)</f>
        <v>0</v>
      </c>
      <c r="AK13" s="75">
        <f>IF($C13=AK$4,1,0)</f>
        <v>0</v>
      </c>
      <c r="AL13" s="75">
        <f>IF($C13=AL$4,1,0)</f>
        <v>0</v>
      </c>
      <c r="AM13" s="75">
        <f>IF($C13=AM$4,1,0)</f>
        <v>0</v>
      </c>
      <c r="AN13" s="75">
        <f>IF($C13=AN$4,1,0)</f>
        <v>0</v>
      </c>
      <c r="AO13" s="75">
        <f>IF($C13=AO$4,1,0)</f>
        <v>0</v>
      </c>
      <c r="AP13" s="75">
        <f>IF($C13=AP$4,1,0)</f>
        <v>0</v>
      </c>
      <c r="AQ13" s="75">
        <f>IF($C13=AQ$4,1,0)</f>
        <v>0</v>
      </c>
      <c r="AR13" s="75">
        <f>IF($C13=AR$4,1,0)</f>
        <v>0</v>
      </c>
      <c r="AS13" s="75">
        <f>IF($C13=AS$4,1,0)</f>
        <v>0</v>
      </c>
      <c r="AT13" s="75">
        <f>IF($C13=AT$4,1,0)</f>
        <v>0</v>
      </c>
      <c r="AU13" s="75">
        <f>IF($C13=AU$4,1,0)</f>
        <v>0</v>
      </c>
      <c r="AV13" s="75">
        <f>IF($C13=AV$4,1,0)</f>
        <v>0</v>
      </c>
      <c r="AW13" s="75">
        <f>IF($C13=AW$4,1,0)</f>
        <v>0</v>
      </c>
      <c r="AX13" s="75">
        <f>IF($C13=AX$4,1,0)</f>
        <v>0</v>
      </c>
      <c r="AY13" s="75">
        <f>IF($C13=AY$4,1,0)</f>
        <v>0</v>
      </c>
      <c r="AZ13" s="75">
        <f>IF($C13=AZ$4,1,0)</f>
        <v>0</v>
      </c>
      <c r="BA13" s="75">
        <f>IF($C13=BA$4,1,0)</f>
        <v>0</v>
      </c>
      <c r="BB13" s="75">
        <f>IF($C13=BB$4,1,0)</f>
        <v>0</v>
      </c>
      <c r="BC13" s="75">
        <f>IF($C13=BC$4,1,0)</f>
        <v>0</v>
      </c>
      <c r="BD13" s="75">
        <f>IF($C13=BD$4,1,0)</f>
        <v>0</v>
      </c>
    </row>
    <row r="14" spans="1:56">
      <c r="A14" s="15" t="s">
        <v>45</v>
      </c>
      <c r="B14" s="16" t="s">
        <v>100</v>
      </c>
      <c r="C14" s="5">
        <f t="shared" si="1"/>
        <v>10</v>
      </c>
      <c r="D14" s="75">
        <f>IF($C14=D$4,1,0)</f>
        <v>0</v>
      </c>
      <c r="E14" s="75">
        <f>IF($C14=E$4,1,0)</f>
        <v>0</v>
      </c>
      <c r="F14" s="75">
        <f>IF($C14=F$4,1,0)</f>
        <v>0</v>
      </c>
      <c r="G14" s="75">
        <f>IF($C14=G$4,1,0)</f>
        <v>0</v>
      </c>
      <c r="H14" s="75">
        <f>IF($C14=H$4,1,0)</f>
        <v>0</v>
      </c>
      <c r="I14" s="75">
        <f>IF($C14=I$4,1,0)</f>
        <v>0</v>
      </c>
      <c r="J14" s="75">
        <f>IF($C14=J$4,1,0)</f>
        <v>0</v>
      </c>
      <c r="K14" s="75">
        <f>IF($C14=K$4,1,0)</f>
        <v>0</v>
      </c>
      <c r="L14" s="75">
        <f>IF($C14=L$4,1,0)</f>
        <v>0</v>
      </c>
      <c r="M14" s="75">
        <f>IF($C14=M$4,1,0)</f>
        <v>1</v>
      </c>
      <c r="N14" s="75">
        <f>IF($C14=N$4,1,0)</f>
        <v>0</v>
      </c>
      <c r="O14" s="75">
        <f>IF($C14=O$4,1,0)</f>
        <v>0</v>
      </c>
      <c r="P14" s="75">
        <f>IF($C14=P$4,1,0)</f>
        <v>0</v>
      </c>
      <c r="Q14" s="75">
        <f>IF($C14=Q$4,1,0)</f>
        <v>0</v>
      </c>
      <c r="R14" s="75">
        <f>IF($C14=R$4,1,0)</f>
        <v>0</v>
      </c>
      <c r="S14" s="75">
        <f>IF($C14=S$4,1,0)</f>
        <v>0</v>
      </c>
      <c r="T14" s="75">
        <f>IF($C14=T$4,1,0)</f>
        <v>0</v>
      </c>
      <c r="U14" s="75">
        <f>IF($C14=U$4,1,0)</f>
        <v>0</v>
      </c>
      <c r="V14" s="75">
        <f>IF($C14=V$4,1,0)</f>
        <v>0</v>
      </c>
      <c r="W14" s="75">
        <f>IF($C14=W$4,1,0)</f>
        <v>0</v>
      </c>
      <c r="X14" s="75">
        <f>IF($C14=X$4,1,0)</f>
        <v>0</v>
      </c>
      <c r="Y14" s="75">
        <f>IF($C14=Y$4,1,0)</f>
        <v>0</v>
      </c>
      <c r="Z14" s="75">
        <f>IF($C14=Z$4,1,0)</f>
        <v>0</v>
      </c>
      <c r="AA14" s="75">
        <f>IF($C14=AA$4,1,0)</f>
        <v>0</v>
      </c>
      <c r="AB14" s="75">
        <f>IF($C14=AB$4,1,0)</f>
        <v>0</v>
      </c>
      <c r="AC14" s="75">
        <f>IF($C14=AC$4,1,0)</f>
        <v>0</v>
      </c>
      <c r="AD14" s="75">
        <f>IF($C14=AD$4,1,0)</f>
        <v>0</v>
      </c>
      <c r="AE14" s="75">
        <f>IF($C14=AE$4,1,0)</f>
        <v>0</v>
      </c>
      <c r="AF14" s="75">
        <f>IF($C14=AF$4,1,0)</f>
        <v>0</v>
      </c>
      <c r="AG14" s="75">
        <f>IF($C14=AG$4,1,0)</f>
        <v>0</v>
      </c>
      <c r="AH14" s="75">
        <f>IF($C14=AH$4,1,0)</f>
        <v>0</v>
      </c>
      <c r="AI14" s="75">
        <f>IF($C14=AI$4,1,0)</f>
        <v>0</v>
      </c>
      <c r="AJ14" s="75">
        <f>IF($C14=AJ$4,1,0)</f>
        <v>0</v>
      </c>
      <c r="AK14" s="75">
        <f>IF($C14=AK$4,1,0)</f>
        <v>0</v>
      </c>
      <c r="AL14" s="75">
        <f>IF($C14=AL$4,1,0)</f>
        <v>0</v>
      </c>
      <c r="AM14" s="75">
        <f>IF($C14=AM$4,1,0)</f>
        <v>0</v>
      </c>
      <c r="AN14" s="75">
        <f>IF($C14=AN$4,1,0)</f>
        <v>0</v>
      </c>
      <c r="AO14" s="75">
        <f>IF($C14=AO$4,1,0)</f>
        <v>0</v>
      </c>
      <c r="AP14" s="75">
        <f>IF($C14=AP$4,1,0)</f>
        <v>0</v>
      </c>
      <c r="AQ14" s="75">
        <f>IF($C14=AQ$4,1,0)</f>
        <v>0</v>
      </c>
      <c r="AR14" s="75">
        <f>IF($C14=AR$4,1,0)</f>
        <v>0</v>
      </c>
      <c r="AS14" s="75">
        <f>IF($C14=AS$4,1,0)</f>
        <v>0</v>
      </c>
      <c r="AT14" s="75">
        <f>IF($C14=AT$4,1,0)</f>
        <v>0</v>
      </c>
      <c r="AU14" s="75">
        <f>IF($C14=AU$4,1,0)</f>
        <v>0</v>
      </c>
      <c r="AV14" s="75">
        <f>IF($C14=AV$4,1,0)</f>
        <v>0</v>
      </c>
      <c r="AW14" s="75">
        <f>IF($C14=AW$4,1,0)</f>
        <v>0</v>
      </c>
      <c r="AX14" s="75">
        <f>IF($C14=AX$4,1,0)</f>
        <v>0</v>
      </c>
      <c r="AY14" s="75">
        <f>IF($C14=AY$4,1,0)</f>
        <v>0</v>
      </c>
      <c r="AZ14" s="75">
        <f>IF($C14=AZ$4,1,0)</f>
        <v>0</v>
      </c>
      <c r="BA14" s="75">
        <f>IF($C14=BA$4,1,0)</f>
        <v>0</v>
      </c>
      <c r="BB14" s="75">
        <f>IF($C14=BB$4,1,0)</f>
        <v>0</v>
      </c>
      <c r="BC14" s="75">
        <f>IF($C14=BC$4,1,0)</f>
        <v>0</v>
      </c>
      <c r="BD14" s="75">
        <f>IF($C14=BD$4,1,0)</f>
        <v>0</v>
      </c>
    </row>
    <row r="15" spans="1:56">
      <c r="A15" s="15" t="s">
        <v>46</v>
      </c>
      <c r="B15" s="16" t="s">
        <v>101</v>
      </c>
      <c r="C15" s="5">
        <f t="shared" si="1"/>
        <v>11</v>
      </c>
      <c r="D15" s="75">
        <f>IF($C15=D$4,1,0)</f>
        <v>0</v>
      </c>
      <c r="E15" s="75">
        <f>IF($C15=E$4,1,0)</f>
        <v>0</v>
      </c>
      <c r="F15" s="75">
        <f>IF($C15=F$4,1,0)</f>
        <v>0</v>
      </c>
      <c r="G15" s="75">
        <f>IF($C15=G$4,1,0)</f>
        <v>0</v>
      </c>
      <c r="H15" s="75">
        <f>IF($C15=H$4,1,0)</f>
        <v>0</v>
      </c>
      <c r="I15" s="75">
        <f>IF($C15=I$4,1,0)</f>
        <v>0</v>
      </c>
      <c r="J15" s="75">
        <f>IF($C15=J$4,1,0)</f>
        <v>0</v>
      </c>
      <c r="K15" s="75">
        <f>IF($C15=K$4,1,0)</f>
        <v>0</v>
      </c>
      <c r="L15" s="75">
        <f>IF($C15=L$4,1,0)</f>
        <v>0</v>
      </c>
      <c r="M15" s="75">
        <f>IF($C15=M$4,1,0)</f>
        <v>0</v>
      </c>
      <c r="N15" s="75">
        <f>IF($C15=N$4,1,0)</f>
        <v>1</v>
      </c>
      <c r="O15" s="75">
        <f>IF($C15=O$4,1,0)</f>
        <v>0</v>
      </c>
      <c r="P15" s="75">
        <f>IF($C15=P$4,1,0)</f>
        <v>0</v>
      </c>
      <c r="Q15" s="75">
        <f>IF($C15=Q$4,1,0)</f>
        <v>0</v>
      </c>
      <c r="R15" s="75">
        <f>IF($C15=R$4,1,0)</f>
        <v>0</v>
      </c>
      <c r="S15" s="75">
        <f>IF($C15=S$4,1,0)</f>
        <v>0</v>
      </c>
      <c r="T15" s="75">
        <f>IF($C15=T$4,1,0)</f>
        <v>0</v>
      </c>
      <c r="U15" s="75">
        <f>IF($C15=U$4,1,0)</f>
        <v>0</v>
      </c>
      <c r="V15" s="75">
        <f>IF($C15=V$4,1,0)</f>
        <v>0</v>
      </c>
      <c r="W15" s="75">
        <f>IF($C15=W$4,1,0)</f>
        <v>0</v>
      </c>
      <c r="X15" s="75">
        <f>IF($C15=X$4,1,0)</f>
        <v>0</v>
      </c>
      <c r="Y15" s="75">
        <f>IF($C15=Y$4,1,0)</f>
        <v>0</v>
      </c>
      <c r="Z15" s="75">
        <f>IF($C15=Z$4,1,0)</f>
        <v>0</v>
      </c>
      <c r="AA15" s="75">
        <f>IF($C15=AA$4,1,0)</f>
        <v>0</v>
      </c>
      <c r="AB15" s="75">
        <f>IF($C15=AB$4,1,0)</f>
        <v>0</v>
      </c>
      <c r="AC15" s="75">
        <f>IF($C15=AC$4,1,0)</f>
        <v>0</v>
      </c>
      <c r="AD15" s="75">
        <f>IF($C15=AD$4,1,0)</f>
        <v>0</v>
      </c>
      <c r="AE15" s="75">
        <f>IF($C15=AE$4,1,0)</f>
        <v>0</v>
      </c>
      <c r="AF15" s="75">
        <f>IF($C15=AF$4,1,0)</f>
        <v>0</v>
      </c>
      <c r="AG15" s="75">
        <f>IF($C15=AG$4,1,0)</f>
        <v>0</v>
      </c>
      <c r="AH15" s="75">
        <f>IF($C15=AH$4,1,0)</f>
        <v>0</v>
      </c>
      <c r="AI15" s="75">
        <f>IF($C15=AI$4,1,0)</f>
        <v>0</v>
      </c>
      <c r="AJ15" s="75">
        <f>IF($C15=AJ$4,1,0)</f>
        <v>0</v>
      </c>
      <c r="AK15" s="75">
        <f>IF($C15=AK$4,1,0)</f>
        <v>0</v>
      </c>
      <c r="AL15" s="75">
        <f>IF($C15=AL$4,1,0)</f>
        <v>0</v>
      </c>
      <c r="AM15" s="75">
        <f>IF($C15=AM$4,1,0)</f>
        <v>0</v>
      </c>
      <c r="AN15" s="75">
        <f>IF($C15=AN$4,1,0)</f>
        <v>0</v>
      </c>
      <c r="AO15" s="75">
        <f>IF($C15=AO$4,1,0)</f>
        <v>0</v>
      </c>
      <c r="AP15" s="75">
        <f>IF($C15=AP$4,1,0)</f>
        <v>0</v>
      </c>
      <c r="AQ15" s="75">
        <f>IF($C15=AQ$4,1,0)</f>
        <v>0</v>
      </c>
      <c r="AR15" s="75">
        <f>IF($C15=AR$4,1,0)</f>
        <v>0</v>
      </c>
      <c r="AS15" s="75">
        <f>IF($C15=AS$4,1,0)</f>
        <v>0</v>
      </c>
      <c r="AT15" s="75">
        <f>IF($C15=AT$4,1,0)</f>
        <v>0</v>
      </c>
      <c r="AU15" s="75">
        <f>IF($C15=AU$4,1,0)</f>
        <v>0</v>
      </c>
      <c r="AV15" s="75">
        <f>IF($C15=AV$4,1,0)</f>
        <v>0</v>
      </c>
      <c r="AW15" s="75">
        <f>IF($C15=AW$4,1,0)</f>
        <v>0</v>
      </c>
      <c r="AX15" s="75">
        <f>IF($C15=AX$4,1,0)</f>
        <v>0</v>
      </c>
      <c r="AY15" s="75">
        <f>IF($C15=AY$4,1,0)</f>
        <v>0</v>
      </c>
      <c r="AZ15" s="75">
        <f>IF($C15=AZ$4,1,0)</f>
        <v>0</v>
      </c>
      <c r="BA15" s="75">
        <f>IF($C15=BA$4,1,0)</f>
        <v>0</v>
      </c>
      <c r="BB15" s="75">
        <f>IF($C15=BB$4,1,0)</f>
        <v>0</v>
      </c>
      <c r="BC15" s="75">
        <f>IF($C15=BC$4,1,0)</f>
        <v>0</v>
      </c>
      <c r="BD15" s="75">
        <f>IF($C15=BD$4,1,0)</f>
        <v>0</v>
      </c>
    </row>
    <row r="16" spans="1:56">
      <c r="A16" s="15" t="s">
        <v>47</v>
      </c>
      <c r="B16" s="16" t="s">
        <v>102</v>
      </c>
      <c r="C16" s="5">
        <f t="shared" si="1"/>
        <v>12</v>
      </c>
      <c r="D16" s="75">
        <f>IF($C16=D$4,1,0)</f>
        <v>0</v>
      </c>
      <c r="E16" s="75">
        <f>IF($C16=E$4,1,0)</f>
        <v>0</v>
      </c>
      <c r="F16" s="75">
        <f>IF($C16=F$4,1,0)</f>
        <v>0</v>
      </c>
      <c r="G16" s="75">
        <f>IF($C16=G$4,1,0)</f>
        <v>0</v>
      </c>
      <c r="H16" s="75">
        <f>IF($C16=H$4,1,0)</f>
        <v>0</v>
      </c>
      <c r="I16" s="75">
        <f>IF($C16=I$4,1,0)</f>
        <v>0</v>
      </c>
      <c r="J16" s="75">
        <f>IF($C16=J$4,1,0)</f>
        <v>0</v>
      </c>
      <c r="K16" s="75">
        <f>IF($C16=K$4,1,0)</f>
        <v>0</v>
      </c>
      <c r="L16" s="75">
        <f>IF($C16=L$4,1,0)</f>
        <v>0</v>
      </c>
      <c r="M16" s="75">
        <f>IF($C16=M$4,1,0)</f>
        <v>0</v>
      </c>
      <c r="N16" s="75">
        <f>IF($C16=N$4,1,0)</f>
        <v>0</v>
      </c>
      <c r="O16" s="75">
        <f>IF($C16=O$4,1,0)</f>
        <v>1</v>
      </c>
      <c r="P16" s="75">
        <f>IF($C16=P$4,1,0)</f>
        <v>0</v>
      </c>
      <c r="Q16" s="75">
        <f>IF($C16=Q$4,1,0)</f>
        <v>0</v>
      </c>
      <c r="R16" s="75">
        <f>IF($C16=R$4,1,0)</f>
        <v>0</v>
      </c>
      <c r="S16" s="75">
        <f>IF($C16=S$4,1,0)</f>
        <v>0</v>
      </c>
      <c r="T16" s="75">
        <f>IF($C16=T$4,1,0)</f>
        <v>0</v>
      </c>
      <c r="U16" s="75">
        <f>IF($C16=U$4,1,0)</f>
        <v>0</v>
      </c>
      <c r="V16" s="75">
        <f>IF($C16=V$4,1,0)</f>
        <v>0</v>
      </c>
      <c r="W16" s="75">
        <f>IF($C16=W$4,1,0)</f>
        <v>0</v>
      </c>
      <c r="X16" s="75">
        <f>IF($C16=X$4,1,0)</f>
        <v>0</v>
      </c>
      <c r="Y16" s="75">
        <f>IF($C16=Y$4,1,0)</f>
        <v>0</v>
      </c>
      <c r="Z16" s="75">
        <f>IF($C16=Z$4,1,0)</f>
        <v>0</v>
      </c>
      <c r="AA16" s="75">
        <f>IF($C16=AA$4,1,0)</f>
        <v>0</v>
      </c>
      <c r="AB16" s="75">
        <f>IF($C16=AB$4,1,0)</f>
        <v>0</v>
      </c>
      <c r="AC16" s="75">
        <f>IF($C16=AC$4,1,0)</f>
        <v>0</v>
      </c>
      <c r="AD16" s="75">
        <f>IF($C16=AD$4,1,0)</f>
        <v>0</v>
      </c>
      <c r="AE16" s="75">
        <f>IF($C16=AE$4,1,0)</f>
        <v>0</v>
      </c>
      <c r="AF16" s="75">
        <f>IF($C16=AF$4,1,0)</f>
        <v>0</v>
      </c>
      <c r="AG16" s="75">
        <f>IF($C16=AG$4,1,0)</f>
        <v>0</v>
      </c>
      <c r="AH16" s="75">
        <f>IF($C16=AH$4,1,0)</f>
        <v>0</v>
      </c>
      <c r="AI16" s="75">
        <f>IF($C16=AI$4,1,0)</f>
        <v>0</v>
      </c>
      <c r="AJ16" s="75">
        <f>IF($C16=AJ$4,1,0)</f>
        <v>0</v>
      </c>
      <c r="AK16" s="75">
        <f>IF($C16=AK$4,1,0)</f>
        <v>0</v>
      </c>
      <c r="AL16" s="75">
        <f>IF($C16=AL$4,1,0)</f>
        <v>0</v>
      </c>
      <c r="AM16" s="75">
        <f>IF($C16=AM$4,1,0)</f>
        <v>0</v>
      </c>
      <c r="AN16" s="75">
        <f>IF($C16=AN$4,1,0)</f>
        <v>0</v>
      </c>
      <c r="AO16" s="75">
        <f>IF($C16=AO$4,1,0)</f>
        <v>0</v>
      </c>
      <c r="AP16" s="75">
        <f>IF($C16=AP$4,1,0)</f>
        <v>0</v>
      </c>
      <c r="AQ16" s="75">
        <f>IF($C16=AQ$4,1,0)</f>
        <v>0</v>
      </c>
      <c r="AR16" s="75">
        <f>IF($C16=AR$4,1,0)</f>
        <v>0</v>
      </c>
      <c r="AS16" s="75">
        <f>IF($C16=AS$4,1,0)</f>
        <v>0</v>
      </c>
      <c r="AT16" s="75">
        <f>IF($C16=AT$4,1,0)</f>
        <v>0</v>
      </c>
      <c r="AU16" s="75">
        <f>IF($C16=AU$4,1,0)</f>
        <v>0</v>
      </c>
      <c r="AV16" s="75">
        <f>IF($C16=AV$4,1,0)</f>
        <v>0</v>
      </c>
      <c r="AW16" s="75">
        <f>IF($C16=AW$4,1,0)</f>
        <v>0</v>
      </c>
      <c r="AX16" s="75">
        <f>IF($C16=AX$4,1,0)</f>
        <v>0</v>
      </c>
      <c r="AY16" s="75">
        <f>IF($C16=AY$4,1,0)</f>
        <v>0</v>
      </c>
      <c r="AZ16" s="75">
        <f>IF($C16=AZ$4,1,0)</f>
        <v>0</v>
      </c>
      <c r="BA16" s="75">
        <f>IF($C16=BA$4,1,0)</f>
        <v>0</v>
      </c>
      <c r="BB16" s="75">
        <f>IF($C16=BB$4,1,0)</f>
        <v>0</v>
      </c>
      <c r="BC16" s="75">
        <f>IF($C16=BC$4,1,0)</f>
        <v>0</v>
      </c>
      <c r="BD16" s="75">
        <f>IF($C16=BD$4,1,0)</f>
        <v>0</v>
      </c>
    </row>
    <row r="17" spans="1:56">
      <c r="A17" s="15" t="s">
        <v>48</v>
      </c>
      <c r="B17" s="16" t="s">
        <v>103</v>
      </c>
      <c r="C17" s="5">
        <f t="shared" si="1"/>
        <v>13</v>
      </c>
      <c r="D17" s="75">
        <f>IF($C17=D$4,1,0)</f>
        <v>0</v>
      </c>
      <c r="E17" s="75">
        <f>IF($C17=E$4,1,0)</f>
        <v>0</v>
      </c>
      <c r="F17" s="75">
        <f>IF($C17=F$4,1,0)</f>
        <v>0</v>
      </c>
      <c r="G17" s="75">
        <f>IF($C17=G$4,1,0)</f>
        <v>0</v>
      </c>
      <c r="H17" s="75">
        <f>IF($C17=H$4,1,0)</f>
        <v>0</v>
      </c>
      <c r="I17" s="75">
        <f>IF($C17=I$4,1,0)</f>
        <v>0</v>
      </c>
      <c r="J17" s="75">
        <f>IF($C17=J$4,1,0)</f>
        <v>0</v>
      </c>
      <c r="K17" s="75">
        <f>IF($C17=K$4,1,0)</f>
        <v>0</v>
      </c>
      <c r="L17" s="75">
        <f>IF($C17=L$4,1,0)</f>
        <v>0</v>
      </c>
      <c r="M17" s="75">
        <f>IF($C17=M$4,1,0)</f>
        <v>0</v>
      </c>
      <c r="N17" s="75">
        <f>IF($C17=N$4,1,0)</f>
        <v>0</v>
      </c>
      <c r="O17" s="75">
        <f>IF($C17=O$4,1,0)</f>
        <v>0</v>
      </c>
      <c r="P17" s="75">
        <f>IF($C17=P$4,1,0)</f>
        <v>1</v>
      </c>
      <c r="Q17" s="75">
        <f>IF($C17=Q$4,1,0)</f>
        <v>0</v>
      </c>
      <c r="R17" s="75">
        <f>IF($C17=R$4,1,0)</f>
        <v>0</v>
      </c>
      <c r="S17" s="75">
        <f>IF($C17=S$4,1,0)</f>
        <v>0</v>
      </c>
      <c r="T17" s="75">
        <f>IF($C17=T$4,1,0)</f>
        <v>0</v>
      </c>
      <c r="U17" s="75">
        <f>IF($C17=U$4,1,0)</f>
        <v>0</v>
      </c>
      <c r="V17" s="75">
        <f>IF($C17=V$4,1,0)</f>
        <v>0</v>
      </c>
      <c r="W17" s="75">
        <f>IF($C17=W$4,1,0)</f>
        <v>0</v>
      </c>
      <c r="X17" s="75">
        <f>IF($C17=X$4,1,0)</f>
        <v>0</v>
      </c>
      <c r="Y17" s="75">
        <f>IF($C17=Y$4,1,0)</f>
        <v>0</v>
      </c>
      <c r="Z17" s="75">
        <f>IF($C17=Z$4,1,0)</f>
        <v>0</v>
      </c>
      <c r="AA17" s="75">
        <f>IF($C17=AA$4,1,0)</f>
        <v>0</v>
      </c>
      <c r="AB17" s="75">
        <f>IF($C17=AB$4,1,0)</f>
        <v>0</v>
      </c>
      <c r="AC17" s="75">
        <f>IF($C17=AC$4,1,0)</f>
        <v>0</v>
      </c>
      <c r="AD17" s="75">
        <f>IF($C17=AD$4,1,0)</f>
        <v>0</v>
      </c>
      <c r="AE17" s="75">
        <f>IF($C17=AE$4,1,0)</f>
        <v>0</v>
      </c>
      <c r="AF17" s="75">
        <f>IF($C17=AF$4,1,0)</f>
        <v>0</v>
      </c>
      <c r="AG17" s="75">
        <f>IF($C17=AG$4,1,0)</f>
        <v>0</v>
      </c>
      <c r="AH17" s="75">
        <f>IF($C17=AH$4,1,0)</f>
        <v>0</v>
      </c>
      <c r="AI17" s="75">
        <f>IF($C17=AI$4,1,0)</f>
        <v>0</v>
      </c>
      <c r="AJ17" s="75">
        <f>IF($C17=AJ$4,1,0)</f>
        <v>0</v>
      </c>
      <c r="AK17" s="75">
        <f>IF($C17=AK$4,1,0)</f>
        <v>0</v>
      </c>
      <c r="AL17" s="75">
        <f>IF($C17=AL$4,1,0)</f>
        <v>0</v>
      </c>
      <c r="AM17" s="75">
        <f>IF($C17=AM$4,1,0)</f>
        <v>0</v>
      </c>
      <c r="AN17" s="75">
        <f>IF($C17=AN$4,1,0)</f>
        <v>0</v>
      </c>
      <c r="AO17" s="75">
        <f>IF($C17=AO$4,1,0)</f>
        <v>0</v>
      </c>
      <c r="AP17" s="75">
        <f>IF($C17=AP$4,1,0)</f>
        <v>0</v>
      </c>
      <c r="AQ17" s="75">
        <f>IF($C17=AQ$4,1,0)</f>
        <v>0</v>
      </c>
      <c r="AR17" s="75">
        <f>IF($C17=AR$4,1,0)</f>
        <v>0</v>
      </c>
      <c r="AS17" s="75">
        <f>IF($C17=AS$4,1,0)</f>
        <v>0</v>
      </c>
      <c r="AT17" s="75">
        <f>IF($C17=AT$4,1,0)</f>
        <v>0</v>
      </c>
      <c r="AU17" s="75">
        <f>IF($C17=AU$4,1,0)</f>
        <v>0</v>
      </c>
      <c r="AV17" s="75">
        <f>IF($C17=AV$4,1,0)</f>
        <v>0</v>
      </c>
      <c r="AW17" s="75">
        <f>IF($C17=AW$4,1,0)</f>
        <v>0</v>
      </c>
      <c r="AX17" s="75">
        <f>IF($C17=AX$4,1,0)</f>
        <v>0</v>
      </c>
      <c r="AY17" s="75">
        <f>IF($C17=AY$4,1,0)</f>
        <v>0</v>
      </c>
      <c r="AZ17" s="75">
        <f>IF($C17=AZ$4,1,0)</f>
        <v>0</v>
      </c>
      <c r="BA17" s="75">
        <f>IF($C17=BA$4,1,0)</f>
        <v>0</v>
      </c>
      <c r="BB17" s="75">
        <f>IF($C17=BB$4,1,0)</f>
        <v>0</v>
      </c>
      <c r="BC17" s="75">
        <f>IF($C17=BC$4,1,0)</f>
        <v>0</v>
      </c>
      <c r="BD17" s="75">
        <f>IF($C17=BD$4,1,0)</f>
        <v>0</v>
      </c>
    </row>
    <row r="18" spans="1:56">
      <c r="A18" s="15" t="s">
        <v>49</v>
      </c>
      <c r="B18" s="16" t="s">
        <v>104</v>
      </c>
      <c r="C18" s="5">
        <f t="shared" si="1"/>
        <v>14</v>
      </c>
      <c r="D18" s="75">
        <f>IF($C18=D$4,1,0)</f>
        <v>0</v>
      </c>
      <c r="E18" s="75">
        <f>IF($C18=E$4,1,0)</f>
        <v>0</v>
      </c>
      <c r="F18" s="75">
        <f>IF($C18=F$4,1,0)</f>
        <v>0</v>
      </c>
      <c r="G18" s="75">
        <f>IF($C18=G$4,1,0)</f>
        <v>0</v>
      </c>
      <c r="H18" s="75">
        <f>IF($C18=H$4,1,0)</f>
        <v>0</v>
      </c>
      <c r="I18" s="75">
        <f>IF($C18=I$4,1,0)</f>
        <v>0</v>
      </c>
      <c r="J18" s="75">
        <f>IF($C18=J$4,1,0)</f>
        <v>0</v>
      </c>
      <c r="K18" s="75">
        <f>IF($C18=K$4,1,0)</f>
        <v>0</v>
      </c>
      <c r="L18" s="75">
        <f>IF($C18=L$4,1,0)</f>
        <v>0</v>
      </c>
      <c r="M18" s="75">
        <f>IF($C18=M$4,1,0)</f>
        <v>0</v>
      </c>
      <c r="N18" s="75">
        <f>IF($C18=N$4,1,0)</f>
        <v>0</v>
      </c>
      <c r="O18" s="75">
        <f>IF($C18=O$4,1,0)</f>
        <v>0</v>
      </c>
      <c r="P18" s="75">
        <f>IF($C18=P$4,1,0)</f>
        <v>0</v>
      </c>
      <c r="Q18" s="75">
        <f>IF($C18=Q$4,1,0)</f>
        <v>1</v>
      </c>
      <c r="R18" s="75">
        <f>IF($C18=R$4,1,0)</f>
        <v>0</v>
      </c>
      <c r="S18" s="75">
        <f>IF($C18=S$4,1,0)</f>
        <v>0</v>
      </c>
      <c r="T18" s="75">
        <f>IF($C18=T$4,1,0)</f>
        <v>0</v>
      </c>
      <c r="U18" s="75">
        <f>IF($C18=U$4,1,0)</f>
        <v>0</v>
      </c>
      <c r="V18" s="75">
        <f>IF($C18=V$4,1,0)</f>
        <v>0</v>
      </c>
      <c r="W18" s="75">
        <f>IF($C18=W$4,1,0)</f>
        <v>0</v>
      </c>
      <c r="X18" s="75">
        <f>IF($C18=X$4,1,0)</f>
        <v>0</v>
      </c>
      <c r="Y18" s="75">
        <f>IF($C18=Y$4,1,0)</f>
        <v>0</v>
      </c>
      <c r="Z18" s="75">
        <f>IF($C18=Z$4,1,0)</f>
        <v>0</v>
      </c>
      <c r="AA18" s="75">
        <f>IF($C18=AA$4,1,0)</f>
        <v>0</v>
      </c>
      <c r="AB18" s="75">
        <f>IF($C18=AB$4,1,0)</f>
        <v>0</v>
      </c>
      <c r="AC18" s="75">
        <f>IF($C18=AC$4,1,0)</f>
        <v>0</v>
      </c>
      <c r="AD18" s="75">
        <f>IF($C18=AD$4,1,0)</f>
        <v>0</v>
      </c>
      <c r="AE18" s="75">
        <f>IF($C18=AE$4,1,0)</f>
        <v>0</v>
      </c>
      <c r="AF18" s="75">
        <f>IF($C18=AF$4,1,0)</f>
        <v>0</v>
      </c>
      <c r="AG18" s="75">
        <f>IF($C18=AG$4,1,0)</f>
        <v>0</v>
      </c>
      <c r="AH18" s="75">
        <f>IF($C18=AH$4,1,0)</f>
        <v>0</v>
      </c>
      <c r="AI18" s="75">
        <f>IF($C18=AI$4,1,0)</f>
        <v>0</v>
      </c>
      <c r="AJ18" s="75">
        <f>IF($C18=AJ$4,1,0)</f>
        <v>0</v>
      </c>
      <c r="AK18" s="75">
        <f>IF($C18=AK$4,1,0)</f>
        <v>0</v>
      </c>
      <c r="AL18" s="75">
        <f>IF($C18=AL$4,1,0)</f>
        <v>0</v>
      </c>
      <c r="AM18" s="75">
        <f>IF($C18=AM$4,1,0)</f>
        <v>0</v>
      </c>
      <c r="AN18" s="75">
        <f>IF($C18=AN$4,1,0)</f>
        <v>0</v>
      </c>
      <c r="AO18" s="75">
        <f>IF($C18=AO$4,1,0)</f>
        <v>0</v>
      </c>
      <c r="AP18" s="75">
        <f>IF($C18=AP$4,1,0)</f>
        <v>0</v>
      </c>
      <c r="AQ18" s="75">
        <f>IF($C18=AQ$4,1,0)</f>
        <v>0</v>
      </c>
      <c r="AR18" s="75">
        <f>IF($C18=AR$4,1,0)</f>
        <v>0</v>
      </c>
      <c r="AS18" s="75">
        <f>IF($C18=AS$4,1,0)</f>
        <v>0</v>
      </c>
      <c r="AT18" s="75">
        <f>IF($C18=AT$4,1,0)</f>
        <v>0</v>
      </c>
      <c r="AU18" s="75">
        <f>IF($C18=AU$4,1,0)</f>
        <v>0</v>
      </c>
      <c r="AV18" s="75">
        <f>IF($C18=AV$4,1,0)</f>
        <v>0</v>
      </c>
      <c r="AW18" s="75">
        <f>IF($C18=AW$4,1,0)</f>
        <v>0</v>
      </c>
      <c r="AX18" s="75">
        <f>IF($C18=AX$4,1,0)</f>
        <v>0</v>
      </c>
      <c r="AY18" s="75">
        <f>IF($C18=AY$4,1,0)</f>
        <v>0</v>
      </c>
      <c r="AZ18" s="75">
        <f>IF($C18=AZ$4,1,0)</f>
        <v>0</v>
      </c>
      <c r="BA18" s="75">
        <f>IF($C18=BA$4,1,0)</f>
        <v>0</v>
      </c>
      <c r="BB18" s="75">
        <f>IF($C18=BB$4,1,0)</f>
        <v>0</v>
      </c>
      <c r="BC18" s="75">
        <f>IF($C18=BC$4,1,0)</f>
        <v>0</v>
      </c>
      <c r="BD18" s="75">
        <f>IF($C18=BD$4,1,0)</f>
        <v>0</v>
      </c>
    </row>
    <row r="19" spans="1:56">
      <c r="A19" s="15" t="s">
        <v>50</v>
      </c>
      <c r="B19" s="16" t="s">
        <v>105</v>
      </c>
      <c r="C19" s="5">
        <f t="shared" si="1"/>
        <v>15</v>
      </c>
      <c r="D19" s="75">
        <f>IF($C19=D$4,1,0)</f>
        <v>0</v>
      </c>
      <c r="E19" s="75">
        <f>IF($C19=E$4,1,0)</f>
        <v>0</v>
      </c>
      <c r="F19" s="75">
        <f>IF($C19=F$4,1,0)</f>
        <v>0</v>
      </c>
      <c r="G19" s="75">
        <f>IF($C19=G$4,1,0)</f>
        <v>0</v>
      </c>
      <c r="H19" s="75">
        <f>IF($C19=H$4,1,0)</f>
        <v>0</v>
      </c>
      <c r="I19" s="75">
        <f>IF($C19=I$4,1,0)</f>
        <v>0</v>
      </c>
      <c r="J19" s="75">
        <f>IF($C19=J$4,1,0)</f>
        <v>0</v>
      </c>
      <c r="K19" s="75">
        <f>IF($C19=K$4,1,0)</f>
        <v>0</v>
      </c>
      <c r="L19" s="75">
        <f>IF($C19=L$4,1,0)</f>
        <v>0</v>
      </c>
      <c r="M19" s="75">
        <f>IF($C19=M$4,1,0)</f>
        <v>0</v>
      </c>
      <c r="N19" s="75">
        <f>IF($C19=N$4,1,0)</f>
        <v>0</v>
      </c>
      <c r="O19" s="75">
        <f>IF($C19=O$4,1,0)</f>
        <v>0</v>
      </c>
      <c r="P19" s="75">
        <f>IF($C19=P$4,1,0)</f>
        <v>0</v>
      </c>
      <c r="Q19" s="75">
        <f>IF($C19=Q$4,1,0)</f>
        <v>0</v>
      </c>
      <c r="R19" s="75">
        <f>IF($C19=R$4,1,0)</f>
        <v>1</v>
      </c>
      <c r="S19" s="75">
        <f>IF($C19=S$4,1,0)</f>
        <v>0</v>
      </c>
      <c r="T19" s="75">
        <f>IF($C19=T$4,1,0)</f>
        <v>0</v>
      </c>
      <c r="U19" s="75">
        <f>IF($C19=U$4,1,0)</f>
        <v>0</v>
      </c>
      <c r="V19" s="75">
        <f>IF($C19=V$4,1,0)</f>
        <v>0</v>
      </c>
      <c r="W19" s="75">
        <f>IF($C19=W$4,1,0)</f>
        <v>0</v>
      </c>
      <c r="X19" s="75">
        <f>IF($C19=X$4,1,0)</f>
        <v>0</v>
      </c>
      <c r="Y19" s="75">
        <f>IF($C19=Y$4,1,0)</f>
        <v>0</v>
      </c>
      <c r="Z19" s="75">
        <f>IF($C19=Z$4,1,0)</f>
        <v>0</v>
      </c>
      <c r="AA19" s="75">
        <f>IF($C19=AA$4,1,0)</f>
        <v>0</v>
      </c>
      <c r="AB19" s="75">
        <f>IF($C19=AB$4,1,0)</f>
        <v>0</v>
      </c>
      <c r="AC19" s="75">
        <f>IF($C19=AC$4,1,0)</f>
        <v>0</v>
      </c>
      <c r="AD19" s="75">
        <f>IF($C19=AD$4,1,0)</f>
        <v>0</v>
      </c>
      <c r="AE19" s="75">
        <f>IF($C19=AE$4,1,0)</f>
        <v>0</v>
      </c>
      <c r="AF19" s="75">
        <f>IF($C19=AF$4,1,0)</f>
        <v>0</v>
      </c>
      <c r="AG19" s="75">
        <f>IF($C19=AG$4,1,0)</f>
        <v>0</v>
      </c>
      <c r="AH19" s="75">
        <f>IF($C19=AH$4,1,0)</f>
        <v>0</v>
      </c>
      <c r="AI19" s="75">
        <f>IF($C19=AI$4,1,0)</f>
        <v>0</v>
      </c>
      <c r="AJ19" s="75">
        <f>IF($C19=AJ$4,1,0)</f>
        <v>0</v>
      </c>
      <c r="AK19" s="75">
        <f>IF($C19=AK$4,1,0)</f>
        <v>0</v>
      </c>
      <c r="AL19" s="75">
        <f>IF($C19=AL$4,1,0)</f>
        <v>0</v>
      </c>
      <c r="AM19" s="75">
        <f>IF($C19=AM$4,1,0)</f>
        <v>0</v>
      </c>
      <c r="AN19" s="75">
        <f>IF($C19=AN$4,1,0)</f>
        <v>0</v>
      </c>
      <c r="AO19" s="75">
        <f>IF($C19=AO$4,1,0)</f>
        <v>0</v>
      </c>
      <c r="AP19" s="75">
        <f>IF($C19=AP$4,1,0)</f>
        <v>0</v>
      </c>
      <c r="AQ19" s="75">
        <f>IF($C19=AQ$4,1,0)</f>
        <v>0</v>
      </c>
      <c r="AR19" s="75">
        <f>IF($C19=AR$4,1,0)</f>
        <v>0</v>
      </c>
      <c r="AS19" s="75">
        <f>IF($C19=AS$4,1,0)</f>
        <v>0</v>
      </c>
      <c r="AT19" s="75">
        <f>IF($C19=AT$4,1,0)</f>
        <v>0</v>
      </c>
      <c r="AU19" s="75">
        <f>IF($C19=AU$4,1,0)</f>
        <v>0</v>
      </c>
      <c r="AV19" s="75">
        <f>IF($C19=AV$4,1,0)</f>
        <v>0</v>
      </c>
      <c r="AW19" s="75">
        <f>IF($C19=AW$4,1,0)</f>
        <v>0</v>
      </c>
      <c r="AX19" s="75">
        <f>IF($C19=AX$4,1,0)</f>
        <v>0</v>
      </c>
      <c r="AY19" s="75">
        <f>IF($C19=AY$4,1,0)</f>
        <v>0</v>
      </c>
      <c r="AZ19" s="75">
        <f>IF($C19=AZ$4,1,0)</f>
        <v>0</v>
      </c>
      <c r="BA19" s="75">
        <f>IF($C19=BA$4,1,0)</f>
        <v>0</v>
      </c>
      <c r="BB19" s="75">
        <f>IF($C19=BB$4,1,0)</f>
        <v>0</v>
      </c>
      <c r="BC19" s="75">
        <f>IF($C19=BC$4,1,0)</f>
        <v>0</v>
      </c>
      <c r="BD19" s="75">
        <f>IF($C19=BD$4,1,0)</f>
        <v>0</v>
      </c>
    </row>
    <row r="20" spans="1:56">
      <c r="A20" s="15" t="s">
        <v>51</v>
      </c>
      <c r="B20" s="16" t="s">
        <v>106</v>
      </c>
      <c r="C20" s="5">
        <f t="shared" si="1"/>
        <v>16</v>
      </c>
      <c r="D20" s="75">
        <f>IF($C20=D$4,1,0)</f>
        <v>0</v>
      </c>
      <c r="E20" s="75">
        <f>IF($C20=E$4,1,0)</f>
        <v>0</v>
      </c>
      <c r="F20" s="75">
        <f>IF($C20=F$4,1,0)</f>
        <v>0</v>
      </c>
      <c r="G20" s="75">
        <f>IF($C20=G$4,1,0)</f>
        <v>0</v>
      </c>
      <c r="H20" s="75">
        <f>IF($C20=H$4,1,0)</f>
        <v>0</v>
      </c>
      <c r="I20" s="75">
        <f>IF($C20=I$4,1,0)</f>
        <v>0</v>
      </c>
      <c r="J20" s="75">
        <f>IF($C20=J$4,1,0)</f>
        <v>0</v>
      </c>
      <c r="K20" s="75">
        <f>IF($C20=K$4,1,0)</f>
        <v>0</v>
      </c>
      <c r="L20" s="75">
        <f>IF($C20=L$4,1,0)</f>
        <v>0</v>
      </c>
      <c r="M20" s="75">
        <f>IF($C20=M$4,1,0)</f>
        <v>0</v>
      </c>
      <c r="N20" s="75">
        <f>IF($C20=N$4,1,0)</f>
        <v>0</v>
      </c>
      <c r="O20" s="75">
        <f>IF($C20=O$4,1,0)</f>
        <v>0</v>
      </c>
      <c r="P20" s="75">
        <f>IF($C20=P$4,1,0)</f>
        <v>0</v>
      </c>
      <c r="Q20" s="75">
        <f>IF($C20=Q$4,1,0)</f>
        <v>0</v>
      </c>
      <c r="R20" s="75">
        <f>IF($C20=R$4,1,0)</f>
        <v>0</v>
      </c>
      <c r="S20" s="75">
        <f>IF($C20=S$4,1,0)</f>
        <v>1</v>
      </c>
      <c r="T20" s="75">
        <f>IF($C20=T$4,1,0)</f>
        <v>0</v>
      </c>
      <c r="U20" s="75">
        <f>IF($C20=U$4,1,0)</f>
        <v>0</v>
      </c>
      <c r="V20" s="75">
        <f>IF($C20=V$4,1,0)</f>
        <v>0</v>
      </c>
      <c r="W20" s="75">
        <f>IF($C20=W$4,1,0)</f>
        <v>0</v>
      </c>
      <c r="X20" s="75">
        <f>IF($C20=X$4,1,0)</f>
        <v>0</v>
      </c>
      <c r="Y20" s="75">
        <f>IF($C20=Y$4,1,0)</f>
        <v>0</v>
      </c>
      <c r="Z20" s="75">
        <f>IF($C20=Z$4,1,0)</f>
        <v>0</v>
      </c>
      <c r="AA20" s="75">
        <f>IF($C20=AA$4,1,0)</f>
        <v>0</v>
      </c>
      <c r="AB20" s="75">
        <f>IF($C20=AB$4,1,0)</f>
        <v>0</v>
      </c>
      <c r="AC20" s="75">
        <f>IF($C20=AC$4,1,0)</f>
        <v>0</v>
      </c>
      <c r="AD20" s="75">
        <f>IF($C20=AD$4,1,0)</f>
        <v>0</v>
      </c>
      <c r="AE20" s="75">
        <f>IF($C20=AE$4,1,0)</f>
        <v>0</v>
      </c>
      <c r="AF20" s="75">
        <f>IF($C20=AF$4,1,0)</f>
        <v>0</v>
      </c>
      <c r="AG20" s="75">
        <f>IF($C20=AG$4,1,0)</f>
        <v>0</v>
      </c>
      <c r="AH20" s="75">
        <f>IF($C20=AH$4,1,0)</f>
        <v>0</v>
      </c>
      <c r="AI20" s="75">
        <f>IF($C20=AI$4,1,0)</f>
        <v>0</v>
      </c>
      <c r="AJ20" s="75">
        <f>IF($C20=AJ$4,1,0)</f>
        <v>0</v>
      </c>
      <c r="AK20" s="75">
        <f>IF($C20=AK$4,1,0)</f>
        <v>0</v>
      </c>
      <c r="AL20" s="75">
        <f>IF($C20=AL$4,1,0)</f>
        <v>0</v>
      </c>
      <c r="AM20" s="75">
        <f>IF($C20=AM$4,1,0)</f>
        <v>0</v>
      </c>
      <c r="AN20" s="75">
        <f>IF($C20=AN$4,1,0)</f>
        <v>0</v>
      </c>
      <c r="AO20" s="75">
        <f>IF($C20=AO$4,1,0)</f>
        <v>0</v>
      </c>
      <c r="AP20" s="75">
        <f>IF($C20=AP$4,1,0)</f>
        <v>0</v>
      </c>
      <c r="AQ20" s="75">
        <f>IF($C20=AQ$4,1,0)</f>
        <v>0</v>
      </c>
      <c r="AR20" s="75">
        <f>IF($C20=AR$4,1,0)</f>
        <v>0</v>
      </c>
      <c r="AS20" s="75">
        <f>IF($C20=AS$4,1,0)</f>
        <v>0</v>
      </c>
      <c r="AT20" s="75">
        <f>IF($C20=AT$4,1,0)</f>
        <v>0</v>
      </c>
      <c r="AU20" s="75">
        <f>IF($C20=AU$4,1,0)</f>
        <v>0</v>
      </c>
      <c r="AV20" s="75">
        <f>IF($C20=AV$4,1,0)</f>
        <v>0</v>
      </c>
      <c r="AW20" s="75">
        <f>IF($C20=AW$4,1,0)</f>
        <v>0</v>
      </c>
      <c r="AX20" s="75">
        <f>IF($C20=AX$4,1,0)</f>
        <v>0</v>
      </c>
      <c r="AY20" s="75">
        <f>IF($C20=AY$4,1,0)</f>
        <v>0</v>
      </c>
      <c r="AZ20" s="75">
        <f>IF($C20=AZ$4,1,0)</f>
        <v>0</v>
      </c>
      <c r="BA20" s="75">
        <f>IF($C20=BA$4,1,0)</f>
        <v>0</v>
      </c>
      <c r="BB20" s="75">
        <f>IF($C20=BB$4,1,0)</f>
        <v>0</v>
      </c>
      <c r="BC20" s="75">
        <f>IF($C20=BC$4,1,0)</f>
        <v>0</v>
      </c>
      <c r="BD20" s="75">
        <f>IF($C20=BD$4,1,0)</f>
        <v>0</v>
      </c>
    </row>
    <row r="21" spans="1:56">
      <c r="A21" s="15" t="s">
        <v>52</v>
      </c>
      <c r="B21" s="16" t="s">
        <v>107</v>
      </c>
      <c r="C21" s="5">
        <f t="shared" si="1"/>
        <v>17</v>
      </c>
      <c r="D21" s="75">
        <f>IF($C21=D$4,1,0)</f>
        <v>0</v>
      </c>
      <c r="E21" s="75">
        <f>IF($C21=E$4,1,0)</f>
        <v>0</v>
      </c>
      <c r="F21" s="75">
        <f>IF($C21=F$4,1,0)</f>
        <v>0</v>
      </c>
      <c r="G21" s="75">
        <f>IF($C21=G$4,1,0)</f>
        <v>0</v>
      </c>
      <c r="H21" s="75">
        <f>IF($C21=H$4,1,0)</f>
        <v>0</v>
      </c>
      <c r="I21" s="75">
        <f>IF($C21=I$4,1,0)</f>
        <v>0</v>
      </c>
      <c r="J21" s="75">
        <f>IF($C21=J$4,1,0)</f>
        <v>0</v>
      </c>
      <c r="K21" s="75">
        <f>IF($C21=K$4,1,0)</f>
        <v>0</v>
      </c>
      <c r="L21" s="75">
        <f>IF($C21=L$4,1,0)</f>
        <v>0</v>
      </c>
      <c r="M21" s="75">
        <f>IF($C21=M$4,1,0)</f>
        <v>0</v>
      </c>
      <c r="N21" s="75">
        <f>IF($C21=N$4,1,0)</f>
        <v>0</v>
      </c>
      <c r="O21" s="75">
        <f>IF($C21=O$4,1,0)</f>
        <v>0</v>
      </c>
      <c r="P21" s="75">
        <f>IF($C21=P$4,1,0)</f>
        <v>0</v>
      </c>
      <c r="Q21" s="75">
        <f>IF($C21=Q$4,1,0)</f>
        <v>0</v>
      </c>
      <c r="R21" s="75">
        <f>IF($C21=R$4,1,0)</f>
        <v>0</v>
      </c>
      <c r="S21" s="75">
        <f>IF($C21=S$4,1,0)</f>
        <v>0</v>
      </c>
      <c r="T21" s="75">
        <f>IF($C21=T$4,1,0)</f>
        <v>1</v>
      </c>
      <c r="U21" s="75">
        <f>IF($C21=U$4,1,0)</f>
        <v>0</v>
      </c>
      <c r="V21" s="75">
        <f>IF($C21=V$4,1,0)</f>
        <v>0</v>
      </c>
      <c r="W21" s="75">
        <f>IF($C21=W$4,1,0)</f>
        <v>0</v>
      </c>
      <c r="X21" s="75">
        <f>IF($C21=X$4,1,0)</f>
        <v>0</v>
      </c>
      <c r="Y21" s="75">
        <f>IF($C21=Y$4,1,0)</f>
        <v>0</v>
      </c>
      <c r="Z21" s="75">
        <f>IF($C21=Z$4,1,0)</f>
        <v>0</v>
      </c>
      <c r="AA21" s="75">
        <f>IF($C21=AA$4,1,0)</f>
        <v>0</v>
      </c>
      <c r="AB21" s="75">
        <f>IF($C21=AB$4,1,0)</f>
        <v>0</v>
      </c>
      <c r="AC21" s="75">
        <f>IF($C21=AC$4,1,0)</f>
        <v>0</v>
      </c>
      <c r="AD21" s="75">
        <f>IF($C21=AD$4,1,0)</f>
        <v>0</v>
      </c>
      <c r="AE21" s="75">
        <f>IF($C21=AE$4,1,0)</f>
        <v>0</v>
      </c>
      <c r="AF21" s="75">
        <f>IF($C21=AF$4,1,0)</f>
        <v>0</v>
      </c>
      <c r="AG21" s="75">
        <f>IF($C21=AG$4,1,0)</f>
        <v>0</v>
      </c>
      <c r="AH21" s="75">
        <f>IF($C21=AH$4,1,0)</f>
        <v>0</v>
      </c>
      <c r="AI21" s="75">
        <f>IF($C21=AI$4,1,0)</f>
        <v>0</v>
      </c>
      <c r="AJ21" s="75">
        <f>IF($C21=AJ$4,1,0)</f>
        <v>0</v>
      </c>
      <c r="AK21" s="75">
        <f>IF($C21=AK$4,1,0)</f>
        <v>0</v>
      </c>
      <c r="AL21" s="75">
        <f>IF($C21=AL$4,1,0)</f>
        <v>0</v>
      </c>
      <c r="AM21" s="75">
        <f>IF($C21=AM$4,1,0)</f>
        <v>0</v>
      </c>
      <c r="AN21" s="75">
        <f>IF($C21=AN$4,1,0)</f>
        <v>0</v>
      </c>
      <c r="AO21" s="75">
        <f>IF($C21=AO$4,1,0)</f>
        <v>0</v>
      </c>
      <c r="AP21" s="75">
        <f>IF($C21=AP$4,1,0)</f>
        <v>0</v>
      </c>
      <c r="AQ21" s="75">
        <f>IF($C21=AQ$4,1,0)</f>
        <v>0</v>
      </c>
      <c r="AR21" s="75">
        <f>IF($C21=AR$4,1,0)</f>
        <v>0</v>
      </c>
      <c r="AS21" s="75">
        <f>IF($C21=AS$4,1,0)</f>
        <v>0</v>
      </c>
      <c r="AT21" s="75">
        <f>IF($C21=AT$4,1,0)</f>
        <v>0</v>
      </c>
      <c r="AU21" s="75">
        <f>IF($C21=AU$4,1,0)</f>
        <v>0</v>
      </c>
      <c r="AV21" s="75">
        <f>IF($C21=AV$4,1,0)</f>
        <v>0</v>
      </c>
      <c r="AW21" s="75">
        <f>IF($C21=AW$4,1,0)</f>
        <v>0</v>
      </c>
      <c r="AX21" s="75">
        <f>IF($C21=AX$4,1,0)</f>
        <v>0</v>
      </c>
      <c r="AY21" s="75">
        <f>IF($C21=AY$4,1,0)</f>
        <v>0</v>
      </c>
      <c r="AZ21" s="75">
        <f>IF($C21=AZ$4,1,0)</f>
        <v>0</v>
      </c>
      <c r="BA21" s="75">
        <f>IF($C21=BA$4,1,0)</f>
        <v>0</v>
      </c>
      <c r="BB21" s="75">
        <f>IF($C21=BB$4,1,0)</f>
        <v>0</v>
      </c>
      <c r="BC21" s="75">
        <f>IF($C21=BC$4,1,0)</f>
        <v>0</v>
      </c>
      <c r="BD21" s="75">
        <f>IF($C21=BD$4,1,0)</f>
        <v>0</v>
      </c>
    </row>
    <row r="22" spans="1:56">
      <c r="A22" s="15" t="s">
        <v>53</v>
      </c>
      <c r="B22" s="16" t="s">
        <v>108</v>
      </c>
      <c r="C22" s="5">
        <f t="shared" si="1"/>
        <v>18</v>
      </c>
      <c r="D22" s="75">
        <f>IF($C22=D$4,1,0)</f>
        <v>0</v>
      </c>
      <c r="E22" s="75">
        <f>IF($C22=E$4,1,0)</f>
        <v>0</v>
      </c>
      <c r="F22" s="75">
        <f>IF($C22=F$4,1,0)</f>
        <v>0</v>
      </c>
      <c r="G22" s="75">
        <f>IF($C22=G$4,1,0)</f>
        <v>0</v>
      </c>
      <c r="H22" s="75">
        <f>IF($C22=H$4,1,0)</f>
        <v>0</v>
      </c>
      <c r="I22" s="75">
        <f>IF($C22=I$4,1,0)</f>
        <v>0</v>
      </c>
      <c r="J22" s="75">
        <f>IF($C22=J$4,1,0)</f>
        <v>0</v>
      </c>
      <c r="K22" s="75">
        <f>IF($C22=K$4,1,0)</f>
        <v>0</v>
      </c>
      <c r="L22" s="75">
        <f>IF($C22=L$4,1,0)</f>
        <v>0</v>
      </c>
      <c r="M22" s="75">
        <f>IF($C22=M$4,1,0)</f>
        <v>0</v>
      </c>
      <c r="N22" s="75">
        <f>IF($C22=N$4,1,0)</f>
        <v>0</v>
      </c>
      <c r="O22" s="75">
        <f>IF($C22=O$4,1,0)</f>
        <v>0</v>
      </c>
      <c r="P22" s="75">
        <f>IF($C22=P$4,1,0)</f>
        <v>0</v>
      </c>
      <c r="Q22" s="75">
        <f>IF($C22=Q$4,1,0)</f>
        <v>0</v>
      </c>
      <c r="R22" s="75">
        <f>IF($C22=R$4,1,0)</f>
        <v>0</v>
      </c>
      <c r="S22" s="75">
        <f>IF($C22=S$4,1,0)</f>
        <v>0</v>
      </c>
      <c r="T22" s="75">
        <f>IF($C22=T$4,1,0)</f>
        <v>0</v>
      </c>
      <c r="U22" s="75">
        <f>IF($C22=U$4,1,0)</f>
        <v>1</v>
      </c>
      <c r="V22" s="75">
        <f>IF($C22=V$4,1,0)</f>
        <v>0</v>
      </c>
      <c r="W22" s="75">
        <f>IF($C22=W$4,1,0)</f>
        <v>0</v>
      </c>
      <c r="X22" s="75">
        <f>IF($C22=X$4,1,0)</f>
        <v>0</v>
      </c>
      <c r="Y22" s="75">
        <f>IF($C22=Y$4,1,0)</f>
        <v>0</v>
      </c>
      <c r="Z22" s="75">
        <f>IF($C22=Z$4,1,0)</f>
        <v>0</v>
      </c>
      <c r="AA22" s="75">
        <f>IF($C22=AA$4,1,0)</f>
        <v>0</v>
      </c>
      <c r="AB22" s="75">
        <f>IF($C22=AB$4,1,0)</f>
        <v>0</v>
      </c>
      <c r="AC22" s="75">
        <f>IF($C22=AC$4,1,0)</f>
        <v>0</v>
      </c>
      <c r="AD22" s="75">
        <f>IF($C22=AD$4,1,0)</f>
        <v>0</v>
      </c>
      <c r="AE22" s="75">
        <f>IF($C22=AE$4,1,0)</f>
        <v>0</v>
      </c>
      <c r="AF22" s="75">
        <f>IF($C22=AF$4,1,0)</f>
        <v>0</v>
      </c>
      <c r="AG22" s="75">
        <f>IF($C22=AG$4,1,0)</f>
        <v>0</v>
      </c>
      <c r="AH22" s="75">
        <f>IF($C22=AH$4,1,0)</f>
        <v>0</v>
      </c>
      <c r="AI22" s="75">
        <f>IF($C22=AI$4,1,0)</f>
        <v>0</v>
      </c>
      <c r="AJ22" s="75">
        <f>IF($C22=AJ$4,1,0)</f>
        <v>0</v>
      </c>
      <c r="AK22" s="75">
        <f>IF($C22=AK$4,1,0)</f>
        <v>0</v>
      </c>
      <c r="AL22" s="75">
        <f>IF($C22=AL$4,1,0)</f>
        <v>0</v>
      </c>
      <c r="AM22" s="75">
        <f>IF($C22=AM$4,1,0)</f>
        <v>0</v>
      </c>
      <c r="AN22" s="75">
        <f>IF($C22=AN$4,1,0)</f>
        <v>0</v>
      </c>
      <c r="AO22" s="75">
        <f>IF($C22=AO$4,1,0)</f>
        <v>0</v>
      </c>
      <c r="AP22" s="75">
        <f>IF($C22=AP$4,1,0)</f>
        <v>0</v>
      </c>
      <c r="AQ22" s="75">
        <f>IF($C22=AQ$4,1,0)</f>
        <v>0</v>
      </c>
      <c r="AR22" s="75">
        <f>IF($C22=AR$4,1,0)</f>
        <v>0</v>
      </c>
      <c r="AS22" s="75">
        <f>IF($C22=AS$4,1,0)</f>
        <v>0</v>
      </c>
      <c r="AT22" s="75">
        <f>IF($C22=AT$4,1,0)</f>
        <v>0</v>
      </c>
      <c r="AU22" s="75">
        <f>IF($C22=AU$4,1,0)</f>
        <v>0</v>
      </c>
      <c r="AV22" s="75">
        <f>IF($C22=AV$4,1,0)</f>
        <v>0</v>
      </c>
      <c r="AW22" s="75">
        <f>IF($C22=AW$4,1,0)</f>
        <v>0</v>
      </c>
      <c r="AX22" s="75">
        <f>IF($C22=AX$4,1,0)</f>
        <v>0</v>
      </c>
      <c r="AY22" s="75">
        <f>IF($C22=AY$4,1,0)</f>
        <v>0</v>
      </c>
      <c r="AZ22" s="75">
        <f>IF($C22=AZ$4,1,0)</f>
        <v>0</v>
      </c>
      <c r="BA22" s="75">
        <f>IF($C22=BA$4,1,0)</f>
        <v>0</v>
      </c>
      <c r="BB22" s="75">
        <f>IF($C22=BB$4,1,0)</f>
        <v>0</v>
      </c>
      <c r="BC22" s="75">
        <f>IF($C22=BC$4,1,0)</f>
        <v>0</v>
      </c>
      <c r="BD22" s="75">
        <f>IF($C22=BD$4,1,0)</f>
        <v>0</v>
      </c>
    </row>
    <row r="23" spans="1:56">
      <c r="A23" s="15" t="s">
        <v>54</v>
      </c>
      <c r="B23" s="16" t="s">
        <v>109</v>
      </c>
      <c r="C23" s="5">
        <f t="shared" si="1"/>
        <v>19</v>
      </c>
      <c r="D23" s="75">
        <f>IF($C23=D$4,1,0)</f>
        <v>0</v>
      </c>
      <c r="E23" s="75">
        <f>IF($C23=E$4,1,0)</f>
        <v>0</v>
      </c>
      <c r="F23" s="75">
        <f>IF($C23=F$4,1,0)</f>
        <v>0</v>
      </c>
      <c r="G23" s="75">
        <f>IF($C23=G$4,1,0)</f>
        <v>0</v>
      </c>
      <c r="H23" s="75">
        <f>IF($C23=H$4,1,0)</f>
        <v>0</v>
      </c>
      <c r="I23" s="75">
        <f>IF($C23=I$4,1,0)</f>
        <v>0</v>
      </c>
      <c r="J23" s="75">
        <f>IF($C23=J$4,1,0)</f>
        <v>0</v>
      </c>
      <c r="K23" s="75">
        <f>IF($C23=K$4,1,0)</f>
        <v>0</v>
      </c>
      <c r="L23" s="75">
        <f>IF($C23=L$4,1,0)</f>
        <v>0</v>
      </c>
      <c r="M23" s="75">
        <f>IF($C23=M$4,1,0)</f>
        <v>0</v>
      </c>
      <c r="N23" s="75">
        <f>IF($C23=N$4,1,0)</f>
        <v>0</v>
      </c>
      <c r="O23" s="75">
        <f>IF($C23=O$4,1,0)</f>
        <v>0</v>
      </c>
      <c r="P23" s="75">
        <f>IF($C23=P$4,1,0)</f>
        <v>0</v>
      </c>
      <c r="Q23" s="75">
        <f>IF($C23=Q$4,1,0)</f>
        <v>0</v>
      </c>
      <c r="R23" s="75">
        <f>IF($C23=R$4,1,0)</f>
        <v>0</v>
      </c>
      <c r="S23" s="75">
        <f>IF($C23=S$4,1,0)</f>
        <v>0</v>
      </c>
      <c r="T23" s="75">
        <f>IF($C23=T$4,1,0)</f>
        <v>0</v>
      </c>
      <c r="U23" s="75">
        <f>IF($C23=U$4,1,0)</f>
        <v>0</v>
      </c>
      <c r="V23" s="75">
        <f>IF($C23=V$4,1,0)</f>
        <v>1</v>
      </c>
      <c r="W23" s="75">
        <f>IF($C23=W$4,1,0)</f>
        <v>0</v>
      </c>
      <c r="X23" s="75">
        <f>IF($C23=X$4,1,0)</f>
        <v>0</v>
      </c>
      <c r="Y23" s="75">
        <f>IF($C23=Y$4,1,0)</f>
        <v>0</v>
      </c>
      <c r="Z23" s="75">
        <f>IF($C23=Z$4,1,0)</f>
        <v>0</v>
      </c>
      <c r="AA23" s="75">
        <f>IF($C23=AA$4,1,0)</f>
        <v>0</v>
      </c>
      <c r="AB23" s="75">
        <f>IF($C23=AB$4,1,0)</f>
        <v>0</v>
      </c>
      <c r="AC23" s="75">
        <f>IF($C23=AC$4,1,0)</f>
        <v>0</v>
      </c>
      <c r="AD23" s="75">
        <f>IF($C23=AD$4,1,0)</f>
        <v>0</v>
      </c>
      <c r="AE23" s="75">
        <f>IF($C23=AE$4,1,0)</f>
        <v>0</v>
      </c>
      <c r="AF23" s="75">
        <f>IF($C23=AF$4,1,0)</f>
        <v>0</v>
      </c>
      <c r="AG23" s="75">
        <f>IF($C23=AG$4,1,0)</f>
        <v>0</v>
      </c>
      <c r="AH23" s="75">
        <f>IF($C23=AH$4,1,0)</f>
        <v>0</v>
      </c>
      <c r="AI23" s="75">
        <f>IF($C23=AI$4,1,0)</f>
        <v>0</v>
      </c>
      <c r="AJ23" s="75">
        <f>IF($C23=AJ$4,1,0)</f>
        <v>0</v>
      </c>
      <c r="AK23" s="75">
        <f>IF($C23=AK$4,1,0)</f>
        <v>0</v>
      </c>
      <c r="AL23" s="75">
        <f>IF($C23=AL$4,1,0)</f>
        <v>0</v>
      </c>
      <c r="AM23" s="75">
        <f>IF($C23=AM$4,1,0)</f>
        <v>0</v>
      </c>
      <c r="AN23" s="75">
        <f>IF($C23=AN$4,1,0)</f>
        <v>0</v>
      </c>
      <c r="AO23" s="75">
        <f>IF($C23=AO$4,1,0)</f>
        <v>0</v>
      </c>
      <c r="AP23" s="75">
        <f>IF($C23=AP$4,1,0)</f>
        <v>0</v>
      </c>
      <c r="AQ23" s="75">
        <f>IF($C23=AQ$4,1,0)</f>
        <v>0</v>
      </c>
      <c r="AR23" s="75">
        <f>IF($C23=AR$4,1,0)</f>
        <v>0</v>
      </c>
      <c r="AS23" s="75">
        <f>IF($C23=AS$4,1,0)</f>
        <v>0</v>
      </c>
      <c r="AT23" s="75">
        <f>IF($C23=AT$4,1,0)</f>
        <v>0</v>
      </c>
      <c r="AU23" s="75">
        <f>IF($C23=AU$4,1,0)</f>
        <v>0</v>
      </c>
      <c r="AV23" s="75">
        <f>IF($C23=AV$4,1,0)</f>
        <v>0</v>
      </c>
      <c r="AW23" s="75">
        <f>IF($C23=AW$4,1,0)</f>
        <v>0</v>
      </c>
      <c r="AX23" s="75">
        <f>IF($C23=AX$4,1,0)</f>
        <v>0</v>
      </c>
      <c r="AY23" s="75">
        <f>IF($C23=AY$4,1,0)</f>
        <v>0</v>
      </c>
      <c r="AZ23" s="75">
        <f>IF($C23=AZ$4,1,0)</f>
        <v>0</v>
      </c>
      <c r="BA23" s="75">
        <f>IF($C23=BA$4,1,0)</f>
        <v>0</v>
      </c>
      <c r="BB23" s="75">
        <f>IF($C23=BB$4,1,0)</f>
        <v>0</v>
      </c>
      <c r="BC23" s="75">
        <f>IF($C23=BC$4,1,0)</f>
        <v>0</v>
      </c>
      <c r="BD23" s="75">
        <f>IF($C23=BD$4,1,0)</f>
        <v>0</v>
      </c>
    </row>
    <row r="24" spans="1:56">
      <c r="A24" s="15" t="s">
        <v>55</v>
      </c>
      <c r="B24" s="16" t="s">
        <v>110</v>
      </c>
      <c r="C24" s="5">
        <f t="shared" si="1"/>
        <v>20</v>
      </c>
      <c r="D24" s="75">
        <f>IF($C24=D$4,1,0)</f>
        <v>0</v>
      </c>
      <c r="E24" s="75">
        <f>IF($C24=E$4,1,0)</f>
        <v>0</v>
      </c>
      <c r="F24" s="75">
        <f>IF($C24=F$4,1,0)</f>
        <v>0</v>
      </c>
      <c r="G24" s="75">
        <f>IF($C24=G$4,1,0)</f>
        <v>0</v>
      </c>
      <c r="H24" s="75">
        <f>IF($C24=H$4,1,0)</f>
        <v>0</v>
      </c>
      <c r="I24" s="75">
        <f>IF($C24=I$4,1,0)</f>
        <v>0</v>
      </c>
      <c r="J24" s="75">
        <f>IF($C24=J$4,1,0)</f>
        <v>0</v>
      </c>
      <c r="K24" s="75">
        <f>IF($C24=K$4,1,0)</f>
        <v>0</v>
      </c>
      <c r="L24" s="75">
        <f>IF($C24=L$4,1,0)</f>
        <v>0</v>
      </c>
      <c r="M24" s="75">
        <f>IF($C24=M$4,1,0)</f>
        <v>0</v>
      </c>
      <c r="N24" s="75">
        <f>IF($C24=N$4,1,0)</f>
        <v>0</v>
      </c>
      <c r="O24" s="75">
        <f>IF($C24=O$4,1,0)</f>
        <v>0</v>
      </c>
      <c r="P24" s="75">
        <f>IF($C24=P$4,1,0)</f>
        <v>0</v>
      </c>
      <c r="Q24" s="75">
        <f>IF($C24=Q$4,1,0)</f>
        <v>0</v>
      </c>
      <c r="R24" s="75">
        <f>IF($C24=R$4,1,0)</f>
        <v>0</v>
      </c>
      <c r="S24" s="75">
        <f>IF($C24=S$4,1,0)</f>
        <v>0</v>
      </c>
      <c r="T24" s="75">
        <f>IF($C24=T$4,1,0)</f>
        <v>0</v>
      </c>
      <c r="U24" s="75">
        <f>IF($C24=U$4,1,0)</f>
        <v>0</v>
      </c>
      <c r="V24" s="75">
        <f>IF($C24=V$4,1,0)</f>
        <v>0</v>
      </c>
      <c r="W24" s="75">
        <f>IF($C24=W$4,1,0)</f>
        <v>1</v>
      </c>
      <c r="X24" s="75">
        <f>IF($C24=X$4,1,0)</f>
        <v>0</v>
      </c>
      <c r="Y24" s="75">
        <f>IF($C24=Y$4,1,0)</f>
        <v>0</v>
      </c>
      <c r="Z24" s="75">
        <f>IF($C24=Z$4,1,0)</f>
        <v>0</v>
      </c>
      <c r="AA24" s="75">
        <f>IF($C24=AA$4,1,0)</f>
        <v>0</v>
      </c>
      <c r="AB24" s="75">
        <f>IF($C24=AB$4,1,0)</f>
        <v>0</v>
      </c>
      <c r="AC24" s="75">
        <f>IF($C24=AC$4,1,0)</f>
        <v>0</v>
      </c>
      <c r="AD24" s="75">
        <f>IF($C24=AD$4,1,0)</f>
        <v>0</v>
      </c>
      <c r="AE24" s="75">
        <f>IF($C24=AE$4,1,0)</f>
        <v>0</v>
      </c>
      <c r="AF24" s="75">
        <f>IF($C24=AF$4,1,0)</f>
        <v>0</v>
      </c>
      <c r="AG24" s="75">
        <f>IF($C24=AG$4,1,0)</f>
        <v>0</v>
      </c>
      <c r="AH24" s="75">
        <f>IF($C24=AH$4,1,0)</f>
        <v>0</v>
      </c>
      <c r="AI24" s="75">
        <f>IF($C24=AI$4,1,0)</f>
        <v>0</v>
      </c>
      <c r="AJ24" s="75">
        <f>IF($C24=AJ$4,1,0)</f>
        <v>0</v>
      </c>
      <c r="AK24" s="75">
        <f>IF($C24=AK$4,1,0)</f>
        <v>0</v>
      </c>
      <c r="AL24" s="75">
        <f>IF($C24=AL$4,1,0)</f>
        <v>0</v>
      </c>
      <c r="AM24" s="75">
        <f>IF($C24=AM$4,1,0)</f>
        <v>0</v>
      </c>
      <c r="AN24" s="75">
        <f>IF($C24=AN$4,1,0)</f>
        <v>0</v>
      </c>
      <c r="AO24" s="75">
        <f>IF($C24=AO$4,1,0)</f>
        <v>0</v>
      </c>
      <c r="AP24" s="75">
        <f>IF($C24=AP$4,1,0)</f>
        <v>0</v>
      </c>
      <c r="AQ24" s="75">
        <f>IF($C24=AQ$4,1,0)</f>
        <v>0</v>
      </c>
      <c r="AR24" s="75">
        <f>IF($C24=AR$4,1,0)</f>
        <v>0</v>
      </c>
      <c r="AS24" s="75">
        <f>IF($C24=AS$4,1,0)</f>
        <v>0</v>
      </c>
      <c r="AT24" s="75">
        <f>IF($C24=AT$4,1,0)</f>
        <v>0</v>
      </c>
      <c r="AU24" s="75">
        <f>IF($C24=AU$4,1,0)</f>
        <v>0</v>
      </c>
      <c r="AV24" s="75">
        <f>IF($C24=AV$4,1,0)</f>
        <v>0</v>
      </c>
      <c r="AW24" s="75">
        <f>IF($C24=AW$4,1,0)</f>
        <v>0</v>
      </c>
      <c r="AX24" s="75">
        <f>IF($C24=AX$4,1,0)</f>
        <v>0</v>
      </c>
      <c r="AY24" s="75">
        <f>IF($C24=AY$4,1,0)</f>
        <v>0</v>
      </c>
      <c r="AZ24" s="75">
        <f>IF($C24=AZ$4,1,0)</f>
        <v>0</v>
      </c>
      <c r="BA24" s="75">
        <f>IF($C24=BA$4,1,0)</f>
        <v>0</v>
      </c>
      <c r="BB24" s="75">
        <f>IF($C24=BB$4,1,0)</f>
        <v>0</v>
      </c>
      <c r="BC24" s="75">
        <f>IF($C24=BC$4,1,0)</f>
        <v>0</v>
      </c>
      <c r="BD24" s="75">
        <f>IF($C24=BD$4,1,0)</f>
        <v>0</v>
      </c>
    </row>
    <row r="25" spans="1:56">
      <c r="A25" s="15" t="s">
        <v>56</v>
      </c>
      <c r="B25" s="16" t="s">
        <v>111</v>
      </c>
      <c r="C25" s="5">
        <f t="shared" si="1"/>
        <v>21</v>
      </c>
      <c r="D25" s="75">
        <f>IF($C25=D$4,1,0)</f>
        <v>0</v>
      </c>
      <c r="E25" s="75">
        <f>IF($C25=E$4,1,0)</f>
        <v>0</v>
      </c>
      <c r="F25" s="75">
        <f>IF($C25=F$4,1,0)</f>
        <v>0</v>
      </c>
      <c r="G25" s="75">
        <f>IF($C25=G$4,1,0)</f>
        <v>0</v>
      </c>
      <c r="H25" s="75">
        <f>IF($C25=H$4,1,0)</f>
        <v>0</v>
      </c>
      <c r="I25" s="75">
        <f>IF($C25=I$4,1,0)</f>
        <v>0</v>
      </c>
      <c r="J25" s="75">
        <f>IF($C25=J$4,1,0)</f>
        <v>0</v>
      </c>
      <c r="K25" s="75">
        <f>IF($C25=K$4,1,0)</f>
        <v>0</v>
      </c>
      <c r="L25" s="75">
        <f>IF($C25=L$4,1,0)</f>
        <v>0</v>
      </c>
      <c r="M25" s="75">
        <f>IF($C25=M$4,1,0)</f>
        <v>0</v>
      </c>
      <c r="N25" s="75">
        <f>IF($C25=N$4,1,0)</f>
        <v>0</v>
      </c>
      <c r="O25" s="75">
        <f>IF($C25=O$4,1,0)</f>
        <v>0</v>
      </c>
      <c r="P25" s="75">
        <f>IF($C25=P$4,1,0)</f>
        <v>0</v>
      </c>
      <c r="Q25" s="75">
        <f>IF($C25=Q$4,1,0)</f>
        <v>0</v>
      </c>
      <c r="R25" s="75">
        <f>IF($C25=R$4,1,0)</f>
        <v>0</v>
      </c>
      <c r="S25" s="75">
        <f>IF($C25=S$4,1,0)</f>
        <v>0</v>
      </c>
      <c r="T25" s="75">
        <f>IF($C25=T$4,1,0)</f>
        <v>0</v>
      </c>
      <c r="U25" s="75">
        <f>IF($C25=U$4,1,0)</f>
        <v>0</v>
      </c>
      <c r="V25" s="75">
        <f>IF($C25=V$4,1,0)</f>
        <v>0</v>
      </c>
      <c r="W25" s="75">
        <f>IF($C25=W$4,1,0)</f>
        <v>0</v>
      </c>
      <c r="X25" s="75">
        <f>IF($C25=X$4,1,0)</f>
        <v>1</v>
      </c>
      <c r="Y25" s="75">
        <f>IF($C25=Y$4,1,0)</f>
        <v>0</v>
      </c>
      <c r="Z25" s="75">
        <f>IF($C25=Z$4,1,0)</f>
        <v>0</v>
      </c>
      <c r="AA25" s="75">
        <f>IF($C25=AA$4,1,0)</f>
        <v>0</v>
      </c>
      <c r="AB25" s="75">
        <f>IF($C25=AB$4,1,0)</f>
        <v>0</v>
      </c>
      <c r="AC25" s="75">
        <f>IF($C25=AC$4,1,0)</f>
        <v>0</v>
      </c>
      <c r="AD25" s="75">
        <f>IF($C25=AD$4,1,0)</f>
        <v>0</v>
      </c>
      <c r="AE25" s="75">
        <f>IF($C25=AE$4,1,0)</f>
        <v>0</v>
      </c>
      <c r="AF25" s="75">
        <f>IF($C25=AF$4,1,0)</f>
        <v>0</v>
      </c>
      <c r="AG25" s="75">
        <f>IF($C25=AG$4,1,0)</f>
        <v>0</v>
      </c>
      <c r="AH25" s="75">
        <f>IF($C25=AH$4,1,0)</f>
        <v>0</v>
      </c>
      <c r="AI25" s="75">
        <f>IF($C25=AI$4,1,0)</f>
        <v>0</v>
      </c>
      <c r="AJ25" s="75">
        <f>IF($C25=AJ$4,1,0)</f>
        <v>0</v>
      </c>
      <c r="AK25" s="75">
        <f>IF($C25=AK$4,1,0)</f>
        <v>0</v>
      </c>
      <c r="AL25" s="75">
        <f>IF($C25=AL$4,1,0)</f>
        <v>0</v>
      </c>
      <c r="AM25" s="75">
        <f>IF($C25=AM$4,1,0)</f>
        <v>0</v>
      </c>
      <c r="AN25" s="75">
        <f>IF($C25=AN$4,1,0)</f>
        <v>0</v>
      </c>
      <c r="AO25" s="75">
        <f>IF($C25=AO$4,1,0)</f>
        <v>0</v>
      </c>
      <c r="AP25" s="75">
        <f>IF($C25=AP$4,1,0)</f>
        <v>0</v>
      </c>
      <c r="AQ25" s="75">
        <f>IF($C25=AQ$4,1,0)</f>
        <v>0</v>
      </c>
      <c r="AR25" s="75">
        <f>IF($C25=AR$4,1,0)</f>
        <v>0</v>
      </c>
      <c r="AS25" s="75">
        <f>IF($C25=AS$4,1,0)</f>
        <v>0</v>
      </c>
      <c r="AT25" s="75">
        <f>IF($C25=AT$4,1,0)</f>
        <v>0</v>
      </c>
      <c r="AU25" s="75">
        <f>IF($C25=AU$4,1,0)</f>
        <v>0</v>
      </c>
      <c r="AV25" s="75">
        <f>IF($C25=AV$4,1,0)</f>
        <v>0</v>
      </c>
      <c r="AW25" s="75">
        <f>IF($C25=AW$4,1,0)</f>
        <v>0</v>
      </c>
      <c r="AX25" s="75">
        <f>IF($C25=AX$4,1,0)</f>
        <v>0</v>
      </c>
      <c r="AY25" s="75">
        <f>IF($C25=AY$4,1,0)</f>
        <v>0</v>
      </c>
      <c r="AZ25" s="75">
        <f>IF($C25=AZ$4,1,0)</f>
        <v>0</v>
      </c>
      <c r="BA25" s="75">
        <f>IF($C25=BA$4,1,0)</f>
        <v>0</v>
      </c>
      <c r="BB25" s="75">
        <f>IF($C25=BB$4,1,0)</f>
        <v>0</v>
      </c>
      <c r="BC25" s="75">
        <f>IF($C25=BC$4,1,0)</f>
        <v>0</v>
      </c>
      <c r="BD25" s="75">
        <f>IF($C25=BD$4,1,0)</f>
        <v>0</v>
      </c>
    </row>
    <row r="26" spans="1:56">
      <c r="A26" s="15" t="s">
        <v>57</v>
      </c>
      <c r="B26" s="16" t="s">
        <v>112</v>
      </c>
      <c r="C26" s="5">
        <f t="shared" si="1"/>
        <v>22</v>
      </c>
      <c r="D26" s="75">
        <f>IF($C26=D$4,1,0)</f>
        <v>0</v>
      </c>
      <c r="E26" s="75">
        <f>IF($C26=E$4,1,0)</f>
        <v>0</v>
      </c>
      <c r="F26" s="75">
        <f>IF($C26=F$4,1,0)</f>
        <v>0</v>
      </c>
      <c r="G26" s="75">
        <f>IF($C26=G$4,1,0)</f>
        <v>0</v>
      </c>
      <c r="H26" s="75">
        <f>IF($C26=H$4,1,0)</f>
        <v>0</v>
      </c>
      <c r="I26" s="75">
        <f>IF($C26=I$4,1,0)</f>
        <v>0</v>
      </c>
      <c r="J26" s="75">
        <f>IF($C26=J$4,1,0)</f>
        <v>0</v>
      </c>
      <c r="K26" s="75">
        <f>IF($C26=K$4,1,0)</f>
        <v>0</v>
      </c>
      <c r="L26" s="75">
        <f>IF($C26=L$4,1,0)</f>
        <v>0</v>
      </c>
      <c r="M26" s="75">
        <f>IF($C26=M$4,1,0)</f>
        <v>0</v>
      </c>
      <c r="N26" s="75">
        <f>IF($C26=N$4,1,0)</f>
        <v>0</v>
      </c>
      <c r="O26" s="75">
        <f>IF($C26=O$4,1,0)</f>
        <v>0</v>
      </c>
      <c r="P26" s="75">
        <f>IF($C26=P$4,1,0)</f>
        <v>0</v>
      </c>
      <c r="Q26" s="75">
        <f>IF($C26=Q$4,1,0)</f>
        <v>0</v>
      </c>
      <c r="R26" s="75">
        <f>IF($C26=R$4,1,0)</f>
        <v>0</v>
      </c>
      <c r="S26" s="75">
        <f>IF($C26=S$4,1,0)</f>
        <v>0</v>
      </c>
      <c r="T26" s="75">
        <f>IF($C26=T$4,1,0)</f>
        <v>0</v>
      </c>
      <c r="U26" s="75">
        <f>IF($C26=U$4,1,0)</f>
        <v>0</v>
      </c>
      <c r="V26" s="75">
        <f>IF($C26=V$4,1,0)</f>
        <v>0</v>
      </c>
      <c r="W26" s="75">
        <f>IF($C26=W$4,1,0)</f>
        <v>0</v>
      </c>
      <c r="X26" s="75">
        <f>IF($C26=X$4,1,0)</f>
        <v>0</v>
      </c>
      <c r="Y26" s="75">
        <f>IF($C26=Y$4,1,0)</f>
        <v>1</v>
      </c>
      <c r="Z26" s="75">
        <f>IF($C26=Z$4,1,0)</f>
        <v>0</v>
      </c>
      <c r="AA26" s="75">
        <f>IF($C26=AA$4,1,0)</f>
        <v>0</v>
      </c>
      <c r="AB26" s="75">
        <f>IF($C26=AB$4,1,0)</f>
        <v>0</v>
      </c>
      <c r="AC26" s="75">
        <f>IF($C26=AC$4,1,0)</f>
        <v>0</v>
      </c>
      <c r="AD26" s="75">
        <f>IF($C26=AD$4,1,0)</f>
        <v>0</v>
      </c>
      <c r="AE26" s="75">
        <f>IF($C26=AE$4,1,0)</f>
        <v>0</v>
      </c>
      <c r="AF26" s="75">
        <f>IF($C26=AF$4,1,0)</f>
        <v>0</v>
      </c>
      <c r="AG26" s="75">
        <f>IF($C26=AG$4,1,0)</f>
        <v>0</v>
      </c>
      <c r="AH26" s="75">
        <f>IF($C26=AH$4,1,0)</f>
        <v>0</v>
      </c>
      <c r="AI26" s="75">
        <f>IF($C26=AI$4,1,0)</f>
        <v>0</v>
      </c>
      <c r="AJ26" s="75">
        <f>IF($C26=AJ$4,1,0)</f>
        <v>0</v>
      </c>
      <c r="AK26" s="75">
        <f>IF($C26=AK$4,1,0)</f>
        <v>0</v>
      </c>
      <c r="AL26" s="75">
        <f>IF($C26=AL$4,1,0)</f>
        <v>0</v>
      </c>
      <c r="AM26" s="75">
        <f>IF($C26=AM$4,1,0)</f>
        <v>0</v>
      </c>
      <c r="AN26" s="75">
        <f>IF($C26=AN$4,1,0)</f>
        <v>0</v>
      </c>
      <c r="AO26" s="75">
        <f>IF($C26=AO$4,1,0)</f>
        <v>0</v>
      </c>
      <c r="AP26" s="75">
        <f>IF($C26=AP$4,1,0)</f>
        <v>0</v>
      </c>
      <c r="AQ26" s="75">
        <f>IF($C26=AQ$4,1,0)</f>
        <v>0</v>
      </c>
      <c r="AR26" s="75">
        <f>IF($C26=AR$4,1,0)</f>
        <v>0</v>
      </c>
      <c r="AS26" s="75">
        <f>IF($C26=AS$4,1,0)</f>
        <v>0</v>
      </c>
      <c r="AT26" s="75">
        <f>IF($C26=AT$4,1,0)</f>
        <v>0</v>
      </c>
      <c r="AU26" s="75">
        <f>IF($C26=AU$4,1,0)</f>
        <v>0</v>
      </c>
      <c r="AV26" s="75">
        <f>IF($C26=AV$4,1,0)</f>
        <v>0</v>
      </c>
      <c r="AW26" s="75">
        <f>IF($C26=AW$4,1,0)</f>
        <v>0</v>
      </c>
      <c r="AX26" s="75">
        <f>IF($C26=AX$4,1,0)</f>
        <v>0</v>
      </c>
      <c r="AY26" s="75">
        <f>IF($C26=AY$4,1,0)</f>
        <v>0</v>
      </c>
      <c r="AZ26" s="75">
        <f>IF($C26=AZ$4,1,0)</f>
        <v>0</v>
      </c>
      <c r="BA26" s="75">
        <f>IF($C26=BA$4,1,0)</f>
        <v>0</v>
      </c>
      <c r="BB26" s="75">
        <f>IF($C26=BB$4,1,0)</f>
        <v>0</v>
      </c>
      <c r="BC26" s="75">
        <f>IF($C26=BC$4,1,0)</f>
        <v>0</v>
      </c>
      <c r="BD26" s="75">
        <f>IF($C26=BD$4,1,0)</f>
        <v>0</v>
      </c>
    </row>
    <row r="27" spans="1:56">
      <c r="A27" s="15" t="s">
        <v>58</v>
      </c>
      <c r="B27" s="16" t="s">
        <v>113</v>
      </c>
      <c r="C27" s="5">
        <f t="shared" si="1"/>
        <v>23</v>
      </c>
      <c r="D27" s="75">
        <f>IF($C27=D$4,1,0)</f>
        <v>0</v>
      </c>
      <c r="E27" s="75">
        <f>IF($C27=E$4,1,0)</f>
        <v>0</v>
      </c>
      <c r="F27" s="75">
        <f>IF($C27=F$4,1,0)</f>
        <v>0</v>
      </c>
      <c r="G27" s="75">
        <f>IF($C27=G$4,1,0)</f>
        <v>0</v>
      </c>
      <c r="H27" s="75">
        <f>IF($C27=H$4,1,0)</f>
        <v>0</v>
      </c>
      <c r="I27" s="75">
        <f>IF($C27=I$4,1,0)</f>
        <v>0</v>
      </c>
      <c r="J27" s="75">
        <f>IF($C27=J$4,1,0)</f>
        <v>0</v>
      </c>
      <c r="K27" s="75">
        <f>IF($C27=K$4,1,0)</f>
        <v>0</v>
      </c>
      <c r="L27" s="75">
        <f>IF($C27=L$4,1,0)</f>
        <v>0</v>
      </c>
      <c r="M27" s="75">
        <f>IF($C27=M$4,1,0)</f>
        <v>0</v>
      </c>
      <c r="N27" s="75">
        <f>IF($C27=N$4,1,0)</f>
        <v>0</v>
      </c>
      <c r="O27" s="75">
        <f>IF($C27=O$4,1,0)</f>
        <v>0</v>
      </c>
      <c r="P27" s="75">
        <f>IF($C27=P$4,1,0)</f>
        <v>0</v>
      </c>
      <c r="Q27" s="75">
        <f>IF($C27=Q$4,1,0)</f>
        <v>0</v>
      </c>
      <c r="R27" s="75">
        <f>IF($C27=R$4,1,0)</f>
        <v>0</v>
      </c>
      <c r="S27" s="75">
        <f>IF($C27=S$4,1,0)</f>
        <v>0</v>
      </c>
      <c r="T27" s="75">
        <f>IF($C27=T$4,1,0)</f>
        <v>0</v>
      </c>
      <c r="U27" s="75">
        <f>IF($C27=U$4,1,0)</f>
        <v>0</v>
      </c>
      <c r="V27" s="75">
        <f>IF($C27=V$4,1,0)</f>
        <v>0</v>
      </c>
      <c r="W27" s="75">
        <f>IF($C27=W$4,1,0)</f>
        <v>0</v>
      </c>
      <c r="X27" s="75">
        <f>IF($C27=X$4,1,0)</f>
        <v>0</v>
      </c>
      <c r="Y27" s="75">
        <f>IF($C27=Y$4,1,0)</f>
        <v>0</v>
      </c>
      <c r="Z27" s="75">
        <f>IF($C27=Z$4,1,0)</f>
        <v>1</v>
      </c>
      <c r="AA27" s="75">
        <f>IF($C27=AA$4,1,0)</f>
        <v>0</v>
      </c>
      <c r="AB27" s="75">
        <f>IF($C27=AB$4,1,0)</f>
        <v>0</v>
      </c>
      <c r="AC27" s="75">
        <f>IF($C27=AC$4,1,0)</f>
        <v>0</v>
      </c>
      <c r="AD27" s="75">
        <f>IF($C27=AD$4,1,0)</f>
        <v>0</v>
      </c>
      <c r="AE27" s="75">
        <f>IF($C27=AE$4,1,0)</f>
        <v>0</v>
      </c>
      <c r="AF27" s="75">
        <f>IF($C27=AF$4,1,0)</f>
        <v>0</v>
      </c>
      <c r="AG27" s="75">
        <f>IF($C27=AG$4,1,0)</f>
        <v>0</v>
      </c>
      <c r="AH27" s="75">
        <f>IF($C27=AH$4,1,0)</f>
        <v>0</v>
      </c>
      <c r="AI27" s="75">
        <f>IF($C27=AI$4,1,0)</f>
        <v>0</v>
      </c>
      <c r="AJ27" s="75">
        <f>IF($C27=AJ$4,1,0)</f>
        <v>0</v>
      </c>
      <c r="AK27" s="75">
        <f>IF($C27=AK$4,1,0)</f>
        <v>0</v>
      </c>
      <c r="AL27" s="75">
        <f>IF($C27=AL$4,1,0)</f>
        <v>0</v>
      </c>
      <c r="AM27" s="75">
        <f>IF($C27=AM$4,1,0)</f>
        <v>0</v>
      </c>
      <c r="AN27" s="75">
        <f>IF($C27=AN$4,1,0)</f>
        <v>0</v>
      </c>
      <c r="AO27" s="75">
        <f>IF($C27=AO$4,1,0)</f>
        <v>0</v>
      </c>
      <c r="AP27" s="75">
        <f>IF($C27=AP$4,1,0)</f>
        <v>0</v>
      </c>
      <c r="AQ27" s="75">
        <f>IF($C27=AQ$4,1,0)</f>
        <v>0</v>
      </c>
      <c r="AR27" s="75">
        <f>IF($C27=AR$4,1,0)</f>
        <v>0</v>
      </c>
      <c r="AS27" s="75">
        <f>IF($C27=AS$4,1,0)</f>
        <v>0</v>
      </c>
      <c r="AT27" s="75">
        <f>IF($C27=AT$4,1,0)</f>
        <v>0</v>
      </c>
      <c r="AU27" s="75">
        <f>IF($C27=AU$4,1,0)</f>
        <v>0</v>
      </c>
      <c r="AV27" s="75">
        <f>IF($C27=AV$4,1,0)</f>
        <v>0</v>
      </c>
      <c r="AW27" s="75">
        <f>IF($C27=AW$4,1,0)</f>
        <v>0</v>
      </c>
      <c r="AX27" s="75">
        <f>IF($C27=AX$4,1,0)</f>
        <v>0</v>
      </c>
      <c r="AY27" s="75">
        <f>IF($C27=AY$4,1,0)</f>
        <v>0</v>
      </c>
      <c r="AZ27" s="75">
        <f>IF($C27=AZ$4,1,0)</f>
        <v>0</v>
      </c>
      <c r="BA27" s="75">
        <f>IF($C27=BA$4,1,0)</f>
        <v>0</v>
      </c>
      <c r="BB27" s="75">
        <f>IF($C27=BB$4,1,0)</f>
        <v>0</v>
      </c>
      <c r="BC27" s="75">
        <f>IF($C27=BC$4,1,0)</f>
        <v>0</v>
      </c>
      <c r="BD27" s="75">
        <f>IF($C27=BD$4,1,0)</f>
        <v>0</v>
      </c>
    </row>
    <row r="28" spans="1:56">
      <c r="A28" s="15" t="s">
        <v>59</v>
      </c>
      <c r="B28" s="16" t="s">
        <v>114</v>
      </c>
      <c r="C28" s="5">
        <f t="shared" si="1"/>
        <v>24</v>
      </c>
      <c r="D28" s="75">
        <f>IF($C28=D$4,1,0)</f>
        <v>0</v>
      </c>
      <c r="E28" s="75">
        <f>IF($C28=E$4,1,0)</f>
        <v>0</v>
      </c>
      <c r="F28" s="75">
        <f>IF($C28=F$4,1,0)</f>
        <v>0</v>
      </c>
      <c r="G28" s="75">
        <f>IF($C28=G$4,1,0)</f>
        <v>0</v>
      </c>
      <c r="H28" s="75">
        <f>IF($C28=H$4,1,0)</f>
        <v>0</v>
      </c>
      <c r="I28" s="75">
        <f>IF($C28=I$4,1,0)</f>
        <v>0</v>
      </c>
      <c r="J28" s="75">
        <f>IF($C28=J$4,1,0)</f>
        <v>0</v>
      </c>
      <c r="K28" s="75">
        <f>IF($C28=K$4,1,0)</f>
        <v>0</v>
      </c>
      <c r="L28" s="75">
        <f>IF($C28=L$4,1,0)</f>
        <v>0</v>
      </c>
      <c r="M28" s="75">
        <f>IF($C28=M$4,1,0)</f>
        <v>0</v>
      </c>
      <c r="N28" s="75">
        <f>IF($C28=N$4,1,0)</f>
        <v>0</v>
      </c>
      <c r="O28" s="75">
        <f>IF($C28=O$4,1,0)</f>
        <v>0</v>
      </c>
      <c r="P28" s="75">
        <f>IF($C28=P$4,1,0)</f>
        <v>0</v>
      </c>
      <c r="Q28" s="75">
        <f>IF($C28=Q$4,1,0)</f>
        <v>0</v>
      </c>
      <c r="R28" s="75">
        <f>IF($C28=R$4,1,0)</f>
        <v>0</v>
      </c>
      <c r="S28" s="75">
        <f>IF($C28=S$4,1,0)</f>
        <v>0</v>
      </c>
      <c r="T28" s="75">
        <f>IF($C28=T$4,1,0)</f>
        <v>0</v>
      </c>
      <c r="U28" s="75">
        <f>IF($C28=U$4,1,0)</f>
        <v>0</v>
      </c>
      <c r="V28" s="75">
        <f>IF($C28=V$4,1,0)</f>
        <v>0</v>
      </c>
      <c r="W28" s="75">
        <f>IF($C28=W$4,1,0)</f>
        <v>0</v>
      </c>
      <c r="X28" s="75">
        <f>IF($C28=X$4,1,0)</f>
        <v>0</v>
      </c>
      <c r="Y28" s="75">
        <f>IF($C28=Y$4,1,0)</f>
        <v>0</v>
      </c>
      <c r="Z28" s="75">
        <f>IF($C28=Z$4,1,0)</f>
        <v>0</v>
      </c>
      <c r="AA28" s="75">
        <f>IF($C28=AA$4,1,0)</f>
        <v>1</v>
      </c>
      <c r="AB28" s="75">
        <f>IF($C28=AB$4,1,0)</f>
        <v>0</v>
      </c>
      <c r="AC28" s="75">
        <f>IF($C28=AC$4,1,0)</f>
        <v>0</v>
      </c>
      <c r="AD28" s="75">
        <f>IF($C28=AD$4,1,0)</f>
        <v>0</v>
      </c>
      <c r="AE28" s="75">
        <f>IF($C28=AE$4,1,0)</f>
        <v>0</v>
      </c>
      <c r="AF28" s="75">
        <f>IF($C28=AF$4,1,0)</f>
        <v>0</v>
      </c>
      <c r="AG28" s="75">
        <f>IF($C28=AG$4,1,0)</f>
        <v>0</v>
      </c>
      <c r="AH28" s="75">
        <f>IF($C28=AH$4,1,0)</f>
        <v>0</v>
      </c>
      <c r="AI28" s="75">
        <f>IF($C28=AI$4,1,0)</f>
        <v>0</v>
      </c>
      <c r="AJ28" s="75">
        <f>IF($C28=AJ$4,1,0)</f>
        <v>0</v>
      </c>
      <c r="AK28" s="75">
        <f>IF($C28=AK$4,1,0)</f>
        <v>0</v>
      </c>
      <c r="AL28" s="75">
        <f>IF($C28=AL$4,1,0)</f>
        <v>0</v>
      </c>
      <c r="AM28" s="75">
        <f>IF($C28=AM$4,1,0)</f>
        <v>0</v>
      </c>
      <c r="AN28" s="75">
        <f>IF($C28=AN$4,1,0)</f>
        <v>0</v>
      </c>
      <c r="AO28" s="75">
        <f>IF($C28=AO$4,1,0)</f>
        <v>0</v>
      </c>
      <c r="AP28" s="75">
        <f>IF($C28=AP$4,1,0)</f>
        <v>0</v>
      </c>
      <c r="AQ28" s="75">
        <f>IF($C28=AQ$4,1,0)</f>
        <v>0</v>
      </c>
      <c r="AR28" s="75">
        <f>IF($C28=AR$4,1,0)</f>
        <v>0</v>
      </c>
      <c r="AS28" s="75">
        <f>IF($C28=AS$4,1,0)</f>
        <v>0</v>
      </c>
      <c r="AT28" s="75">
        <f>IF($C28=AT$4,1,0)</f>
        <v>0</v>
      </c>
      <c r="AU28" s="75">
        <f>IF($C28=AU$4,1,0)</f>
        <v>0</v>
      </c>
      <c r="AV28" s="75">
        <f>IF($C28=AV$4,1,0)</f>
        <v>0</v>
      </c>
      <c r="AW28" s="75">
        <f>IF($C28=AW$4,1,0)</f>
        <v>0</v>
      </c>
      <c r="AX28" s="75">
        <f>IF($C28=AX$4,1,0)</f>
        <v>0</v>
      </c>
      <c r="AY28" s="75">
        <f>IF($C28=AY$4,1,0)</f>
        <v>0</v>
      </c>
      <c r="AZ28" s="75">
        <f>IF($C28=AZ$4,1,0)</f>
        <v>0</v>
      </c>
      <c r="BA28" s="75">
        <f>IF($C28=BA$4,1,0)</f>
        <v>0</v>
      </c>
      <c r="BB28" s="75">
        <f>IF($C28=BB$4,1,0)</f>
        <v>0</v>
      </c>
      <c r="BC28" s="75">
        <f>IF($C28=BC$4,1,0)</f>
        <v>0</v>
      </c>
      <c r="BD28" s="75">
        <f>IF($C28=BD$4,1,0)</f>
        <v>0</v>
      </c>
    </row>
    <row r="29" spans="1:56">
      <c r="A29" s="15" t="s">
        <v>60</v>
      </c>
      <c r="B29" s="16" t="s">
        <v>115</v>
      </c>
      <c r="C29" s="5">
        <f t="shared" si="1"/>
        <v>25</v>
      </c>
      <c r="D29" s="75">
        <f>IF($C29=D$4,1,0)</f>
        <v>0</v>
      </c>
      <c r="E29" s="75">
        <f>IF($C29=E$4,1,0)</f>
        <v>0</v>
      </c>
      <c r="F29" s="75">
        <f>IF($C29=F$4,1,0)</f>
        <v>0</v>
      </c>
      <c r="G29" s="75">
        <f>IF($C29=G$4,1,0)</f>
        <v>0</v>
      </c>
      <c r="H29" s="75">
        <f>IF($C29=H$4,1,0)</f>
        <v>0</v>
      </c>
      <c r="I29" s="75">
        <f>IF($C29=I$4,1,0)</f>
        <v>0</v>
      </c>
      <c r="J29" s="75">
        <f>IF($C29=J$4,1,0)</f>
        <v>0</v>
      </c>
      <c r="K29" s="75">
        <f>IF($C29=K$4,1,0)</f>
        <v>0</v>
      </c>
      <c r="L29" s="75">
        <f>IF($C29=L$4,1,0)</f>
        <v>0</v>
      </c>
      <c r="M29" s="75">
        <f>IF($C29=M$4,1,0)</f>
        <v>0</v>
      </c>
      <c r="N29" s="75">
        <f>IF($C29=N$4,1,0)</f>
        <v>0</v>
      </c>
      <c r="O29" s="75">
        <f>IF($C29=O$4,1,0)</f>
        <v>0</v>
      </c>
      <c r="P29" s="75">
        <f>IF($C29=P$4,1,0)</f>
        <v>0</v>
      </c>
      <c r="Q29" s="75">
        <f>IF($C29=Q$4,1,0)</f>
        <v>0</v>
      </c>
      <c r="R29" s="75">
        <f>IF($C29=R$4,1,0)</f>
        <v>0</v>
      </c>
      <c r="S29" s="75">
        <f>IF($C29=S$4,1,0)</f>
        <v>0</v>
      </c>
      <c r="T29" s="75">
        <f>IF($C29=T$4,1,0)</f>
        <v>0</v>
      </c>
      <c r="U29" s="75">
        <f>IF($C29=U$4,1,0)</f>
        <v>0</v>
      </c>
      <c r="V29" s="75">
        <f>IF($C29=V$4,1,0)</f>
        <v>0</v>
      </c>
      <c r="W29" s="75">
        <f>IF($C29=W$4,1,0)</f>
        <v>0</v>
      </c>
      <c r="X29" s="75">
        <f>IF($C29=X$4,1,0)</f>
        <v>0</v>
      </c>
      <c r="Y29" s="75">
        <f>IF($C29=Y$4,1,0)</f>
        <v>0</v>
      </c>
      <c r="Z29" s="75">
        <f>IF($C29=Z$4,1,0)</f>
        <v>0</v>
      </c>
      <c r="AA29" s="75">
        <f>IF($C29=AA$4,1,0)</f>
        <v>0</v>
      </c>
      <c r="AB29" s="75">
        <f>IF($C29=AB$4,1,0)</f>
        <v>1</v>
      </c>
      <c r="AC29" s="75">
        <f>IF($C29=AC$4,1,0)</f>
        <v>0</v>
      </c>
      <c r="AD29" s="75">
        <f>IF($C29=AD$4,1,0)</f>
        <v>0</v>
      </c>
      <c r="AE29" s="75">
        <f>IF($C29=AE$4,1,0)</f>
        <v>0</v>
      </c>
      <c r="AF29" s="75">
        <f>IF($C29=AF$4,1,0)</f>
        <v>0</v>
      </c>
      <c r="AG29" s="75">
        <f>IF($C29=AG$4,1,0)</f>
        <v>0</v>
      </c>
      <c r="AH29" s="75">
        <f>IF($C29=AH$4,1,0)</f>
        <v>0</v>
      </c>
      <c r="AI29" s="75">
        <f>IF($C29=AI$4,1,0)</f>
        <v>0</v>
      </c>
      <c r="AJ29" s="75">
        <f>IF($C29=AJ$4,1,0)</f>
        <v>0</v>
      </c>
      <c r="AK29" s="75">
        <f>IF($C29=AK$4,1,0)</f>
        <v>0</v>
      </c>
      <c r="AL29" s="75">
        <f>IF($C29=AL$4,1,0)</f>
        <v>0</v>
      </c>
      <c r="AM29" s="75">
        <f>IF($C29=AM$4,1,0)</f>
        <v>0</v>
      </c>
      <c r="AN29" s="75">
        <f>IF($C29=AN$4,1,0)</f>
        <v>0</v>
      </c>
      <c r="AO29" s="75">
        <f>IF($C29=AO$4,1,0)</f>
        <v>0</v>
      </c>
      <c r="AP29" s="75">
        <f>IF($C29=AP$4,1,0)</f>
        <v>0</v>
      </c>
      <c r="AQ29" s="75">
        <f>IF($C29=AQ$4,1,0)</f>
        <v>0</v>
      </c>
      <c r="AR29" s="75">
        <f>IF($C29=AR$4,1,0)</f>
        <v>0</v>
      </c>
      <c r="AS29" s="75">
        <f>IF($C29=AS$4,1,0)</f>
        <v>0</v>
      </c>
      <c r="AT29" s="75">
        <f>IF($C29=AT$4,1,0)</f>
        <v>0</v>
      </c>
      <c r="AU29" s="75">
        <f>IF($C29=AU$4,1,0)</f>
        <v>0</v>
      </c>
      <c r="AV29" s="75">
        <f>IF($C29=AV$4,1,0)</f>
        <v>0</v>
      </c>
      <c r="AW29" s="75">
        <f>IF($C29=AW$4,1,0)</f>
        <v>0</v>
      </c>
      <c r="AX29" s="75">
        <f>IF($C29=AX$4,1,0)</f>
        <v>0</v>
      </c>
      <c r="AY29" s="75">
        <f>IF($C29=AY$4,1,0)</f>
        <v>0</v>
      </c>
      <c r="AZ29" s="75">
        <f>IF($C29=AZ$4,1,0)</f>
        <v>0</v>
      </c>
      <c r="BA29" s="75">
        <f>IF($C29=BA$4,1,0)</f>
        <v>0</v>
      </c>
      <c r="BB29" s="75">
        <f>IF($C29=BB$4,1,0)</f>
        <v>0</v>
      </c>
      <c r="BC29" s="75">
        <f>IF($C29=BC$4,1,0)</f>
        <v>0</v>
      </c>
      <c r="BD29" s="75">
        <f>IF($C29=BD$4,1,0)</f>
        <v>0</v>
      </c>
    </row>
    <row r="30" spans="1:56">
      <c r="A30" s="15" t="s">
        <v>61</v>
      </c>
      <c r="B30" s="16" t="s">
        <v>116</v>
      </c>
      <c r="C30" s="5">
        <f t="shared" si="1"/>
        <v>26</v>
      </c>
      <c r="D30" s="75">
        <f>IF($C30=D$4,1,0)</f>
        <v>0</v>
      </c>
      <c r="E30" s="75">
        <f>IF($C30=E$4,1,0)</f>
        <v>0</v>
      </c>
      <c r="F30" s="75">
        <f>IF($C30=F$4,1,0)</f>
        <v>0</v>
      </c>
      <c r="G30" s="75">
        <f>IF($C30=G$4,1,0)</f>
        <v>0</v>
      </c>
      <c r="H30" s="75">
        <f>IF($C30=H$4,1,0)</f>
        <v>0</v>
      </c>
      <c r="I30" s="75">
        <f>IF($C30=I$4,1,0)</f>
        <v>0</v>
      </c>
      <c r="J30" s="75">
        <f>IF($C30=J$4,1,0)</f>
        <v>0</v>
      </c>
      <c r="K30" s="75">
        <f>IF($C30=K$4,1,0)</f>
        <v>0</v>
      </c>
      <c r="L30" s="75">
        <f>IF($C30=L$4,1,0)</f>
        <v>0</v>
      </c>
      <c r="M30" s="75">
        <f>IF($C30=M$4,1,0)</f>
        <v>0</v>
      </c>
      <c r="N30" s="75">
        <f>IF($C30=N$4,1,0)</f>
        <v>0</v>
      </c>
      <c r="O30" s="75">
        <f>IF($C30=O$4,1,0)</f>
        <v>0</v>
      </c>
      <c r="P30" s="75">
        <f>IF($C30=P$4,1,0)</f>
        <v>0</v>
      </c>
      <c r="Q30" s="75">
        <f>IF($C30=Q$4,1,0)</f>
        <v>0</v>
      </c>
      <c r="R30" s="75">
        <f>IF($C30=R$4,1,0)</f>
        <v>0</v>
      </c>
      <c r="S30" s="75">
        <f>IF($C30=S$4,1,0)</f>
        <v>0</v>
      </c>
      <c r="T30" s="75">
        <f>IF($C30=T$4,1,0)</f>
        <v>0</v>
      </c>
      <c r="U30" s="75">
        <f>IF($C30=U$4,1,0)</f>
        <v>0</v>
      </c>
      <c r="V30" s="75">
        <f>IF($C30=V$4,1,0)</f>
        <v>0</v>
      </c>
      <c r="W30" s="75">
        <f>IF($C30=W$4,1,0)</f>
        <v>0</v>
      </c>
      <c r="X30" s="75">
        <f>IF($C30=X$4,1,0)</f>
        <v>0</v>
      </c>
      <c r="Y30" s="75">
        <f>IF($C30=Y$4,1,0)</f>
        <v>0</v>
      </c>
      <c r="Z30" s="75">
        <f>IF($C30=Z$4,1,0)</f>
        <v>0</v>
      </c>
      <c r="AA30" s="75">
        <f>IF($C30=AA$4,1,0)</f>
        <v>0</v>
      </c>
      <c r="AB30" s="75">
        <f>IF($C30=AB$4,1,0)</f>
        <v>0</v>
      </c>
      <c r="AC30" s="75">
        <f>IF($C30=AC$4,1,0)</f>
        <v>1</v>
      </c>
      <c r="AD30" s="75">
        <f>IF($C30=AD$4,1,0)</f>
        <v>0</v>
      </c>
      <c r="AE30" s="75">
        <f>IF($C30=AE$4,1,0)</f>
        <v>0</v>
      </c>
      <c r="AF30" s="75">
        <f>IF($C30=AF$4,1,0)</f>
        <v>0</v>
      </c>
      <c r="AG30" s="75">
        <f>IF($C30=AG$4,1,0)</f>
        <v>0</v>
      </c>
      <c r="AH30" s="75">
        <f>IF($C30=AH$4,1,0)</f>
        <v>0</v>
      </c>
      <c r="AI30" s="75">
        <f>IF($C30=AI$4,1,0)</f>
        <v>0</v>
      </c>
      <c r="AJ30" s="75">
        <f>IF($C30=AJ$4,1,0)</f>
        <v>0</v>
      </c>
      <c r="AK30" s="75">
        <f>IF($C30=AK$4,1,0)</f>
        <v>0</v>
      </c>
      <c r="AL30" s="75">
        <f>IF($C30=AL$4,1,0)</f>
        <v>0</v>
      </c>
      <c r="AM30" s="75">
        <f>IF($C30=AM$4,1,0)</f>
        <v>0</v>
      </c>
      <c r="AN30" s="75">
        <f>IF($C30=AN$4,1,0)</f>
        <v>0</v>
      </c>
      <c r="AO30" s="75">
        <f>IF($C30=AO$4,1,0)</f>
        <v>0</v>
      </c>
      <c r="AP30" s="75">
        <f>IF($C30=AP$4,1,0)</f>
        <v>0</v>
      </c>
      <c r="AQ30" s="75">
        <f>IF($C30=AQ$4,1,0)</f>
        <v>0</v>
      </c>
      <c r="AR30" s="75">
        <f>IF($C30=AR$4,1,0)</f>
        <v>0</v>
      </c>
      <c r="AS30" s="75">
        <f>IF($C30=AS$4,1,0)</f>
        <v>0</v>
      </c>
      <c r="AT30" s="75">
        <f>IF($C30=AT$4,1,0)</f>
        <v>0</v>
      </c>
      <c r="AU30" s="75">
        <f>IF($C30=AU$4,1,0)</f>
        <v>0</v>
      </c>
      <c r="AV30" s="75">
        <f>IF($C30=AV$4,1,0)</f>
        <v>0</v>
      </c>
      <c r="AW30" s="75">
        <f>IF($C30=AW$4,1,0)</f>
        <v>0</v>
      </c>
      <c r="AX30" s="75">
        <f>IF($C30=AX$4,1,0)</f>
        <v>0</v>
      </c>
      <c r="AY30" s="75">
        <f>IF($C30=AY$4,1,0)</f>
        <v>0</v>
      </c>
      <c r="AZ30" s="75">
        <f>IF($C30=AZ$4,1,0)</f>
        <v>0</v>
      </c>
      <c r="BA30" s="75">
        <f>IF($C30=BA$4,1,0)</f>
        <v>0</v>
      </c>
      <c r="BB30" s="75">
        <f>IF($C30=BB$4,1,0)</f>
        <v>0</v>
      </c>
      <c r="BC30" s="75">
        <f>IF($C30=BC$4,1,0)</f>
        <v>0</v>
      </c>
      <c r="BD30" s="75">
        <f>IF($C30=BD$4,1,0)</f>
        <v>0</v>
      </c>
    </row>
    <row r="31" spans="1:56">
      <c r="A31" s="15" t="s">
        <v>62</v>
      </c>
      <c r="B31" s="16" t="s">
        <v>117</v>
      </c>
      <c r="C31" s="5">
        <f t="shared" si="1"/>
        <v>27</v>
      </c>
      <c r="D31" s="75">
        <f>IF($C31=D$4,1,0)</f>
        <v>0</v>
      </c>
      <c r="E31" s="75">
        <f>IF($C31=E$4,1,0)</f>
        <v>0</v>
      </c>
      <c r="F31" s="75">
        <f>IF($C31=F$4,1,0)</f>
        <v>0</v>
      </c>
      <c r="G31" s="75">
        <f>IF($C31=G$4,1,0)</f>
        <v>0</v>
      </c>
      <c r="H31" s="75">
        <f>IF($C31=H$4,1,0)</f>
        <v>0</v>
      </c>
      <c r="I31" s="75">
        <f>IF($C31=I$4,1,0)</f>
        <v>0</v>
      </c>
      <c r="J31" s="75">
        <f>IF($C31=J$4,1,0)</f>
        <v>0</v>
      </c>
      <c r="K31" s="75">
        <f>IF($C31=K$4,1,0)</f>
        <v>0</v>
      </c>
      <c r="L31" s="75">
        <f>IF($C31=L$4,1,0)</f>
        <v>0</v>
      </c>
      <c r="M31" s="75">
        <f>IF($C31=M$4,1,0)</f>
        <v>0</v>
      </c>
      <c r="N31" s="75">
        <f>IF($C31=N$4,1,0)</f>
        <v>0</v>
      </c>
      <c r="O31" s="75">
        <f>IF($C31=O$4,1,0)</f>
        <v>0</v>
      </c>
      <c r="P31" s="75">
        <f>IF($C31=P$4,1,0)</f>
        <v>0</v>
      </c>
      <c r="Q31" s="75">
        <f>IF($C31=Q$4,1,0)</f>
        <v>0</v>
      </c>
      <c r="R31" s="75">
        <f>IF($C31=R$4,1,0)</f>
        <v>0</v>
      </c>
      <c r="S31" s="75">
        <f>IF($C31=S$4,1,0)</f>
        <v>0</v>
      </c>
      <c r="T31" s="75">
        <f>IF($C31=T$4,1,0)</f>
        <v>0</v>
      </c>
      <c r="U31" s="75">
        <f>IF($C31=U$4,1,0)</f>
        <v>0</v>
      </c>
      <c r="V31" s="75">
        <f>IF($C31=V$4,1,0)</f>
        <v>0</v>
      </c>
      <c r="W31" s="75">
        <f>IF($C31=W$4,1,0)</f>
        <v>0</v>
      </c>
      <c r="X31" s="75">
        <f>IF($C31=X$4,1,0)</f>
        <v>0</v>
      </c>
      <c r="Y31" s="75">
        <f>IF($C31=Y$4,1,0)</f>
        <v>0</v>
      </c>
      <c r="Z31" s="75">
        <f>IF($C31=Z$4,1,0)</f>
        <v>0</v>
      </c>
      <c r="AA31" s="75">
        <f>IF($C31=AA$4,1,0)</f>
        <v>0</v>
      </c>
      <c r="AB31" s="75">
        <f>IF($C31=AB$4,1,0)</f>
        <v>0</v>
      </c>
      <c r="AC31" s="75">
        <f>IF($C31=AC$4,1,0)</f>
        <v>0</v>
      </c>
      <c r="AD31" s="75">
        <f>IF($C31=AD$4,1,0)</f>
        <v>1</v>
      </c>
      <c r="AE31" s="75">
        <f>IF($C31=AE$4,1,0)</f>
        <v>0</v>
      </c>
      <c r="AF31" s="75">
        <f>IF($C31=AF$4,1,0)</f>
        <v>0</v>
      </c>
      <c r="AG31" s="75">
        <f>IF($C31=AG$4,1,0)</f>
        <v>0</v>
      </c>
      <c r="AH31" s="75">
        <f>IF($C31=AH$4,1,0)</f>
        <v>0</v>
      </c>
      <c r="AI31" s="75">
        <f>IF($C31=AI$4,1,0)</f>
        <v>0</v>
      </c>
      <c r="AJ31" s="75">
        <f>IF($C31=AJ$4,1,0)</f>
        <v>0</v>
      </c>
      <c r="AK31" s="75">
        <f>IF($C31=AK$4,1,0)</f>
        <v>0</v>
      </c>
      <c r="AL31" s="75">
        <f>IF($C31=AL$4,1,0)</f>
        <v>0</v>
      </c>
      <c r="AM31" s="75">
        <f>IF($C31=AM$4,1,0)</f>
        <v>0</v>
      </c>
      <c r="AN31" s="75">
        <f>IF($C31=AN$4,1,0)</f>
        <v>0</v>
      </c>
      <c r="AO31" s="75">
        <f>IF($C31=AO$4,1,0)</f>
        <v>0</v>
      </c>
      <c r="AP31" s="75">
        <f>IF($C31=AP$4,1,0)</f>
        <v>0</v>
      </c>
      <c r="AQ31" s="75">
        <f>IF($C31=AQ$4,1,0)</f>
        <v>0</v>
      </c>
      <c r="AR31" s="75">
        <f>IF($C31=AR$4,1,0)</f>
        <v>0</v>
      </c>
      <c r="AS31" s="75">
        <f>IF($C31=AS$4,1,0)</f>
        <v>0</v>
      </c>
      <c r="AT31" s="75">
        <f>IF($C31=AT$4,1,0)</f>
        <v>0</v>
      </c>
      <c r="AU31" s="75">
        <f>IF($C31=AU$4,1,0)</f>
        <v>0</v>
      </c>
      <c r="AV31" s="75">
        <f>IF($C31=AV$4,1,0)</f>
        <v>0</v>
      </c>
      <c r="AW31" s="75">
        <f>IF($C31=AW$4,1,0)</f>
        <v>0</v>
      </c>
      <c r="AX31" s="75">
        <f>IF($C31=AX$4,1,0)</f>
        <v>0</v>
      </c>
      <c r="AY31" s="75">
        <f>IF($C31=AY$4,1,0)</f>
        <v>0</v>
      </c>
      <c r="AZ31" s="75">
        <f>IF($C31=AZ$4,1,0)</f>
        <v>0</v>
      </c>
      <c r="BA31" s="75">
        <f>IF($C31=BA$4,1,0)</f>
        <v>0</v>
      </c>
      <c r="BB31" s="75">
        <f>IF($C31=BB$4,1,0)</f>
        <v>0</v>
      </c>
      <c r="BC31" s="75">
        <f>IF($C31=BC$4,1,0)</f>
        <v>0</v>
      </c>
      <c r="BD31" s="75">
        <f>IF($C31=BD$4,1,0)</f>
        <v>0</v>
      </c>
    </row>
    <row r="32" spans="1:56">
      <c r="A32" s="15" t="s">
        <v>63</v>
      </c>
      <c r="B32" s="16" t="s">
        <v>118</v>
      </c>
      <c r="C32" s="5">
        <f t="shared" si="1"/>
        <v>28</v>
      </c>
      <c r="D32" s="75">
        <f>IF($C32=D$4,1,0)</f>
        <v>0</v>
      </c>
      <c r="E32" s="75">
        <f>IF($C32=E$4,1,0)</f>
        <v>0</v>
      </c>
      <c r="F32" s="75">
        <f>IF($C32=F$4,1,0)</f>
        <v>0</v>
      </c>
      <c r="G32" s="75">
        <f>IF($C32=G$4,1,0)</f>
        <v>0</v>
      </c>
      <c r="H32" s="75">
        <f>IF($C32=H$4,1,0)</f>
        <v>0</v>
      </c>
      <c r="I32" s="75">
        <f>IF($C32=I$4,1,0)</f>
        <v>0</v>
      </c>
      <c r="J32" s="75">
        <f>IF($C32=J$4,1,0)</f>
        <v>0</v>
      </c>
      <c r="K32" s="75">
        <f>IF($C32=K$4,1,0)</f>
        <v>0</v>
      </c>
      <c r="L32" s="75">
        <f>IF($C32=L$4,1,0)</f>
        <v>0</v>
      </c>
      <c r="M32" s="75">
        <f>IF($C32=M$4,1,0)</f>
        <v>0</v>
      </c>
      <c r="N32" s="75">
        <f>IF($C32=N$4,1,0)</f>
        <v>0</v>
      </c>
      <c r="O32" s="75">
        <f>IF($C32=O$4,1,0)</f>
        <v>0</v>
      </c>
      <c r="P32" s="75">
        <f>IF($C32=P$4,1,0)</f>
        <v>0</v>
      </c>
      <c r="Q32" s="75">
        <f>IF($C32=Q$4,1,0)</f>
        <v>0</v>
      </c>
      <c r="R32" s="75">
        <f>IF($C32=R$4,1,0)</f>
        <v>0</v>
      </c>
      <c r="S32" s="75">
        <f>IF($C32=S$4,1,0)</f>
        <v>0</v>
      </c>
      <c r="T32" s="75">
        <f>IF($C32=T$4,1,0)</f>
        <v>0</v>
      </c>
      <c r="U32" s="75">
        <f>IF($C32=U$4,1,0)</f>
        <v>0</v>
      </c>
      <c r="V32" s="75">
        <f>IF($C32=V$4,1,0)</f>
        <v>0</v>
      </c>
      <c r="W32" s="75">
        <f>IF($C32=W$4,1,0)</f>
        <v>0</v>
      </c>
      <c r="X32" s="75">
        <f>IF($C32=X$4,1,0)</f>
        <v>0</v>
      </c>
      <c r="Y32" s="75">
        <f>IF($C32=Y$4,1,0)</f>
        <v>0</v>
      </c>
      <c r="Z32" s="75">
        <f>IF($C32=Z$4,1,0)</f>
        <v>0</v>
      </c>
      <c r="AA32" s="75">
        <f>IF($C32=AA$4,1,0)</f>
        <v>0</v>
      </c>
      <c r="AB32" s="75">
        <f>IF($C32=AB$4,1,0)</f>
        <v>0</v>
      </c>
      <c r="AC32" s="75">
        <f>IF($C32=AC$4,1,0)</f>
        <v>0</v>
      </c>
      <c r="AD32" s="75">
        <f>IF($C32=AD$4,1,0)</f>
        <v>0</v>
      </c>
      <c r="AE32" s="75">
        <f>IF($C32=AE$4,1,0)</f>
        <v>1</v>
      </c>
      <c r="AF32" s="75">
        <f>IF($C32=AF$4,1,0)</f>
        <v>0</v>
      </c>
      <c r="AG32" s="75">
        <f>IF($C32=AG$4,1,0)</f>
        <v>0</v>
      </c>
      <c r="AH32" s="75">
        <f>IF($C32=AH$4,1,0)</f>
        <v>0</v>
      </c>
      <c r="AI32" s="75">
        <f>IF($C32=AI$4,1,0)</f>
        <v>0</v>
      </c>
      <c r="AJ32" s="75">
        <f>IF($C32=AJ$4,1,0)</f>
        <v>0</v>
      </c>
      <c r="AK32" s="75">
        <f>IF($C32=AK$4,1,0)</f>
        <v>0</v>
      </c>
      <c r="AL32" s="75">
        <f>IF($C32=AL$4,1,0)</f>
        <v>0</v>
      </c>
      <c r="AM32" s="75">
        <f>IF($C32=AM$4,1,0)</f>
        <v>0</v>
      </c>
      <c r="AN32" s="75">
        <f>IF($C32=AN$4,1,0)</f>
        <v>0</v>
      </c>
      <c r="AO32" s="75">
        <f>IF($C32=AO$4,1,0)</f>
        <v>0</v>
      </c>
      <c r="AP32" s="75">
        <f>IF($C32=AP$4,1,0)</f>
        <v>0</v>
      </c>
      <c r="AQ32" s="75">
        <f>IF($C32=AQ$4,1,0)</f>
        <v>0</v>
      </c>
      <c r="AR32" s="75">
        <f>IF($C32=AR$4,1,0)</f>
        <v>0</v>
      </c>
      <c r="AS32" s="75">
        <f>IF($C32=AS$4,1,0)</f>
        <v>0</v>
      </c>
      <c r="AT32" s="75">
        <f>IF($C32=AT$4,1,0)</f>
        <v>0</v>
      </c>
      <c r="AU32" s="75">
        <f>IF($C32=AU$4,1,0)</f>
        <v>0</v>
      </c>
      <c r="AV32" s="75">
        <f>IF($C32=AV$4,1,0)</f>
        <v>0</v>
      </c>
      <c r="AW32" s="75">
        <f>IF($C32=AW$4,1,0)</f>
        <v>0</v>
      </c>
      <c r="AX32" s="75">
        <f>IF($C32=AX$4,1,0)</f>
        <v>0</v>
      </c>
      <c r="AY32" s="75">
        <f>IF($C32=AY$4,1,0)</f>
        <v>0</v>
      </c>
      <c r="AZ32" s="75">
        <f>IF($C32=AZ$4,1,0)</f>
        <v>0</v>
      </c>
      <c r="BA32" s="75">
        <f>IF($C32=BA$4,1,0)</f>
        <v>0</v>
      </c>
      <c r="BB32" s="75">
        <f>IF($C32=BB$4,1,0)</f>
        <v>0</v>
      </c>
      <c r="BC32" s="75">
        <f>IF($C32=BC$4,1,0)</f>
        <v>0</v>
      </c>
      <c r="BD32" s="75">
        <f>IF($C32=BD$4,1,0)</f>
        <v>0</v>
      </c>
    </row>
    <row r="33" spans="1:56">
      <c r="A33" s="15" t="s">
        <v>64</v>
      </c>
      <c r="B33" s="16" t="s">
        <v>119</v>
      </c>
      <c r="C33" s="5">
        <f t="shared" si="1"/>
        <v>29</v>
      </c>
      <c r="D33" s="75">
        <f>IF($C33=D$4,1,0)</f>
        <v>0</v>
      </c>
      <c r="E33" s="75">
        <f>IF($C33=E$4,1,0)</f>
        <v>0</v>
      </c>
      <c r="F33" s="75">
        <f>IF($C33=F$4,1,0)</f>
        <v>0</v>
      </c>
      <c r="G33" s="75">
        <f>IF($C33=G$4,1,0)</f>
        <v>0</v>
      </c>
      <c r="H33" s="75">
        <f>IF($C33=H$4,1,0)</f>
        <v>0</v>
      </c>
      <c r="I33" s="75">
        <f>IF($C33=I$4,1,0)</f>
        <v>0</v>
      </c>
      <c r="J33" s="75">
        <f>IF($C33=J$4,1,0)</f>
        <v>0</v>
      </c>
      <c r="K33" s="75">
        <f>IF($C33=K$4,1,0)</f>
        <v>0</v>
      </c>
      <c r="L33" s="75">
        <f>IF($C33=L$4,1,0)</f>
        <v>0</v>
      </c>
      <c r="M33" s="75">
        <f>IF($C33=M$4,1,0)</f>
        <v>0</v>
      </c>
      <c r="N33" s="75">
        <f>IF($C33=N$4,1,0)</f>
        <v>0</v>
      </c>
      <c r="O33" s="75">
        <f>IF($C33=O$4,1,0)</f>
        <v>0</v>
      </c>
      <c r="P33" s="75">
        <f>IF($C33=P$4,1,0)</f>
        <v>0</v>
      </c>
      <c r="Q33" s="75">
        <f>IF($C33=Q$4,1,0)</f>
        <v>0</v>
      </c>
      <c r="R33" s="75">
        <f>IF($C33=R$4,1,0)</f>
        <v>0</v>
      </c>
      <c r="S33" s="75">
        <f>IF($C33=S$4,1,0)</f>
        <v>0</v>
      </c>
      <c r="T33" s="75">
        <f>IF($C33=T$4,1,0)</f>
        <v>0</v>
      </c>
      <c r="U33" s="75">
        <f>IF($C33=U$4,1,0)</f>
        <v>0</v>
      </c>
      <c r="V33" s="75">
        <f>IF($C33=V$4,1,0)</f>
        <v>0</v>
      </c>
      <c r="W33" s="75">
        <f>IF($C33=W$4,1,0)</f>
        <v>0</v>
      </c>
      <c r="X33" s="75">
        <f>IF($C33=X$4,1,0)</f>
        <v>0</v>
      </c>
      <c r="Y33" s="75">
        <f>IF($C33=Y$4,1,0)</f>
        <v>0</v>
      </c>
      <c r="Z33" s="75">
        <f>IF($C33=Z$4,1,0)</f>
        <v>0</v>
      </c>
      <c r="AA33" s="75">
        <f>IF($C33=AA$4,1,0)</f>
        <v>0</v>
      </c>
      <c r="AB33" s="75">
        <f>IF($C33=AB$4,1,0)</f>
        <v>0</v>
      </c>
      <c r="AC33" s="75">
        <f>IF($C33=AC$4,1,0)</f>
        <v>0</v>
      </c>
      <c r="AD33" s="75">
        <f>IF($C33=AD$4,1,0)</f>
        <v>0</v>
      </c>
      <c r="AE33" s="75">
        <f>IF($C33=AE$4,1,0)</f>
        <v>0</v>
      </c>
      <c r="AF33" s="75">
        <f>IF($C33=AF$4,1,0)</f>
        <v>1</v>
      </c>
      <c r="AG33" s="75">
        <f>IF($C33=AG$4,1,0)</f>
        <v>0</v>
      </c>
      <c r="AH33" s="75">
        <f>IF($C33=AH$4,1,0)</f>
        <v>0</v>
      </c>
      <c r="AI33" s="75">
        <f>IF($C33=AI$4,1,0)</f>
        <v>0</v>
      </c>
      <c r="AJ33" s="75">
        <f>IF($C33=AJ$4,1,0)</f>
        <v>0</v>
      </c>
      <c r="AK33" s="75">
        <f>IF($C33=AK$4,1,0)</f>
        <v>0</v>
      </c>
      <c r="AL33" s="75">
        <f>IF($C33=AL$4,1,0)</f>
        <v>0</v>
      </c>
      <c r="AM33" s="75">
        <f>IF($C33=AM$4,1,0)</f>
        <v>0</v>
      </c>
      <c r="AN33" s="75">
        <f>IF($C33=AN$4,1,0)</f>
        <v>0</v>
      </c>
      <c r="AO33" s="75">
        <f>IF($C33=AO$4,1,0)</f>
        <v>0</v>
      </c>
      <c r="AP33" s="75">
        <f>IF($C33=AP$4,1,0)</f>
        <v>0</v>
      </c>
      <c r="AQ33" s="75">
        <f>IF($C33=AQ$4,1,0)</f>
        <v>0</v>
      </c>
      <c r="AR33" s="75">
        <f>IF($C33=AR$4,1,0)</f>
        <v>0</v>
      </c>
      <c r="AS33" s="75">
        <f>IF($C33=AS$4,1,0)</f>
        <v>0</v>
      </c>
      <c r="AT33" s="75">
        <f>IF($C33=AT$4,1,0)</f>
        <v>0</v>
      </c>
      <c r="AU33" s="75">
        <f>IF($C33=AU$4,1,0)</f>
        <v>0</v>
      </c>
      <c r="AV33" s="75">
        <f>IF($C33=AV$4,1,0)</f>
        <v>0</v>
      </c>
      <c r="AW33" s="75">
        <f>IF($C33=AW$4,1,0)</f>
        <v>0</v>
      </c>
      <c r="AX33" s="75">
        <f>IF($C33=AX$4,1,0)</f>
        <v>0</v>
      </c>
      <c r="AY33" s="75">
        <f>IF($C33=AY$4,1,0)</f>
        <v>0</v>
      </c>
      <c r="AZ33" s="75">
        <f>IF($C33=AZ$4,1,0)</f>
        <v>0</v>
      </c>
      <c r="BA33" s="75">
        <f>IF($C33=BA$4,1,0)</f>
        <v>0</v>
      </c>
      <c r="BB33" s="75">
        <f>IF($C33=BB$4,1,0)</f>
        <v>0</v>
      </c>
      <c r="BC33" s="75">
        <f>IF($C33=BC$4,1,0)</f>
        <v>0</v>
      </c>
      <c r="BD33" s="75">
        <f>IF($C33=BD$4,1,0)</f>
        <v>0</v>
      </c>
    </row>
    <row r="34" spans="1:56">
      <c r="A34" s="15" t="s">
        <v>65</v>
      </c>
      <c r="B34" s="16" t="s">
        <v>120</v>
      </c>
      <c r="C34" s="5">
        <f t="shared" si="1"/>
        <v>30</v>
      </c>
      <c r="D34" s="75">
        <f>IF($C34=D$4,1,0)</f>
        <v>0</v>
      </c>
      <c r="E34" s="75">
        <f>IF($C34=E$4,1,0)</f>
        <v>0</v>
      </c>
      <c r="F34" s="75">
        <f>IF($C34=F$4,1,0)</f>
        <v>0</v>
      </c>
      <c r="G34" s="75">
        <f>IF($C34=G$4,1,0)</f>
        <v>0</v>
      </c>
      <c r="H34" s="75">
        <f>IF($C34=H$4,1,0)</f>
        <v>0</v>
      </c>
      <c r="I34" s="75">
        <f>IF($C34=I$4,1,0)</f>
        <v>0</v>
      </c>
      <c r="J34" s="75">
        <f>IF($C34=J$4,1,0)</f>
        <v>0</v>
      </c>
      <c r="K34" s="75">
        <f>IF($C34=K$4,1,0)</f>
        <v>0</v>
      </c>
      <c r="L34" s="75">
        <f>IF($C34=L$4,1,0)</f>
        <v>0</v>
      </c>
      <c r="M34" s="75">
        <f>IF($C34=M$4,1,0)</f>
        <v>0</v>
      </c>
      <c r="N34" s="75">
        <f>IF($C34=N$4,1,0)</f>
        <v>0</v>
      </c>
      <c r="O34" s="75">
        <f>IF($C34=O$4,1,0)</f>
        <v>0</v>
      </c>
      <c r="P34" s="75">
        <f>IF($C34=P$4,1,0)</f>
        <v>0</v>
      </c>
      <c r="Q34" s="75">
        <f>IF($C34=Q$4,1,0)</f>
        <v>0</v>
      </c>
      <c r="R34" s="75">
        <f>IF($C34=R$4,1,0)</f>
        <v>0</v>
      </c>
      <c r="S34" s="75">
        <f>IF($C34=S$4,1,0)</f>
        <v>0</v>
      </c>
      <c r="T34" s="75">
        <f>IF($C34=T$4,1,0)</f>
        <v>0</v>
      </c>
      <c r="U34" s="75">
        <f>IF($C34=U$4,1,0)</f>
        <v>0</v>
      </c>
      <c r="V34" s="75">
        <f>IF($C34=V$4,1,0)</f>
        <v>0</v>
      </c>
      <c r="W34" s="75">
        <f>IF($C34=W$4,1,0)</f>
        <v>0</v>
      </c>
      <c r="X34" s="75">
        <f>IF($C34=X$4,1,0)</f>
        <v>0</v>
      </c>
      <c r="Y34" s="75">
        <f>IF($C34=Y$4,1,0)</f>
        <v>0</v>
      </c>
      <c r="Z34" s="75">
        <f>IF($C34=Z$4,1,0)</f>
        <v>0</v>
      </c>
      <c r="AA34" s="75">
        <f>IF($C34=AA$4,1,0)</f>
        <v>0</v>
      </c>
      <c r="AB34" s="75">
        <f>IF($C34=AB$4,1,0)</f>
        <v>0</v>
      </c>
      <c r="AC34" s="75">
        <f>IF($C34=AC$4,1,0)</f>
        <v>0</v>
      </c>
      <c r="AD34" s="75">
        <f>IF($C34=AD$4,1,0)</f>
        <v>0</v>
      </c>
      <c r="AE34" s="75">
        <f>IF($C34=AE$4,1,0)</f>
        <v>0</v>
      </c>
      <c r="AF34" s="75">
        <f>IF($C34=AF$4,1,0)</f>
        <v>0</v>
      </c>
      <c r="AG34" s="75">
        <f>IF($C34=AG$4,1,0)</f>
        <v>1</v>
      </c>
      <c r="AH34" s="75">
        <f>IF($C34=AH$4,1,0)</f>
        <v>0</v>
      </c>
      <c r="AI34" s="75">
        <f>IF($C34=AI$4,1,0)</f>
        <v>0</v>
      </c>
      <c r="AJ34" s="75">
        <f>IF($C34=AJ$4,1,0)</f>
        <v>0</v>
      </c>
      <c r="AK34" s="75">
        <f>IF($C34=AK$4,1,0)</f>
        <v>0</v>
      </c>
      <c r="AL34" s="75">
        <f>IF($C34=AL$4,1,0)</f>
        <v>0</v>
      </c>
      <c r="AM34" s="75">
        <f>IF($C34=AM$4,1,0)</f>
        <v>0</v>
      </c>
      <c r="AN34" s="75">
        <f>IF($C34=AN$4,1,0)</f>
        <v>0</v>
      </c>
      <c r="AO34" s="75">
        <f>IF($C34=AO$4,1,0)</f>
        <v>0</v>
      </c>
      <c r="AP34" s="75">
        <f>IF($C34=AP$4,1,0)</f>
        <v>0</v>
      </c>
      <c r="AQ34" s="75">
        <f>IF($C34=AQ$4,1,0)</f>
        <v>0</v>
      </c>
      <c r="AR34" s="75">
        <f>IF($C34=AR$4,1,0)</f>
        <v>0</v>
      </c>
      <c r="AS34" s="75">
        <f>IF($C34=AS$4,1,0)</f>
        <v>0</v>
      </c>
      <c r="AT34" s="75">
        <f>IF($C34=AT$4,1,0)</f>
        <v>0</v>
      </c>
      <c r="AU34" s="75">
        <f>IF($C34=AU$4,1,0)</f>
        <v>0</v>
      </c>
      <c r="AV34" s="75">
        <f>IF($C34=AV$4,1,0)</f>
        <v>0</v>
      </c>
      <c r="AW34" s="75">
        <f>IF($C34=AW$4,1,0)</f>
        <v>0</v>
      </c>
      <c r="AX34" s="75">
        <f>IF($C34=AX$4,1,0)</f>
        <v>0</v>
      </c>
      <c r="AY34" s="75">
        <f>IF($C34=AY$4,1,0)</f>
        <v>0</v>
      </c>
      <c r="AZ34" s="75">
        <f>IF($C34=AZ$4,1,0)</f>
        <v>0</v>
      </c>
      <c r="BA34" s="75">
        <f>IF($C34=BA$4,1,0)</f>
        <v>0</v>
      </c>
      <c r="BB34" s="75">
        <f>IF($C34=BB$4,1,0)</f>
        <v>0</v>
      </c>
      <c r="BC34" s="75">
        <f>IF($C34=BC$4,1,0)</f>
        <v>0</v>
      </c>
      <c r="BD34" s="75">
        <f>IF($C34=BD$4,1,0)</f>
        <v>0</v>
      </c>
    </row>
    <row r="35" spans="1:56">
      <c r="A35" s="15" t="s">
        <v>66</v>
      </c>
      <c r="B35" s="16" t="s">
        <v>121</v>
      </c>
      <c r="C35" s="5">
        <f t="shared" si="1"/>
        <v>31</v>
      </c>
      <c r="D35" s="75">
        <f>IF($C35=D$4,1,0)</f>
        <v>0</v>
      </c>
      <c r="E35" s="75">
        <f>IF($C35=E$4,1,0)</f>
        <v>0</v>
      </c>
      <c r="F35" s="75">
        <f>IF($C35=F$4,1,0)</f>
        <v>0</v>
      </c>
      <c r="G35" s="75">
        <f>IF($C35=G$4,1,0)</f>
        <v>0</v>
      </c>
      <c r="H35" s="75">
        <f>IF($C35=H$4,1,0)</f>
        <v>0</v>
      </c>
      <c r="I35" s="75">
        <f>IF($C35=I$4,1,0)</f>
        <v>0</v>
      </c>
      <c r="J35" s="75">
        <f>IF($C35=J$4,1,0)</f>
        <v>0</v>
      </c>
      <c r="K35" s="75">
        <f>IF($C35=K$4,1,0)</f>
        <v>0</v>
      </c>
      <c r="L35" s="75">
        <f>IF($C35=L$4,1,0)</f>
        <v>0</v>
      </c>
      <c r="M35" s="75">
        <f>IF($C35=M$4,1,0)</f>
        <v>0</v>
      </c>
      <c r="N35" s="75">
        <f>IF($C35=N$4,1,0)</f>
        <v>0</v>
      </c>
      <c r="O35" s="75">
        <f>IF($C35=O$4,1,0)</f>
        <v>0</v>
      </c>
      <c r="P35" s="75">
        <f>IF($C35=P$4,1,0)</f>
        <v>0</v>
      </c>
      <c r="Q35" s="75">
        <f>IF($C35=Q$4,1,0)</f>
        <v>0</v>
      </c>
      <c r="R35" s="75">
        <f>IF($C35=R$4,1,0)</f>
        <v>0</v>
      </c>
      <c r="S35" s="75">
        <f>IF($C35=S$4,1,0)</f>
        <v>0</v>
      </c>
      <c r="T35" s="75">
        <f>IF($C35=T$4,1,0)</f>
        <v>0</v>
      </c>
      <c r="U35" s="75">
        <f>IF($C35=U$4,1,0)</f>
        <v>0</v>
      </c>
      <c r="V35" s="75">
        <f>IF($C35=V$4,1,0)</f>
        <v>0</v>
      </c>
      <c r="W35" s="75">
        <f>IF($C35=W$4,1,0)</f>
        <v>0</v>
      </c>
      <c r="X35" s="75">
        <f>IF($C35=X$4,1,0)</f>
        <v>0</v>
      </c>
      <c r="Y35" s="75">
        <f>IF($C35=Y$4,1,0)</f>
        <v>0</v>
      </c>
      <c r="Z35" s="75">
        <f>IF($C35=Z$4,1,0)</f>
        <v>0</v>
      </c>
      <c r="AA35" s="75">
        <f>IF($C35=AA$4,1,0)</f>
        <v>0</v>
      </c>
      <c r="AB35" s="75">
        <f>IF($C35=AB$4,1,0)</f>
        <v>0</v>
      </c>
      <c r="AC35" s="75">
        <f>IF($C35=AC$4,1,0)</f>
        <v>0</v>
      </c>
      <c r="AD35" s="75">
        <f>IF($C35=AD$4,1,0)</f>
        <v>0</v>
      </c>
      <c r="AE35" s="75">
        <f>IF($C35=AE$4,1,0)</f>
        <v>0</v>
      </c>
      <c r="AF35" s="75">
        <f>IF($C35=AF$4,1,0)</f>
        <v>0</v>
      </c>
      <c r="AG35" s="75">
        <f>IF($C35=AG$4,1,0)</f>
        <v>0</v>
      </c>
      <c r="AH35" s="75">
        <f>IF($C35=AH$4,1,0)</f>
        <v>1</v>
      </c>
      <c r="AI35" s="75">
        <f>IF($C35=AI$4,1,0)</f>
        <v>0</v>
      </c>
      <c r="AJ35" s="75">
        <f>IF($C35=AJ$4,1,0)</f>
        <v>0</v>
      </c>
      <c r="AK35" s="75">
        <f>IF($C35=AK$4,1,0)</f>
        <v>0</v>
      </c>
      <c r="AL35" s="75">
        <f>IF($C35=AL$4,1,0)</f>
        <v>0</v>
      </c>
      <c r="AM35" s="75">
        <f>IF($C35=AM$4,1,0)</f>
        <v>0</v>
      </c>
      <c r="AN35" s="75">
        <f>IF($C35=AN$4,1,0)</f>
        <v>0</v>
      </c>
      <c r="AO35" s="75">
        <f>IF($C35=AO$4,1,0)</f>
        <v>0</v>
      </c>
      <c r="AP35" s="75">
        <f>IF($C35=AP$4,1,0)</f>
        <v>0</v>
      </c>
      <c r="AQ35" s="75">
        <f>IF($C35=AQ$4,1,0)</f>
        <v>0</v>
      </c>
      <c r="AR35" s="75">
        <f>IF($C35=AR$4,1,0)</f>
        <v>0</v>
      </c>
      <c r="AS35" s="75">
        <f>IF($C35=AS$4,1,0)</f>
        <v>0</v>
      </c>
      <c r="AT35" s="75">
        <f>IF($C35=AT$4,1,0)</f>
        <v>0</v>
      </c>
      <c r="AU35" s="75">
        <f>IF($C35=AU$4,1,0)</f>
        <v>0</v>
      </c>
      <c r="AV35" s="75">
        <f>IF($C35=AV$4,1,0)</f>
        <v>0</v>
      </c>
      <c r="AW35" s="75">
        <f>IF($C35=AW$4,1,0)</f>
        <v>0</v>
      </c>
      <c r="AX35" s="75">
        <f>IF($C35=AX$4,1,0)</f>
        <v>0</v>
      </c>
      <c r="AY35" s="75">
        <f>IF($C35=AY$4,1,0)</f>
        <v>0</v>
      </c>
      <c r="AZ35" s="75">
        <f>IF($C35=AZ$4,1,0)</f>
        <v>0</v>
      </c>
      <c r="BA35" s="75">
        <f>IF($C35=BA$4,1,0)</f>
        <v>0</v>
      </c>
      <c r="BB35" s="75">
        <f>IF($C35=BB$4,1,0)</f>
        <v>0</v>
      </c>
      <c r="BC35" s="75">
        <f>IF($C35=BC$4,1,0)</f>
        <v>0</v>
      </c>
      <c r="BD35" s="75">
        <f>IF($C35=BD$4,1,0)</f>
        <v>0</v>
      </c>
    </row>
    <row r="36" spans="1:56">
      <c r="A36" s="15" t="s">
        <v>67</v>
      </c>
      <c r="B36" s="16" t="s">
        <v>122</v>
      </c>
      <c r="C36" s="5">
        <f t="shared" si="1"/>
        <v>32</v>
      </c>
      <c r="D36" s="75">
        <f>IF($C36=D$4,1,0)</f>
        <v>0</v>
      </c>
      <c r="E36" s="75">
        <f>IF($C36=E$4,1,0)</f>
        <v>0</v>
      </c>
      <c r="F36" s="75">
        <f>IF($C36=F$4,1,0)</f>
        <v>0</v>
      </c>
      <c r="G36" s="75">
        <f>IF($C36=G$4,1,0)</f>
        <v>0</v>
      </c>
      <c r="H36" s="75">
        <f>IF($C36=H$4,1,0)</f>
        <v>0</v>
      </c>
      <c r="I36" s="75">
        <f>IF($C36=I$4,1,0)</f>
        <v>0</v>
      </c>
      <c r="J36" s="75">
        <f>IF($C36=J$4,1,0)</f>
        <v>0</v>
      </c>
      <c r="K36" s="75">
        <f>IF($C36=K$4,1,0)</f>
        <v>0</v>
      </c>
      <c r="L36" s="75">
        <f>IF($C36=L$4,1,0)</f>
        <v>0</v>
      </c>
      <c r="M36" s="75">
        <f>IF($C36=M$4,1,0)</f>
        <v>0</v>
      </c>
      <c r="N36" s="75">
        <f>IF($C36=N$4,1,0)</f>
        <v>0</v>
      </c>
      <c r="O36" s="75">
        <f>IF($C36=O$4,1,0)</f>
        <v>0</v>
      </c>
      <c r="P36" s="75">
        <f>IF($C36=P$4,1,0)</f>
        <v>0</v>
      </c>
      <c r="Q36" s="75">
        <f>IF($C36=Q$4,1,0)</f>
        <v>0</v>
      </c>
      <c r="R36" s="75">
        <f>IF($C36=R$4,1,0)</f>
        <v>0</v>
      </c>
      <c r="S36" s="75">
        <f>IF($C36=S$4,1,0)</f>
        <v>0</v>
      </c>
      <c r="T36" s="75">
        <f>IF($C36=T$4,1,0)</f>
        <v>0</v>
      </c>
      <c r="U36" s="75">
        <f>IF($C36=U$4,1,0)</f>
        <v>0</v>
      </c>
      <c r="V36" s="75">
        <f>IF($C36=V$4,1,0)</f>
        <v>0</v>
      </c>
      <c r="W36" s="75">
        <f>IF($C36=W$4,1,0)</f>
        <v>0</v>
      </c>
      <c r="X36" s="75">
        <f>IF($C36=X$4,1,0)</f>
        <v>0</v>
      </c>
      <c r="Y36" s="75">
        <f>IF($C36=Y$4,1,0)</f>
        <v>0</v>
      </c>
      <c r="Z36" s="75">
        <f>IF($C36=Z$4,1,0)</f>
        <v>0</v>
      </c>
      <c r="AA36" s="75">
        <f>IF($C36=AA$4,1,0)</f>
        <v>0</v>
      </c>
      <c r="AB36" s="75">
        <f>IF($C36=AB$4,1,0)</f>
        <v>0</v>
      </c>
      <c r="AC36" s="75">
        <f>IF($C36=AC$4,1,0)</f>
        <v>0</v>
      </c>
      <c r="AD36" s="75">
        <f>IF($C36=AD$4,1,0)</f>
        <v>0</v>
      </c>
      <c r="AE36" s="75">
        <f>IF($C36=AE$4,1,0)</f>
        <v>0</v>
      </c>
      <c r="AF36" s="75">
        <f>IF($C36=AF$4,1,0)</f>
        <v>0</v>
      </c>
      <c r="AG36" s="75">
        <f>IF($C36=AG$4,1,0)</f>
        <v>0</v>
      </c>
      <c r="AH36" s="75">
        <f>IF($C36=AH$4,1,0)</f>
        <v>0</v>
      </c>
      <c r="AI36" s="75">
        <f>IF($C36=AI$4,1,0)</f>
        <v>1</v>
      </c>
      <c r="AJ36" s="75">
        <f>IF($C36=AJ$4,1,0)</f>
        <v>0</v>
      </c>
      <c r="AK36" s="75">
        <f>IF($C36=AK$4,1,0)</f>
        <v>0</v>
      </c>
      <c r="AL36" s="75">
        <f>IF($C36=AL$4,1,0)</f>
        <v>0</v>
      </c>
      <c r="AM36" s="75">
        <f>IF($C36=AM$4,1,0)</f>
        <v>0</v>
      </c>
      <c r="AN36" s="75">
        <f>IF($C36=AN$4,1,0)</f>
        <v>0</v>
      </c>
      <c r="AO36" s="75">
        <f>IF($C36=AO$4,1,0)</f>
        <v>0</v>
      </c>
      <c r="AP36" s="75">
        <f>IF($C36=AP$4,1,0)</f>
        <v>0</v>
      </c>
      <c r="AQ36" s="75">
        <f>IF($C36=AQ$4,1,0)</f>
        <v>0</v>
      </c>
      <c r="AR36" s="75">
        <f>IF($C36=AR$4,1,0)</f>
        <v>0</v>
      </c>
      <c r="AS36" s="75">
        <f>IF($C36=AS$4,1,0)</f>
        <v>0</v>
      </c>
      <c r="AT36" s="75">
        <f>IF($C36=AT$4,1,0)</f>
        <v>0</v>
      </c>
      <c r="AU36" s="75">
        <f>IF($C36=AU$4,1,0)</f>
        <v>0</v>
      </c>
      <c r="AV36" s="75">
        <f>IF($C36=AV$4,1,0)</f>
        <v>0</v>
      </c>
      <c r="AW36" s="75">
        <f>IF($C36=AW$4,1,0)</f>
        <v>0</v>
      </c>
      <c r="AX36" s="75">
        <f>IF($C36=AX$4,1,0)</f>
        <v>0</v>
      </c>
      <c r="AY36" s="75">
        <f>IF($C36=AY$4,1,0)</f>
        <v>0</v>
      </c>
      <c r="AZ36" s="75">
        <f>IF($C36=AZ$4,1,0)</f>
        <v>0</v>
      </c>
      <c r="BA36" s="75">
        <f>IF($C36=BA$4,1,0)</f>
        <v>0</v>
      </c>
      <c r="BB36" s="75">
        <f>IF($C36=BB$4,1,0)</f>
        <v>0</v>
      </c>
      <c r="BC36" s="75">
        <f>IF($C36=BC$4,1,0)</f>
        <v>0</v>
      </c>
      <c r="BD36" s="75">
        <f>IF($C36=BD$4,1,0)</f>
        <v>0</v>
      </c>
    </row>
    <row r="37" spans="1:56">
      <c r="A37" s="15" t="s">
        <v>68</v>
      </c>
      <c r="B37" s="16" t="s">
        <v>123</v>
      </c>
      <c r="C37" s="5">
        <f t="shared" si="1"/>
        <v>33</v>
      </c>
      <c r="D37" s="75">
        <f>IF($C37=D$4,1,0)</f>
        <v>0</v>
      </c>
      <c r="E37" s="75">
        <f>IF($C37=E$4,1,0)</f>
        <v>0</v>
      </c>
      <c r="F37" s="75">
        <f>IF($C37=F$4,1,0)</f>
        <v>0</v>
      </c>
      <c r="G37" s="75">
        <f>IF($C37=G$4,1,0)</f>
        <v>0</v>
      </c>
      <c r="H37" s="75">
        <f>IF($C37=H$4,1,0)</f>
        <v>0</v>
      </c>
      <c r="I37" s="75">
        <f>IF($C37=I$4,1,0)</f>
        <v>0</v>
      </c>
      <c r="J37" s="75">
        <f>IF($C37=J$4,1,0)</f>
        <v>0</v>
      </c>
      <c r="K37" s="75">
        <f>IF($C37=K$4,1,0)</f>
        <v>0</v>
      </c>
      <c r="L37" s="75">
        <f>IF($C37=L$4,1,0)</f>
        <v>0</v>
      </c>
      <c r="M37" s="75">
        <f>IF($C37=M$4,1,0)</f>
        <v>0</v>
      </c>
      <c r="N37" s="75">
        <f>IF($C37=N$4,1,0)</f>
        <v>0</v>
      </c>
      <c r="O37" s="75">
        <f>IF($C37=O$4,1,0)</f>
        <v>0</v>
      </c>
      <c r="P37" s="75">
        <f>IF($C37=P$4,1,0)</f>
        <v>0</v>
      </c>
      <c r="Q37" s="75">
        <f>IF($C37=Q$4,1,0)</f>
        <v>0</v>
      </c>
      <c r="R37" s="75">
        <f>IF($C37=R$4,1,0)</f>
        <v>0</v>
      </c>
      <c r="S37" s="75">
        <f>IF($C37=S$4,1,0)</f>
        <v>0</v>
      </c>
      <c r="T37" s="75">
        <f>IF($C37=T$4,1,0)</f>
        <v>0</v>
      </c>
      <c r="U37" s="75">
        <f>IF($C37=U$4,1,0)</f>
        <v>0</v>
      </c>
      <c r="V37" s="75">
        <f>IF($C37=V$4,1,0)</f>
        <v>0</v>
      </c>
      <c r="W37" s="75">
        <f>IF($C37=W$4,1,0)</f>
        <v>0</v>
      </c>
      <c r="X37" s="75">
        <f>IF($C37=X$4,1,0)</f>
        <v>0</v>
      </c>
      <c r="Y37" s="75">
        <f>IF($C37=Y$4,1,0)</f>
        <v>0</v>
      </c>
      <c r="Z37" s="75">
        <f>IF($C37=Z$4,1,0)</f>
        <v>0</v>
      </c>
      <c r="AA37" s="75">
        <f>IF($C37=AA$4,1,0)</f>
        <v>0</v>
      </c>
      <c r="AB37" s="75">
        <f>IF($C37=AB$4,1,0)</f>
        <v>0</v>
      </c>
      <c r="AC37" s="75">
        <f>IF($C37=AC$4,1,0)</f>
        <v>0</v>
      </c>
      <c r="AD37" s="75">
        <f>IF($C37=AD$4,1,0)</f>
        <v>0</v>
      </c>
      <c r="AE37" s="75">
        <f>IF($C37=AE$4,1,0)</f>
        <v>0</v>
      </c>
      <c r="AF37" s="75">
        <f>IF($C37=AF$4,1,0)</f>
        <v>0</v>
      </c>
      <c r="AG37" s="75">
        <f>IF($C37=AG$4,1,0)</f>
        <v>0</v>
      </c>
      <c r="AH37" s="75">
        <f>IF($C37=AH$4,1,0)</f>
        <v>0</v>
      </c>
      <c r="AI37" s="75">
        <f>IF($C37=AI$4,1,0)</f>
        <v>0</v>
      </c>
      <c r="AJ37" s="75">
        <f>IF($C37=AJ$4,1,0)</f>
        <v>1</v>
      </c>
      <c r="AK37" s="75">
        <f>IF($C37=AK$4,1,0)</f>
        <v>0</v>
      </c>
      <c r="AL37" s="75">
        <f>IF($C37=AL$4,1,0)</f>
        <v>0</v>
      </c>
      <c r="AM37" s="75">
        <f>IF($C37=AM$4,1,0)</f>
        <v>0</v>
      </c>
      <c r="AN37" s="75">
        <f>IF($C37=AN$4,1,0)</f>
        <v>0</v>
      </c>
      <c r="AO37" s="75">
        <f>IF($C37=AO$4,1,0)</f>
        <v>0</v>
      </c>
      <c r="AP37" s="75">
        <f>IF($C37=AP$4,1,0)</f>
        <v>0</v>
      </c>
      <c r="AQ37" s="75">
        <f>IF($C37=AQ$4,1,0)</f>
        <v>0</v>
      </c>
      <c r="AR37" s="75">
        <f>IF($C37=AR$4,1,0)</f>
        <v>0</v>
      </c>
      <c r="AS37" s="75">
        <f>IF($C37=AS$4,1,0)</f>
        <v>0</v>
      </c>
      <c r="AT37" s="75">
        <f>IF($C37=AT$4,1,0)</f>
        <v>0</v>
      </c>
      <c r="AU37" s="75">
        <f>IF($C37=AU$4,1,0)</f>
        <v>0</v>
      </c>
      <c r="AV37" s="75">
        <f>IF($C37=AV$4,1,0)</f>
        <v>0</v>
      </c>
      <c r="AW37" s="75">
        <f>IF($C37=AW$4,1,0)</f>
        <v>0</v>
      </c>
      <c r="AX37" s="75">
        <f>IF($C37=AX$4,1,0)</f>
        <v>0</v>
      </c>
      <c r="AY37" s="75">
        <f>IF($C37=AY$4,1,0)</f>
        <v>0</v>
      </c>
      <c r="AZ37" s="75">
        <f>IF($C37=AZ$4,1,0)</f>
        <v>0</v>
      </c>
      <c r="BA37" s="75">
        <f>IF($C37=BA$4,1,0)</f>
        <v>0</v>
      </c>
      <c r="BB37" s="75">
        <f>IF($C37=BB$4,1,0)</f>
        <v>0</v>
      </c>
      <c r="BC37" s="75">
        <f>IF($C37=BC$4,1,0)</f>
        <v>0</v>
      </c>
      <c r="BD37" s="75">
        <f>IF($C37=BD$4,1,0)</f>
        <v>0</v>
      </c>
    </row>
    <row r="38" spans="1:56">
      <c r="A38" s="15" t="s">
        <v>421</v>
      </c>
      <c r="B38" s="16" t="s">
        <v>423</v>
      </c>
      <c r="C38" s="5">
        <f t="shared" si="1"/>
        <v>34</v>
      </c>
      <c r="D38" s="75">
        <f>IF($C38=D$4,1,0)</f>
        <v>0</v>
      </c>
      <c r="E38" s="75">
        <f>IF($C38=E$4,1,0)</f>
        <v>0</v>
      </c>
      <c r="F38" s="75">
        <f>IF($C38=F$4,1,0)</f>
        <v>0</v>
      </c>
      <c r="G38" s="75">
        <f>IF($C38=G$4,1,0)</f>
        <v>0</v>
      </c>
      <c r="H38" s="75">
        <f>IF($C38=H$4,1,0)</f>
        <v>0</v>
      </c>
      <c r="I38" s="75">
        <f>IF($C38=I$4,1,0)</f>
        <v>0</v>
      </c>
      <c r="J38" s="75">
        <f>IF($C38=J$4,1,0)</f>
        <v>0</v>
      </c>
      <c r="K38" s="75">
        <f>IF($C38=K$4,1,0)</f>
        <v>0</v>
      </c>
      <c r="L38" s="75">
        <f>IF($C38=L$4,1,0)</f>
        <v>0</v>
      </c>
      <c r="M38" s="75">
        <f>IF($C38=M$4,1,0)</f>
        <v>0</v>
      </c>
      <c r="N38" s="75">
        <f>IF($C38=N$4,1,0)</f>
        <v>0</v>
      </c>
      <c r="O38" s="75">
        <f>IF($C38=O$4,1,0)</f>
        <v>0</v>
      </c>
      <c r="P38" s="75">
        <f>IF($C38=P$4,1,0)</f>
        <v>0</v>
      </c>
      <c r="Q38" s="75">
        <f>IF($C38=Q$4,1,0)</f>
        <v>0</v>
      </c>
      <c r="R38" s="75">
        <f>IF($C38=R$4,1,0)</f>
        <v>0</v>
      </c>
      <c r="S38" s="75">
        <f>IF($C38=S$4,1,0)</f>
        <v>0</v>
      </c>
      <c r="T38" s="75">
        <f>IF($C38=T$4,1,0)</f>
        <v>0</v>
      </c>
      <c r="U38" s="75">
        <f>IF($C38=U$4,1,0)</f>
        <v>0</v>
      </c>
      <c r="V38" s="75">
        <f>IF($C38=V$4,1,0)</f>
        <v>0</v>
      </c>
      <c r="W38" s="75">
        <f>IF($C38=W$4,1,0)</f>
        <v>0</v>
      </c>
      <c r="X38" s="75">
        <f>IF($C38=X$4,1,0)</f>
        <v>0</v>
      </c>
      <c r="Y38" s="75">
        <f>IF($C38=Y$4,1,0)</f>
        <v>0</v>
      </c>
      <c r="Z38" s="75">
        <f>IF($C38=Z$4,1,0)</f>
        <v>0</v>
      </c>
      <c r="AA38" s="75">
        <f>IF($C38=AA$4,1,0)</f>
        <v>0</v>
      </c>
      <c r="AB38" s="75">
        <f>IF($C38=AB$4,1,0)</f>
        <v>0</v>
      </c>
      <c r="AC38" s="75">
        <f>IF($C38=AC$4,1,0)</f>
        <v>0</v>
      </c>
      <c r="AD38" s="75">
        <f>IF($C38=AD$4,1,0)</f>
        <v>0</v>
      </c>
      <c r="AE38" s="75">
        <f>IF($C38=AE$4,1,0)</f>
        <v>0</v>
      </c>
      <c r="AF38" s="75">
        <f>IF($C38=AF$4,1,0)</f>
        <v>0</v>
      </c>
      <c r="AG38" s="75">
        <f>IF($C38=AG$4,1,0)</f>
        <v>0</v>
      </c>
      <c r="AH38" s="75">
        <f>IF($C38=AH$4,1,0)</f>
        <v>0</v>
      </c>
      <c r="AI38" s="75">
        <f>IF($C38=AI$4,1,0)</f>
        <v>0</v>
      </c>
      <c r="AJ38" s="75">
        <f>IF($C38=AJ$4,1,0)</f>
        <v>0</v>
      </c>
      <c r="AK38" s="75">
        <f>IF($C38=AK$4,1,0)</f>
        <v>1</v>
      </c>
      <c r="AL38" s="75">
        <f>IF($C38=AL$4,1,0)</f>
        <v>0</v>
      </c>
      <c r="AM38" s="75">
        <f>IF($C38=AM$4,1,0)</f>
        <v>0</v>
      </c>
      <c r="AN38" s="75">
        <f>IF($C38=AN$4,1,0)</f>
        <v>0</v>
      </c>
      <c r="AO38" s="75">
        <f>IF($C38=AO$4,1,0)</f>
        <v>0</v>
      </c>
      <c r="AP38" s="75">
        <f>IF($C38=AP$4,1,0)</f>
        <v>0</v>
      </c>
      <c r="AQ38" s="75">
        <f>IF($C38=AQ$4,1,0)</f>
        <v>0</v>
      </c>
      <c r="AR38" s="75">
        <f>IF($C38=AR$4,1,0)</f>
        <v>0</v>
      </c>
      <c r="AS38" s="75">
        <f>IF($C38=AS$4,1,0)</f>
        <v>0</v>
      </c>
      <c r="AT38" s="75">
        <f>IF($C38=AT$4,1,0)</f>
        <v>0</v>
      </c>
      <c r="AU38" s="75">
        <f>IF($C38=AU$4,1,0)</f>
        <v>0</v>
      </c>
      <c r="AV38" s="75">
        <f>IF($C38=AV$4,1,0)</f>
        <v>0</v>
      </c>
      <c r="AW38" s="75">
        <f>IF($C38=AW$4,1,0)</f>
        <v>0</v>
      </c>
      <c r="AX38" s="75">
        <f>IF($C38=AX$4,1,0)</f>
        <v>0</v>
      </c>
      <c r="AY38" s="75">
        <f>IF($C38=AY$4,1,0)</f>
        <v>0</v>
      </c>
      <c r="AZ38" s="75">
        <f>IF($C38=AZ$4,1,0)</f>
        <v>0</v>
      </c>
      <c r="BA38" s="75">
        <f>IF($C38=BA$4,1,0)</f>
        <v>0</v>
      </c>
      <c r="BB38" s="75">
        <f>IF($C38=BB$4,1,0)</f>
        <v>0</v>
      </c>
      <c r="BC38" s="75">
        <f>IF($C38=BC$4,1,0)</f>
        <v>0</v>
      </c>
      <c r="BD38" s="75">
        <f>IF($C38=BD$4,1,0)</f>
        <v>0</v>
      </c>
    </row>
    <row r="39" spans="1:56">
      <c r="A39" s="15" t="s">
        <v>422</v>
      </c>
      <c r="B39" s="16" t="s">
        <v>436</v>
      </c>
      <c r="C39" s="5">
        <f t="shared" si="1"/>
        <v>35</v>
      </c>
      <c r="D39" s="75">
        <f>IF($C39=D$4,1,0)</f>
        <v>0</v>
      </c>
      <c r="E39" s="75">
        <f>IF($C39=E$4,1,0)</f>
        <v>0</v>
      </c>
      <c r="F39" s="75">
        <f>IF($C39=F$4,1,0)</f>
        <v>0</v>
      </c>
      <c r="G39" s="75">
        <f>IF($C39=G$4,1,0)</f>
        <v>0</v>
      </c>
      <c r="H39" s="75">
        <f>IF($C39=H$4,1,0)</f>
        <v>0</v>
      </c>
      <c r="I39" s="75">
        <f>IF($C39=I$4,1,0)</f>
        <v>0</v>
      </c>
      <c r="J39" s="75">
        <f>IF($C39=J$4,1,0)</f>
        <v>0</v>
      </c>
      <c r="K39" s="75">
        <f>IF($C39=K$4,1,0)</f>
        <v>0</v>
      </c>
      <c r="L39" s="75">
        <f>IF($C39=L$4,1,0)</f>
        <v>0</v>
      </c>
      <c r="M39" s="75">
        <f>IF($C39=M$4,1,0)</f>
        <v>0</v>
      </c>
      <c r="N39" s="75">
        <f>IF($C39=N$4,1,0)</f>
        <v>0</v>
      </c>
      <c r="O39" s="75">
        <f>IF($C39=O$4,1,0)</f>
        <v>0</v>
      </c>
      <c r="P39" s="75">
        <f>IF($C39=P$4,1,0)</f>
        <v>0</v>
      </c>
      <c r="Q39" s="75">
        <f>IF($C39=Q$4,1,0)</f>
        <v>0</v>
      </c>
      <c r="R39" s="75">
        <f>IF($C39=R$4,1,0)</f>
        <v>0</v>
      </c>
      <c r="S39" s="75">
        <f>IF($C39=S$4,1,0)</f>
        <v>0</v>
      </c>
      <c r="T39" s="75">
        <f>IF($C39=T$4,1,0)</f>
        <v>0</v>
      </c>
      <c r="U39" s="75">
        <f>IF($C39=U$4,1,0)</f>
        <v>0</v>
      </c>
      <c r="V39" s="75">
        <f>IF($C39=V$4,1,0)</f>
        <v>0</v>
      </c>
      <c r="W39" s="75">
        <f>IF($C39=W$4,1,0)</f>
        <v>0</v>
      </c>
      <c r="X39" s="75">
        <f>IF($C39=X$4,1,0)</f>
        <v>0</v>
      </c>
      <c r="Y39" s="75">
        <f>IF($C39=Y$4,1,0)</f>
        <v>0</v>
      </c>
      <c r="Z39" s="75">
        <f>IF($C39=Z$4,1,0)</f>
        <v>0</v>
      </c>
      <c r="AA39" s="75">
        <f>IF($C39=AA$4,1,0)</f>
        <v>0</v>
      </c>
      <c r="AB39" s="75">
        <f>IF($C39=AB$4,1,0)</f>
        <v>0</v>
      </c>
      <c r="AC39" s="75">
        <f>IF($C39=AC$4,1,0)</f>
        <v>0</v>
      </c>
      <c r="AD39" s="75">
        <f>IF($C39=AD$4,1,0)</f>
        <v>0</v>
      </c>
      <c r="AE39" s="75">
        <f>IF($C39=AE$4,1,0)</f>
        <v>0</v>
      </c>
      <c r="AF39" s="75">
        <f>IF($C39=AF$4,1,0)</f>
        <v>0</v>
      </c>
      <c r="AG39" s="75">
        <f>IF($C39=AG$4,1,0)</f>
        <v>0</v>
      </c>
      <c r="AH39" s="75">
        <f>IF($C39=AH$4,1,0)</f>
        <v>0</v>
      </c>
      <c r="AI39" s="75">
        <f>IF($C39=AI$4,1,0)</f>
        <v>0</v>
      </c>
      <c r="AJ39" s="75">
        <f>IF($C39=AJ$4,1,0)</f>
        <v>0</v>
      </c>
      <c r="AK39" s="75">
        <f>IF($C39=AK$4,1,0)</f>
        <v>0</v>
      </c>
      <c r="AL39" s="75">
        <f>IF($C39=AL$4,1,0)</f>
        <v>1</v>
      </c>
      <c r="AM39" s="75">
        <f>IF($C39=AM$4,1,0)</f>
        <v>0</v>
      </c>
      <c r="AN39" s="75">
        <f>IF($C39=AN$4,1,0)</f>
        <v>0</v>
      </c>
      <c r="AO39" s="75">
        <f>IF($C39=AO$4,1,0)</f>
        <v>0</v>
      </c>
      <c r="AP39" s="75">
        <f>IF($C39=AP$4,1,0)</f>
        <v>0</v>
      </c>
      <c r="AQ39" s="75">
        <f>IF($C39=AQ$4,1,0)</f>
        <v>0</v>
      </c>
      <c r="AR39" s="75">
        <f>IF($C39=AR$4,1,0)</f>
        <v>0</v>
      </c>
      <c r="AS39" s="75">
        <f>IF($C39=AS$4,1,0)</f>
        <v>0</v>
      </c>
      <c r="AT39" s="75">
        <f>IF($C39=AT$4,1,0)</f>
        <v>0</v>
      </c>
      <c r="AU39" s="75">
        <f>IF($C39=AU$4,1,0)</f>
        <v>0</v>
      </c>
      <c r="AV39" s="75">
        <f>IF($C39=AV$4,1,0)</f>
        <v>0</v>
      </c>
      <c r="AW39" s="75">
        <f>IF($C39=AW$4,1,0)</f>
        <v>0</v>
      </c>
      <c r="AX39" s="75">
        <f>IF($C39=AX$4,1,0)</f>
        <v>0</v>
      </c>
      <c r="AY39" s="75">
        <f>IF($C39=AY$4,1,0)</f>
        <v>0</v>
      </c>
      <c r="AZ39" s="75">
        <f>IF($C39=AZ$4,1,0)</f>
        <v>0</v>
      </c>
      <c r="BA39" s="75">
        <f>IF($C39=BA$4,1,0)</f>
        <v>0</v>
      </c>
      <c r="BB39" s="75">
        <f>IF($C39=BB$4,1,0)</f>
        <v>0</v>
      </c>
      <c r="BC39" s="75">
        <f>IF($C39=BC$4,1,0)</f>
        <v>0</v>
      </c>
      <c r="BD39" s="75">
        <f>IF($C39=BD$4,1,0)</f>
        <v>0</v>
      </c>
    </row>
    <row r="40" spans="1:56">
      <c r="A40" s="15" t="s">
        <v>70</v>
      </c>
      <c r="B40" s="16" t="s">
        <v>125</v>
      </c>
      <c r="C40" s="5">
        <f t="shared" si="1"/>
        <v>36</v>
      </c>
      <c r="D40" s="75">
        <f>IF($C40=D$4,1,0)</f>
        <v>0</v>
      </c>
      <c r="E40" s="75">
        <f>IF($C40=E$4,1,0)</f>
        <v>0</v>
      </c>
      <c r="F40" s="75">
        <f>IF($C40=F$4,1,0)</f>
        <v>0</v>
      </c>
      <c r="G40" s="75">
        <f>IF($C40=G$4,1,0)</f>
        <v>0</v>
      </c>
      <c r="H40" s="75">
        <f>IF($C40=H$4,1,0)</f>
        <v>0</v>
      </c>
      <c r="I40" s="75">
        <f>IF($C40=I$4,1,0)</f>
        <v>0</v>
      </c>
      <c r="J40" s="75">
        <f>IF($C40=J$4,1,0)</f>
        <v>0</v>
      </c>
      <c r="K40" s="75">
        <f>IF($C40=K$4,1,0)</f>
        <v>0</v>
      </c>
      <c r="L40" s="75">
        <f>IF($C40=L$4,1,0)</f>
        <v>0</v>
      </c>
      <c r="M40" s="75">
        <f>IF($C40=M$4,1,0)</f>
        <v>0</v>
      </c>
      <c r="N40" s="75">
        <f>IF($C40=N$4,1,0)</f>
        <v>0</v>
      </c>
      <c r="O40" s="75">
        <f>IF($C40=O$4,1,0)</f>
        <v>0</v>
      </c>
      <c r="P40" s="75">
        <f>IF($C40=P$4,1,0)</f>
        <v>0</v>
      </c>
      <c r="Q40" s="75">
        <f>IF($C40=Q$4,1,0)</f>
        <v>0</v>
      </c>
      <c r="R40" s="75">
        <f>IF($C40=R$4,1,0)</f>
        <v>0</v>
      </c>
      <c r="S40" s="75">
        <f>IF($C40=S$4,1,0)</f>
        <v>0</v>
      </c>
      <c r="T40" s="75">
        <f>IF($C40=T$4,1,0)</f>
        <v>0</v>
      </c>
      <c r="U40" s="75">
        <f>IF($C40=U$4,1,0)</f>
        <v>0</v>
      </c>
      <c r="V40" s="75">
        <f>IF($C40=V$4,1,0)</f>
        <v>0</v>
      </c>
      <c r="W40" s="75">
        <f>IF($C40=W$4,1,0)</f>
        <v>0</v>
      </c>
      <c r="X40" s="75">
        <f>IF($C40=X$4,1,0)</f>
        <v>0</v>
      </c>
      <c r="Y40" s="75">
        <f>IF($C40=Y$4,1,0)</f>
        <v>0</v>
      </c>
      <c r="Z40" s="75">
        <f>IF($C40=Z$4,1,0)</f>
        <v>0</v>
      </c>
      <c r="AA40" s="75">
        <f>IF($C40=AA$4,1,0)</f>
        <v>0</v>
      </c>
      <c r="AB40" s="75">
        <f>IF($C40=AB$4,1,0)</f>
        <v>0</v>
      </c>
      <c r="AC40" s="75">
        <f>IF($C40=AC$4,1,0)</f>
        <v>0</v>
      </c>
      <c r="AD40" s="75">
        <f>IF($C40=AD$4,1,0)</f>
        <v>0</v>
      </c>
      <c r="AE40" s="75">
        <f>IF($C40=AE$4,1,0)</f>
        <v>0</v>
      </c>
      <c r="AF40" s="75">
        <f>IF($C40=AF$4,1,0)</f>
        <v>0</v>
      </c>
      <c r="AG40" s="75">
        <f>IF($C40=AG$4,1,0)</f>
        <v>0</v>
      </c>
      <c r="AH40" s="75">
        <f>IF($C40=AH$4,1,0)</f>
        <v>0</v>
      </c>
      <c r="AI40" s="75">
        <f>IF($C40=AI$4,1,0)</f>
        <v>0</v>
      </c>
      <c r="AJ40" s="75">
        <f>IF($C40=AJ$4,1,0)</f>
        <v>0</v>
      </c>
      <c r="AK40" s="75">
        <f>IF($C40=AK$4,1,0)</f>
        <v>0</v>
      </c>
      <c r="AL40" s="75">
        <f>IF($C40=AL$4,1,0)</f>
        <v>0</v>
      </c>
      <c r="AM40" s="75">
        <f>IF($C40=AM$4,1,0)</f>
        <v>1</v>
      </c>
      <c r="AN40" s="75">
        <f>IF($C40=AN$4,1,0)</f>
        <v>0</v>
      </c>
      <c r="AO40" s="75">
        <f>IF($C40=AO$4,1,0)</f>
        <v>0</v>
      </c>
      <c r="AP40" s="75">
        <f>IF($C40=AP$4,1,0)</f>
        <v>0</v>
      </c>
      <c r="AQ40" s="75">
        <f>IF($C40=AQ$4,1,0)</f>
        <v>0</v>
      </c>
      <c r="AR40" s="75">
        <f>IF($C40=AR$4,1,0)</f>
        <v>0</v>
      </c>
      <c r="AS40" s="75">
        <f>IF($C40=AS$4,1,0)</f>
        <v>0</v>
      </c>
      <c r="AT40" s="75">
        <f>IF($C40=AT$4,1,0)</f>
        <v>0</v>
      </c>
      <c r="AU40" s="75">
        <f>IF($C40=AU$4,1,0)</f>
        <v>0</v>
      </c>
      <c r="AV40" s="75">
        <f>IF($C40=AV$4,1,0)</f>
        <v>0</v>
      </c>
      <c r="AW40" s="75">
        <f>IF($C40=AW$4,1,0)</f>
        <v>0</v>
      </c>
      <c r="AX40" s="75">
        <f>IF($C40=AX$4,1,0)</f>
        <v>0</v>
      </c>
      <c r="AY40" s="75">
        <f>IF($C40=AY$4,1,0)</f>
        <v>0</v>
      </c>
      <c r="AZ40" s="75">
        <f>IF($C40=AZ$4,1,0)</f>
        <v>0</v>
      </c>
      <c r="BA40" s="75">
        <f>IF($C40=BA$4,1,0)</f>
        <v>0</v>
      </c>
      <c r="BB40" s="75">
        <f>IF($C40=BB$4,1,0)</f>
        <v>0</v>
      </c>
      <c r="BC40" s="75">
        <f>IF($C40=BC$4,1,0)</f>
        <v>0</v>
      </c>
      <c r="BD40" s="75">
        <f>IF($C40=BD$4,1,0)</f>
        <v>0</v>
      </c>
    </row>
    <row r="41" spans="1:56">
      <c r="A41" s="15" t="s">
        <v>71</v>
      </c>
      <c r="B41" s="16" t="s">
        <v>126</v>
      </c>
      <c r="C41" s="5">
        <f t="shared" si="1"/>
        <v>37</v>
      </c>
      <c r="D41" s="75">
        <f>IF($C41=D$4,1,0)</f>
        <v>0</v>
      </c>
      <c r="E41" s="75">
        <f>IF($C41=E$4,1,0)</f>
        <v>0</v>
      </c>
      <c r="F41" s="75">
        <f>IF($C41=F$4,1,0)</f>
        <v>0</v>
      </c>
      <c r="G41" s="75">
        <f>IF($C41=G$4,1,0)</f>
        <v>0</v>
      </c>
      <c r="H41" s="75">
        <f>IF($C41=H$4,1,0)</f>
        <v>0</v>
      </c>
      <c r="I41" s="75">
        <f>IF($C41=I$4,1,0)</f>
        <v>0</v>
      </c>
      <c r="J41" s="75">
        <f>IF($C41=J$4,1,0)</f>
        <v>0</v>
      </c>
      <c r="K41" s="75">
        <f>IF($C41=K$4,1,0)</f>
        <v>0</v>
      </c>
      <c r="L41" s="75">
        <f>IF($C41=L$4,1,0)</f>
        <v>0</v>
      </c>
      <c r="M41" s="75">
        <f>IF($C41=M$4,1,0)</f>
        <v>0</v>
      </c>
      <c r="N41" s="75">
        <f>IF($C41=N$4,1,0)</f>
        <v>0</v>
      </c>
      <c r="O41" s="75">
        <f>IF($C41=O$4,1,0)</f>
        <v>0</v>
      </c>
      <c r="P41" s="75">
        <f>IF($C41=P$4,1,0)</f>
        <v>0</v>
      </c>
      <c r="Q41" s="75">
        <f>IF($C41=Q$4,1,0)</f>
        <v>0</v>
      </c>
      <c r="R41" s="75">
        <f>IF($C41=R$4,1,0)</f>
        <v>0</v>
      </c>
      <c r="S41" s="75">
        <f>IF($C41=S$4,1,0)</f>
        <v>0</v>
      </c>
      <c r="T41" s="75">
        <f>IF($C41=T$4,1,0)</f>
        <v>0</v>
      </c>
      <c r="U41" s="75">
        <f>IF($C41=U$4,1,0)</f>
        <v>0</v>
      </c>
      <c r="V41" s="75">
        <f>IF($C41=V$4,1,0)</f>
        <v>0</v>
      </c>
      <c r="W41" s="75">
        <f>IF($C41=W$4,1,0)</f>
        <v>0</v>
      </c>
      <c r="X41" s="75">
        <f>IF($C41=X$4,1,0)</f>
        <v>0</v>
      </c>
      <c r="Y41" s="75">
        <f>IF($C41=Y$4,1,0)</f>
        <v>0</v>
      </c>
      <c r="Z41" s="75">
        <f>IF($C41=Z$4,1,0)</f>
        <v>0</v>
      </c>
      <c r="AA41" s="75">
        <f>IF($C41=AA$4,1,0)</f>
        <v>0</v>
      </c>
      <c r="AB41" s="75">
        <f>IF($C41=AB$4,1,0)</f>
        <v>0</v>
      </c>
      <c r="AC41" s="75">
        <f>IF($C41=AC$4,1,0)</f>
        <v>0</v>
      </c>
      <c r="AD41" s="75">
        <f>IF($C41=AD$4,1,0)</f>
        <v>0</v>
      </c>
      <c r="AE41" s="75">
        <f>IF($C41=AE$4,1,0)</f>
        <v>0</v>
      </c>
      <c r="AF41" s="75">
        <f>IF($C41=AF$4,1,0)</f>
        <v>0</v>
      </c>
      <c r="AG41" s="75">
        <f>IF($C41=AG$4,1,0)</f>
        <v>0</v>
      </c>
      <c r="AH41" s="75">
        <f>IF($C41=AH$4,1,0)</f>
        <v>0</v>
      </c>
      <c r="AI41" s="75">
        <f>IF($C41=AI$4,1,0)</f>
        <v>0</v>
      </c>
      <c r="AJ41" s="75">
        <f>IF($C41=AJ$4,1,0)</f>
        <v>0</v>
      </c>
      <c r="AK41" s="75">
        <f>IF($C41=AK$4,1,0)</f>
        <v>0</v>
      </c>
      <c r="AL41" s="75">
        <f>IF($C41=AL$4,1,0)</f>
        <v>0</v>
      </c>
      <c r="AM41" s="75">
        <f>IF($C41=AM$4,1,0)</f>
        <v>0</v>
      </c>
      <c r="AN41" s="75">
        <f>IF($C41=AN$4,1,0)</f>
        <v>1</v>
      </c>
      <c r="AO41" s="75">
        <f>IF($C41=AO$4,1,0)</f>
        <v>0</v>
      </c>
      <c r="AP41" s="75">
        <f>IF($C41=AP$4,1,0)</f>
        <v>0</v>
      </c>
      <c r="AQ41" s="75">
        <f>IF($C41=AQ$4,1,0)</f>
        <v>0</v>
      </c>
      <c r="AR41" s="75">
        <f>IF($C41=AR$4,1,0)</f>
        <v>0</v>
      </c>
      <c r="AS41" s="75">
        <f>IF($C41=AS$4,1,0)</f>
        <v>0</v>
      </c>
      <c r="AT41" s="75">
        <f>IF($C41=AT$4,1,0)</f>
        <v>0</v>
      </c>
      <c r="AU41" s="75">
        <f>IF($C41=AU$4,1,0)</f>
        <v>0</v>
      </c>
      <c r="AV41" s="75">
        <f>IF($C41=AV$4,1,0)</f>
        <v>0</v>
      </c>
      <c r="AW41" s="75">
        <f>IF($C41=AW$4,1,0)</f>
        <v>0</v>
      </c>
      <c r="AX41" s="75">
        <f>IF($C41=AX$4,1,0)</f>
        <v>0</v>
      </c>
      <c r="AY41" s="75">
        <f>IF($C41=AY$4,1,0)</f>
        <v>0</v>
      </c>
      <c r="AZ41" s="75">
        <f>IF($C41=AZ$4,1,0)</f>
        <v>0</v>
      </c>
      <c r="BA41" s="75">
        <f>IF($C41=BA$4,1,0)</f>
        <v>0</v>
      </c>
      <c r="BB41" s="75">
        <f>IF($C41=BB$4,1,0)</f>
        <v>0</v>
      </c>
      <c r="BC41" s="75">
        <f>IF($C41=BC$4,1,0)</f>
        <v>0</v>
      </c>
      <c r="BD41" s="75">
        <f>IF($C41=BD$4,1,0)</f>
        <v>0</v>
      </c>
    </row>
    <row r="42" spans="1:56">
      <c r="A42" s="15" t="s">
        <v>72</v>
      </c>
      <c r="B42" s="16" t="s">
        <v>127</v>
      </c>
      <c r="C42" s="5">
        <f t="shared" si="1"/>
        <v>38</v>
      </c>
      <c r="D42" s="75">
        <f>IF($C42=D$4,1,0)</f>
        <v>0</v>
      </c>
      <c r="E42" s="75">
        <f>IF($C42=E$4,1,0)</f>
        <v>0</v>
      </c>
      <c r="F42" s="75">
        <f>IF($C42=F$4,1,0)</f>
        <v>0</v>
      </c>
      <c r="G42" s="75">
        <f>IF($C42=G$4,1,0)</f>
        <v>0</v>
      </c>
      <c r="H42" s="75">
        <f>IF($C42=H$4,1,0)</f>
        <v>0</v>
      </c>
      <c r="I42" s="75">
        <f>IF($C42=I$4,1,0)</f>
        <v>0</v>
      </c>
      <c r="J42" s="75">
        <f>IF($C42=J$4,1,0)</f>
        <v>0</v>
      </c>
      <c r="K42" s="75">
        <f>IF($C42=K$4,1,0)</f>
        <v>0</v>
      </c>
      <c r="L42" s="75">
        <f>IF($C42=L$4,1,0)</f>
        <v>0</v>
      </c>
      <c r="M42" s="75">
        <f>IF($C42=M$4,1,0)</f>
        <v>0</v>
      </c>
      <c r="N42" s="75">
        <f>IF($C42=N$4,1,0)</f>
        <v>0</v>
      </c>
      <c r="O42" s="75">
        <f>IF($C42=O$4,1,0)</f>
        <v>0</v>
      </c>
      <c r="P42" s="75">
        <f>IF($C42=P$4,1,0)</f>
        <v>0</v>
      </c>
      <c r="Q42" s="75">
        <f>IF($C42=Q$4,1,0)</f>
        <v>0</v>
      </c>
      <c r="R42" s="75">
        <f>IF($C42=R$4,1,0)</f>
        <v>0</v>
      </c>
      <c r="S42" s="75">
        <f>IF($C42=S$4,1,0)</f>
        <v>0</v>
      </c>
      <c r="T42" s="75">
        <f>IF($C42=T$4,1,0)</f>
        <v>0</v>
      </c>
      <c r="U42" s="75">
        <f>IF($C42=U$4,1,0)</f>
        <v>0</v>
      </c>
      <c r="V42" s="75">
        <f>IF($C42=V$4,1,0)</f>
        <v>0</v>
      </c>
      <c r="W42" s="75">
        <f>IF($C42=W$4,1,0)</f>
        <v>0</v>
      </c>
      <c r="X42" s="75">
        <f>IF($C42=X$4,1,0)</f>
        <v>0</v>
      </c>
      <c r="Y42" s="75">
        <f>IF($C42=Y$4,1,0)</f>
        <v>0</v>
      </c>
      <c r="Z42" s="75">
        <f>IF($C42=Z$4,1,0)</f>
        <v>0</v>
      </c>
      <c r="AA42" s="75">
        <f>IF($C42=AA$4,1,0)</f>
        <v>0</v>
      </c>
      <c r="AB42" s="75">
        <f>IF($C42=AB$4,1,0)</f>
        <v>0</v>
      </c>
      <c r="AC42" s="75">
        <f>IF($C42=AC$4,1,0)</f>
        <v>0</v>
      </c>
      <c r="AD42" s="75">
        <f>IF($C42=AD$4,1,0)</f>
        <v>0</v>
      </c>
      <c r="AE42" s="75">
        <f>IF($C42=AE$4,1,0)</f>
        <v>0</v>
      </c>
      <c r="AF42" s="75">
        <f>IF($C42=AF$4,1,0)</f>
        <v>0</v>
      </c>
      <c r="AG42" s="75">
        <f>IF($C42=AG$4,1,0)</f>
        <v>0</v>
      </c>
      <c r="AH42" s="75">
        <f>IF($C42=AH$4,1,0)</f>
        <v>0</v>
      </c>
      <c r="AI42" s="75">
        <f>IF($C42=AI$4,1,0)</f>
        <v>0</v>
      </c>
      <c r="AJ42" s="75">
        <f>IF($C42=AJ$4,1,0)</f>
        <v>0</v>
      </c>
      <c r="AK42" s="75">
        <f>IF($C42=AK$4,1,0)</f>
        <v>0</v>
      </c>
      <c r="AL42" s="75">
        <f>IF($C42=AL$4,1,0)</f>
        <v>0</v>
      </c>
      <c r="AM42" s="75">
        <f>IF($C42=AM$4,1,0)</f>
        <v>0</v>
      </c>
      <c r="AN42" s="75">
        <f>IF($C42=AN$4,1,0)</f>
        <v>0</v>
      </c>
      <c r="AO42" s="75">
        <f>IF($C42=AO$4,1,0)</f>
        <v>1</v>
      </c>
      <c r="AP42" s="75">
        <f>IF($C42=AP$4,1,0)</f>
        <v>0</v>
      </c>
      <c r="AQ42" s="75">
        <f>IF($C42=AQ$4,1,0)</f>
        <v>0</v>
      </c>
      <c r="AR42" s="75">
        <f>IF($C42=AR$4,1,0)</f>
        <v>0</v>
      </c>
      <c r="AS42" s="75">
        <f>IF($C42=AS$4,1,0)</f>
        <v>0</v>
      </c>
      <c r="AT42" s="75">
        <f>IF($C42=AT$4,1,0)</f>
        <v>0</v>
      </c>
      <c r="AU42" s="75">
        <f>IF($C42=AU$4,1,0)</f>
        <v>0</v>
      </c>
      <c r="AV42" s="75">
        <f>IF($C42=AV$4,1,0)</f>
        <v>0</v>
      </c>
      <c r="AW42" s="75">
        <f>IF($C42=AW$4,1,0)</f>
        <v>0</v>
      </c>
      <c r="AX42" s="75">
        <f>IF($C42=AX$4,1,0)</f>
        <v>0</v>
      </c>
      <c r="AY42" s="75">
        <f>IF($C42=AY$4,1,0)</f>
        <v>0</v>
      </c>
      <c r="AZ42" s="75">
        <f>IF($C42=AZ$4,1,0)</f>
        <v>0</v>
      </c>
      <c r="BA42" s="75">
        <f>IF($C42=BA$4,1,0)</f>
        <v>0</v>
      </c>
      <c r="BB42" s="75">
        <f>IF($C42=BB$4,1,0)</f>
        <v>0</v>
      </c>
      <c r="BC42" s="75">
        <f>IF($C42=BC$4,1,0)</f>
        <v>0</v>
      </c>
      <c r="BD42" s="75">
        <f>IF($C42=BD$4,1,0)</f>
        <v>0</v>
      </c>
    </row>
    <row r="43" spans="1:56">
      <c r="A43" s="15" t="s">
        <v>73</v>
      </c>
      <c r="B43" s="16" t="s">
        <v>128</v>
      </c>
      <c r="C43" s="5">
        <f t="shared" si="1"/>
        <v>39</v>
      </c>
      <c r="D43" s="75">
        <f>IF($C43=D$4,1,0)</f>
        <v>0</v>
      </c>
      <c r="E43" s="75">
        <f>IF($C43=E$4,1,0)</f>
        <v>0</v>
      </c>
      <c r="F43" s="75">
        <f>IF($C43=F$4,1,0)</f>
        <v>0</v>
      </c>
      <c r="G43" s="75">
        <f>IF($C43=G$4,1,0)</f>
        <v>0</v>
      </c>
      <c r="H43" s="75">
        <f>IF($C43=H$4,1,0)</f>
        <v>0</v>
      </c>
      <c r="I43" s="75">
        <f>IF($C43=I$4,1,0)</f>
        <v>0</v>
      </c>
      <c r="J43" s="75">
        <f>IF($C43=J$4,1,0)</f>
        <v>0</v>
      </c>
      <c r="K43" s="75">
        <f>IF($C43=K$4,1,0)</f>
        <v>0</v>
      </c>
      <c r="L43" s="75">
        <f>IF($C43=L$4,1,0)</f>
        <v>0</v>
      </c>
      <c r="M43" s="75">
        <f>IF($C43=M$4,1,0)</f>
        <v>0</v>
      </c>
      <c r="N43" s="75">
        <f>IF($C43=N$4,1,0)</f>
        <v>0</v>
      </c>
      <c r="O43" s="75">
        <f>IF($C43=O$4,1,0)</f>
        <v>0</v>
      </c>
      <c r="P43" s="75">
        <f>IF($C43=P$4,1,0)</f>
        <v>0</v>
      </c>
      <c r="Q43" s="75">
        <f>IF($C43=Q$4,1,0)</f>
        <v>0</v>
      </c>
      <c r="R43" s="75">
        <f>IF($C43=R$4,1,0)</f>
        <v>0</v>
      </c>
      <c r="S43" s="75">
        <f>IF($C43=S$4,1,0)</f>
        <v>0</v>
      </c>
      <c r="T43" s="75">
        <f>IF($C43=T$4,1,0)</f>
        <v>0</v>
      </c>
      <c r="U43" s="75">
        <f>IF($C43=U$4,1,0)</f>
        <v>0</v>
      </c>
      <c r="V43" s="75">
        <f>IF($C43=V$4,1,0)</f>
        <v>0</v>
      </c>
      <c r="W43" s="75">
        <f>IF($C43=W$4,1,0)</f>
        <v>0</v>
      </c>
      <c r="X43" s="75">
        <f>IF($C43=X$4,1,0)</f>
        <v>0</v>
      </c>
      <c r="Y43" s="75">
        <f>IF($C43=Y$4,1,0)</f>
        <v>0</v>
      </c>
      <c r="Z43" s="75">
        <f>IF($C43=Z$4,1,0)</f>
        <v>0</v>
      </c>
      <c r="AA43" s="75">
        <f>IF($C43=AA$4,1,0)</f>
        <v>0</v>
      </c>
      <c r="AB43" s="75">
        <f>IF($C43=AB$4,1,0)</f>
        <v>0</v>
      </c>
      <c r="AC43" s="75">
        <f>IF($C43=AC$4,1,0)</f>
        <v>0</v>
      </c>
      <c r="AD43" s="75">
        <f>IF($C43=AD$4,1,0)</f>
        <v>0</v>
      </c>
      <c r="AE43" s="75">
        <f>IF($C43=AE$4,1,0)</f>
        <v>0</v>
      </c>
      <c r="AF43" s="75">
        <f>IF($C43=AF$4,1,0)</f>
        <v>0</v>
      </c>
      <c r="AG43" s="75">
        <f>IF($C43=AG$4,1,0)</f>
        <v>0</v>
      </c>
      <c r="AH43" s="75">
        <f>IF($C43=AH$4,1,0)</f>
        <v>0</v>
      </c>
      <c r="AI43" s="75">
        <f>IF($C43=AI$4,1,0)</f>
        <v>0</v>
      </c>
      <c r="AJ43" s="75">
        <f>IF($C43=AJ$4,1,0)</f>
        <v>0</v>
      </c>
      <c r="AK43" s="75">
        <f>IF($C43=AK$4,1,0)</f>
        <v>0</v>
      </c>
      <c r="AL43" s="75">
        <f>IF($C43=AL$4,1,0)</f>
        <v>0</v>
      </c>
      <c r="AM43" s="75">
        <f>IF($C43=AM$4,1,0)</f>
        <v>0</v>
      </c>
      <c r="AN43" s="75">
        <f>IF($C43=AN$4,1,0)</f>
        <v>0</v>
      </c>
      <c r="AO43" s="75">
        <f>IF($C43=AO$4,1,0)</f>
        <v>0</v>
      </c>
      <c r="AP43" s="75">
        <f>IF($C43=AP$4,1,0)</f>
        <v>1</v>
      </c>
      <c r="AQ43" s="75">
        <f>IF($C43=AQ$4,1,0)</f>
        <v>0</v>
      </c>
      <c r="AR43" s="75">
        <f>IF($C43=AR$4,1,0)</f>
        <v>0</v>
      </c>
      <c r="AS43" s="75">
        <f>IF($C43=AS$4,1,0)</f>
        <v>0</v>
      </c>
      <c r="AT43" s="75">
        <f>IF($C43=AT$4,1,0)</f>
        <v>0</v>
      </c>
      <c r="AU43" s="75">
        <f>IF($C43=AU$4,1,0)</f>
        <v>0</v>
      </c>
      <c r="AV43" s="75">
        <f>IF($C43=AV$4,1,0)</f>
        <v>0</v>
      </c>
      <c r="AW43" s="75">
        <f>IF($C43=AW$4,1,0)</f>
        <v>0</v>
      </c>
      <c r="AX43" s="75">
        <f>IF($C43=AX$4,1,0)</f>
        <v>0</v>
      </c>
      <c r="AY43" s="75">
        <f>IF($C43=AY$4,1,0)</f>
        <v>0</v>
      </c>
      <c r="AZ43" s="75">
        <f>IF($C43=AZ$4,1,0)</f>
        <v>0</v>
      </c>
      <c r="BA43" s="75">
        <f>IF($C43=BA$4,1,0)</f>
        <v>0</v>
      </c>
      <c r="BB43" s="75">
        <f>IF($C43=BB$4,1,0)</f>
        <v>0</v>
      </c>
      <c r="BC43" s="75">
        <f>IF($C43=BC$4,1,0)</f>
        <v>0</v>
      </c>
      <c r="BD43" s="75">
        <f>IF($C43=BD$4,1,0)</f>
        <v>0</v>
      </c>
    </row>
    <row r="44" spans="1:56">
      <c r="A44" s="15" t="s">
        <v>74</v>
      </c>
      <c r="B44" s="16" t="s">
        <v>129</v>
      </c>
      <c r="C44" s="5">
        <f t="shared" si="1"/>
        <v>40</v>
      </c>
      <c r="D44" s="75">
        <f>IF($C44=D$4,1,0)</f>
        <v>0</v>
      </c>
      <c r="E44" s="75">
        <f>IF($C44=E$4,1,0)</f>
        <v>0</v>
      </c>
      <c r="F44" s="75">
        <f>IF($C44=F$4,1,0)</f>
        <v>0</v>
      </c>
      <c r="G44" s="75">
        <f>IF($C44=G$4,1,0)</f>
        <v>0</v>
      </c>
      <c r="H44" s="75">
        <f>IF($C44=H$4,1,0)</f>
        <v>0</v>
      </c>
      <c r="I44" s="75">
        <f>IF($C44=I$4,1,0)</f>
        <v>0</v>
      </c>
      <c r="J44" s="75">
        <f>IF($C44=J$4,1,0)</f>
        <v>0</v>
      </c>
      <c r="K44" s="75">
        <f>IF($C44=K$4,1,0)</f>
        <v>0</v>
      </c>
      <c r="L44" s="75">
        <f>IF($C44=L$4,1,0)</f>
        <v>0</v>
      </c>
      <c r="M44" s="75">
        <f>IF($C44=M$4,1,0)</f>
        <v>0</v>
      </c>
      <c r="N44" s="75">
        <f>IF($C44=N$4,1,0)</f>
        <v>0</v>
      </c>
      <c r="O44" s="75">
        <f>IF($C44=O$4,1,0)</f>
        <v>0</v>
      </c>
      <c r="P44" s="75">
        <f>IF($C44=P$4,1,0)</f>
        <v>0</v>
      </c>
      <c r="Q44" s="75">
        <f>IF($C44=Q$4,1,0)</f>
        <v>0</v>
      </c>
      <c r="R44" s="75">
        <f>IF($C44=R$4,1,0)</f>
        <v>0</v>
      </c>
      <c r="S44" s="75">
        <f>IF($C44=S$4,1,0)</f>
        <v>0</v>
      </c>
      <c r="T44" s="75">
        <f>IF($C44=T$4,1,0)</f>
        <v>0</v>
      </c>
      <c r="U44" s="75">
        <f>IF($C44=U$4,1,0)</f>
        <v>0</v>
      </c>
      <c r="V44" s="75">
        <f>IF($C44=V$4,1,0)</f>
        <v>0</v>
      </c>
      <c r="W44" s="75">
        <f>IF($C44=W$4,1,0)</f>
        <v>0</v>
      </c>
      <c r="X44" s="75">
        <f>IF($C44=X$4,1,0)</f>
        <v>0</v>
      </c>
      <c r="Y44" s="75">
        <f>IF($C44=Y$4,1,0)</f>
        <v>0</v>
      </c>
      <c r="Z44" s="75">
        <f>IF($C44=Z$4,1,0)</f>
        <v>0</v>
      </c>
      <c r="AA44" s="75">
        <f>IF($C44=AA$4,1,0)</f>
        <v>0</v>
      </c>
      <c r="AB44" s="75">
        <f>IF($C44=AB$4,1,0)</f>
        <v>0</v>
      </c>
      <c r="AC44" s="75">
        <f>IF($C44=AC$4,1,0)</f>
        <v>0</v>
      </c>
      <c r="AD44" s="75">
        <f>IF($C44=AD$4,1,0)</f>
        <v>0</v>
      </c>
      <c r="AE44" s="75">
        <f>IF($C44=AE$4,1,0)</f>
        <v>0</v>
      </c>
      <c r="AF44" s="75">
        <f>IF($C44=AF$4,1,0)</f>
        <v>0</v>
      </c>
      <c r="AG44" s="75">
        <f>IF($C44=AG$4,1,0)</f>
        <v>0</v>
      </c>
      <c r="AH44" s="75">
        <f>IF($C44=AH$4,1,0)</f>
        <v>0</v>
      </c>
      <c r="AI44" s="75">
        <f>IF($C44=AI$4,1,0)</f>
        <v>0</v>
      </c>
      <c r="AJ44" s="75">
        <f>IF($C44=AJ$4,1,0)</f>
        <v>0</v>
      </c>
      <c r="AK44" s="75">
        <f>IF($C44=AK$4,1,0)</f>
        <v>0</v>
      </c>
      <c r="AL44" s="75">
        <f>IF($C44=AL$4,1,0)</f>
        <v>0</v>
      </c>
      <c r="AM44" s="75">
        <f>IF($C44=AM$4,1,0)</f>
        <v>0</v>
      </c>
      <c r="AN44" s="75">
        <f>IF($C44=AN$4,1,0)</f>
        <v>0</v>
      </c>
      <c r="AO44" s="75">
        <f>IF($C44=AO$4,1,0)</f>
        <v>0</v>
      </c>
      <c r="AP44" s="75">
        <f>IF($C44=AP$4,1,0)</f>
        <v>0</v>
      </c>
      <c r="AQ44" s="75">
        <f>IF($C44=AQ$4,1,0)</f>
        <v>1</v>
      </c>
      <c r="AR44" s="75">
        <f>IF($C44=AR$4,1,0)</f>
        <v>0</v>
      </c>
      <c r="AS44" s="75">
        <f>IF($C44=AS$4,1,0)</f>
        <v>0</v>
      </c>
      <c r="AT44" s="75">
        <f>IF($C44=AT$4,1,0)</f>
        <v>0</v>
      </c>
      <c r="AU44" s="75">
        <f>IF($C44=AU$4,1,0)</f>
        <v>0</v>
      </c>
      <c r="AV44" s="75">
        <f>IF($C44=AV$4,1,0)</f>
        <v>0</v>
      </c>
      <c r="AW44" s="75">
        <f>IF($C44=AW$4,1,0)</f>
        <v>0</v>
      </c>
      <c r="AX44" s="75">
        <f>IF($C44=AX$4,1,0)</f>
        <v>0</v>
      </c>
      <c r="AY44" s="75">
        <f>IF($C44=AY$4,1,0)</f>
        <v>0</v>
      </c>
      <c r="AZ44" s="75">
        <f>IF($C44=AZ$4,1,0)</f>
        <v>0</v>
      </c>
      <c r="BA44" s="75">
        <f>IF($C44=BA$4,1,0)</f>
        <v>0</v>
      </c>
      <c r="BB44" s="75">
        <f>IF($C44=BB$4,1,0)</f>
        <v>0</v>
      </c>
      <c r="BC44" s="75">
        <f>IF($C44=BC$4,1,0)</f>
        <v>0</v>
      </c>
      <c r="BD44" s="75">
        <f>IF($C44=BD$4,1,0)</f>
        <v>0</v>
      </c>
    </row>
    <row r="45" spans="1:56">
      <c r="A45" s="15" t="s">
        <v>75</v>
      </c>
      <c r="B45" s="16" t="s">
        <v>130</v>
      </c>
      <c r="C45" s="5">
        <f t="shared" si="1"/>
        <v>41</v>
      </c>
      <c r="D45" s="75">
        <f>IF($C45=D$4,1,0)</f>
        <v>0</v>
      </c>
      <c r="E45" s="75">
        <f>IF($C45=E$4,1,0)</f>
        <v>0</v>
      </c>
      <c r="F45" s="75">
        <f>IF($C45=F$4,1,0)</f>
        <v>0</v>
      </c>
      <c r="G45" s="75">
        <f>IF($C45=G$4,1,0)</f>
        <v>0</v>
      </c>
      <c r="H45" s="75">
        <f>IF($C45=H$4,1,0)</f>
        <v>0</v>
      </c>
      <c r="I45" s="75">
        <f>IF($C45=I$4,1,0)</f>
        <v>0</v>
      </c>
      <c r="J45" s="75">
        <f>IF($C45=J$4,1,0)</f>
        <v>0</v>
      </c>
      <c r="K45" s="75">
        <f>IF($C45=K$4,1,0)</f>
        <v>0</v>
      </c>
      <c r="L45" s="75">
        <f>IF($C45=L$4,1,0)</f>
        <v>0</v>
      </c>
      <c r="M45" s="75">
        <f>IF($C45=M$4,1,0)</f>
        <v>0</v>
      </c>
      <c r="N45" s="75">
        <f>IF($C45=N$4,1,0)</f>
        <v>0</v>
      </c>
      <c r="O45" s="75">
        <f>IF($C45=O$4,1,0)</f>
        <v>0</v>
      </c>
      <c r="P45" s="75">
        <f>IF($C45=P$4,1,0)</f>
        <v>0</v>
      </c>
      <c r="Q45" s="75">
        <f>IF($C45=Q$4,1,0)</f>
        <v>0</v>
      </c>
      <c r="R45" s="75">
        <f>IF($C45=R$4,1,0)</f>
        <v>0</v>
      </c>
      <c r="S45" s="75">
        <f>IF($C45=S$4,1,0)</f>
        <v>0</v>
      </c>
      <c r="T45" s="75">
        <f>IF($C45=T$4,1,0)</f>
        <v>0</v>
      </c>
      <c r="U45" s="75">
        <f>IF($C45=U$4,1,0)</f>
        <v>0</v>
      </c>
      <c r="V45" s="75">
        <f>IF($C45=V$4,1,0)</f>
        <v>0</v>
      </c>
      <c r="W45" s="75">
        <f>IF($C45=W$4,1,0)</f>
        <v>0</v>
      </c>
      <c r="X45" s="75">
        <f>IF($C45=X$4,1,0)</f>
        <v>0</v>
      </c>
      <c r="Y45" s="75">
        <f>IF($C45=Y$4,1,0)</f>
        <v>0</v>
      </c>
      <c r="Z45" s="75">
        <f>IF($C45=Z$4,1,0)</f>
        <v>0</v>
      </c>
      <c r="AA45" s="75">
        <f>IF($C45=AA$4,1,0)</f>
        <v>0</v>
      </c>
      <c r="AB45" s="75">
        <f>IF($C45=AB$4,1,0)</f>
        <v>0</v>
      </c>
      <c r="AC45" s="75">
        <f>IF($C45=AC$4,1,0)</f>
        <v>0</v>
      </c>
      <c r="AD45" s="75">
        <f>IF($C45=AD$4,1,0)</f>
        <v>0</v>
      </c>
      <c r="AE45" s="75">
        <f>IF($C45=AE$4,1,0)</f>
        <v>0</v>
      </c>
      <c r="AF45" s="75">
        <f>IF($C45=AF$4,1,0)</f>
        <v>0</v>
      </c>
      <c r="AG45" s="75">
        <f>IF($C45=AG$4,1,0)</f>
        <v>0</v>
      </c>
      <c r="AH45" s="75">
        <f>IF($C45=AH$4,1,0)</f>
        <v>0</v>
      </c>
      <c r="AI45" s="75">
        <f>IF($C45=AI$4,1,0)</f>
        <v>0</v>
      </c>
      <c r="AJ45" s="75">
        <f>IF($C45=AJ$4,1,0)</f>
        <v>0</v>
      </c>
      <c r="AK45" s="75">
        <f>IF($C45=AK$4,1,0)</f>
        <v>0</v>
      </c>
      <c r="AL45" s="75">
        <f>IF($C45=AL$4,1,0)</f>
        <v>0</v>
      </c>
      <c r="AM45" s="75">
        <f>IF($C45=AM$4,1,0)</f>
        <v>0</v>
      </c>
      <c r="AN45" s="75">
        <f>IF($C45=AN$4,1,0)</f>
        <v>0</v>
      </c>
      <c r="AO45" s="75">
        <f>IF($C45=AO$4,1,0)</f>
        <v>0</v>
      </c>
      <c r="AP45" s="75">
        <f>IF($C45=AP$4,1,0)</f>
        <v>0</v>
      </c>
      <c r="AQ45" s="75">
        <f>IF($C45=AQ$4,1,0)</f>
        <v>0</v>
      </c>
      <c r="AR45" s="75">
        <f>IF($C45=AR$4,1,0)</f>
        <v>1</v>
      </c>
      <c r="AS45" s="75">
        <f>IF($C45=AS$4,1,0)</f>
        <v>0</v>
      </c>
      <c r="AT45" s="75">
        <f>IF($C45=AT$4,1,0)</f>
        <v>0</v>
      </c>
      <c r="AU45" s="75">
        <f>IF($C45=AU$4,1,0)</f>
        <v>0</v>
      </c>
      <c r="AV45" s="75">
        <f>IF($C45=AV$4,1,0)</f>
        <v>0</v>
      </c>
      <c r="AW45" s="75">
        <f>IF($C45=AW$4,1,0)</f>
        <v>0</v>
      </c>
      <c r="AX45" s="75">
        <f>IF($C45=AX$4,1,0)</f>
        <v>0</v>
      </c>
      <c r="AY45" s="75">
        <f>IF($C45=AY$4,1,0)</f>
        <v>0</v>
      </c>
      <c r="AZ45" s="75">
        <f>IF($C45=AZ$4,1,0)</f>
        <v>0</v>
      </c>
      <c r="BA45" s="75">
        <f>IF($C45=BA$4,1,0)</f>
        <v>0</v>
      </c>
      <c r="BB45" s="75">
        <f>IF($C45=BB$4,1,0)</f>
        <v>0</v>
      </c>
      <c r="BC45" s="75">
        <f>IF($C45=BC$4,1,0)</f>
        <v>0</v>
      </c>
      <c r="BD45" s="75">
        <f>IF($C45=BD$4,1,0)</f>
        <v>0</v>
      </c>
    </row>
    <row r="46" spans="1:56">
      <c r="A46" s="15" t="s">
        <v>76</v>
      </c>
      <c r="B46" s="16" t="s">
        <v>131</v>
      </c>
      <c r="C46" s="5">
        <f t="shared" si="1"/>
        <v>42</v>
      </c>
      <c r="D46" s="75">
        <f>IF($C46=D$4,1,0)</f>
        <v>0</v>
      </c>
      <c r="E46" s="75">
        <f>IF($C46=E$4,1,0)</f>
        <v>0</v>
      </c>
      <c r="F46" s="75">
        <f>IF($C46=F$4,1,0)</f>
        <v>0</v>
      </c>
      <c r="G46" s="75">
        <f>IF($C46=G$4,1,0)</f>
        <v>0</v>
      </c>
      <c r="H46" s="75">
        <f>IF($C46=H$4,1,0)</f>
        <v>0</v>
      </c>
      <c r="I46" s="75">
        <f>IF($C46=I$4,1,0)</f>
        <v>0</v>
      </c>
      <c r="J46" s="75">
        <f>IF($C46=J$4,1,0)</f>
        <v>0</v>
      </c>
      <c r="K46" s="75">
        <f>IF($C46=K$4,1,0)</f>
        <v>0</v>
      </c>
      <c r="L46" s="75">
        <f>IF($C46=L$4,1,0)</f>
        <v>0</v>
      </c>
      <c r="M46" s="75">
        <f>IF($C46=M$4,1,0)</f>
        <v>0</v>
      </c>
      <c r="N46" s="75">
        <f>IF($C46=N$4,1,0)</f>
        <v>0</v>
      </c>
      <c r="O46" s="75">
        <f>IF($C46=O$4,1,0)</f>
        <v>0</v>
      </c>
      <c r="P46" s="75">
        <f>IF($C46=P$4,1,0)</f>
        <v>0</v>
      </c>
      <c r="Q46" s="75">
        <f>IF($C46=Q$4,1,0)</f>
        <v>0</v>
      </c>
      <c r="R46" s="75">
        <f>IF($C46=R$4,1,0)</f>
        <v>0</v>
      </c>
      <c r="S46" s="75">
        <f>IF($C46=S$4,1,0)</f>
        <v>0</v>
      </c>
      <c r="T46" s="75">
        <f>IF($C46=T$4,1,0)</f>
        <v>0</v>
      </c>
      <c r="U46" s="75">
        <f>IF($C46=U$4,1,0)</f>
        <v>0</v>
      </c>
      <c r="V46" s="75">
        <f>IF($C46=V$4,1,0)</f>
        <v>0</v>
      </c>
      <c r="W46" s="75">
        <f>IF($C46=W$4,1,0)</f>
        <v>0</v>
      </c>
      <c r="X46" s="75">
        <f>IF($C46=X$4,1,0)</f>
        <v>0</v>
      </c>
      <c r="Y46" s="75">
        <f>IF($C46=Y$4,1,0)</f>
        <v>0</v>
      </c>
      <c r="Z46" s="75">
        <f>IF($C46=Z$4,1,0)</f>
        <v>0</v>
      </c>
      <c r="AA46" s="75">
        <f>IF($C46=AA$4,1,0)</f>
        <v>0</v>
      </c>
      <c r="AB46" s="75">
        <f>IF($C46=AB$4,1,0)</f>
        <v>0</v>
      </c>
      <c r="AC46" s="75">
        <f>IF($C46=AC$4,1,0)</f>
        <v>0</v>
      </c>
      <c r="AD46" s="75">
        <f>IF($C46=AD$4,1,0)</f>
        <v>0</v>
      </c>
      <c r="AE46" s="75">
        <f>IF($C46=AE$4,1,0)</f>
        <v>0</v>
      </c>
      <c r="AF46" s="75">
        <f>IF($C46=AF$4,1,0)</f>
        <v>0</v>
      </c>
      <c r="AG46" s="75">
        <f>IF($C46=AG$4,1,0)</f>
        <v>0</v>
      </c>
      <c r="AH46" s="75">
        <f>IF($C46=AH$4,1,0)</f>
        <v>0</v>
      </c>
      <c r="AI46" s="75">
        <f>IF($C46=AI$4,1,0)</f>
        <v>0</v>
      </c>
      <c r="AJ46" s="75">
        <f>IF($C46=AJ$4,1,0)</f>
        <v>0</v>
      </c>
      <c r="AK46" s="75">
        <f>IF($C46=AK$4,1,0)</f>
        <v>0</v>
      </c>
      <c r="AL46" s="75">
        <f>IF($C46=AL$4,1,0)</f>
        <v>0</v>
      </c>
      <c r="AM46" s="75">
        <f>IF($C46=AM$4,1,0)</f>
        <v>0</v>
      </c>
      <c r="AN46" s="75">
        <f>IF($C46=AN$4,1,0)</f>
        <v>0</v>
      </c>
      <c r="AO46" s="75">
        <f>IF($C46=AO$4,1,0)</f>
        <v>0</v>
      </c>
      <c r="AP46" s="75">
        <f>IF($C46=AP$4,1,0)</f>
        <v>0</v>
      </c>
      <c r="AQ46" s="75">
        <f>IF($C46=AQ$4,1,0)</f>
        <v>0</v>
      </c>
      <c r="AR46" s="75">
        <f>IF($C46=AR$4,1,0)</f>
        <v>0</v>
      </c>
      <c r="AS46" s="75">
        <f>IF($C46=AS$4,1,0)</f>
        <v>1</v>
      </c>
      <c r="AT46" s="75">
        <f>IF($C46=AT$4,1,0)</f>
        <v>0</v>
      </c>
      <c r="AU46" s="75">
        <f>IF($C46=AU$4,1,0)</f>
        <v>0</v>
      </c>
      <c r="AV46" s="75">
        <f>IF($C46=AV$4,1,0)</f>
        <v>0</v>
      </c>
      <c r="AW46" s="75">
        <f>IF($C46=AW$4,1,0)</f>
        <v>0</v>
      </c>
      <c r="AX46" s="75">
        <f>IF($C46=AX$4,1,0)</f>
        <v>0</v>
      </c>
      <c r="AY46" s="75">
        <f>IF($C46=AY$4,1,0)</f>
        <v>0</v>
      </c>
      <c r="AZ46" s="75">
        <f>IF($C46=AZ$4,1,0)</f>
        <v>0</v>
      </c>
      <c r="BA46" s="75">
        <f>IF($C46=BA$4,1,0)</f>
        <v>0</v>
      </c>
      <c r="BB46" s="75">
        <f>IF($C46=BB$4,1,0)</f>
        <v>0</v>
      </c>
      <c r="BC46" s="75">
        <f>IF($C46=BC$4,1,0)</f>
        <v>0</v>
      </c>
      <c r="BD46" s="75">
        <f>IF($C46=BD$4,1,0)</f>
        <v>0</v>
      </c>
    </row>
    <row r="47" spans="1:56">
      <c r="A47" s="15" t="s">
        <v>77</v>
      </c>
      <c r="B47" s="16" t="s">
        <v>132</v>
      </c>
      <c r="C47" s="5">
        <f t="shared" si="1"/>
        <v>43</v>
      </c>
      <c r="D47" s="75">
        <f>IF($C47=D$4,1,0)</f>
        <v>0</v>
      </c>
      <c r="E47" s="75">
        <f>IF($C47=E$4,1,0)</f>
        <v>0</v>
      </c>
      <c r="F47" s="75">
        <f>IF($C47=F$4,1,0)</f>
        <v>0</v>
      </c>
      <c r="G47" s="75">
        <f>IF($C47=G$4,1,0)</f>
        <v>0</v>
      </c>
      <c r="H47" s="75">
        <f>IF($C47=H$4,1,0)</f>
        <v>0</v>
      </c>
      <c r="I47" s="75">
        <f>IF($C47=I$4,1,0)</f>
        <v>0</v>
      </c>
      <c r="J47" s="75">
        <f>IF($C47=J$4,1,0)</f>
        <v>0</v>
      </c>
      <c r="K47" s="75">
        <f>IF($C47=K$4,1,0)</f>
        <v>0</v>
      </c>
      <c r="L47" s="75">
        <f>IF($C47=L$4,1,0)</f>
        <v>0</v>
      </c>
      <c r="M47" s="75">
        <f>IF($C47=M$4,1,0)</f>
        <v>0</v>
      </c>
      <c r="N47" s="75">
        <f>IF($C47=N$4,1,0)</f>
        <v>0</v>
      </c>
      <c r="O47" s="75">
        <f>IF($C47=O$4,1,0)</f>
        <v>0</v>
      </c>
      <c r="P47" s="75">
        <f>IF($C47=P$4,1,0)</f>
        <v>0</v>
      </c>
      <c r="Q47" s="75">
        <f>IF($C47=Q$4,1,0)</f>
        <v>0</v>
      </c>
      <c r="R47" s="75">
        <f>IF($C47=R$4,1,0)</f>
        <v>0</v>
      </c>
      <c r="S47" s="75">
        <f>IF($C47=S$4,1,0)</f>
        <v>0</v>
      </c>
      <c r="T47" s="75">
        <f>IF($C47=T$4,1,0)</f>
        <v>0</v>
      </c>
      <c r="U47" s="75">
        <f>IF($C47=U$4,1,0)</f>
        <v>0</v>
      </c>
      <c r="V47" s="75">
        <f>IF($C47=V$4,1,0)</f>
        <v>0</v>
      </c>
      <c r="W47" s="75">
        <f>IF($C47=W$4,1,0)</f>
        <v>0</v>
      </c>
      <c r="X47" s="75">
        <f>IF($C47=X$4,1,0)</f>
        <v>0</v>
      </c>
      <c r="Y47" s="75">
        <f>IF($C47=Y$4,1,0)</f>
        <v>0</v>
      </c>
      <c r="Z47" s="75">
        <f>IF($C47=Z$4,1,0)</f>
        <v>0</v>
      </c>
      <c r="AA47" s="75">
        <f>IF($C47=AA$4,1,0)</f>
        <v>0</v>
      </c>
      <c r="AB47" s="75">
        <f>IF($C47=AB$4,1,0)</f>
        <v>0</v>
      </c>
      <c r="AC47" s="75">
        <f>IF($C47=AC$4,1,0)</f>
        <v>0</v>
      </c>
      <c r="AD47" s="75">
        <f>IF($C47=AD$4,1,0)</f>
        <v>0</v>
      </c>
      <c r="AE47" s="75">
        <f>IF($C47=AE$4,1,0)</f>
        <v>0</v>
      </c>
      <c r="AF47" s="75">
        <f>IF($C47=AF$4,1,0)</f>
        <v>0</v>
      </c>
      <c r="AG47" s="75">
        <f>IF($C47=AG$4,1,0)</f>
        <v>0</v>
      </c>
      <c r="AH47" s="75">
        <f>IF($C47=AH$4,1,0)</f>
        <v>0</v>
      </c>
      <c r="AI47" s="75">
        <f>IF($C47=AI$4,1,0)</f>
        <v>0</v>
      </c>
      <c r="AJ47" s="75">
        <f>IF($C47=AJ$4,1,0)</f>
        <v>0</v>
      </c>
      <c r="AK47" s="75">
        <f>IF($C47=AK$4,1,0)</f>
        <v>0</v>
      </c>
      <c r="AL47" s="75">
        <f>IF($C47=AL$4,1,0)</f>
        <v>0</v>
      </c>
      <c r="AM47" s="75">
        <f>IF($C47=AM$4,1,0)</f>
        <v>0</v>
      </c>
      <c r="AN47" s="75">
        <f>IF($C47=AN$4,1,0)</f>
        <v>0</v>
      </c>
      <c r="AO47" s="75">
        <f>IF($C47=AO$4,1,0)</f>
        <v>0</v>
      </c>
      <c r="AP47" s="75">
        <f>IF($C47=AP$4,1,0)</f>
        <v>0</v>
      </c>
      <c r="AQ47" s="75">
        <f>IF($C47=AQ$4,1,0)</f>
        <v>0</v>
      </c>
      <c r="AR47" s="75">
        <f>IF($C47=AR$4,1,0)</f>
        <v>0</v>
      </c>
      <c r="AS47" s="75">
        <f>IF($C47=AS$4,1,0)</f>
        <v>0</v>
      </c>
      <c r="AT47" s="75">
        <f>IF($C47=AT$4,1,0)</f>
        <v>1</v>
      </c>
      <c r="AU47" s="75">
        <f>IF($C47=AU$4,1,0)</f>
        <v>0</v>
      </c>
      <c r="AV47" s="75">
        <f>IF($C47=AV$4,1,0)</f>
        <v>0</v>
      </c>
      <c r="AW47" s="75">
        <f>IF($C47=AW$4,1,0)</f>
        <v>0</v>
      </c>
      <c r="AX47" s="75">
        <f>IF($C47=AX$4,1,0)</f>
        <v>0</v>
      </c>
      <c r="AY47" s="75">
        <f>IF($C47=AY$4,1,0)</f>
        <v>0</v>
      </c>
      <c r="AZ47" s="75">
        <f>IF($C47=AZ$4,1,0)</f>
        <v>0</v>
      </c>
      <c r="BA47" s="75">
        <f>IF($C47=BA$4,1,0)</f>
        <v>0</v>
      </c>
      <c r="BB47" s="75">
        <f>IF($C47=BB$4,1,0)</f>
        <v>0</v>
      </c>
      <c r="BC47" s="75">
        <f>IF($C47=BC$4,1,0)</f>
        <v>0</v>
      </c>
      <c r="BD47" s="75">
        <f>IF($C47=BD$4,1,0)</f>
        <v>0</v>
      </c>
    </row>
    <row r="48" spans="1:56">
      <c r="A48" s="15" t="s">
        <v>78</v>
      </c>
      <c r="B48" s="16" t="s">
        <v>133</v>
      </c>
      <c r="C48" s="5">
        <f t="shared" si="1"/>
        <v>44</v>
      </c>
      <c r="D48" s="75">
        <f>IF($C48=D$4,1,0)</f>
        <v>0</v>
      </c>
      <c r="E48" s="75">
        <f>IF($C48=E$4,1,0)</f>
        <v>0</v>
      </c>
      <c r="F48" s="75">
        <f>IF($C48=F$4,1,0)</f>
        <v>0</v>
      </c>
      <c r="G48" s="75">
        <f>IF($C48=G$4,1,0)</f>
        <v>0</v>
      </c>
      <c r="H48" s="75">
        <f>IF($C48=H$4,1,0)</f>
        <v>0</v>
      </c>
      <c r="I48" s="75">
        <f>IF($C48=I$4,1,0)</f>
        <v>0</v>
      </c>
      <c r="J48" s="75">
        <f>IF($C48=J$4,1,0)</f>
        <v>0</v>
      </c>
      <c r="K48" s="75">
        <f>IF($C48=K$4,1,0)</f>
        <v>0</v>
      </c>
      <c r="L48" s="75">
        <f>IF($C48=L$4,1,0)</f>
        <v>0</v>
      </c>
      <c r="M48" s="75">
        <f>IF($C48=M$4,1,0)</f>
        <v>0</v>
      </c>
      <c r="N48" s="75">
        <f>IF($C48=N$4,1,0)</f>
        <v>0</v>
      </c>
      <c r="O48" s="75">
        <f>IF($C48=O$4,1,0)</f>
        <v>0</v>
      </c>
      <c r="P48" s="75">
        <f>IF($C48=P$4,1,0)</f>
        <v>0</v>
      </c>
      <c r="Q48" s="75">
        <f>IF($C48=Q$4,1,0)</f>
        <v>0</v>
      </c>
      <c r="R48" s="75">
        <f>IF($C48=R$4,1,0)</f>
        <v>0</v>
      </c>
      <c r="S48" s="75">
        <f>IF($C48=S$4,1,0)</f>
        <v>0</v>
      </c>
      <c r="T48" s="75">
        <f>IF($C48=T$4,1,0)</f>
        <v>0</v>
      </c>
      <c r="U48" s="75">
        <f>IF($C48=U$4,1,0)</f>
        <v>0</v>
      </c>
      <c r="V48" s="75">
        <f>IF($C48=V$4,1,0)</f>
        <v>0</v>
      </c>
      <c r="W48" s="75">
        <f>IF($C48=W$4,1,0)</f>
        <v>0</v>
      </c>
      <c r="X48" s="75">
        <f>IF($C48=X$4,1,0)</f>
        <v>0</v>
      </c>
      <c r="Y48" s="75">
        <f>IF($C48=Y$4,1,0)</f>
        <v>0</v>
      </c>
      <c r="Z48" s="75">
        <f>IF($C48=Z$4,1,0)</f>
        <v>0</v>
      </c>
      <c r="AA48" s="75">
        <f>IF($C48=AA$4,1,0)</f>
        <v>0</v>
      </c>
      <c r="AB48" s="75">
        <f>IF($C48=AB$4,1,0)</f>
        <v>0</v>
      </c>
      <c r="AC48" s="75">
        <f>IF($C48=AC$4,1,0)</f>
        <v>0</v>
      </c>
      <c r="AD48" s="75">
        <f>IF($C48=AD$4,1,0)</f>
        <v>0</v>
      </c>
      <c r="AE48" s="75">
        <f>IF($C48=AE$4,1,0)</f>
        <v>0</v>
      </c>
      <c r="AF48" s="75">
        <f>IF($C48=AF$4,1,0)</f>
        <v>0</v>
      </c>
      <c r="AG48" s="75">
        <f>IF($C48=AG$4,1,0)</f>
        <v>0</v>
      </c>
      <c r="AH48" s="75">
        <f>IF($C48=AH$4,1,0)</f>
        <v>0</v>
      </c>
      <c r="AI48" s="75">
        <f>IF($C48=AI$4,1,0)</f>
        <v>0</v>
      </c>
      <c r="AJ48" s="75">
        <f>IF($C48=AJ$4,1,0)</f>
        <v>0</v>
      </c>
      <c r="AK48" s="75">
        <f>IF($C48=AK$4,1,0)</f>
        <v>0</v>
      </c>
      <c r="AL48" s="75">
        <f>IF($C48=AL$4,1,0)</f>
        <v>0</v>
      </c>
      <c r="AM48" s="75">
        <f>IF($C48=AM$4,1,0)</f>
        <v>0</v>
      </c>
      <c r="AN48" s="75">
        <f>IF($C48=AN$4,1,0)</f>
        <v>0</v>
      </c>
      <c r="AO48" s="75">
        <f>IF($C48=AO$4,1,0)</f>
        <v>0</v>
      </c>
      <c r="AP48" s="75">
        <f>IF($C48=AP$4,1,0)</f>
        <v>0</v>
      </c>
      <c r="AQ48" s="75">
        <f>IF($C48=AQ$4,1,0)</f>
        <v>0</v>
      </c>
      <c r="AR48" s="75">
        <f>IF($C48=AR$4,1,0)</f>
        <v>0</v>
      </c>
      <c r="AS48" s="75">
        <f>IF($C48=AS$4,1,0)</f>
        <v>0</v>
      </c>
      <c r="AT48" s="75">
        <f>IF($C48=AT$4,1,0)</f>
        <v>0</v>
      </c>
      <c r="AU48" s="75">
        <f>IF($C48=AU$4,1,0)</f>
        <v>1</v>
      </c>
      <c r="AV48" s="75">
        <f>IF($C48=AV$4,1,0)</f>
        <v>0</v>
      </c>
      <c r="AW48" s="75">
        <f>IF($C48=AW$4,1,0)</f>
        <v>0</v>
      </c>
      <c r="AX48" s="75">
        <f>IF($C48=AX$4,1,0)</f>
        <v>0</v>
      </c>
      <c r="AY48" s="75">
        <f>IF($C48=AY$4,1,0)</f>
        <v>0</v>
      </c>
      <c r="AZ48" s="75">
        <f>IF($C48=AZ$4,1,0)</f>
        <v>0</v>
      </c>
      <c r="BA48" s="75">
        <f>IF($C48=BA$4,1,0)</f>
        <v>0</v>
      </c>
      <c r="BB48" s="75">
        <f>IF($C48=BB$4,1,0)</f>
        <v>0</v>
      </c>
      <c r="BC48" s="75">
        <f>IF($C48=BC$4,1,0)</f>
        <v>0</v>
      </c>
      <c r="BD48" s="75">
        <f>IF($C48=BD$4,1,0)</f>
        <v>0</v>
      </c>
    </row>
    <row r="49" spans="1:56">
      <c r="A49" s="15" t="s">
        <v>79</v>
      </c>
      <c r="B49" s="16" t="s">
        <v>134</v>
      </c>
      <c r="C49" s="5">
        <f t="shared" si="1"/>
        <v>45</v>
      </c>
      <c r="D49" s="75">
        <f>IF($C49=D$4,1,0)</f>
        <v>0</v>
      </c>
      <c r="E49" s="75">
        <f>IF($C49=E$4,1,0)</f>
        <v>0</v>
      </c>
      <c r="F49" s="75">
        <f>IF($C49=F$4,1,0)</f>
        <v>0</v>
      </c>
      <c r="G49" s="75">
        <f>IF($C49=G$4,1,0)</f>
        <v>0</v>
      </c>
      <c r="H49" s="75">
        <f>IF($C49=H$4,1,0)</f>
        <v>0</v>
      </c>
      <c r="I49" s="75">
        <f>IF($C49=I$4,1,0)</f>
        <v>0</v>
      </c>
      <c r="J49" s="75">
        <f>IF($C49=J$4,1,0)</f>
        <v>0</v>
      </c>
      <c r="K49" s="75">
        <f>IF($C49=K$4,1,0)</f>
        <v>0</v>
      </c>
      <c r="L49" s="75">
        <f>IF($C49=L$4,1,0)</f>
        <v>0</v>
      </c>
      <c r="M49" s="75">
        <f>IF($C49=M$4,1,0)</f>
        <v>0</v>
      </c>
      <c r="N49" s="75">
        <f>IF($C49=N$4,1,0)</f>
        <v>0</v>
      </c>
      <c r="O49" s="75">
        <f>IF($C49=O$4,1,0)</f>
        <v>0</v>
      </c>
      <c r="P49" s="75">
        <f>IF($C49=P$4,1,0)</f>
        <v>0</v>
      </c>
      <c r="Q49" s="75">
        <f>IF($C49=Q$4,1,0)</f>
        <v>0</v>
      </c>
      <c r="R49" s="75">
        <f>IF($C49=R$4,1,0)</f>
        <v>0</v>
      </c>
      <c r="S49" s="75">
        <f>IF($C49=S$4,1,0)</f>
        <v>0</v>
      </c>
      <c r="T49" s="75">
        <f>IF($C49=T$4,1,0)</f>
        <v>0</v>
      </c>
      <c r="U49" s="75">
        <f>IF($C49=U$4,1,0)</f>
        <v>0</v>
      </c>
      <c r="V49" s="75">
        <f>IF($C49=V$4,1,0)</f>
        <v>0</v>
      </c>
      <c r="W49" s="75">
        <f>IF($C49=W$4,1,0)</f>
        <v>0</v>
      </c>
      <c r="X49" s="75">
        <f>IF($C49=X$4,1,0)</f>
        <v>0</v>
      </c>
      <c r="Y49" s="75">
        <f>IF($C49=Y$4,1,0)</f>
        <v>0</v>
      </c>
      <c r="Z49" s="75">
        <f>IF($C49=Z$4,1,0)</f>
        <v>0</v>
      </c>
      <c r="AA49" s="75">
        <f>IF($C49=AA$4,1,0)</f>
        <v>0</v>
      </c>
      <c r="AB49" s="75">
        <f>IF($C49=AB$4,1,0)</f>
        <v>0</v>
      </c>
      <c r="AC49" s="75">
        <f>IF($C49=AC$4,1,0)</f>
        <v>0</v>
      </c>
      <c r="AD49" s="75">
        <f>IF($C49=AD$4,1,0)</f>
        <v>0</v>
      </c>
      <c r="AE49" s="75">
        <f>IF($C49=AE$4,1,0)</f>
        <v>0</v>
      </c>
      <c r="AF49" s="75">
        <f>IF($C49=AF$4,1,0)</f>
        <v>0</v>
      </c>
      <c r="AG49" s="75">
        <f>IF($C49=AG$4,1,0)</f>
        <v>0</v>
      </c>
      <c r="AH49" s="75">
        <f>IF($C49=AH$4,1,0)</f>
        <v>0</v>
      </c>
      <c r="AI49" s="75">
        <f>IF($C49=AI$4,1,0)</f>
        <v>0</v>
      </c>
      <c r="AJ49" s="75">
        <f>IF($C49=AJ$4,1,0)</f>
        <v>0</v>
      </c>
      <c r="AK49" s="75">
        <f>IF($C49=AK$4,1,0)</f>
        <v>0</v>
      </c>
      <c r="AL49" s="75">
        <f>IF($C49=AL$4,1,0)</f>
        <v>0</v>
      </c>
      <c r="AM49" s="75">
        <f>IF($C49=AM$4,1,0)</f>
        <v>0</v>
      </c>
      <c r="AN49" s="75">
        <f>IF($C49=AN$4,1,0)</f>
        <v>0</v>
      </c>
      <c r="AO49" s="75">
        <f>IF($C49=AO$4,1,0)</f>
        <v>0</v>
      </c>
      <c r="AP49" s="75">
        <f>IF($C49=AP$4,1,0)</f>
        <v>0</v>
      </c>
      <c r="AQ49" s="75">
        <f>IF($C49=AQ$4,1,0)</f>
        <v>0</v>
      </c>
      <c r="AR49" s="75">
        <f>IF($C49=AR$4,1,0)</f>
        <v>0</v>
      </c>
      <c r="AS49" s="75">
        <f>IF($C49=AS$4,1,0)</f>
        <v>0</v>
      </c>
      <c r="AT49" s="75">
        <f>IF($C49=AT$4,1,0)</f>
        <v>0</v>
      </c>
      <c r="AU49" s="75">
        <f>IF($C49=AU$4,1,0)</f>
        <v>0</v>
      </c>
      <c r="AV49" s="75">
        <f>IF($C49=AV$4,1,0)</f>
        <v>1</v>
      </c>
      <c r="AW49" s="75">
        <f>IF($C49=AW$4,1,0)</f>
        <v>0</v>
      </c>
      <c r="AX49" s="75">
        <f>IF($C49=AX$4,1,0)</f>
        <v>0</v>
      </c>
      <c r="AY49" s="75">
        <f>IF($C49=AY$4,1,0)</f>
        <v>0</v>
      </c>
      <c r="AZ49" s="75">
        <f>IF($C49=AZ$4,1,0)</f>
        <v>0</v>
      </c>
      <c r="BA49" s="75">
        <f>IF($C49=BA$4,1,0)</f>
        <v>0</v>
      </c>
      <c r="BB49" s="75">
        <f>IF($C49=BB$4,1,0)</f>
        <v>0</v>
      </c>
      <c r="BC49" s="75">
        <f>IF($C49=BC$4,1,0)</f>
        <v>0</v>
      </c>
      <c r="BD49" s="75">
        <f>IF($C49=BD$4,1,0)</f>
        <v>0</v>
      </c>
    </row>
    <row r="50" spans="1:56">
      <c r="A50" s="15" t="s">
        <v>80</v>
      </c>
      <c r="B50" s="16" t="s">
        <v>135</v>
      </c>
      <c r="C50" s="5">
        <f t="shared" si="1"/>
        <v>46</v>
      </c>
      <c r="D50" s="75">
        <f>IF($C50=D$4,1,0)</f>
        <v>0</v>
      </c>
      <c r="E50" s="75">
        <f>IF($C50=E$4,1,0)</f>
        <v>0</v>
      </c>
      <c r="F50" s="75">
        <f>IF($C50=F$4,1,0)</f>
        <v>0</v>
      </c>
      <c r="G50" s="75">
        <f>IF($C50=G$4,1,0)</f>
        <v>0</v>
      </c>
      <c r="H50" s="75">
        <f>IF($C50=H$4,1,0)</f>
        <v>0</v>
      </c>
      <c r="I50" s="75">
        <f>IF($C50=I$4,1,0)</f>
        <v>0</v>
      </c>
      <c r="J50" s="75">
        <f>IF($C50=J$4,1,0)</f>
        <v>0</v>
      </c>
      <c r="K50" s="75">
        <f>IF($C50=K$4,1,0)</f>
        <v>0</v>
      </c>
      <c r="L50" s="75">
        <f>IF($C50=L$4,1,0)</f>
        <v>0</v>
      </c>
      <c r="M50" s="75">
        <f>IF($C50=M$4,1,0)</f>
        <v>0</v>
      </c>
      <c r="N50" s="75">
        <f>IF($C50=N$4,1,0)</f>
        <v>0</v>
      </c>
      <c r="O50" s="75">
        <f>IF($C50=O$4,1,0)</f>
        <v>0</v>
      </c>
      <c r="P50" s="75">
        <f>IF($C50=P$4,1,0)</f>
        <v>0</v>
      </c>
      <c r="Q50" s="75">
        <f>IF($C50=Q$4,1,0)</f>
        <v>0</v>
      </c>
      <c r="R50" s="75">
        <f>IF($C50=R$4,1,0)</f>
        <v>0</v>
      </c>
      <c r="S50" s="75">
        <f>IF($C50=S$4,1,0)</f>
        <v>0</v>
      </c>
      <c r="T50" s="75">
        <f>IF($C50=T$4,1,0)</f>
        <v>0</v>
      </c>
      <c r="U50" s="75">
        <f>IF($C50=U$4,1,0)</f>
        <v>0</v>
      </c>
      <c r="V50" s="75">
        <f>IF($C50=V$4,1,0)</f>
        <v>0</v>
      </c>
      <c r="W50" s="75">
        <f>IF($C50=W$4,1,0)</f>
        <v>0</v>
      </c>
      <c r="X50" s="75">
        <f>IF($C50=X$4,1,0)</f>
        <v>0</v>
      </c>
      <c r="Y50" s="75">
        <f>IF($C50=Y$4,1,0)</f>
        <v>0</v>
      </c>
      <c r="Z50" s="75">
        <f>IF($C50=Z$4,1,0)</f>
        <v>0</v>
      </c>
      <c r="AA50" s="75">
        <f>IF($C50=AA$4,1,0)</f>
        <v>0</v>
      </c>
      <c r="AB50" s="75">
        <f>IF($C50=AB$4,1,0)</f>
        <v>0</v>
      </c>
      <c r="AC50" s="75">
        <f>IF($C50=AC$4,1,0)</f>
        <v>0</v>
      </c>
      <c r="AD50" s="75">
        <f>IF($C50=AD$4,1,0)</f>
        <v>0</v>
      </c>
      <c r="AE50" s="75">
        <f>IF($C50=AE$4,1,0)</f>
        <v>0</v>
      </c>
      <c r="AF50" s="75">
        <f>IF($C50=AF$4,1,0)</f>
        <v>0</v>
      </c>
      <c r="AG50" s="75">
        <f>IF($C50=AG$4,1,0)</f>
        <v>0</v>
      </c>
      <c r="AH50" s="75">
        <f>IF($C50=AH$4,1,0)</f>
        <v>0</v>
      </c>
      <c r="AI50" s="75">
        <f>IF($C50=AI$4,1,0)</f>
        <v>0</v>
      </c>
      <c r="AJ50" s="75">
        <f>IF($C50=AJ$4,1,0)</f>
        <v>0</v>
      </c>
      <c r="AK50" s="75">
        <f>IF($C50=AK$4,1,0)</f>
        <v>0</v>
      </c>
      <c r="AL50" s="75">
        <f>IF($C50=AL$4,1,0)</f>
        <v>0</v>
      </c>
      <c r="AM50" s="75">
        <f>IF($C50=AM$4,1,0)</f>
        <v>0</v>
      </c>
      <c r="AN50" s="75">
        <f>IF($C50=AN$4,1,0)</f>
        <v>0</v>
      </c>
      <c r="AO50" s="75">
        <f>IF($C50=AO$4,1,0)</f>
        <v>0</v>
      </c>
      <c r="AP50" s="75">
        <f>IF($C50=AP$4,1,0)</f>
        <v>0</v>
      </c>
      <c r="AQ50" s="75">
        <f>IF($C50=AQ$4,1,0)</f>
        <v>0</v>
      </c>
      <c r="AR50" s="75">
        <f>IF($C50=AR$4,1,0)</f>
        <v>0</v>
      </c>
      <c r="AS50" s="75">
        <f>IF($C50=AS$4,1,0)</f>
        <v>0</v>
      </c>
      <c r="AT50" s="75">
        <f>IF($C50=AT$4,1,0)</f>
        <v>0</v>
      </c>
      <c r="AU50" s="75">
        <f>IF($C50=AU$4,1,0)</f>
        <v>0</v>
      </c>
      <c r="AV50" s="75">
        <f>IF($C50=AV$4,1,0)</f>
        <v>0</v>
      </c>
      <c r="AW50" s="75">
        <f>IF($C50=AW$4,1,0)</f>
        <v>1</v>
      </c>
      <c r="AX50" s="75">
        <f>IF($C50=AX$4,1,0)</f>
        <v>0</v>
      </c>
      <c r="AY50" s="75">
        <f>IF($C50=AY$4,1,0)</f>
        <v>0</v>
      </c>
      <c r="AZ50" s="75">
        <f>IF($C50=AZ$4,1,0)</f>
        <v>0</v>
      </c>
      <c r="BA50" s="75">
        <f>IF($C50=BA$4,1,0)</f>
        <v>0</v>
      </c>
      <c r="BB50" s="75">
        <f>IF($C50=BB$4,1,0)</f>
        <v>0</v>
      </c>
      <c r="BC50" s="75">
        <f>IF($C50=BC$4,1,0)</f>
        <v>0</v>
      </c>
      <c r="BD50" s="75">
        <f>IF($C50=BD$4,1,0)</f>
        <v>0</v>
      </c>
    </row>
    <row r="51" spans="1:56">
      <c r="A51" s="15" t="s">
        <v>81</v>
      </c>
      <c r="B51" s="16" t="s">
        <v>136</v>
      </c>
      <c r="C51" s="5">
        <f t="shared" si="1"/>
        <v>47</v>
      </c>
      <c r="D51" s="75">
        <f>IF($C51=D$4,1,0)</f>
        <v>0</v>
      </c>
      <c r="E51" s="75">
        <f>IF($C51=E$4,1,0)</f>
        <v>0</v>
      </c>
      <c r="F51" s="75">
        <f>IF($C51=F$4,1,0)</f>
        <v>0</v>
      </c>
      <c r="G51" s="75">
        <f>IF($C51=G$4,1,0)</f>
        <v>0</v>
      </c>
      <c r="H51" s="75">
        <f>IF($C51=H$4,1,0)</f>
        <v>0</v>
      </c>
      <c r="I51" s="75">
        <f>IF($C51=I$4,1,0)</f>
        <v>0</v>
      </c>
      <c r="J51" s="75">
        <f>IF($C51=J$4,1,0)</f>
        <v>0</v>
      </c>
      <c r="K51" s="75">
        <f>IF($C51=K$4,1,0)</f>
        <v>0</v>
      </c>
      <c r="L51" s="75">
        <f>IF($C51=L$4,1,0)</f>
        <v>0</v>
      </c>
      <c r="M51" s="75">
        <f>IF($C51=M$4,1,0)</f>
        <v>0</v>
      </c>
      <c r="N51" s="75">
        <f>IF($C51=N$4,1,0)</f>
        <v>0</v>
      </c>
      <c r="O51" s="75">
        <f>IF($C51=O$4,1,0)</f>
        <v>0</v>
      </c>
      <c r="P51" s="75">
        <f>IF($C51=P$4,1,0)</f>
        <v>0</v>
      </c>
      <c r="Q51" s="75">
        <f>IF($C51=Q$4,1,0)</f>
        <v>0</v>
      </c>
      <c r="R51" s="75">
        <f>IF($C51=R$4,1,0)</f>
        <v>0</v>
      </c>
      <c r="S51" s="75">
        <f>IF($C51=S$4,1,0)</f>
        <v>0</v>
      </c>
      <c r="T51" s="75">
        <f>IF($C51=T$4,1,0)</f>
        <v>0</v>
      </c>
      <c r="U51" s="75">
        <f>IF($C51=U$4,1,0)</f>
        <v>0</v>
      </c>
      <c r="V51" s="75">
        <f>IF($C51=V$4,1,0)</f>
        <v>0</v>
      </c>
      <c r="W51" s="75">
        <f>IF($C51=W$4,1,0)</f>
        <v>0</v>
      </c>
      <c r="X51" s="75">
        <f>IF($C51=X$4,1,0)</f>
        <v>0</v>
      </c>
      <c r="Y51" s="75">
        <f>IF($C51=Y$4,1,0)</f>
        <v>0</v>
      </c>
      <c r="Z51" s="75">
        <f>IF($C51=Z$4,1,0)</f>
        <v>0</v>
      </c>
      <c r="AA51" s="75">
        <f>IF($C51=AA$4,1,0)</f>
        <v>0</v>
      </c>
      <c r="AB51" s="75">
        <f>IF($C51=AB$4,1,0)</f>
        <v>0</v>
      </c>
      <c r="AC51" s="75">
        <f>IF($C51=AC$4,1,0)</f>
        <v>0</v>
      </c>
      <c r="AD51" s="75">
        <f>IF($C51=AD$4,1,0)</f>
        <v>0</v>
      </c>
      <c r="AE51" s="75">
        <f>IF($C51=AE$4,1,0)</f>
        <v>0</v>
      </c>
      <c r="AF51" s="75">
        <f>IF($C51=AF$4,1,0)</f>
        <v>0</v>
      </c>
      <c r="AG51" s="75">
        <f>IF($C51=AG$4,1,0)</f>
        <v>0</v>
      </c>
      <c r="AH51" s="75">
        <f>IF($C51=AH$4,1,0)</f>
        <v>0</v>
      </c>
      <c r="AI51" s="75">
        <f>IF($C51=AI$4,1,0)</f>
        <v>0</v>
      </c>
      <c r="AJ51" s="75">
        <f>IF($C51=AJ$4,1,0)</f>
        <v>0</v>
      </c>
      <c r="AK51" s="75">
        <f>IF($C51=AK$4,1,0)</f>
        <v>0</v>
      </c>
      <c r="AL51" s="75">
        <f>IF($C51=AL$4,1,0)</f>
        <v>0</v>
      </c>
      <c r="AM51" s="75">
        <f>IF($C51=AM$4,1,0)</f>
        <v>0</v>
      </c>
      <c r="AN51" s="75">
        <f>IF($C51=AN$4,1,0)</f>
        <v>0</v>
      </c>
      <c r="AO51" s="75">
        <f>IF($C51=AO$4,1,0)</f>
        <v>0</v>
      </c>
      <c r="AP51" s="75">
        <f>IF($C51=AP$4,1,0)</f>
        <v>0</v>
      </c>
      <c r="AQ51" s="75">
        <f>IF($C51=AQ$4,1,0)</f>
        <v>0</v>
      </c>
      <c r="AR51" s="75">
        <f>IF($C51=AR$4,1,0)</f>
        <v>0</v>
      </c>
      <c r="AS51" s="75">
        <f>IF($C51=AS$4,1,0)</f>
        <v>0</v>
      </c>
      <c r="AT51" s="75">
        <f>IF($C51=AT$4,1,0)</f>
        <v>0</v>
      </c>
      <c r="AU51" s="75">
        <f>IF($C51=AU$4,1,0)</f>
        <v>0</v>
      </c>
      <c r="AV51" s="75">
        <f>IF($C51=AV$4,1,0)</f>
        <v>0</v>
      </c>
      <c r="AW51" s="75">
        <f>IF($C51=AW$4,1,0)</f>
        <v>0</v>
      </c>
      <c r="AX51" s="75">
        <f>IF($C51=AX$4,1,0)</f>
        <v>1</v>
      </c>
      <c r="AY51" s="75">
        <f>IF($C51=AY$4,1,0)</f>
        <v>0</v>
      </c>
      <c r="AZ51" s="75">
        <f>IF($C51=AZ$4,1,0)</f>
        <v>0</v>
      </c>
      <c r="BA51" s="75">
        <f>IF($C51=BA$4,1,0)</f>
        <v>0</v>
      </c>
      <c r="BB51" s="75">
        <f>IF($C51=BB$4,1,0)</f>
        <v>0</v>
      </c>
      <c r="BC51" s="75">
        <f>IF($C51=BC$4,1,0)</f>
        <v>0</v>
      </c>
      <c r="BD51" s="75">
        <f>IF($C51=BD$4,1,0)</f>
        <v>0</v>
      </c>
    </row>
    <row r="52" spans="1:56">
      <c r="A52" s="15" t="s">
        <v>82</v>
      </c>
      <c r="B52" s="16" t="s">
        <v>137</v>
      </c>
      <c r="C52" s="5">
        <f t="shared" si="1"/>
        <v>48</v>
      </c>
      <c r="D52" s="75">
        <f>IF($C52=D$4,1,0)</f>
        <v>0</v>
      </c>
      <c r="E52" s="75">
        <f>IF($C52=E$4,1,0)</f>
        <v>0</v>
      </c>
      <c r="F52" s="75">
        <f>IF($C52=F$4,1,0)</f>
        <v>0</v>
      </c>
      <c r="G52" s="75">
        <f>IF($C52=G$4,1,0)</f>
        <v>0</v>
      </c>
      <c r="H52" s="75">
        <f>IF($C52=H$4,1,0)</f>
        <v>0</v>
      </c>
      <c r="I52" s="75">
        <f>IF($C52=I$4,1,0)</f>
        <v>0</v>
      </c>
      <c r="J52" s="75">
        <f>IF($C52=J$4,1,0)</f>
        <v>0</v>
      </c>
      <c r="K52" s="75">
        <f>IF($C52=K$4,1,0)</f>
        <v>0</v>
      </c>
      <c r="L52" s="75">
        <f>IF($C52=L$4,1,0)</f>
        <v>0</v>
      </c>
      <c r="M52" s="75">
        <f>IF($C52=M$4,1,0)</f>
        <v>0</v>
      </c>
      <c r="N52" s="75">
        <f>IF($C52=N$4,1,0)</f>
        <v>0</v>
      </c>
      <c r="O52" s="75">
        <f>IF($C52=O$4,1,0)</f>
        <v>0</v>
      </c>
      <c r="P52" s="75">
        <f>IF($C52=P$4,1,0)</f>
        <v>0</v>
      </c>
      <c r="Q52" s="75">
        <f>IF($C52=Q$4,1,0)</f>
        <v>0</v>
      </c>
      <c r="R52" s="75">
        <f>IF($C52=R$4,1,0)</f>
        <v>0</v>
      </c>
      <c r="S52" s="75">
        <f>IF($C52=S$4,1,0)</f>
        <v>0</v>
      </c>
      <c r="T52" s="75">
        <f>IF($C52=T$4,1,0)</f>
        <v>0</v>
      </c>
      <c r="U52" s="75">
        <f>IF($C52=U$4,1,0)</f>
        <v>0</v>
      </c>
      <c r="V52" s="75">
        <f>IF($C52=V$4,1,0)</f>
        <v>0</v>
      </c>
      <c r="W52" s="75">
        <f>IF($C52=W$4,1,0)</f>
        <v>0</v>
      </c>
      <c r="X52" s="75">
        <f>IF($C52=X$4,1,0)</f>
        <v>0</v>
      </c>
      <c r="Y52" s="75">
        <f>IF($C52=Y$4,1,0)</f>
        <v>0</v>
      </c>
      <c r="Z52" s="75">
        <f>IF($C52=Z$4,1,0)</f>
        <v>0</v>
      </c>
      <c r="AA52" s="75">
        <f>IF($C52=AA$4,1,0)</f>
        <v>0</v>
      </c>
      <c r="AB52" s="75">
        <f>IF($C52=AB$4,1,0)</f>
        <v>0</v>
      </c>
      <c r="AC52" s="75">
        <f>IF($C52=AC$4,1,0)</f>
        <v>0</v>
      </c>
      <c r="AD52" s="75">
        <f>IF($C52=AD$4,1,0)</f>
        <v>0</v>
      </c>
      <c r="AE52" s="75">
        <f>IF($C52=AE$4,1,0)</f>
        <v>0</v>
      </c>
      <c r="AF52" s="75">
        <f>IF($C52=AF$4,1,0)</f>
        <v>0</v>
      </c>
      <c r="AG52" s="75">
        <f>IF($C52=AG$4,1,0)</f>
        <v>0</v>
      </c>
      <c r="AH52" s="75">
        <f>IF($C52=AH$4,1,0)</f>
        <v>0</v>
      </c>
      <c r="AI52" s="75">
        <f>IF($C52=AI$4,1,0)</f>
        <v>0</v>
      </c>
      <c r="AJ52" s="75">
        <f>IF($C52=AJ$4,1,0)</f>
        <v>0</v>
      </c>
      <c r="AK52" s="75">
        <f>IF($C52=AK$4,1,0)</f>
        <v>0</v>
      </c>
      <c r="AL52" s="75">
        <f>IF($C52=AL$4,1,0)</f>
        <v>0</v>
      </c>
      <c r="AM52" s="75">
        <f>IF($C52=AM$4,1,0)</f>
        <v>0</v>
      </c>
      <c r="AN52" s="75">
        <f>IF($C52=AN$4,1,0)</f>
        <v>0</v>
      </c>
      <c r="AO52" s="75">
        <f>IF($C52=AO$4,1,0)</f>
        <v>0</v>
      </c>
      <c r="AP52" s="75">
        <f>IF($C52=AP$4,1,0)</f>
        <v>0</v>
      </c>
      <c r="AQ52" s="75">
        <f>IF($C52=AQ$4,1,0)</f>
        <v>0</v>
      </c>
      <c r="AR52" s="75">
        <f>IF($C52=AR$4,1,0)</f>
        <v>0</v>
      </c>
      <c r="AS52" s="75">
        <f>IF($C52=AS$4,1,0)</f>
        <v>0</v>
      </c>
      <c r="AT52" s="75">
        <f>IF($C52=AT$4,1,0)</f>
        <v>0</v>
      </c>
      <c r="AU52" s="75">
        <f>IF($C52=AU$4,1,0)</f>
        <v>0</v>
      </c>
      <c r="AV52" s="75">
        <f>IF($C52=AV$4,1,0)</f>
        <v>0</v>
      </c>
      <c r="AW52" s="75">
        <f>IF($C52=AW$4,1,0)</f>
        <v>0</v>
      </c>
      <c r="AX52" s="75">
        <f>IF($C52=AX$4,1,0)</f>
        <v>0</v>
      </c>
      <c r="AY52" s="75">
        <f>IF($C52=AY$4,1,0)</f>
        <v>1</v>
      </c>
      <c r="AZ52" s="75">
        <f>IF($C52=AZ$4,1,0)</f>
        <v>0</v>
      </c>
      <c r="BA52" s="75">
        <f>IF($C52=BA$4,1,0)</f>
        <v>0</v>
      </c>
      <c r="BB52" s="75">
        <f>IF($C52=BB$4,1,0)</f>
        <v>0</v>
      </c>
      <c r="BC52" s="75">
        <f>IF($C52=BC$4,1,0)</f>
        <v>0</v>
      </c>
      <c r="BD52" s="75">
        <f>IF($C52=BD$4,1,0)</f>
        <v>0</v>
      </c>
    </row>
    <row r="53" spans="1:56">
      <c r="A53" s="15" t="s">
        <v>83</v>
      </c>
      <c r="B53" s="16" t="s">
        <v>138</v>
      </c>
      <c r="C53" s="5">
        <f t="shared" si="1"/>
        <v>49</v>
      </c>
      <c r="D53" s="75">
        <f>IF($C53=D$4,1,0)</f>
        <v>0</v>
      </c>
      <c r="E53" s="75">
        <f>IF($C53=E$4,1,0)</f>
        <v>0</v>
      </c>
      <c r="F53" s="75">
        <f>IF($C53=F$4,1,0)</f>
        <v>0</v>
      </c>
      <c r="G53" s="75">
        <f>IF($C53=G$4,1,0)</f>
        <v>0</v>
      </c>
      <c r="H53" s="75">
        <f>IF($C53=H$4,1,0)</f>
        <v>0</v>
      </c>
      <c r="I53" s="75">
        <f>IF($C53=I$4,1,0)</f>
        <v>0</v>
      </c>
      <c r="J53" s="75">
        <f>IF($C53=J$4,1,0)</f>
        <v>0</v>
      </c>
      <c r="K53" s="75">
        <f>IF($C53=K$4,1,0)</f>
        <v>0</v>
      </c>
      <c r="L53" s="75">
        <f>IF($C53=L$4,1,0)</f>
        <v>0</v>
      </c>
      <c r="M53" s="75">
        <f>IF($C53=M$4,1,0)</f>
        <v>0</v>
      </c>
      <c r="N53" s="75">
        <f>IF($C53=N$4,1,0)</f>
        <v>0</v>
      </c>
      <c r="O53" s="75">
        <f>IF($C53=O$4,1,0)</f>
        <v>0</v>
      </c>
      <c r="P53" s="75">
        <f>IF($C53=P$4,1,0)</f>
        <v>0</v>
      </c>
      <c r="Q53" s="75">
        <f>IF($C53=Q$4,1,0)</f>
        <v>0</v>
      </c>
      <c r="R53" s="75">
        <f>IF($C53=R$4,1,0)</f>
        <v>0</v>
      </c>
      <c r="S53" s="75">
        <f>IF($C53=S$4,1,0)</f>
        <v>0</v>
      </c>
      <c r="T53" s="75">
        <f>IF($C53=T$4,1,0)</f>
        <v>0</v>
      </c>
      <c r="U53" s="75">
        <f>IF($C53=U$4,1,0)</f>
        <v>0</v>
      </c>
      <c r="V53" s="75">
        <f>IF($C53=V$4,1,0)</f>
        <v>0</v>
      </c>
      <c r="W53" s="75">
        <f>IF($C53=W$4,1,0)</f>
        <v>0</v>
      </c>
      <c r="X53" s="75">
        <f>IF($C53=X$4,1,0)</f>
        <v>0</v>
      </c>
      <c r="Y53" s="75">
        <f>IF($C53=Y$4,1,0)</f>
        <v>0</v>
      </c>
      <c r="Z53" s="75">
        <f>IF($C53=Z$4,1,0)</f>
        <v>0</v>
      </c>
      <c r="AA53" s="75">
        <f>IF($C53=AA$4,1,0)</f>
        <v>0</v>
      </c>
      <c r="AB53" s="75">
        <f>IF($C53=AB$4,1,0)</f>
        <v>0</v>
      </c>
      <c r="AC53" s="75">
        <f>IF($C53=AC$4,1,0)</f>
        <v>0</v>
      </c>
      <c r="AD53" s="75">
        <f>IF($C53=AD$4,1,0)</f>
        <v>0</v>
      </c>
      <c r="AE53" s="75">
        <f>IF($C53=AE$4,1,0)</f>
        <v>0</v>
      </c>
      <c r="AF53" s="75">
        <f>IF($C53=AF$4,1,0)</f>
        <v>0</v>
      </c>
      <c r="AG53" s="75">
        <f>IF($C53=AG$4,1,0)</f>
        <v>0</v>
      </c>
      <c r="AH53" s="75">
        <f>IF($C53=AH$4,1,0)</f>
        <v>0</v>
      </c>
      <c r="AI53" s="75">
        <f>IF($C53=AI$4,1,0)</f>
        <v>0</v>
      </c>
      <c r="AJ53" s="75">
        <f>IF($C53=AJ$4,1,0)</f>
        <v>0</v>
      </c>
      <c r="AK53" s="75">
        <f>IF($C53=AK$4,1,0)</f>
        <v>0</v>
      </c>
      <c r="AL53" s="75">
        <f>IF($C53=AL$4,1,0)</f>
        <v>0</v>
      </c>
      <c r="AM53" s="75">
        <f>IF($C53=AM$4,1,0)</f>
        <v>0</v>
      </c>
      <c r="AN53" s="75">
        <f>IF($C53=AN$4,1,0)</f>
        <v>0</v>
      </c>
      <c r="AO53" s="75">
        <f>IF($C53=AO$4,1,0)</f>
        <v>0</v>
      </c>
      <c r="AP53" s="75">
        <f>IF($C53=AP$4,1,0)</f>
        <v>0</v>
      </c>
      <c r="AQ53" s="75">
        <f>IF($C53=AQ$4,1,0)</f>
        <v>0</v>
      </c>
      <c r="AR53" s="75">
        <f>IF($C53=AR$4,1,0)</f>
        <v>0</v>
      </c>
      <c r="AS53" s="75">
        <f>IF($C53=AS$4,1,0)</f>
        <v>0</v>
      </c>
      <c r="AT53" s="75">
        <f>IF($C53=AT$4,1,0)</f>
        <v>0</v>
      </c>
      <c r="AU53" s="75">
        <f>IF($C53=AU$4,1,0)</f>
        <v>0</v>
      </c>
      <c r="AV53" s="75">
        <f>IF($C53=AV$4,1,0)</f>
        <v>0</v>
      </c>
      <c r="AW53" s="75">
        <f>IF($C53=AW$4,1,0)</f>
        <v>0</v>
      </c>
      <c r="AX53" s="75">
        <f>IF($C53=AX$4,1,0)</f>
        <v>0</v>
      </c>
      <c r="AY53" s="75">
        <f>IF($C53=AY$4,1,0)</f>
        <v>0</v>
      </c>
      <c r="AZ53" s="75">
        <f>IF($C53=AZ$4,1,0)</f>
        <v>1</v>
      </c>
      <c r="BA53" s="75">
        <f>IF($C53=BA$4,1,0)</f>
        <v>0</v>
      </c>
      <c r="BB53" s="75">
        <f>IF($C53=BB$4,1,0)</f>
        <v>0</v>
      </c>
      <c r="BC53" s="75">
        <f>IF($C53=BC$4,1,0)</f>
        <v>0</v>
      </c>
      <c r="BD53" s="75">
        <f>IF($C53=BD$4,1,0)</f>
        <v>0</v>
      </c>
    </row>
    <row r="54" spans="1:56">
      <c r="A54" s="15" t="s">
        <v>84</v>
      </c>
      <c r="B54" s="16" t="s">
        <v>139</v>
      </c>
      <c r="C54" s="5">
        <f t="shared" si="1"/>
        <v>50</v>
      </c>
      <c r="D54" s="75">
        <f>IF($C54=D$4,1,0)</f>
        <v>0</v>
      </c>
      <c r="E54" s="75">
        <f>IF($C54=E$4,1,0)</f>
        <v>0</v>
      </c>
      <c r="F54" s="75">
        <f>IF($C54=F$4,1,0)</f>
        <v>0</v>
      </c>
      <c r="G54" s="75">
        <f>IF($C54=G$4,1,0)</f>
        <v>0</v>
      </c>
      <c r="H54" s="75">
        <f>IF($C54=H$4,1,0)</f>
        <v>0</v>
      </c>
      <c r="I54" s="75">
        <f>IF($C54=I$4,1,0)</f>
        <v>0</v>
      </c>
      <c r="J54" s="75">
        <f>IF($C54=J$4,1,0)</f>
        <v>0</v>
      </c>
      <c r="K54" s="75">
        <f>IF($C54=K$4,1,0)</f>
        <v>0</v>
      </c>
      <c r="L54" s="75">
        <f>IF($C54=L$4,1,0)</f>
        <v>0</v>
      </c>
      <c r="M54" s="75">
        <f>IF($C54=M$4,1,0)</f>
        <v>0</v>
      </c>
      <c r="N54" s="75">
        <f>IF($C54=N$4,1,0)</f>
        <v>0</v>
      </c>
      <c r="O54" s="75">
        <f>IF($C54=O$4,1,0)</f>
        <v>0</v>
      </c>
      <c r="P54" s="75">
        <f>IF($C54=P$4,1,0)</f>
        <v>0</v>
      </c>
      <c r="Q54" s="75">
        <f>IF($C54=Q$4,1,0)</f>
        <v>0</v>
      </c>
      <c r="R54" s="75">
        <f>IF($C54=R$4,1,0)</f>
        <v>0</v>
      </c>
      <c r="S54" s="75">
        <f>IF($C54=S$4,1,0)</f>
        <v>0</v>
      </c>
      <c r="T54" s="75">
        <f>IF($C54=T$4,1,0)</f>
        <v>0</v>
      </c>
      <c r="U54" s="75">
        <f>IF($C54=U$4,1,0)</f>
        <v>0</v>
      </c>
      <c r="V54" s="75">
        <f>IF($C54=V$4,1,0)</f>
        <v>0</v>
      </c>
      <c r="W54" s="75">
        <f>IF($C54=W$4,1,0)</f>
        <v>0</v>
      </c>
      <c r="X54" s="75">
        <f>IF($C54=X$4,1,0)</f>
        <v>0</v>
      </c>
      <c r="Y54" s="75">
        <f>IF($C54=Y$4,1,0)</f>
        <v>0</v>
      </c>
      <c r="Z54" s="75">
        <f>IF($C54=Z$4,1,0)</f>
        <v>0</v>
      </c>
      <c r="AA54" s="75">
        <f>IF($C54=AA$4,1,0)</f>
        <v>0</v>
      </c>
      <c r="AB54" s="75">
        <f>IF($C54=AB$4,1,0)</f>
        <v>0</v>
      </c>
      <c r="AC54" s="75">
        <f>IF($C54=AC$4,1,0)</f>
        <v>0</v>
      </c>
      <c r="AD54" s="75">
        <f>IF($C54=AD$4,1,0)</f>
        <v>0</v>
      </c>
      <c r="AE54" s="75">
        <f>IF($C54=AE$4,1,0)</f>
        <v>0</v>
      </c>
      <c r="AF54" s="75">
        <f>IF($C54=AF$4,1,0)</f>
        <v>0</v>
      </c>
      <c r="AG54" s="75">
        <f>IF($C54=AG$4,1,0)</f>
        <v>0</v>
      </c>
      <c r="AH54" s="75">
        <f>IF($C54=AH$4,1,0)</f>
        <v>0</v>
      </c>
      <c r="AI54" s="75">
        <f>IF($C54=AI$4,1,0)</f>
        <v>0</v>
      </c>
      <c r="AJ54" s="75">
        <f>IF($C54=AJ$4,1,0)</f>
        <v>0</v>
      </c>
      <c r="AK54" s="75">
        <f>IF($C54=AK$4,1,0)</f>
        <v>0</v>
      </c>
      <c r="AL54" s="75">
        <f>IF($C54=AL$4,1,0)</f>
        <v>0</v>
      </c>
      <c r="AM54" s="75">
        <f>IF($C54=AM$4,1,0)</f>
        <v>0</v>
      </c>
      <c r="AN54" s="75">
        <f>IF($C54=AN$4,1,0)</f>
        <v>0</v>
      </c>
      <c r="AO54" s="75">
        <f>IF($C54=AO$4,1,0)</f>
        <v>0</v>
      </c>
      <c r="AP54" s="75">
        <f>IF($C54=AP$4,1,0)</f>
        <v>0</v>
      </c>
      <c r="AQ54" s="75">
        <f>IF($C54=AQ$4,1,0)</f>
        <v>0</v>
      </c>
      <c r="AR54" s="75">
        <f>IF($C54=AR$4,1,0)</f>
        <v>0</v>
      </c>
      <c r="AS54" s="75">
        <f>IF($C54=AS$4,1,0)</f>
        <v>0</v>
      </c>
      <c r="AT54" s="75">
        <f>IF($C54=AT$4,1,0)</f>
        <v>0</v>
      </c>
      <c r="AU54" s="75">
        <f>IF($C54=AU$4,1,0)</f>
        <v>0</v>
      </c>
      <c r="AV54" s="75">
        <f>IF($C54=AV$4,1,0)</f>
        <v>0</v>
      </c>
      <c r="AW54" s="75">
        <f>IF($C54=AW$4,1,0)</f>
        <v>0</v>
      </c>
      <c r="AX54" s="75">
        <f>IF($C54=AX$4,1,0)</f>
        <v>0</v>
      </c>
      <c r="AY54" s="75">
        <f>IF($C54=AY$4,1,0)</f>
        <v>0</v>
      </c>
      <c r="AZ54" s="75">
        <f>IF($C54=AZ$4,1,0)</f>
        <v>0</v>
      </c>
      <c r="BA54" s="75">
        <f>IF($C54=BA$4,1,0)</f>
        <v>1</v>
      </c>
      <c r="BB54" s="75">
        <f>IF($C54=BB$4,1,0)</f>
        <v>0</v>
      </c>
      <c r="BC54" s="75">
        <f>IF($C54=BC$4,1,0)</f>
        <v>0</v>
      </c>
      <c r="BD54" s="75">
        <f>IF($C54=BD$4,1,0)</f>
        <v>0</v>
      </c>
    </row>
    <row r="55" spans="1:56">
      <c r="A55" s="15" t="s">
        <v>85</v>
      </c>
      <c r="B55" s="16" t="s">
        <v>140</v>
      </c>
      <c r="C55" s="5">
        <f t="shared" si="1"/>
        <v>51</v>
      </c>
      <c r="D55" s="75">
        <f>IF($C55=D$4,1,0)</f>
        <v>0</v>
      </c>
      <c r="E55" s="75">
        <f>IF($C55=E$4,1,0)</f>
        <v>0</v>
      </c>
      <c r="F55" s="75">
        <f>IF($C55=F$4,1,0)</f>
        <v>0</v>
      </c>
      <c r="G55" s="75">
        <f>IF($C55=G$4,1,0)</f>
        <v>0</v>
      </c>
      <c r="H55" s="75">
        <f>IF($C55=H$4,1,0)</f>
        <v>0</v>
      </c>
      <c r="I55" s="75">
        <f>IF($C55=I$4,1,0)</f>
        <v>0</v>
      </c>
      <c r="J55" s="75">
        <f>IF($C55=J$4,1,0)</f>
        <v>0</v>
      </c>
      <c r="K55" s="75">
        <f>IF($C55=K$4,1,0)</f>
        <v>0</v>
      </c>
      <c r="L55" s="75">
        <f>IF($C55=L$4,1,0)</f>
        <v>0</v>
      </c>
      <c r="M55" s="75">
        <f>IF($C55=M$4,1,0)</f>
        <v>0</v>
      </c>
      <c r="N55" s="75">
        <f>IF($C55=N$4,1,0)</f>
        <v>0</v>
      </c>
      <c r="O55" s="75">
        <f>IF($C55=O$4,1,0)</f>
        <v>0</v>
      </c>
      <c r="P55" s="75">
        <f>IF($C55=P$4,1,0)</f>
        <v>0</v>
      </c>
      <c r="Q55" s="75">
        <f>IF($C55=Q$4,1,0)</f>
        <v>0</v>
      </c>
      <c r="R55" s="75">
        <f>IF($C55=R$4,1,0)</f>
        <v>0</v>
      </c>
      <c r="S55" s="75">
        <f>IF($C55=S$4,1,0)</f>
        <v>0</v>
      </c>
      <c r="T55" s="75">
        <f>IF($C55=T$4,1,0)</f>
        <v>0</v>
      </c>
      <c r="U55" s="75">
        <f>IF($C55=U$4,1,0)</f>
        <v>0</v>
      </c>
      <c r="V55" s="75">
        <f>IF($C55=V$4,1,0)</f>
        <v>0</v>
      </c>
      <c r="W55" s="75">
        <f>IF($C55=W$4,1,0)</f>
        <v>0</v>
      </c>
      <c r="X55" s="75">
        <f>IF($C55=X$4,1,0)</f>
        <v>0</v>
      </c>
      <c r="Y55" s="75">
        <f>IF($C55=Y$4,1,0)</f>
        <v>0</v>
      </c>
      <c r="Z55" s="75">
        <f>IF($C55=Z$4,1,0)</f>
        <v>0</v>
      </c>
      <c r="AA55" s="75">
        <f>IF($C55=AA$4,1,0)</f>
        <v>0</v>
      </c>
      <c r="AB55" s="75">
        <f>IF($C55=AB$4,1,0)</f>
        <v>0</v>
      </c>
      <c r="AC55" s="75">
        <f>IF($C55=AC$4,1,0)</f>
        <v>0</v>
      </c>
      <c r="AD55" s="75">
        <f>IF($C55=AD$4,1,0)</f>
        <v>0</v>
      </c>
      <c r="AE55" s="75">
        <f>IF($C55=AE$4,1,0)</f>
        <v>0</v>
      </c>
      <c r="AF55" s="75">
        <f>IF($C55=AF$4,1,0)</f>
        <v>0</v>
      </c>
      <c r="AG55" s="75">
        <f>IF($C55=AG$4,1,0)</f>
        <v>0</v>
      </c>
      <c r="AH55" s="75">
        <f>IF($C55=AH$4,1,0)</f>
        <v>0</v>
      </c>
      <c r="AI55" s="75">
        <f>IF($C55=AI$4,1,0)</f>
        <v>0</v>
      </c>
      <c r="AJ55" s="75">
        <f>IF($C55=AJ$4,1,0)</f>
        <v>0</v>
      </c>
      <c r="AK55" s="75">
        <f>IF($C55=AK$4,1,0)</f>
        <v>0</v>
      </c>
      <c r="AL55" s="75">
        <f>IF($C55=AL$4,1,0)</f>
        <v>0</v>
      </c>
      <c r="AM55" s="75">
        <f>IF($C55=AM$4,1,0)</f>
        <v>0</v>
      </c>
      <c r="AN55" s="75">
        <f>IF($C55=AN$4,1,0)</f>
        <v>0</v>
      </c>
      <c r="AO55" s="75">
        <f>IF($C55=AO$4,1,0)</f>
        <v>0</v>
      </c>
      <c r="AP55" s="75">
        <f>IF($C55=AP$4,1,0)</f>
        <v>0</v>
      </c>
      <c r="AQ55" s="75">
        <f>IF($C55=AQ$4,1,0)</f>
        <v>0</v>
      </c>
      <c r="AR55" s="75">
        <f>IF($C55=AR$4,1,0)</f>
        <v>0</v>
      </c>
      <c r="AS55" s="75">
        <f>IF($C55=AS$4,1,0)</f>
        <v>0</v>
      </c>
      <c r="AT55" s="75">
        <f>IF($C55=AT$4,1,0)</f>
        <v>0</v>
      </c>
      <c r="AU55" s="75">
        <f>IF($C55=AU$4,1,0)</f>
        <v>0</v>
      </c>
      <c r="AV55" s="75">
        <f>IF($C55=AV$4,1,0)</f>
        <v>0</v>
      </c>
      <c r="AW55" s="75">
        <f>IF($C55=AW$4,1,0)</f>
        <v>0</v>
      </c>
      <c r="AX55" s="75">
        <f>IF($C55=AX$4,1,0)</f>
        <v>0</v>
      </c>
      <c r="AY55" s="75">
        <f>IF($C55=AY$4,1,0)</f>
        <v>0</v>
      </c>
      <c r="AZ55" s="75">
        <f>IF($C55=AZ$4,1,0)</f>
        <v>0</v>
      </c>
      <c r="BA55" s="75">
        <f>IF($C55=BA$4,1,0)</f>
        <v>0</v>
      </c>
      <c r="BB55" s="75">
        <f>IF($C55=BB$4,1,0)</f>
        <v>1</v>
      </c>
      <c r="BC55" s="75">
        <f>IF($C55=BC$4,1,0)</f>
        <v>0</v>
      </c>
      <c r="BD55" s="75">
        <f>IF($C55=BD$4,1,0)</f>
        <v>0</v>
      </c>
    </row>
    <row r="56" spans="1:56">
      <c r="A56" s="15" t="s">
        <v>86</v>
      </c>
      <c r="B56" s="16" t="s">
        <v>141</v>
      </c>
      <c r="C56" s="5">
        <f t="shared" si="1"/>
        <v>52</v>
      </c>
      <c r="D56" s="75">
        <f>IF($C56=D$4,1,0)</f>
        <v>0</v>
      </c>
      <c r="E56" s="75">
        <f>IF($C56=E$4,1,0)</f>
        <v>0</v>
      </c>
      <c r="F56" s="75">
        <f>IF($C56=F$4,1,0)</f>
        <v>0</v>
      </c>
      <c r="G56" s="75">
        <f>IF($C56=G$4,1,0)</f>
        <v>0</v>
      </c>
      <c r="H56" s="75">
        <f>IF($C56=H$4,1,0)</f>
        <v>0</v>
      </c>
      <c r="I56" s="75">
        <f>IF($C56=I$4,1,0)</f>
        <v>0</v>
      </c>
      <c r="J56" s="75">
        <f>IF($C56=J$4,1,0)</f>
        <v>0</v>
      </c>
      <c r="K56" s="75">
        <f>IF($C56=K$4,1,0)</f>
        <v>0</v>
      </c>
      <c r="L56" s="75">
        <f>IF($C56=L$4,1,0)</f>
        <v>0</v>
      </c>
      <c r="M56" s="75">
        <f>IF($C56=M$4,1,0)</f>
        <v>0</v>
      </c>
      <c r="N56" s="75">
        <f>IF($C56=N$4,1,0)</f>
        <v>0</v>
      </c>
      <c r="O56" s="75">
        <f>IF($C56=O$4,1,0)</f>
        <v>0</v>
      </c>
      <c r="P56" s="75">
        <f>IF($C56=P$4,1,0)</f>
        <v>0</v>
      </c>
      <c r="Q56" s="75">
        <f>IF($C56=Q$4,1,0)</f>
        <v>0</v>
      </c>
      <c r="R56" s="75">
        <f>IF($C56=R$4,1,0)</f>
        <v>0</v>
      </c>
      <c r="S56" s="75">
        <f>IF($C56=S$4,1,0)</f>
        <v>0</v>
      </c>
      <c r="T56" s="75">
        <f>IF($C56=T$4,1,0)</f>
        <v>0</v>
      </c>
      <c r="U56" s="75">
        <f>IF($C56=U$4,1,0)</f>
        <v>0</v>
      </c>
      <c r="V56" s="75">
        <f>IF($C56=V$4,1,0)</f>
        <v>0</v>
      </c>
      <c r="W56" s="75">
        <f>IF($C56=W$4,1,0)</f>
        <v>0</v>
      </c>
      <c r="X56" s="75">
        <f>IF($C56=X$4,1,0)</f>
        <v>0</v>
      </c>
      <c r="Y56" s="75">
        <f>IF($C56=Y$4,1,0)</f>
        <v>0</v>
      </c>
      <c r="Z56" s="75">
        <f>IF($C56=Z$4,1,0)</f>
        <v>0</v>
      </c>
      <c r="AA56" s="75">
        <f>IF($C56=AA$4,1,0)</f>
        <v>0</v>
      </c>
      <c r="AB56" s="75">
        <f>IF($C56=AB$4,1,0)</f>
        <v>0</v>
      </c>
      <c r="AC56" s="75">
        <f>IF($C56=AC$4,1,0)</f>
        <v>0</v>
      </c>
      <c r="AD56" s="75">
        <f>IF($C56=AD$4,1,0)</f>
        <v>0</v>
      </c>
      <c r="AE56" s="75">
        <f>IF($C56=AE$4,1,0)</f>
        <v>0</v>
      </c>
      <c r="AF56" s="75">
        <f>IF($C56=AF$4,1,0)</f>
        <v>0</v>
      </c>
      <c r="AG56" s="75">
        <f>IF($C56=AG$4,1,0)</f>
        <v>0</v>
      </c>
      <c r="AH56" s="75">
        <f>IF($C56=AH$4,1,0)</f>
        <v>0</v>
      </c>
      <c r="AI56" s="75">
        <f>IF($C56=AI$4,1,0)</f>
        <v>0</v>
      </c>
      <c r="AJ56" s="75">
        <f>IF($C56=AJ$4,1,0)</f>
        <v>0</v>
      </c>
      <c r="AK56" s="75">
        <f>IF($C56=AK$4,1,0)</f>
        <v>0</v>
      </c>
      <c r="AL56" s="75">
        <f>IF($C56=AL$4,1,0)</f>
        <v>0</v>
      </c>
      <c r="AM56" s="75">
        <f>IF($C56=AM$4,1,0)</f>
        <v>0</v>
      </c>
      <c r="AN56" s="75">
        <f>IF($C56=AN$4,1,0)</f>
        <v>0</v>
      </c>
      <c r="AO56" s="75">
        <f>IF($C56=AO$4,1,0)</f>
        <v>0</v>
      </c>
      <c r="AP56" s="75">
        <f>IF($C56=AP$4,1,0)</f>
        <v>0</v>
      </c>
      <c r="AQ56" s="75">
        <f>IF($C56=AQ$4,1,0)</f>
        <v>0</v>
      </c>
      <c r="AR56" s="75">
        <f>IF($C56=AR$4,1,0)</f>
        <v>0</v>
      </c>
      <c r="AS56" s="75">
        <f>IF($C56=AS$4,1,0)</f>
        <v>0</v>
      </c>
      <c r="AT56" s="75">
        <f>IF($C56=AT$4,1,0)</f>
        <v>0</v>
      </c>
      <c r="AU56" s="75">
        <f>IF($C56=AU$4,1,0)</f>
        <v>0</v>
      </c>
      <c r="AV56" s="75">
        <f>IF($C56=AV$4,1,0)</f>
        <v>0</v>
      </c>
      <c r="AW56" s="75">
        <f>IF($C56=AW$4,1,0)</f>
        <v>0</v>
      </c>
      <c r="AX56" s="75">
        <f>IF($C56=AX$4,1,0)</f>
        <v>0</v>
      </c>
      <c r="AY56" s="75">
        <f>IF($C56=AY$4,1,0)</f>
        <v>0</v>
      </c>
      <c r="AZ56" s="75">
        <f>IF($C56=AZ$4,1,0)</f>
        <v>0</v>
      </c>
      <c r="BA56" s="75">
        <f>IF($C56=BA$4,1,0)</f>
        <v>0</v>
      </c>
      <c r="BB56" s="75">
        <f>IF($C56=BB$4,1,0)</f>
        <v>0</v>
      </c>
      <c r="BC56" s="75">
        <f>IF($C56=BC$4,1,0)</f>
        <v>1</v>
      </c>
      <c r="BD56" s="75">
        <f>IF($C56=BD$4,1,0)</f>
        <v>0</v>
      </c>
    </row>
    <row r="57" ht="15.75" spans="1:56">
      <c r="A57" s="17" t="s">
        <v>87</v>
      </c>
      <c r="B57" s="18" t="s">
        <v>142</v>
      </c>
      <c r="C57" s="5">
        <f t="shared" si="1"/>
        <v>53</v>
      </c>
      <c r="D57" s="75">
        <f>IF($C57=D$4,1,0)</f>
        <v>0</v>
      </c>
      <c r="E57" s="75">
        <f>IF($C57=E$4,1,0)</f>
        <v>0</v>
      </c>
      <c r="F57" s="75">
        <f>IF($C57=F$4,1,0)</f>
        <v>0</v>
      </c>
      <c r="G57" s="75">
        <f>IF($C57=G$4,1,0)</f>
        <v>0</v>
      </c>
      <c r="H57" s="75">
        <f>IF($C57=H$4,1,0)</f>
        <v>0</v>
      </c>
      <c r="I57" s="75">
        <f>IF($C57=I$4,1,0)</f>
        <v>0</v>
      </c>
      <c r="J57" s="75">
        <f>IF($C57=J$4,1,0)</f>
        <v>0</v>
      </c>
      <c r="K57" s="75">
        <f>IF($C57=K$4,1,0)</f>
        <v>0</v>
      </c>
      <c r="L57" s="75">
        <f>IF($C57=L$4,1,0)</f>
        <v>0</v>
      </c>
      <c r="M57" s="75">
        <f>IF($C57=M$4,1,0)</f>
        <v>0</v>
      </c>
      <c r="N57" s="75">
        <f>IF($C57=N$4,1,0)</f>
        <v>0</v>
      </c>
      <c r="O57" s="75">
        <f>IF($C57=O$4,1,0)</f>
        <v>0</v>
      </c>
      <c r="P57" s="75">
        <f>IF($C57=P$4,1,0)</f>
        <v>0</v>
      </c>
      <c r="Q57" s="75">
        <f>IF($C57=Q$4,1,0)</f>
        <v>0</v>
      </c>
      <c r="R57" s="75">
        <f>IF($C57=R$4,1,0)</f>
        <v>0</v>
      </c>
      <c r="S57" s="75">
        <f>IF($C57=S$4,1,0)</f>
        <v>0</v>
      </c>
      <c r="T57" s="75">
        <f>IF($C57=T$4,1,0)</f>
        <v>0</v>
      </c>
      <c r="U57" s="75">
        <f>IF($C57=U$4,1,0)</f>
        <v>0</v>
      </c>
      <c r="V57" s="75">
        <f>IF($C57=V$4,1,0)</f>
        <v>0</v>
      </c>
      <c r="W57" s="75">
        <f>IF($C57=W$4,1,0)</f>
        <v>0</v>
      </c>
      <c r="X57" s="75">
        <f>IF($C57=X$4,1,0)</f>
        <v>0</v>
      </c>
      <c r="Y57" s="75">
        <f>IF($C57=Y$4,1,0)</f>
        <v>0</v>
      </c>
      <c r="Z57" s="75">
        <f>IF($C57=Z$4,1,0)</f>
        <v>0</v>
      </c>
      <c r="AA57" s="75">
        <f>IF($C57=AA$4,1,0)</f>
        <v>0</v>
      </c>
      <c r="AB57" s="75">
        <f>IF($C57=AB$4,1,0)</f>
        <v>0</v>
      </c>
      <c r="AC57" s="75">
        <f>IF($C57=AC$4,1,0)</f>
        <v>0</v>
      </c>
      <c r="AD57" s="75">
        <f>IF($C57=AD$4,1,0)</f>
        <v>0</v>
      </c>
      <c r="AE57" s="75">
        <f>IF($C57=AE$4,1,0)</f>
        <v>0</v>
      </c>
      <c r="AF57" s="75">
        <f>IF($C57=AF$4,1,0)</f>
        <v>0</v>
      </c>
      <c r="AG57" s="75">
        <f>IF($C57=AG$4,1,0)</f>
        <v>0</v>
      </c>
      <c r="AH57" s="75">
        <f>IF($C57=AH$4,1,0)</f>
        <v>0</v>
      </c>
      <c r="AI57" s="75">
        <f>IF($C57=AI$4,1,0)</f>
        <v>0</v>
      </c>
      <c r="AJ57" s="75">
        <f>IF($C57=AJ$4,1,0)</f>
        <v>0</v>
      </c>
      <c r="AK57" s="75">
        <f>IF($C57=AK$4,1,0)</f>
        <v>0</v>
      </c>
      <c r="AL57" s="75">
        <f>IF($C57=AL$4,1,0)</f>
        <v>0</v>
      </c>
      <c r="AM57" s="75">
        <f>IF($C57=AM$4,1,0)</f>
        <v>0</v>
      </c>
      <c r="AN57" s="75">
        <f>IF($C57=AN$4,1,0)</f>
        <v>0</v>
      </c>
      <c r="AO57" s="75">
        <f>IF($C57=AO$4,1,0)</f>
        <v>0</v>
      </c>
      <c r="AP57" s="75">
        <f>IF($C57=AP$4,1,0)</f>
        <v>0</v>
      </c>
      <c r="AQ57" s="75">
        <f>IF($C57=AQ$4,1,0)</f>
        <v>0</v>
      </c>
      <c r="AR57" s="75">
        <f>IF($C57=AR$4,1,0)</f>
        <v>0</v>
      </c>
      <c r="AS57" s="75">
        <f>IF($C57=AS$4,1,0)</f>
        <v>0</v>
      </c>
      <c r="AT57" s="75">
        <f>IF($C57=AT$4,1,0)</f>
        <v>0</v>
      </c>
      <c r="AU57" s="75">
        <f>IF($C57=AU$4,1,0)</f>
        <v>0</v>
      </c>
      <c r="AV57" s="75">
        <f>IF($C57=AV$4,1,0)</f>
        <v>0</v>
      </c>
      <c r="AW57" s="75">
        <f>IF($C57=AW$4,1,0)</f>
        <v>0</v>
      </c>
      <c r="AX57" s="75">
        <f>IF($C57=AX$4,1,0)</f>
        <v>0</v>
      </c>
      <c r="AY57" s="75">
        <f>IF($C57=AY$4,1,0)</f>
        <v>0</v>
      </c>
      <c r="AZ57" s="75">
        <f>IF($C57=AZ$4,1,0)</f>
        <v>0</v>
      </c>
      <c r="BA57" s="75">
        <f>IF($C57=BA$4,1,0)</f>
        <v>0</v>
      </c>
      <c r="BB57" s="75">
        <f>IF($C57=BB$4,1,0)</f>
        <v>0</v>
      </c>
      <c r="BC57" s="75">
        <f>IF($C57=BC$4,1,0)</f>
        <v>0</v>
      </c>
      <c r="BD57" s="75">
        <f>IF($C57=BD$4,1,0)</f>
        <v>1</v>
      </c>
    </row>
  </sheetData>
  <mergeCells count="3">
    <mergeCell ref="D1:BD1"/>
    <mergeCell ref="A1:A3"/>
    <mergeCell ref="B1:B3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"/>
  <sheetViews>
    <sheetView workbookViewId="0">
      <selection activeCell="C15" sqref="C15"/>
    </sheetView>
  </sheetViews>
  <sheetFormatPr defaultColWidth="9.14285714285714" defaultRowHeight="15"/>
  <cols>
    <col min="1" max="1" width="57.8571428571429" customWidth="1"/>
    <col min="2" max="3" width="12.8571428571429"/>
    <col min="4" max="4" width="17.8571428571429" customWidth="1"/>
    <col min="6" max="6" width="12.8571428571429"/>
    <col min="8" max="8" width="31" customWidth="1"/>
    <col min="12" max="12" width="13.2857142857143" customWidth="1"/>
  </cols>
  <sheetData>
    <row r="1" spans="1:2">
      <c r="A1" s="49" t="s">
        <v>437</v>
      </c>
      <c r="B1" s="49">
        <v>57</v>
      </c>
    </row>
    <row r="2" spans="1:2">
      <c r="A2" s="50" t="s">
        <v>438</v>
      </c>
      <c r="B2" s="51">
        <v>9308</v>
      </c>
    </row>
    <row r="3" spans="1:2">
      <c r="A3" s="50" t="s">
        <v>439</v>
      </c>
      <c r="B3" s="50">
        <v>19</v>
      </c>
    </row>
    <row r="4" spans="1:6">
      <c r="A4" s="52" t="s">
        <v>440</v>
      </c>
      <c r="B4" s="52">
        <v>39</v>
      </c>
      <c r="D4" s="50" t="s">
        <v>441</v>
      </c>
      <c r="E4" s="51">
        <f>SUM(B2:B3)</f>
        <v>9327</v>
      </c>
      <c r="F4" s="53">
        <f>E4/I5</f>
        <v>0.599306046392084</v>
      </c>
    </row>
    <row r="5" spans="1:14">
      <c r="A5" s="52" t="s">
        <v>442</v>
      </c>
      <c r="B5" s="52">
        <v>407</v>
      </c>
      <c r="D5" s="52" t="s">
        <v>443</v>
      </c>
      <c r="E5" s="54">
        <f>SUM(B4:B5)</f>
        <v>446</v>
      </c>
      <c r="F5" s="55">
        <f>E5/I5</f>
        <v>0.0286577138083917</v>
      </c>
      <c r="H5" s="56" t="s">
        <v>124</v>
      </c>
      <c r="I5" s="61">
        <f>SUM(E4:E6)</f>
        <v>15563</v>
      </c>
      <c r="J5" s="62">
        <f>SUM(F4:F6)</f>
        <v>1</v>
      </c>
      <c r="L5" s="63" t="s">
        <v>423</v>
      </c>
      <c r="M5" s="64">
        <f>SUM(E4:E5)</f>
        <v>9773</v>
      </c>
      <c r="N5" s="65">
        <f>SUM(F4:F5)</f>
        <v>0.627963760200475</v>
      </c>
    </row>
    <row r="6" spans="1:6">
      <c r="A6" s="57" t="s">
        <v>444</v>
      </c>
      <c r="B6" s="58">
        <v>4942</v>
      </c>
      <c r="D6" s="57" t="s">
        <v>424</v>
      </c>
      <c r="E6" s="58">
        <f>SUM(B6:B9)</f>
        <v>5790</v>
      </c>
      <c r="F6" s="59">
        <f>E6/I5</f>
        <v>0.372036239799524</v>
      </c>
    </row>
    <row r="7" spans="1:2">
      <c r="A7" s="57" t="s">
        <v>445</v>
      </c>
      <c r="B7" s="57">
        <v>302</v>
      </c>
    </row>
    <row r="8" spans="1:6">
      <c r="A8" s="57" t="s">
        <v>446</v>
      </c>
      <c r="B8" s="57">
        <v>323</v>
      </c>
      <c r="F8" s="60"/>
    </row>
    <row r="9" spans="1:2">
      <c r="A9" s="57" t="s">
        <v>447</v>
      </c>
      <c r="B9" s="57">
        <v>223</v>
      </c>
    </row>
    <row r="11" spans="1:2">
      <c r="A11" t="s">
        <v>448</v>
      </c>
      <c r="B11">
        <v>231.09</v>
      </c>
    </row>
    <row r="12" spans="1:1">
      <c r="A12" t="s">
        <v>449</v>
      </c>
    </row>
    <row r="13" spans="1:2">
      <c r="A13" t="s">
        <v>450</v>
      </c>
      <c r="B13">
        <v>11377239</v>
      </c>
    </row>
    <row r="14" spans="1:2">
      <c r="A14" t="s">
        <v>451</v>
      </c>
      <c r="B14">
        <v>210147125</v>
      </c>
    </row>
    <row r="15" spans="1:3">
      <c r="A15" t="s">
        <v>452</v>
      </c>
      <c r="B15">
        <f>B11*B13</f>
        <v>2629166160.51</v>
      </c>
      <c r="C15">
        <f>B15*13/1000</f>
        <v>34179160.08663</v>
      </c>
    </row>
    <row r="16" spans="1:1">
      <c r="A16" t="s">
        <v>453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Q64"/>
  <sheetViews>
    <sheetView zoomScale="70" zoomScaleNormal="70" topLeftCell="J2" workbookViewId="0">
      <selection activeCell="T6" sqref="T6"/>
    </sheetView>
  </sheetViews>
  <sheetFormatPr defaultColWidth="9.14285714285714" defaultRowHeight="15"/>
  <cols>
    <col min="2" max="2" width="64.5714285714286" customWidth="1"/>
    <col min="9" max="9" width="10.8571428571429"/>
    <col min="10" max="11" width="9.71428571428571"/>
    <col min="13" max="13" width="10.8571428571429"/>
    <col min="19" max="19" width="10.8571428571429"/>
    <col min="20" max="20" width="9.85714285714286" customWidth="1"/>
    <col min="21" max="21" width="10.1428571428571" customWidth="1"/>
    <col min="23" max="23" width="12.4285714285714" customWidth="1"/>
    <col min="24" max="24" width="7.71428571428571" customWidth="1"/>
    <col min="26" max="26" width="10.752380952381" customWidth="1"/>
    <col min="27" max="27" width="9.74285714285714" customWidth="1"/>
    <col min="29" max="29" width="13.7142857142857" customWidth="1"/>
    <col min="30" max="30" width="14.2857142857143" customWidth="1"/>
    <col min="32" max="32" width="13.1428571428571" customWidth="1"/>
    <col min="33" max="33" width="9.28571428571429" customWidth="1"/>
    <col min="35" max="35" width="12.4285714285714" customWidth="1"/>
    <col min="36" max="36" width="7.71428571428571" customWidth="1"/>
    <col min="38" max="38" width="10.752380952381" customWidth="1"/>
    <col min="39" max="39" width="9.74285714285714" customWidth="1"/>
    <col min="41" max="41" width="12.4285714285714" customWidth="1"/>
    <col min="42" max="42" width="7.71428571428571" customWidth="1"/>
    <col min="44" max="44" width="10.752380952381" customWidth="1"/>
    <col min="45" max="45" width="9.74285714285714" customWidth="1"/>
    <col min="47" max="48" width="5.14285714285714" customWidth="1"/>
    <col min="49" max="49" width="9.57142857142857" customWidth="1"/>
    <col min="50" max="50" width="8.14285714285714" customWidth="1"/>
    <col min="51" max="51" width="11.7142857142857" customWidth="1"/>
  </cols>
  <sheetData>
    <row r="1" spans="1:46">
      <c r="A1" s="2" t="s">
        <v>454</v>
      </c>
      <c r="B1" s="3"/>
      <c r="C1" s="4"/>
      <c r="D1" s="4"/>
      <c r="E1" s="5"/>
      <c r="F1" s="5"/>
      <c r="G1" s="4"/>
      <c r="H1" s="6" t="s">
        <v>455</v>
      </c>
      <c r="I1" s="24"/>
      <c r="J1" s="5"/>
      <c r="K1" s="5"/>
      <c r="L1" s="25" t="s">
        <v>456</v>
      </c>
      <c r="M1" s="26" t="s">
        <v>457</v>
      </c>
      <c r="N1" s="26"/>
      <c r="O1" s="26"/>
      <c r="P1" s="26"/>
      <c r="Q1" s="26"/>
      <c r="S1" s="4"/>
      <c r="T1" s="4"/>
      <c r="U1" s="4"/>
      <c r="V1" s="5"/>
      <c r="W1" s="4"/>
      <c r="X1" s="4"/>
      <c r="Y1" s="4"/>
      <c r="Z1" s="5"/>
      <c r="AA1" s="5"/>
      <c r="AB1" s="5"/>
      <c r="AC1" s="4"/>
      <c r="AD1" s="4"/>
      <c r="AE1" s="4"/>
      <c r="AF1" s="5"/>
      <c r="AG1" s="5"/>
      <c r="AH1" s="5"/>
      <c r="AI1" s="4"/>
      <c r="AJ1" s="4"/>
      <c r="AK1" s="4"/>
      <c r="AL1" s="5"/>
      <c r="AM1" s="5"/>
      <c r="AN1" s="5"/>
      <c r="AO1" s="4"/>
      <c r="AP1" s="4"/>
      <c r="AQ1" s="4"/>
      <c r="AR1" s="5"/>
      <c r="AS1" s="5"/>
      <c r="AT1" s="5"/>
    </row>
    <row r="2" spans="1:46">
      <c r="A2" s="7"/>
      <c r="B2" s="3"/>
      <c r="C2" s="4"/>
      <c r="D2" s="4" t="s">
        <v>421</v>
      </c>
      <c r="E2" s="4" t="s">
        <v>422</v>
      </c>
      <c r="F2" s="5"/>
      <c r="G2" s="4"/>
      <c r="H2" s="8" t="s">
        <v>458</v>
      </c>
      <c r="I2" s="27">
        <v>1000</v>
      </c>
      <c r="J2" s="27">
        <v>0</v>
      </c>
      <c r="K2" s="27">
        <v>0</v>
      </c>
      <c r="L2" s="27">
        <v>0</v>
      </c>
      <c r="M2" s="28"/>
      <c r="N2" s="5"/>
      <c r="O2" s="5"/>
      <c r="P2" s="28"/>
      <c r="Q2" s="26"/>
      <c r="S2" s="4"/>
      <c r="T2" s="4"/>
      <c r="U2" s="4"/>
      <c r="V2" s="5"/>
      <c r="W2" s="4" t="s">
        <v>459</v>
      </c>
      <c r="X2" s="4"/>
      <c r="Y2" s="4"/>
      <c r="Z2" s="4"/>
      <c r="AA2" s="4"/>
      <c r="AB2" s="5"/>
      <c r="AC2" s="4" t="s">
        <v>423</v>
      </c>
      <c r="AD2" s="4"/>
      <c r="AE2" s="4"/>
      <c r="AF2" s="4"/>
      <c r="AG2" s="4"/>
      <c r="AH2" s="5"/>
      <c r="AI2" s="4" t="s">
        <v>436</v>
      </c>
      <c r="AJ2" s="4"/>
      <c r="AK2" s="4"/>
      <c r="AL2" s="4"/>
      <c r="AM2" s="4"/>
      <c r="AN2" s="5"/>
      <c r="AO2" s="4" t="s">
        <v>460</v>
      </c>
      <c r="AP2" s="4"/>
      <c r="AQ2" s="4"/>
      <c r="AR2" s="4"/>
      <c r="AS2" s="4"/>
      <c r="AT2" s="5"/>
    </row>
    <row r="3" ht="63.75" spans="1:51">
      <c r="A3" s="7"/>
      <c r="B3" s="3"/>
      <c r="C3" s="4"/>
      <c r="D3" s="9" t="s">
        <v>423</v>
      </c>
      <c r="E3" s="9" t="s">
        <v>436</v>
      </c>
      <c r="F3" s="9" t="s">
        <v>460</v>
      </c>
      <c r="G3" s="9" t="s">
        <v>461</v>
      </c>
      <c r="H3" s="4"/>
      <c r="I3" s="9" t="s">
        <v>462</v>
      </c>
      <c r="J3" s="9" t="s">
        <v>463</v>
      </c>
      <c r="K3" s="9" t="s">
        <v>464</v>
      </c>
      <c r="L3" s="9" t="s">
        <v>465</v>
      </c>
      <c r="M3" s="29" t="s">
        <v>462</v>
      </c>
      <c r="N3" s="29" t="s">
        <v>463</v>
      </c>
      <c r="O3" s="29" t="s">
        <v>464</v>
      </c>
      <c r="P3" s="29" t="s">
        <v>465</v>
      </c>
      <c r="Q3" s="29" t="s">
        <v>466</v>
      </c>
      <c r="R3" s="4" t="s">
        <v>467</v>
      </c>
      <c r="S3" s="4" t="s">
        <v>468</v>
      </c>
      <c r="T3" s="4" t="s">
        <v>469</v>
      </c>
      <c r="U3" s="4" t="s">
        <v>470</v>
      </c>
      <c r="V3" s="5"/>
      <c r="W3" s="4" t="s">
        <v>471</v>
      </c>
      <c r="X3" s="4" t="s">
        <v>467</v>
      </c>
      <c r="Y3" s="4" t="s">
        <v>468</v>
      </c>
      <c r="Z3" s="29" t="s">
        <v>472</v>
      </c>
      <c r="AA3" s="29" t="s">
        <v>473</v>
      </c>
      <c r="AB3" s="5"/>
      <c r="AC3" s="4" t="s">
        <v>471</v>
      </c>
      <c r="AD3" s="4" t="s">
        <v>467</v>
      </c>
      <c r="AE3" s="4" t="s">
        <v>468</v>
      </c>
      <c r="AF3" s="29" t="s">
        <v>472</v>
      </c>
      <c r="AG3" s="29" t="s">
        <v>473</v>
      </c>
      <c r="AH3" s="5"/>
      <c r="AI3" s="4" t="s">
        <v>471</v>
      </c>
      <c r="AJ3" s="4" t="s">
        <v>467</v>
      </c>
      <c r="AK3" s="4" t="s">
        <v>468</v>
      </c>
      <c r="AL3" s="29" t="s">
        <v>472</v>
      </c>
      <c r="AM3" s="29" t="s">
        <v>473</v>
      </c>
      <c r="AN3" s="5"/>
      <c r="AO3" s="4" t="s">
        <v>471</v>
      </c>
      <c r="AP3" s="4" t="s">
        <v>467</v>
      </c>
      <c r="AQ3" s="4" t="s">
        <v>468</v>
      </c>
      <c r="AR3" s="29" t="s">
        <v>472</v>
      </c>
      <c r="AS3" s="29" t="s">
        <v>473</v>
      </c>
      <c r="AT3" s="5"/>
      <c r="AU3" s="4" t="s">
        <v>474</v>
      </c>
      <c r="AV3" s="4" t="s">
        <v>475</v>
      </c>
      <c r="AW3" s="4" t="s">
        <v>476</v>
      </c>
      <c r="AX3" s="4" t="s">
        <v>477</v>
      </c>
      <c r="AY3" s="4" t="s">
        <v>478</v>
      </c>
    </row>
    <row r="4" spans="1:46">
      <c r="A4" s="10"/>
      <c r="B4" s="10"/>
      <c r="C4" s="4"/>
      <c r="D4" s="4"/>
      <c r="E4" s="5"/>
      <c r="F4" s="5"/>
      <c r="G4" s="4" t="s">
        <v>479</v>
      </c>
      <c r="H4" s="4"/>
      <c r="I4" s="4"/>
      <c r="J4" s="5"/>
      <c r="K4" s="5"/>
      <c r="L4" s="4"/>
      <c r="M4" s="4"/>
      <c r="N4" s="5"/>
      <c r="O4" s="5"/>
      <c r="P4" s="4"/>
      <c r="Q4" s="4"/>
      <c r="S4" s="4" t="s">
        <v>479</v>
      </c>
      <c r="T4" s="4"/>
      <c r="U4" s="4"/>
      <c r="V4" s="5"/>
      <c r="W4" s="4"/>
      <c r="X4" s="4"/>
      <c r="Y4" s="4"/>
      <c r="Z4" s="5"/>
      <c r="AA4" s="5"/>
      <c r="AB4" s="5"/>
      <c r="AC4" s="19"/>
      <c r="AD4" s="19"/>
      <c r="AE4" s="19"/>
      <c r="AF4" s="5"/>
      <c r="AG4" s="5"/>
      <c r="AH4" s="5"/>
      <c r="AI4" s="4"/>
      <c r="AJ4" s="4"/>
      <c r="AK4" s="4"/>
      <c r="AL4" s="5"/>
      <c r="AM4" s="5"/>
      <c r="AN4" s="5"/>
      <c r="AO4" s="19"/>
      <c r="AP4" s="19"/>
      <c r="AQ4" s="19"/>
      <c r="AR4" s="5"/>
      <c r="AS4" s="5"/>
      <c r="AT4" s="5"/>
    </row>
    <row r="5" spans="1:51">
      <c r="A5" s="11" t="s">
        <v>36</v>
      </c>
      <c r="B5" s="12" t="s">
        <v>91</v>
      </c>
      <c r="C5" s="4">
        <f t="shared" ref="C5:C57" si="0">C4+1</f>
        <v>1</v>
      </c>
      <c r="D5" s="13">
        <v>0</v>
      </c>
      <c r="E5" s="13">
        <v>0</v>
      </c>
      <c r="F5" s="13">
        <v>0</v>
      </c>
      <c r="G5" s="14">
        <f>'[1]Agregação RAIS Planilha 3'!BJ4/'[1]Agregação RAIS Planilha 3'!BJ$57</f>
        <v>0.00755515126902308</v>
      </c>
      <c r="H5" s="4"/>
      <c r="I5" s="30">
        <f>D5*I$2</f>
        <v>0</v>
      </c>
      <c r="J5" s="30">
        <f>E5*J$2</f>
        <v>0</v>
      </c>
      <c r="K5" s="30">
        <f>F5*K$2</f>
        <v>0</v>
      </c>
      <c r="L5" s="30">
        <f>G5*L$2</f>
        <v>0</v>
      </c>
      <c r="M5" s="31" cm="1">
        <f t="array" ref="M5:M57">MMULT(MIP!FZ6:HZ58,I5:I57)</f>
        <v>0.9818093512</v>
      </c>
      <c r="N5" s="32" cm="1">
        <f t="array" ref="N5:N57">MMULT(MIP!FZ6:HZ58,J5:J57)</f>
        <v>0</v>
      </c>
      <c r="O5" s="32" cm="1">
        <f t="array" ref="O5:O57">MMULT('[1]Matriz B - Planilha 3'!C4:BC56,K5:K57)</f>
        <v>0</v>
      </c>
      <c r="P5" s="31" cm="1">
        <f t="array" ref="P5:P57">MMULT('[1]Matriz B - Planilha 3'!C4:BC56,L5:L57)</f>
        <v>0</v>
      </c>
      <c r="Q5" s="35">
        <f>MIP!C66</f>
        <v>44857.4159486425</v>
      </c>
      <c r="R5" s="35">
        <f>MIP!C65</f>
        <v>25279.1543281351</v>
      </c>
      <c r="S5" s="36">
        <v>6687599</v>
      </c>
      <c r="T5" s="37">
        <f>R5/Q5</f>
        <v>0.563544595548646</v>
      </c>
      <c r="U5" s="38" t="e">
        <f>S5/#REF!</f>
        <v>#REF!</v>
      </c>
      <c r="V5" s="5"/>
      <c r="W5" s="30">
        <f>P5</f>
        <v>0</v>
      </c>
      <c r="X5" s="39">
        <f t="shared" ref="X5:X57" si="1">T5*W5</f>
        <v>0</v>
      </c>
      <c r="Y5" s="42" t="e">
        <f t="shared" ref="Y5:Y57" si="2">U5*W5</f>
        <v>#REF!</v>
      </c>
      <c r="Z5" s="43">
        <f>W5/MIP!BN6</f>
        <v>0</v>
      </c>
      <c r="AA5" s="43">
        <f>W5/$AC$58</f>
        <v>0</v>
      </c>
      <c r="AB5" s="5"/>
      <c r="AC5" s="30">
        <f>M5</f>
        <v>0.9818093512</v>
      </c>
      <c r="AD5" s="39">
        <f>T5*AC5</f>
        <v>0.553293353727883</v>
      </c>
      <c r="AE5" s="42" t="e">
        <f t="shared" ref="AE5:AE57" si="3">U5*AC5</f>
        <v>#REF!</v>
      </c>
      <c r="AF5" s="43">
        <f>AC5/MIP!BN6</f>
        <v>2.18873363620428e-5</v>
      </c>
      <c r="AG5" s="43">
        <f t="shared" ref="AG5:AG57" si="4">AC5/$AC$58</f>
        <v>0.000694056519991525</v>
      </c>
      <c r="AH5" s="5"/>
      <c r="AI5" s="30">
        <f t="shared" ref="AI5:AI57" si="5">N5</f>
        <v>0</v>
      </c>
      <c r="AJ5" s="39">
        <f t="shared" ref="AJ5:AJ57" si="6">T5*AI5</f>
        <v>0</v>
      </c>
      <c r="AK5" s="42" t="e">
        <f t="shared" ref="AK5:AK57" si="7">U5*AI5</f>
        <v>#REF!</v>
      </c>
      <c r="AL5" s="43">
        <f>AI5/MIP!BN6</f>
        <v>0</v>
      </c>
      <c r="AM5" s="43" t="e">
        <f t="shared" ref="AM5:AM57" si="8">AI5/$AI$58</f>
        <v>#DIV/0!</v>
      </c>
      <c r="AN5" s="5"/>
      <c r="AO5" s="30">
        <f t="shared" ref="AO5:AO57" si="9">O5</f>
        <v>0</v>
      </c>
      <c r="AP5" s="39">
        <f t="shared" ref="AP5:AP57" si="10">T5*AO5</f>
        <v>0</v>
      </c>
      <c r="AQ5" s="42" t="e">
        <f>U5*AO5</f>
        <v>#REF!</v>
      </c>
      <c r="AR5" s="43">
        <f>AO5/MIP!BN6</f>
        <v>0</v>
      </c>
      <c r="AS5" s="43" t="e">
        <f t="shared" ref="AS5:AS57" si="11">AO5/$AO$58</f>
        <v>#DIV/0!</v>
      </c>
      <c r="AT5" s="5"/>
      <c r="AU5" s="45" cm="1">
        <f t="array" ref="AU5">(SUM(MIP!FZ6:HZ6/53)/AVERAGE(MIP!$FZ$6:$HZ$58))</f>
        <v>1.49977401750018</v>
      </c>
      <c r="AV5" s="45" cm="1">
        <f t="array" ref="AV5">(SUM(MIP!FZ6:FZ58/53)/AVERAGE(MIP!$FZ$6:$HZ$58))</f>
        <v>0.893864936202958</v>
      </c>
      <c r="AW5" s="5" t="str">
        <f t="shared" ref="AW5:AW68" si="12">IF(AU5&gt;1,"FL","-")</f>
        <v>FL</v>
      </c>
      <c r="AX5" s="5" t="str">
        <f t="shared" ref="AX5:AX68" si="13">IF(AV5&gt;1,"FL","-")</f>
        <v>-</v>
      </c>
      <c r="AY5" s="5" t="str">
        <f t="shared" ref="AY5:AY68" si="14">IF(AND(AU5&gt;1,AV5&gt;1),"Setor-Chave","-")</f>
        <v>-</v>
      </c>
    </row>
    <row r="6" spans="1:51">
      <c r="A6" s="15" t="s">
        <v>37</v>
      </c>
      <c r="B6" s="16" t="s">
        <v>92</v>
      </c>
      <c r="C6" s="4">
        <f t="shared" si="0"/>
        <v>2</v>
      </c>
      <c r="D6" s="13">
        <v>0</v>
      </c>
      <c r="E6" s="13">
        <v>0</v>
      </c>
      <c r="F6" s="13">
        <v>0</v>
      </c>
      <c r="G6" s="14">
        <f>'[1]Agregação RAIS Planilha 3'!BJ5/'[1]Agregação RAIS Planilha 3'!BJ$57</f>
        <v>0.00998112531654517</v>
      </c>
      <c r="H6" s="4"/>
      <c r="I6" s="30">
        <f>D6*I$2</f>
        <v>0</v>
      </c>
      <c r="J6" s="30">
        <f>E6*J$2</f>
        <v>0</v>
      </c>
      <c r="K6" s="30">
        <f>F6*K$2</f>
        <v>0</v>
      </c>
      <c r="L6" s="30">
        <f>G6*L$2</f>
        <v>0</v>
      </c>
      <c r="M6" s="31">
        <v>0.5607354981</v>
      </c>
      <c r="N6" s="32">
        <v>0</v>
      </c>
      <c r="O6" s="32">
        <v>0</v>
      </c>
      <c r="P6" s="31">
        <v>0</v>
      </c>
      <c r="Q6" s="35">
        <f>MIP!D66</f>
        <v>16507.6060995808</v>
      </c>
      <c r="R6" s="35">
        <f>MIP!D65</f>
        <v>9302.77220286462</v>
      </c>
      <c r="S6" s="36">
        <v>5891326</v>
      </c>
      <c r="T6" s="37">
        <f t="shared" ref="T6:T37" si="15">R6/Q6</f>
        <v>0.563544595548647</v>
      </c>
      <c r="U6" s="38" t="e">
        <f>S6/#REF!</f>
        <v>#REF!</v>
      </c>
      <c r="V6" s="5"/>
      <c r="W6" s="30">
        <f t="shared" ref="W5:W57" si="16">P6</f>
        <v>0</v>
      </c>
      <c r="X6" s="39">
        <f t="shared" si="1"/>
        <v>0</v>
      </c>
      <c r="Y6" s="42" t="e">
        <f t="shared" si="2"/>
        <v>#REF!</v>
      </c>
      <c r="Z6" s="43">
        <f>W6/MIP!BN7</f>
        <v>0</v>
      </c>
      <c r="AA6" s="43">
        <f t="shared" ref="AA5:AA57" si="17">W6/$AC$58</f>
        <v>0</v>
      </c>
      <c r="AB6" s="5"/>
      <c r="AC6" s="30">
        <f t="shared" ref="AC5:AC57" si="18">M6</f>
        <v>0.5607354981</v>
      </c>
      <c r="AD6" s="39">
        <f t="shared" ref="AD5:AD57" si="19">T6*AC6</f>
        <v>0.315999459486533</v>
      </c>
      <c r="AE6" s="42" t="e">
        <f t="shared" si="3"/>
        <v>#REF!</v>
      </c>
      <c r="AF6" s="43">
        <f>AC6/MIP!BN7</f>
        <v>3.39683110147776e-5</v>
      </c>
      <c r="AG6" s="43">
        <f t="shared" si="4"/>
        <v>0.000396392770115022</v>
      </c>
      <c r="AH6" s="5"/>
      <c r="AI6" s="30">
        <f t="shared" si="5"/>
        <v>0</v>
      </c>
      <c r="AJ6" s="39">
        <f t="shared" si="6"/>
        <v>0</v>
      </c>
      <c r="AK6" s="42" t="e">
        <f t="shared" si="7"/>
        <v>#REF!</v>
      </c>
      <c r="AL6" s="43">
        <f>AI6/MIP!BN7</f>
        <v>0</v>
      </c>
      <c r="AM6" s="43" t="e">
        <f t="shared" si="8"/>
        <v>#DIV/0!</v>
      </c>
      <c r="AN6" s="5"/>
      <c r="AO6" s="30">
        <f t="shared" si="9"/>
        <v>0</v>
      </c>
      <c r="AP6" s="39">
        <f t="shared" si="10"/>
        <v>0</v>
      </c>
      <c r="AQ6" s="42" t="e">
        <f t="shared" ref="AQ5:AQ57" si="20">U6*AO6</f>
        <v>#REF!</v>
      </c>
      <c r="AR6" s="43">
        <f>AO6/MIP!BN7</f>
        <v>0</v>
      </c>
      <c r="AS6" s="43" t="e">
        <f t="shared" si="11"/>
        <v>#DIV/0!</v>
      </c>
      <c r="AT6" s="5"/>
      <c r="AU6" s="45" cm="1">
        <f t="array" ref="AU6">(SUM(MIP!FZ7:HZ7/53)/AVERAGE(MIP!$FZ$6:$HZ$58))</f>
        <v>0.958120704131408</v>
      </c>
      <c r="AV6" s="45" cm="1">
        <f t="array" ref="AV6">(SUM(MIP!GA6:GA58/53)/AVERAGE(MIP!$FZ$6:$HZ$58))</f>
        <v>1.0320762264703</v>
      </c>
      <c r="AW6" s="5" t="str">
        <f t="shared" si="12"/>
        <v>-</v>
      </c>
      <c r="AX6" s="5" t="str">
        <f t="shared" si="13"/>
        <v>FL</v>
      </c>
      <c r="AY6" s="5" t="str">
        <f t="shared" si="14"/>
        <v>-</v>
      </c>
    </row>
    <row r="7" spans="1:51">
      <c r="A7" s="15" t="s">
        <v>38</v>
      </c>
      <c r="B7" s="16" t="s">
        <v>93</v>
      </c>
      <c r="C7" s="4">
        <f t="shared" si="0"/>
        <v>3</v>
      </c>
      <c r="D7" s="13">
        <v>0</v>
      </c>
      <c r="E7" s="13">
        <v>0</v>
      </c>
      <c r="F7" s="13">
        <v>0</v>
      </c>
      <c r="G7" s="14">
        <f>'[1]Agregação RAIS Planilha 3'!BJ6/'[1]Agregação RAIS Planilha 3'!BJ$57</f>
        <v>0.00415511789329132</v>
      </c>
      <c r="H7" s="4"/>
      <c r="I7" s="30">
        <f>D7*I$2</f>
        <v>0</v>
      </c>
      <c r="J7" s="30">
        <f>E7*J$2</f>
        <v>0</v>
      </c>
      <c r="K7" s="30">
        <f>F7*K$2</f>
        <v>0</v>
      </c>
      <c r="L7" s="30">
        <f>G7*L$2</f>
        <v>0</v>
      </c>
      <c r="M7" s="31">
        <v>0.41547696</v>
      </c>
      <c r="N7" s="32">
        <v>0</v>
      </c>
      <c r="O7" s="32">
        <v>0</v>
      </c>
      <c r="P7" s="31">
        <v>0</v>
      </c>
      <c r="Q7" s="35">
        <f>MIP!E66</f>
        <v>2984.93687077907</v>
      </c>
      <c r="R7" s="35">
        <f>MIP!E65</f>
        <v>1682.14504158143</v>
      </c>
      <c r="S7" s="36">
        <v>801096</v>
      </c>
      <c r="T7" s="37">
        <f t="shared" si="15"/>
        <v>0.563544595548646</v>
      </c>
      <c r="U7" s="38" t="e">
        <f>S7/#REF!</f>
        <v>#REF!</v>
      </c>
      <c r="V7" s="5"/>
      <c r="W7" s="30">
        <f t="shared" si="16"/>
        <v>0</v>
      </c>
      <c r="X7" s="39">
        <f t="shared" si="1"/>
        <v>0</v>
      </c>
      <c r="Y7" s="42" t="e">
        <f t="shared" si="2"/>
        <v>#REF!</v>
      </c>
      <c r="Z7" s="43">
        <f>W7/MIP!BN8</f>
        <v>0</v>
      </c>
      <c r="AA7" s="43">
        <f t="shared" si="17"/>
        <v>0</v>
      </c>
      <c r="AB7" s="5"/>
      <c r="AC7" s="30">
        <f t="shared" si="18"/>
        <v>0.41547696</v>
      </c>
      <c r="AD7" s="39">
        <f t="shared" si="19"/>
        <v>0.234139795382981</v>
      </c>
      <c r="AE7" s="42" t="e">
        <f t="shared" si="3"/>
        <v>#REF!</v>
      </c>
      <c r="AF7" s="43">
        <f>AC7/MIP!BN8</f>
        <v>0.000139191205035958</v>
      </c>
      <c r="AG7" s="43">
        <f t="shared" si="4"/>
        <v>0.000293707217844085</v>
      </c>
      <c r="AH7" s="5"/>
      <c r="AI7" s="30">
        <f t="shared" si="5"/>
        <v>0</v>
      </c>
      <c r="AJ7" s="39">
        <f t="shared" si="6"/>
        <v>0</v>
      </c>
      <c r="AK7" s="42" t="e">
        <f t="shared" si="7"/>
        <v>#REF!</v>
      </c>
      <c r="AL7" s="43">
        <f>AI7/MIP!BN8</f>
        <v>0</v>
      </c>
      <c r="AM7" s="43" t="e">
        <f t="shared" si="8"/>
        <v>#DIV/0!</v>
      </c>
      <c r="AN7" s="5"/>
      <c r="AO7" s="30">
        <f t="shared" si="9"/>
        <v>0</v>
      </c>
      <c r="AP7" s="39">
        <f t="shared" si="10"/>
        <v>0</v>
      </c>
      <c r="AQ7" s="42" t="e">
        <f t="shared" si="20"/>
        <v>#REF!</v>
      </c>
      <c r="AR7" s="43">
        <f>AO7/MIP!BN8</f>
        <v>0</v>
      </c>
      <c r="AS7" s="43" t="e">
        <f t="shared" si="11"/>
        <v>#DIV/0!</v>
      </c>
      <c r="AT7" s="5"/>
      <c r="AU7" s="45" cm="1">
        <f t="array" ref="AU7">(SUM(MIP!FZ8:HZ8/53)/AVERAGE(MIP!$FZ$6:$HZ$58))</f>
        <v>0.813540453583827</v>
      </c>
      <c r="AV7" s="45" cm="1">
        <f t="array" ref="AV7">(SUM(MIP!GB6:GB58/53)/AVERAGE(MIP!$FZ$6:$HZ$58))</f>
        <v>0.825161782603133</v>
      </c>
      <c r="AW7" s="5" t="str">
        <f t="shared" si="12"/>
        <v>-</v>
      </c>
      <c r="AX7" s="5" t="str">
        <f t="shared" si="13"/>
        <v>-</v>
      </c>
      <c r="AY7" s="5" t="str">
        <f t="shared" si="14"/>
        <v>-</v>
      </c>
    </row>
    <row r="8" spans="1:51">
      <c r="A8" s="15" t="s">
        <v>39</v>
      </c>
      <c r="B8" s="16" t="s">
        <v>94</v>
      </c>
      <c r="C8" s="4">
        <f t="shared" si="0"/>
        <v>4</v>
      </c>
      <c r="D8" s="13">
        <v>0</v>
      </c>
      <c r="E8" s="13">
        <v>0</v>
      </c>
      <c r="F8" s="13">
        <v>0</v>
      </c>
      <c r="G8" s="14">
        <f>'[1]Agregação RAIS Planilha 3'!BJ7/'[1]Agregação RAIS Planilha 3'!BJ$57</f>
        <v>0</v>
      </c>
      <c r="H8" s="4"/>
      <c r="I8" s="30">
        <f>D8*I$2</f>
        <v>0</v>
      </c>
      <c r="J8" s="30">
        <f>E8*J$2</f>
        <v>0</v>
      </c>
      <c r="K8" s="30">
        <f>F8*K$2</f>
        <v>0</v>
      </c>
      <c r="L8" s="30">
        <f>G8*L$2</f>
        <v>0</v>
      </c>
      <c r="M8" s="31">
        <v>0.01278184721</v>
      </c>
      <c r="N8" s="32">
        <v>0</v>
      </c>
      <c r="O8" s="32">
        <v>0</v>
      </c>
      <c r="P8" s="31">
        <v>0</v>
      </c>
      <c r="Q8" s="35">
        <f>MIP!F66</f>
        <v>19.92357664357</v>
      </c>
      <c r="R8" s="35">
        <f>MIP!F65</f>
        <v>7.71654747021782</v>
      </c>
      <c r="S8" s="36">
        <v>118276</v>
      </c>
      <c r="T8" s="37">
        <f t="shared" si="15"/>
        <v>0.387307339854975</v>
      </c>
      <c r="U8" s="38" t="e">
        <f>S8/#REF!</f>
        <v>#REF!</v>
      </c>
      <c r="V8" s="5"/>
      <c r="W8" s="30">
        <f t="shared" si="16"/>
        <v>0</v>
      </c>
      <c r="X8" s="39">
        <f t="shared" si="1"/>
        <v>0</v>
      </c>
      <c r="Y8" s="42" t="e">
        <f t="shared" si="2"/>
        <v>#REF!</v>
      </c>
      <c r="Z8" s="43">
        <f>W8/MIP!BN9</f>
        <v>0</v>
      </c>
      <c r="AA8" s="43">
        <f t="shared" si="17"/>
        <v>0</v>
      </c>
      <c r="AB8" s="5"/>
      <c r="AC8" s="30">
        <f t="shared" si="18"/>
        <v>0.01278184721</v>
      </c>
      <c r="AD8" s="39">
        <f t="shared" si="19"/>
        <v>0.00495050324133784</v>
      </c>
      <c r="AE8" s="42" t="e">
        <f t="shared" si="3"/>
        <v>#REF!</v>
      </c>
      <c r="AF8" s="43">
        <f>AC8/MIP!BN9</f>
        <v>0.000641543807051587</v>
      </c>
      <c r="AG8" s="43">
        <f t="shared" si="4"/>
        <v>9.03568944703283e-6</v>
      </c>
      <c r="AH8" s="5"/>
      <c r="AI8" s="30">
        <f t="shared" si="5"/>
        <v>0</v>
      </c>
      <c r="AJ8" s="39">
        <f t="shared" si="6"/>
        <v>0</v>
      </c>
      <c r="AK8" s="42" t="e">
        <f t="shared" si="7"/>
        <v>#REF!</v>
      </c>
      <c r="AL8" s="43">
        <f>AI8/MIP!BN9</f>
        <v>0</v>
      </c>
      <c r="AM8" s="43" t="e">
        <f t="shared" si="8"/>
        <v>#DIV/0!</v>
      </c>
      <c r="AN8" s="5"/>
      <c r="AO8" s="30">
        <f t="shared" si="9"/>
        <v>0</v>
      </c>
      <c r="AP8" s="39">
        <f t="shared" si="10"/>
        <v>0</v>
      </c>
      <c r="AQ8" s="42" t="e">
        <f t="shared" si="20"/>
        <v>#REF!</v>
      </c>
      <c r="AR8" s="43">
        <f>AO8/MIP!BN9</f>
        <v>0</v>
      </c>
      <c r="AS8" s="43" t="e">
        <f t="shared" si="11"/>
        <v>#DIV/0!</v>
      </c>
      <c r="AT8" s="5"/>
      <c r="AU8" s="45" cm="1">
        <f t="array" ref="AU8">(SUM(MIP!FZ9:HZ9/53)/AVERAGE(MIP!$FZ$6:$HZ$58))</f>
        <v>0.633210016961775</v>
      </c>
      <c r="AV8" s="45" cm="1">
        <f t="array" ref="AV8">(SUM(MIP!GC6:GC58/53)/AVERAGE(MIP!$FZ$6:$HZ$58))</f>
        <v>0.859968131455387</v>
      </c>
      <c r="AW8" s="5" t="str">
        <f t="shared" si="12"/>
        <v>-</v>
      </c>
      <c r="AX8" s="5" t="str">
        <f t="shared" si="13"/>
        <v>-</v>
      </c>
      <c r="AY8" s="5" t="str">
        <f t="shared" si="14"/>
        <v>-</v>
      </c>
    </row>
    <row r="9" spans="1:51">
      <c r="A9" s="15" t="s">
        <v>40</v>
      </c>
      <c r="B9" s="16" t="s">
        <v>95</v>
      </c>
      <c r="C9" s="4">
        <f t="shared" si="0"/>
        <v>5</v>
      </c>
      <c r="D9" s="13">
        <v>0</v>
      </c>
      <c r="E9" s="13">
        <v>0</v>
      </c>
      <c r="F9" s="13">
        <v>0</v>
      </c>
      <c r="G9" s="14">
        <f>'[1]Agregação RAIS Planilha 3'!BJ8/'[1]Agregação RAIS Planilha 3'!BJ$57</f>
        <v>0</v>
      </c>
      <c r="H9" s="4"/>
      <c r="I9" s="30">
        <f>D9*I$2</f>
        <v>0</v>
      </c>
      <c r="J9" s="30">
        <f>E9*J$2</f>
        <v>0</v>
      </c>
      <c r="K9" s="30">
        <f>F9*K$2</f>
        <v>0</v>
      </c>
      <c r="L9" s="30">
        <f>G9*L$2</f>
        <v>0</v>
      </c>
      <c r="M9" s="31">
        <v>3.779468579</v>
      </c>
      <c r="N9" s="32">
        <v>0</v>
      </c>
      <c r="O9" s="32">
        <v>0</v>
      </c>
      <c r="P9" s="31">
        <v>0</v>
      </c>
      <c r="Q9" s="35">
        <f>MIP!G66</f>
        <v>1179.42545119684</v>
      </c>
      <c r="R9" s="35">
        <f>MIP!G65</f>
        <v>456.800134060302</v>
      </c>
      <c r="S9" s="36">
        <v>50144</v>
      </c>
      <c r="T9" s="37">
        <f t="shared" si="15"/>
        <v>0.387307339854975</v>
      </c>
      <c r="U9" s="38" t="e">
        <f>S9/#REF!</f>
        <v>#REF!</v>
      </c>
      <c r="V9" s="5"/>
      <c r="W9" s="30">
        <f t="shared" si="16"/>
        <v>0</v>
      </c>
      <c r="X9" s="39">
        <f t="shared" si="1"/>
        <v>0</v>
      </c>
      <c r="Y9" s="42" t="e">
        <f t="shared" si="2"/>
        <v>#REF!</v>
      </c>
      <c r="Z9" s="43">
        <f>W9/MIP!BN10</f>
        <v>0</v>
      </c>
      <c r="AA9" s="43">
        <f t="shared" si="17"/>
        <v>0</v>
      </c>
      <c r="AB9" s="5"/>
      <c r="AC9" s="30">
        <f t="shared" si="18"/>
        <v>3.779468579</v>
      </c>
      <c r="AD9" s="39">
        <f t="shared" si="19"/>
        <v>1.46381592139795</v>
      </c>
      <c r="AE9" s="42" t="e">
        <f t="shared" si="3"/>
        <v>#REF!</v>
      </c>
      <c r="AF9" s="43">
        <f>AC9/MIP!BN10</f>
        <v>0.00320449976313867</v>
      </c>
      <c r="AG9" s="43">
        <f t="shared" si="4"/>
        <v>0.00267176596571619</v>
      </c>
      <c r="AH9" s="5"/>
      <c r="AI9" s="30">
        <f t="shared" si="5"/>
        <v>0</v>
      </c>
      <c r="AJ9" s="39">
        <f t="shared" si="6"/>
        <v>0</v>
      </c>
      <c r="AK9" s="42" t="e">
        <f t="shared" si="7"/>
        <v>#REF!</v>
      </c>
      <c r="AL9" s="43">
        <f>AI9/MIP!BN10</f>
        <v>0</v>
      </c>
      <c r="AM9" s="43" t="e">
        <f t="shared" si="8"/>
        <v>#DIV/0!</v>
      </c>
      <c r="AN9" s="5"/>
      <c r="AO9" s="30">
        <f t="shared" si="9"/>
        <v>0</v>
      </c>
      <c r="AP9" s="39">
        <f t="shared" si="10"/>
        <v>0</v>
      </c>
      <c r="AQ9" s="42" t="e">
        <f t="shared" si="20"/>
        <v>#REF!</v>
      </c>
      <c r="AR9" s="43">
        <f>AO9/MIP!BN10</f>
        <v>0</v>
      </c>
      <c r="AS9" s="43" t="e">
        <f t="shared" si="11"/>
        <v>#DIV/0!</v>
      </c>
      <c r="AT9" s="5"/>
      <c r="AU9" s="45" cm="1">
        <f t="array" ref="AU9">(SUM(MIP!FZ10:HZ10/53)/AVERAGE(MIP!$FZ$6:$HZ$58))</f>
        <v>0.758535642964559</v>
      </c>
      <c r="AV9" s="45" cm="1">
        <f t="array" ref="AV9">(SUM(MIP!GD6:GD58/53)/AVERAGE(MIP!$FZ$6:$HZ$58))</f>
        <v>0.960581797582731</v>
      </c>
      <c r="AW9" s="5" t="str">
        <f t="shared" si="12"/>
        <v>-</v>
      </c>
      <c r="AX9" s="5" t="str">
        <f t="shared" si="13"/>
        <v>-</v>
      </c>
      <c r="AY9" s="5" t="str">
        <f t="shared" si="14"/>
        <v>-</v>
      </c>
    </row>
    <row r="10" spans="1:51">
      <c r="A10" s="15" t="s">
        <v>41</v>
      </c>
      <c r="B10" s="16" t="s">
        <v>96</v>
      </c>
      <c r="C10" s="4">
        <f t="shared" si="0"/>
        <v>6</v>
      </c>
      <c r="D10" s="13">
        <v>0</v>
      </c>
      <c r="E10" s="13">
        <v>0</v>
      </c>
      <c r="F10" s="13">
        <v>0</v>
      </c>
      <c r="G10" s="14">
        <f>'[1]Agregação RAIS Planilha 3'!BJ9/'[1]Agregação RAIS Planilha 3'!BJ$57</f>
        <v>0.0426591137363642</v>
      </c>
      <c r="H10" s="4"/>
      <c r="I10" s="30">
        <f>D10*I$2</f>
        <v>0</v>
      </c>
      <c r="J10" s="30">
        <f>E10*J$2</f>
        <v>0</v>
      </c>
      <c r="K10" s="30">
        <f>F10*K$2</f>
        <v>0</v>
      </c>
      <c r="L10" s="30">
        <f>G10*L$2</f>
        <v>0</v>
      </c>
      <c r="M10" s="31">
        <v>0.189426495</v>
      </c>
      <c r="N10" s="32">
        <v>0</v>
      </c>
      <c r="O10" s="32">
        <v>0</v>
      </c>
      <c r="P10" s="31">
        <v>0</v>
      </c>
      <c r="Q10" s="35">
        <f>MIP!H66</f>
        <v>29699.7450501852</v>
      </c>
      <c r="R10" s="35">
        <f>MIP!H65</f>
        <v>6578.27699466806</v>
      </c>
      <c r="S10" s="36">
        <v>35440</v>
      </c>
      <c r="T10" s="37">
        <f t="shared" si="15"/>
        <v>0.221492709232096</v>
      </c>
      <c r="U10" s="38" t="e">
        <f>S10/#REF!</f>
        <v>#REF!</v>
      </c>
      <c r="V10" s="5"/>
      <c r="W10" s="30">
        <f t="shared" si="16"/>
        <v>0</v>
      </c>
      <c r="X10" s="39">
        <f t="shared" si="1"/>
        <v>0</v>
      </c>
      <c r="Y10" s="42" t="e">
        <f t="shared" si="2"/>
        <v>#REF!</v>
      </c>
      <c r="Z10" s="43">
        <f>W10/MIP!BN11</f>
        <v>0</v>
      </c>
      <c r="AA10" s="43">
        <f t="shared" si="17"/>
        <v>0</v>
      </c>
      <c r="AB10" s="5"/>
      <c r="AC10" s="30">
        <f t="shared" si="18"/>
        <v>0.189426495</v>
      </c>
      <c r="AD10" s="39">
        <f t="shared" si="19"/>
        <v>0.0419565875778902</v>
      </c>
      <c r="AE10" s="42" t="e">
        <f t="shared" si="3"/>
        <v>#REF!</v>
      </c>
      <c r="AF10" s="43">
        <f>AC10/MIP!BN11</f>
        <v>6.37805121491502e-6</v>
      </c>
      <c r="AG10" s="43">
        <f t="shared" si="4"/>
        <v>0.000133908577824403</v>
      </c>
      <c r="AH10" s="5"/>
      <c r="AI10" s="30">
        <f t="shared" si="5"/>
        <v>0</v>
      </c>
      <c r="AJ10" s="39">
        <f t="shared" si="6"/>
        <v>0</v>
      </c>
      <c r="AK10" s="42" t="e">
        <f t="shared" si="7"/>
        <v>#REF!</v>
      </c>
      <c r="AL10" s="43">
        <f>AI10/MIP!BN11</f>
        <v>0</v>
      </c>
      <c r="AM10" s="43" t="e">
        <f t="shared" si="8"/>
        <v>#DIV/0!</v>
      </c>
      <c r="AN10" s="5"/>
      <c r="AO10" s="30">
        <f t="shared" si="9"/>
        <v>0</v>
      </c>
      <c r="AP10" s="39">
        <f t="shared" si="10"/>
        <v>0</v>
      </c>
      <c r="AQ10" s="42" t="e">
        <f t="shared" si="20"/>
        <v>#REF!</v>
      </c>
      <c r="AR10" s="43">
        <f>AO10/MIP!BN11</f>
        <v>0</v>
      </c>
      <c r="AS10" s="43" t="e">
        <f t="shared" si="11"/>
        <v>#DIV/0!</v>
      </c>
      <c r="AT10" s="5"/>
      <c r="AU10" s="45" cm="1">
        <f t="array" ref="AU10">(SUM(MIP!FZ11:HZ11/53)/AVERAGE(MIP!$FZ$6:$HZ$58))</f>
        <v>0.815529290583873</v>
      </c>
      <c r="AV10" s="45" cm="1">
        <f t="array" ref="AV10">(SUM(MIP!GE6:GE58/53)/AVERAGE(MIP!$FZ$6:$HZ$58))</f>
        <v>1.41098292003184</v>
      </c>
      <c r="AW10" s="5" t="str">
        <f t="shared" si="12"/>
        <v>-</v>
      </c>
      <c r="AX10" s="5" t="str">
        <f t="shared" si="13"/>
        <v>FL</v>
      </c>
      <c r="AY10" s="5" t="str">
        <f t="shared" si="14"/>
        <v>-</v>
      </c>
    </row>
    <row r="11" spans="1:51">
      <c r="A11" s="15" t="s">
        <v>42</v>
      </c>
      <c r="B11" s="16" t="s">
        <v>97</v>
      </c>
      <c r="C11" s="4">
        <f t="shared" si="0"/>
        <v>7</v>
      </c>
      <c r="D11" s="13">
        <v>0</v>
      </c>
      <c r="E11" s="13">
        <v>0</v>
      </c>
      <c r="F11" s="13">
        <v>0</v>
      </c>
      <c r="G11" s="14">
        <f>'[1]Agregação RAIS Planilha 3'!BJ10/'[1]Agregação RAIS Planilha 3'!BJ$57</f>
        <v>0.0467266354993127</v>
      </c>
      <c r="H11" s="4"/>
      <c r="I11" s="30">
        <f>D11*I$2</f>
        <v>0</v>
      </c>
      <c r="J11" s="30">
        <f>E11*J$2</f>
        <v>0</v>
      </c>
      <c r="K11" s="30">
        <f>F11*K$2</f>
        <v>0</v>
      </c>
      <c r="L11" s="30">
        <f>G11*L$2</f>
        <v>0</v>
      </c>
      <c r="M11" s="31">
        <v>0.3999723129</v>
      </c>
      <c r="N11" s="32">
        <v>0</v>
      </c>
      <c r="O11" s="32">
        <v>0</v>
      </c>
      <c r="P11" s="31">
        <v>0</v>
      </c>
      <c r="Q11" s="35">
        <f>MIP!I66</f>
        <v>38581.7748822807</v>
      </c>
      <c r="R11" s="35">
        <f>MIP!I65</f>
        <v>8545.5818456592</v>
      </c>
      <c r="S11" s="36">
        <v>28949</v>
      </c>
      <c r="T11" s="37">
        <f t="shared" si="15"/>
        <v>0.221492709232097</v>
      </c>
      <c r="U11" s="38" t="e">
        <f>S11/#REF!</f>
        <v>#REF!</v>
      </c>
      <c r="V11" s="5"/>
      <c r="W11" s="30">
        <f t="shared" si="16"/>
        <v>0</v>
      </c>
      <c r="X11" s="39">
        <f t="shared" si="1"/>
        <v>0</v>
      </c>
      <c r="Y11" s="42" t="e">
        <f t="shared" si="2"/>
        <v>#REF!</v>
      </c>
      <c r="Z11" s="43">
        <f>W11/MIP!BN12</f>
        <v>0</v>
      </c>
      <c r="AA11" s="43">
        <f t="shared" si="17"/>
        <v>0</v>
      </c>
      <c r="AB11" s="5"/>
      <c r="AC11" s="30">
        <f t="shared" si="18"/>
        <v>0.3999723129</v>
      </c>
      <c r="AD11" s="39">
        <f t="shared" si="19"/>
        <v>0.0885909512020488</v>
      </c>
      <c r="AE11" s="42" t="e">
        <f t="shared" si="3"/>
        <v>#REF!</v>
      </c>
      <c r="AF11" s="43">
        <f>AC11/MIP!BN12</f>
        <v>1.03668717709432e-5</v>
      </c>
      <c r="AG11" s="43">
        <f t="shared" si="4"/>
        <v>0.000282746738198245</v>
      </c>
      <c r="AH11" s="5"/>
      <c r="AI11" s="30">
        <f t="shared" si="5"/>
        <v>0</v>
      </c>
      <c r="AJ11" s="39">
        <f t="shared" si="6"/>
        <v>0</v>
      </c>
      <c r="AK11" s="42" t="e">
        <f t="shared" si="7"/>
        <v>#REF!</v>
      </c>
      <c r="AL11" s="43">
        <f>AI11/MIP!BN12</f>
        <v>0</v>
      </c>
      <c r="AM11" s="43" t="e">
        <f t="shared" si="8"/>
        <v>#DIV/0!</v>
      </c>
      <c r="AN11" s="5"/>
      <c r="AO11" s="30">
        <f t="shared" si="9"/>
        <v>0</v>
      </c>
      <c r="AP11" s="39">
        <f t="shared" si="10"/>
        <v>0</v>
      </c>
      <c r="AQ11" s="42" t="e">
        <f t="shared" si="20"/>
        <v>#REF!</v>
      </c>
      <c r="AR11" s="43">
        <f>AO11/MIP!BN12</f>
        <v>0</v>
      </c>
      <c r="AS11" s="43" t="e">
        <f t="shared" si="11"/>
        <v>#DIV/0!</v>
      </c>
      <c r="AT11" s="5"/>
      <c r="AU11" s="45" cm="1">
        <f t="array" ref="AU11">(SUM(MIP!FZ12:HZ12/53)/AVERAGE(MIP!$FZ$6:$HZ$58))</f>
        <v>1.28536130770389</v>
      </c>
      <c r="AV11" s="45" cm="1">
        <f t="array" ref="AV11">(SUM(MIP!GF6:GF58/53)/AVERAGE(MIP!$FZ$6:$HZ$58))</f>
        <v>1.32456175825891</v>
      </c>
      <c r="AW11" s="5" t="str">
        <f t="shared" si="12"/>
        <v>FL</v>
      </c>
      <c r="AX11" s="5" t="str">
        <f t="shared" si="13"/>
        <v>FL</v>
      </c>
      <c r="AY11" s="5" t="str">
        <f t="shared" si="14"/>
        <v>Setor-Chave</v>
      </c>
    </row>
    <row r="12" spans="1:51">
      <c r="A12" s="15" t="s">
        <v>43</v>
      </c>
      <c r="B12" s="16" t="s">
        <v>98</v>
      </c>
      <c r="C12" s="4">
        <f t="shared" si="0"/>
        <v>8</v>
      </c>
      <c r="D12" s="13">
        <v>0</v>
      </c>
      <c r="E12" s="13">
        <v>0</v>
      </c>
      <c r="F12" s="13">
        <v>0</v>
      </c>
      <c r="G12" s="14">
        <f>'[1]Agregação RAIS Planilha 3'!BJ11/'[1]Agregação RAIS Planilha 3'!BJ$57</f>
        <v>0.0132403420248372</v>
      </c>
      <c r="H12" s="4"/>
      <c r="I12" s="30">
        <f>D12*I$2</f>
        <v>0</v>
      </c>
      <c r="J12" s="30">
        <f>E12*J$2</f>
        <v>0</v>
      </c>
      <c r="K12" s="30">
        <f>F12*K$2</f>
        <v>0</v>
      </c>
      <c r="L12" s="30">
        <f>G12*L$2</f>
        <v>0</v>
      </c>
      <c r="M12" s="31">
        <v>0.0269931859</v>
      </c>
      <c r="N12" s="32">
        <v>0</v>
      </c>
      <c r="O12" s="32">
        <v>0</v>
      </c>
      <c r="P12" s="31">
        <v>0</v>
      </c>
      <c r="Q12" s="35">
        <f>MIP!J66</f>
        <v>5596.80604055427</v>
      </c>
      <c r="R12" s="35">
        <f>MIP!J65</f>
        <v>1239.65173296893</v>
      </c>
      <c r="S12" s="36">
        <v>765202</v>
      </c>
      <c r="T12" s="37">
        <f t="shared" si="15"/>
        <v>0.221492709232097</v>
      </c>
      <c r="U12" s="38" t="e">
        <f>S12/#REF!</f>
        <v>#REF!</v>
      </c>
      <c r="V12" s="5"/>
      <c r="W12" s="30">
        <f t="shared" si="16"/>
        <v>0</v>
      </c>
      <c r="X12" s="39">
        <f t="shared" si="1"/>
        <v>0</v>
      </c>
      <c r="Y12" s="42" t="e">
        <f t="shared" si="2"/>
        <v>#REF!</v>
      </c>
      <c r="Z12" s="43">
        <f>W12/MIP!BN13</f>
        <v>0</v>
      </c>
      <c r="AA12" s="43">
        <f t="shared" si="17"/>
        <v>0</v>
      </c>
      <c r="AB12" s="5"/>
      <c r="AC12" s="30">
        <f t="shared" si="18"/>
        <v>0.0269931859</v>
      </c>
      <c r="AD12" s="39">
        <f t="shared" si="19"/>
        <v>0.00597879387579663</v>
      </c>
      <c r="AE12" s="42" t="e">
        <f t="shared" si="3"/>
        <v>#REF!</v>
      </c>
      <c r="AF12" s="43">
        <f>AC12/MIP!BN13</f>
        <v>4.82296254406679e-6</v>
      </c>
      <c r="AG12" s="43">
        <f t="shared" si="4"/>
        <v>1.90819089738145e-5</v>
      </c>
      <c r="AH12" s="5"/>
      <c r="AI12" s="30">
        <f t="shared" si="5"/>
        <v>0</v>
      </c>
      <c r="AJ12" s="39">
        <f t="shared" si="6"/>
        <v>0</v>
      </c>
      <c r="AK12" s="42" t="e">
        <f t="shared" si="7"/>
        <v>#REF!</v>
      </c>
      <c r="AL12" s="43">
        <f>AI12/MIP!BN13</f>
        <v>0</v>
      </c>
      <c r="AM12" s="43" t="e">
        <f t="shared" si="8"/>
        <v>#DIV/0!</v>
      </c>
      <c r="AN12" s="5"/>
      <c r="AO12" s="30">
        <f t="shared" si="9"/>
        <v>0</v>
      </c>
      <c r="AP12" s="39">
        <f t="shared" si="10"/>
        <v>0</v>
      </c>
      <c r="AQ12" s="42" t="e">
        <f t="shared" si="20"/>
        <v>#REF!</v>
      </c>
      <c r="AR12" s="43">
        <f>AO12/MIP!BN13</f>
        <v>0</v>
      </c>
      <c r="AS12" s="43" t="e">
        <f t="shared" si="11"/>
        <v>#DIV/0!</v>
      </c>
      <c r="AT12" s="5"/>
      <c r="AU12" s="45" cm="1">
        <f t="array" ref="AU12">(SUM(MIP!FZ13:HZ13/53)/AVERAGE(MIP!$FZ$6:$HZ$58))</f>
        <v>0.710303986510747</v>
      </c>
      <c r="AV12" s="45" cm="1">
        <f t="array" ref="AV12">(SUM(MIP!GG6:GG58/53)/AVERAGE(MIP!$FZ$6:$HZ$58))</f>
        <v>1.20685747288763</v>
      </c>
      <c r="AW12" s="5" t="str">
        <f t="shared" si="12"/>
        <v>-</v>
      </c>
      <c r="AX12" s="5" t="str">
        <f t="shared" si="13"/>
        <v>FL</v>
      </c>
      <c r="AY12" s="5" t="str">
        <f t="shared" si="14"/>
        <v>-</v>
      </c>
    </row>
    <row r="13" spans="1:51">
      <c r="A13" s="15" t="s">
        <v>44</v>
      </c>
      <c r="B13" s="16" t="s">
        <v>99</v>
      </c>
      <c r="C13" s="4">
        <f t="shared" si="0"/>
        <v>9</v>
      </c>
      <c r="D13" s="13">
        <v>0</v>
      </c>
      <c r="E13" s="13">
        <v>0</v>
      </c>
      <c r="F13" s="13">
        <v>0</v>
      </c>
      <c r="G13" s="14">
        <f>'[1]Agregação RAIS Planilha 3'!BJ12/'[1]Agregação RAIS Planilha 3'!BJ$57</f>
        <v>0.00477617373973784</v>
      </c>
      <c r="H13" s="4"/>
      <c r="I13" s="30">
        <f>D13*I$2</f>
        <v>0</v>
      </c>
      <c r="J13" s="30">
        <f>E13*J$2</f>
        <v>0</v>
      </c>
      <c r="K13" s="30">
        <f>F13*K$2</f>
        <v>0</v>
      </c>
      <c r="L13" s="30">
        <f>G13*L$2</f>
        <v>0</v>
      </c>
      <c r="M13" s="31">
        <v>0.01600351617</v>
      </c>
      <c r="N13" s="32">
        <v>0</v>
      </c>
      <c r="O13" s="32">
        <v>0</v>
      </c>
      <c r="P13" s="31">
        <v>0</v>
      </c>
      <c r="Q13" s="35">
        <f>MIP!K66</f>
        <v>10687.8328285378</v>
      </c>
      <c r="R13" s="35">
        <f>MIP!K65</f>
        <v>2367.27704901257</v>
      </c>
      <c r="S13" s="36">
        <v>156442</v>
      </c>
      <c r="T13" s="37">
        <f t="shared" si="15"/>
        <v>0.221492709232097</v>
      </c>
      <c r="U13" s="38" t="e">
        <f>S13/#REF!</f>
        <v>#REF!</v>
      </c>
      <c r="V13" s="5"/>
      <c r="W13" s="30">
        <f t="shared" si="16"/>
        <v>0</v>
      </c>
      <c r="X13" s="39">
        <f t="shared" si="1"/>
        <v>0</v>
      </c>
      <c r="Y13" s="42" t="e">
        <f t="shared" si="2"/>
        <v>#REF!</v>
      </c>
      <c r="Z13" s="43">
        <f>W13/MIP!BN14</f>
        <v>0</v>
      </c>
      <c r="AA13" s="43">
        <f t="shared" si="17"/>
        <v>0</v>
      </c>
      <c r="AB13" s="5"/>
      <c r="AC13" s="30">
        <f t="shared" si="18"/>
        <v>0.01600351617</v>
      </c>
      <c r="AD13" s="39">
        <f t="shared" si="19"/>
        <v>0.00354466215373297</v>
      </c>
      <c r="AE13" s="42" t="e">
        <f t="shared" si="3"/>
        <v>#REF!</v>
      </c>
      <c r="AF13" s="43">
        <f>AC13/MIP!BN14</f>
        <v>1.49735839124174e-6</v>
      </c>
      <c r="AG13" s="43">
        <f t="shared" si="4"/>
        <v>1.1313138061888e-5</v>
      </c>
      <c r="AH13" s="5"/>
      <c r="AI13" s="30">
        <f t="shared" si="5"/>
        <v>0</v>
      </c>
      <c r="AJ13" s="39">
        <f t="shared" si="6"/>
        <v>0</v>
      </c>
      <c r="AK13" s="42" t="e">
        <f t="shared" si="7"/>
        <v>#REF!</v>
      </c>
      <c r="AL13" s="43">
        <f>AI13/MIP!BN14</f>
        <v>0</v>
      </c>
      <c r="AM13" s="43" t="e">
        <f t="shared" si="8"/>
        <v>#DIV/0!</v>
      </c>
      <c r="AN13" s="5"/>
      <c r="AO13" s="30">
        <f t="shared" si="9"/>
        <v>0</v>
      </c>
      <c r="AP13" s="39">
        <f t="shared" si="10"/>
        <v>0</v>
      </c>
      <c r="AQ13" s="42" t="e">
        <f t="shared" si="20"/>
        <v>#REF!</v>
      </c>
      <c r="AR13" s="43">
        <f>AO13/MIP!BN14</f>
        <v>0</v>
      </c>
      <c r="AS13" s="43" t="e">
        <f t="shared" si="11"/>
        <v>#DIV/0!</v>
      </c>
      <c r="AT13" s="5"/>
      <c r="AU13" s="45" cm="1">
        <f t="array" ref="AU13">(SUM(MIP!FZ14:HZ14/53)/AVERAGE(MIP!$FZ$6:$HZ$58))</f>
        <v>0.6833039937287</v>
      </c>
      <c r="AV13" s="45" cm="1">
        <f t="array" ref="AV13">(SUM(MIP!GH6:GH58/53)/AVERAGE(MIP!$FZ$6:$HZ$58))</f>
        <v>1.15094508888797</v>
      </c>
      <c r="AW13" s="5" t="str">
        <f t="shared" si="12"/>
        <v>-</v>
      </c>
      <c r="AX13" s="5" t="str">
        <f t="shared" si="13"/>
        <v>FL</v>
      </c>
      <c r="AY13" s="5" t="str">
        <f t="shared" si="14"/>
        <v>-</v>
      </c>
    </row>
    <row r="14" spans="1:51">
      <c r="A14" s="15" t="s">
        <v>45</v>
      </c>
      <c r="B14" s="16" t="s">
        <v>100</v>
      </c>
      <c r="C14" s="4">
        <f t="shared" si="0"/>
        <v>10</v>
      </c>
      <c r="D14" s="13">
        <v>0</v>
      </c>
      <c r="E14" s="13">
        <v>0</v>
      </c>
      <c r="F14" s="13">
        <v>0</v>
      </c>
      <c r="G14" s="14">
        <f>'[1]Agregação RAIS Planilha 3'!BJ13/'[1]Agregação RAIS Planilha 3'!BJ$57</f>
        <v>0.00147985922369343</v>
      </c>
      <c r="H14" s="4"/>
      <c r="I14" s="30">
        <f>D14*I$2</f>
        <v>0</v>
      </c>
      <c r="J14" s="30">
        <f>E14*J$2</f>
        <v>0</v>
      </c>
      <c r="K14" s="30">
        <f>F14*K$2</f>
        <v>0</v>
      </c>
      <c r="L14" s="30">
        <f>G14*L$2</f>
        <v>0</v>
      </c>
      <c r="M14" s="31">
        <v>0.2371571165</v>
      </c>
      <c r="N14" s="32">
        <v>0</v>
      </c>
      <c r="O14" s="32">
        <v>0</v>
      </c>
      <c r="P14" s="31">
        <v>0</v>
      </c>
      <c r="Q14" s="35">
        <f>MIP!L66</f>
        <v>2224.08275986054</v>
      </c>
      <c r="R14" s="35">
        <f>MIP!L65</f>
        <v>492.618116037909</v>
      </c>
      <c r="S14" s="36">
        <v>1285134</v>
      </c>
      <c r="T14" s="37">
        <f t="shared" si="15"/>
        <v>0.221492709232096</v>
      </c>
      <c r="U14" s="38" t="e">
        <f>S14/#REF!</f>
        <v>#REF!</v>
      </c>
      <c r="V14" s="5"/>
      <c r="W14" s="30">
        <f t="shared" si="16"/>
        <v>0</v>
      </c>
      <c r="X14" s="39">
        <f t="shared" si="1"/>
        <v>0</v>
      </c>
      <c r="Y14" s="42" t="e">
        <f t="shared" si="2"/>
        <v>#REF!</v>
      </c>
      <c r="Z14" s="43">
        <f>W14/MIP!BN15</f>
        <v>0</v>
      </c>
      <c r="AA14" s="43">
        <f t="shared" si="17"/>
        <v>0</v>
      </c>
      <c r="AB14" s="5"/>
      <c r="AC14" s="30">
        <f t="shared" si="18"/>
        <v>0.2371571165</v>
      </c>
      <c r="AD14" s="39">
        <f t="shared" si="19"/>
        <v>0.0525285722472569</v>
      </c>
      <c r="AE14" s="42" t="e">
        <f t="shared" si="3"/>
        <v>#REF!</v>
      </c>
      <c r="AF14" s="43">
        <f>AC14/MIP!BN15</f>
        <v>0.000106631426123222</v>
      </c>
      <c r="AG14" s="43">
        <f t="shared" si="4"/>
        <v>0.000167650107190398</v>
      </c>
      <c r="AH14" s="5"/>
      <c r="AI14" s="30">
        <f t="shared" si="5"/>
        <v>0</v>
      </c>
      <c r="AJ14" s="39">
        <f t="shared" si="6"/>
        <v>0</v>
      </c>
      <c r="AK14" s="42" t="e">
        <f t="shared" si="7"/>
        <v>#REF!</v>
      </c>
      <c r="AL14" s="43">
        <f>AI14/MIP!BN15</f>
        <v>0</v>
      </c>
      <c r="AM14" s="43" t="e">
        <f t="shared" si="8"/>
        <v>#DIV/0!</v>
      </c>
      <c r="AN14" s="5"/>
      <c r="AO14" s="30">
        <f t="shared" si="9"/>
        <v>0</v>
      </c>
      <c r="AP14" s="39">
        <f t="shared" si="10"/>
        <v>0</v>
      </c>
      <c r="AQ14" s="42" t="e">
        <f t="shared" si="20"/>
        <v>#REF!</v>
      </c>
      <c r="AR14" s="43">
        <f>AO14/MIP!BN15</f>
        <v>0</v>
      </c>
      <c r="AS14" s="43" t="e">
        <f t="shared" si="11"/>
        <v>#DIV/0!</v>
      </c>
      <c r="AT14" s="5"/>
      <c r="AU14" s="45" cm="1">
        <f t="array" ref="AU14">(SUM(MIP!FZ15:HZ15/53)/AVERAGE(MIP!$FZ$6:$HZ$58))</f>
        <v>0.825604746930987</v>
      </c>
      <c r="AV14" s="45" cm="1">
        <f t="array" ref="AV14">(SUM(MIP!GI6:GI58/53)/AVERAGE(MIP!$FZ$6:$HZ$58))</f>
        <v>0.999945926071804</v>
      </c>
      <c r="AW14" s="5" t="str">
        <f t="shared" si="12"/>
        <v>-</v>
      </c>
      <c r="AX14" s="5" t="str">
        <f t="shared" si="13"/>
        <v>-</v>
      </c>
      <c r="AY14" s="5" t="str">
        <f t="shared" si="14"/>
        <v>-</v>
      </c>
    </row>
    <row r="15" spans="1:51">
      <c r="A15" s="15" t="s">
        <v>46</v>
      </c>
      <c r="B15" s="16" t="s">
        <v>101</v>
      </c>
      <c r="C15" s="4">
        <f t="shared" si="0"/>
        <v>11</v>
      </c>
      <c r="D15" s="13">
        <v>0</v>
      </c>
      <c r="E15" s="13">
        <v>0</v>
      </c>
      <c r="F15" s="13">
        <v>0</v>
      </c>
      <c r="G15" s="14">
        <f>'[1]Agregação RAIS Planilha 3'!BJ14/'[1]Agregação RAIS Planilha 3'!BJ$57</f>
        <v>0.0122690340915198</v>
      </c>
      <c r="H15" s="4"/>
      <c r="I15" s="30">
        <f>D15*I$2</f>
        <v>0</v>
      </c>
      <c r="J15" s="30">
        <f>E15*J$2</f>
        <v>0</v>
      </c>
      <c r="K15" s="30">
        <f>F15*K$2</f>
        <v>0</v>
      </c>
      <c r="L15" s="30">
        <f>G15*L$2</f>
        <v>0</v>
      </c>
      <c r="M15" s="31">
        <v>0.7285607643</v>
      </c>
      <c r="N15" s="32">
        <v>0</v>
      </c>
      <c r="O15" s="32">
        <v>0</v>
      </c>
      <c r="P15" s="31">
        <v>0</v>
      </c>
      <c r="Q15" s="35">
        <f>MIP!M66</f>
        <v>3525.64178037101</v>
      </c>
      <c r="R15" s="35">
        <f>MIP!M65</f>
        <v>780.903949716248</v>
      </c>
      <c r="S15" s="36">
        <v>190956</v>
      </c>
      <c r="T15" s="37">
        <f t="shared" si="15"/>
        <v>0.221492709232096</v>
      </c>
      <c r="U15" s="38" t="e">
        <f>S15/#REF!</f>
        <v>#REF!</v>
      </c>
      <c r="V15" s="5"/>
      <c r="W15" s="30">
        <f t="shared" si="16"/>
        <v>0</v>
      </c>
      <c r="X15" s="39">
        <f t="shared" si="1"/>
        <v>0</v>
      </c>
      <c r="Y15" s="42" t="e">
        <f t="shared" si="2"/>
        <v>#REF!</v>
      </c>
      <c r="Z15" s="43">
        <f>W15/MIP!BN16</f>
        <v>0</v>
      </c>
      <c r="AA15" s="43">
        <f t="shared" si="17"/>
        <v>0</v>
      </c>
      <c r="AB15" s="5"/>
      <c r="AC15" s="30">
        <f t="shared" si="18"/>
        <v>0.7285607643</v>
      </c>
      <c r="AD15" s="39">
        <f t="shared" si="19"/>
        <v>0.161370897525014</v>
      </c>
      <c r="AE15" s="42" t="e">
        <f t="shared" si="3"/>
        <v>#REF!</v>
      </c>
      <c r="AF15" s="43">
        <f>AC15/MIP!BN16</f>
        <v>0.000206646281637646</v>
      </c>
      <c r="AG15" s="43">
        <f t="shared" si="4"/>
        <v>0.000515031098506432</v>
      </c>
      <c r="AH15" s="5"/>
      <c r="AI15" s="30">
        <f t="shared" si="5"/>
        <v>0</v>
      </c>
      <c r="AJ15" s="39">
        <f t="shared" si="6"/>
        <v>0</v>
      </c>
      <c r="AK15" s="42" t="e">
        <f t="shared" si="7"/>
        <v>#REF!</v>
      </c>
      <c r="AL15" s="43">
        <f>AI15/MIP!BN16</f>
        <v>0</v>
      </c>
      <c r="AM15" s="43" t="e">
        <f t="shared" si="8"/>
        <v>#DIV/0!</v>
      </c>
      <c r="AN15" s="5"/>
      <c r="AO15" s="30">
        <f t="shared" si="9"/>
        <v>0</v>
      </c>
      <c r="AP15" s="39">
        <f t="shared" si="10"/>
        <v>0</v>
      </c>
      <c r="AQ15" s="42" t="e">
        <f t="shared" si="20"/>
        <v>#REF!</v>
      </c>
      <c r="AR15" s="43">
        <f>AO15/MIP!BN16</f>
        <v>0</v>
      </c>
      <c r="AS15" s="43" t="e">
        <f t="shared" si="11"/>
        <v>#DIV/0!</v>
      </c>
      <c r="AT15" s="5"/>
      <c r="AU15" s="45" cm="1">
        <f t="array" ref="AU15">(SUM(MIP!FZ16:HZ16/53)/AVERAGE(MIP!$FZ$6:$HZ$58))</f>
        <v>0.650635400744364</v>
      </c>
      <c r="AV15" s="45" cm="1">
        <f t="array" ref="AV15">(SUM(MIP!GJ6:GJ58/53)/AVERAGE(MIP!$FZ$6:$HZ$58))</f>
        <v>0.871346017164093</v>
      </c>
      <c r="AW15" s="5" t="str">
        <f t="shared" si="12"/>
        <v>-</v>
      </c>
      <c r="AX15" s="5" t="str">
        <f t="shared" si="13"/>
        <v>-</v>
      </c>
      <c r="AY15" s="5" t="str">
        <f t="shared" si="14"/>
        <v>-</v>
      </c>
    </row>
    <row r="16" spans="1:51">
      <c r="A16" s="15" t="s">
        <v>47</v>
      </c>
      <c r="B16" s="16" t="s">
        <v>102</v>
      </c>
      <c r="C16" s="4">
        <f t="shared" si="0"/>
        <v>12</v>
      </c>
      <c r="D16" s="13">
        <v>0</v>
      </c>
      <c r="E16" s="13">
        <v>0</v>
      </c>
      <c r="F16" s="13">
        <v>0</v>
      </c>
      <c r="G16" s="14">
        <f>'[1]Agregação RAIS Planilha 3'!BJ15/'[1]Agregação RAIS Planilha 3'!BJ$57</f>
        <v>0.0212816259629549</v>
      </c>
      <c r="H16" s="4"/>
      <c r="I16" s="30">
        <f>D16*I$2</f>
        <v>0</v>
      </c>
      <c r="J16" s="30">
        <f>E16*J$2</f>
        <v>0</v>
      </c>
      <c r="K16" s="30">
        <f>F16*K$2</f>
        <v>0</v>
      </c>
      <c r="L16" s="30">
        <f>G16*L$2</f>
        <v>0</v>
      </c>
      <c r="M16" s="31">
        <v>0.03240667143</v>
      </c>
      <c r="N16" s="32">
        <v>0</v>
      </c>
      <c r="O16" s="32">
        <v>0</v>
      </c>
      <c r="P16" s="31">
        <v>0</v>
      </c>
      <c r="Q16" s="35">
        <f>MIP!N66</f>
        <v>14426.9678777909</v>
      </c>
      <c r="R16" s="35">
        <f>MIP!N65</f>
        <v>3195.46820125633</v>
      </c>
      <c r="S16" s="36">
        <v>17784</v>
      </c>
      <c r="T16" s="37">
        <f t="shared" si="15"/>
        <v>0.221492709232097</v>
      </c>
      <c r="U16" s="38" t="e">
        <f>S16/#REF!</f>
        <v>#REF!</v>
      </c>
      <c r="V16" s="5"/>
      <c r="W16" s="30">
        <f t="shared" si="16"/>
        <v>0</v>
      </c>
      <c r="X16" s="39">
        <f t="shared" si="1"/>
        <v>0</v>
      </c>
      <c r="Y16" s="42" t="e">
        <f t="shared" si="2"/>
        <v>#REF!</v>
      </c>
      <c r="Z16" s="43">
        <f>W16/MIP!BN17</f>
        <v>0</v>
      </c>
      <c r="AA16" s="43">
        <f t="shared" si="17"/>
        <v>0</v>
      </c>
      <c r="AB16" s="5"/>
      <c r="AC16" s="30">
        <f t="shared" si="18"/>
        <v>0.03240667143</v>
      </c>
      <c r="AD16" s="39">
        <f t="shared" si="19"/>
        <v>0.00717784145222508</v>
      </c>
      <c r="AE16" s="42" t="e">
        <f t="shared" si="3"/>
        <v>#REF!</v>
      </c>
      <c r="AF16" s="43">
        <f>AC16/MIP!BN17</f>
        <v>2.24625657341952e-6</v>
      </c>
      <c r="AG16" s="43">
        <f t="shared" si="4"/>
        <v>2.29087873014491e-5</v>
      </c>
      <c r="AH16" s="5"/>
      <c r="AI16" s="30">
        <f t="shared" si="5"/>
        <v>0</v>
      </c>
      <c r="AJ16" s="39">
        <f t="shared" si="6"/>
        <v>0</v>
      </c>
      <c r="AK16" s="42" t="e">
        <f t="shared" si="7"/>
        <v>#REF!</v>
      </c>
      <c r="AL16" s="43">
        <f>AI16/MIP!BN17</f>
        <v>0</v>
      </c>
      <c r="AM16" s="43" t="e">
        <f t="shared" si="8"/>
        <v>#DIV/0!</v>
      </c>
      <c r="AN16" s="5"/>
      <c r="AO16" s="30">
        <f t="shared" si="9"/>
        <v>0</v>
      </c>
      <c r="AP16" s="39">
        <f t="shared" si="10"/>
        <v>0</v>
      </c>
      <c r="AQ16" s="42" t="e">
        <f t="shared" si="20"/>
        <v>#REF!</v>
      </c>
      <c r="AR16" s="43">
        <f>AO16/MIP!BN17</f>
        <v>0</v>
      </c>
      <c r="AS16" s="43" t="e">
        <f t="shared" si="11"/>
        <v>#DIV/0!</v>
      </c>
      <c r="AT16" s="5"/>
      <c r="AU16" s="45" cm="1">
        <f t="array" ref="AU16">(SUM(MIP!FZ17:HZ17/53)/AVERAGE(MIP!$FZ$6:$HZ$58))</f>
        <v>0.732590267645748</v>
      </c>
      <c r="AV16" s="45" cm="1">
        <f t="array" ref="AV16">(SUM(MIP!GK6:GK58/53)/AVERAGE(MIP!$FZ$6:$HZ$58))</f>
        <v>1.09144662452288</v>
      </c>
      <c r="AW16" s="5" t="str">
        <f t="shared" si="12"/>
        <v>-</v>
      </c>
      <c r="AX16" s="5" t="str">
        <f t="shared" si="13"/>
        <v>FL</v>
      </c>
      <c r="AY16" s="5" t="str">
        <f t="shared" si="14"/>
        <v>-</v>
      </c>
    </row>
    <row r="17" spans="1:51">
      <c r="A17" s="15" t="s">
        <v>48</v>
      </c>
      <c r="B17" s="16" t="s">
        <v>103</v>
      </c>
      <c r="C17" s="4">
        <f t="shared" si="0"/>
        <v>13</v>
      </c>
      <c r="D17" s="13">
        <v>0</v>
      </c>
      <c r="E17" s="13">
        <v>0</v>
      </c>
      <c r="F17" s="13">
        <v>0</v>
      </c>
      <c r="G17" s="14">
        <f>'[1]Agregação RAIS Planilha 3'!BJ16/'[1]Agregação RAIS Planilha 3'!BJ$57</f>
        <v>0.00022649799960157</v>
      </c>
      <c r="H17" s="4"/>
      <c r="I17" s="30">
        <f>D17*I$2</f>
        <v>0</v>
      </c>
      <c r="J17" s="30">
        <f>E17*J$2</f>
        <v>0</v>
      </c>
      <c r="K17" s="30">
        <f>F17*K$2</f>
        <v>0</v>
      </c>
      <c r="L17" s="30">
        <f>G17*L$2</f>
        <v>0</v>
      </c>
      <c r="M17" s="31">
        <v>0.9335889144</v>
      </c>
      <c r="N17" s="32">
        <v>0</v>
      </c>
      <c r="O17" s="32">
        <v>0</v>
      </c>
      <c r="P17" s="31">
        <v>0</v>
      </c>
      <c r="Q17" s="35">
        <f>MIP!O66</f>
        <v>2645.02065032314</v>
      </c>
      <c r="R17" s="35">
        <f>MIP!O65</f>
        <v>585.852789814914</v>
      </c>
      <c r="S17" s="36">
        <v>632157</v>
      </c>
      <c r="T17" s="37">
        <f t="shared" si="15"/>
        <v>0.221492709232096</v>
      </c>
      <c r="U17" s="38" t="e">
        <f>S17/#REF!</f>
        <v>#REF!</v>
      </c>
      <c r="V17" s="5"/>
      <c r="W17" s="30">
        <f t="shared" si="16"/>
        <v>0</v>
      </c>
      <c r="X17" s="39">
        <f t="shared" si="1"/>
        <v>0</v>
      </c>
      <c r="Y17" s="42" t="e">
        <f t="shared" si="2"/>
        <v>#REF!</v>
      </c>
      <c r="Z17" s="43">
        <f>W17/MIP!BN18</f>
        <v>0</v>
      </c>
      <c r="AA17" s="43">
        <f t="shared" si="17"/>
        <v>0</v>
      </c>
      <c r="AB17" s="5"/>
      <c r="AC17" s="30">
        <f t="shared" si="18"/>
        <v>0.9335889144</v>
      </c>
      <c r="AD17" s="39">
        <f t="shared" si="19"/>
        <v>0.206783137959508</v>
      </c>
      <c r="AE17" s="42" t="e">
        <f t="shared" si="3"/>
        <v>#REF!</v>
      </c>
      <c r="AF17" s="43">
        <f>AC17/MIP!BN18</f>
        <v>0.000352960917067299</v>
      </c>
      <c r="AG17" s="43">
        <f t="shared" si="4"/>
        <v>0.000659968732462333</v>
      </c>
      <c r="AH17" s="5"/>
      <c r="AI17" s="30">
        <f t="shared" si="5"/>
        <v>0</v>
      </c>
      <c r="AJ17" s="39">
        <f t="shared" si="6"/>
        <v>0</v>
      </c>
      <c r="AK17" s="42" t="e">
        <f t="shared" si="7"/>
        <v>#REF!</v>
      </c>
      <c r="AL17" s="43">
        <f>AI17/MIP!BN18</f>
        <v>0</v>
      </c>
      <c r="AM17" s="43" t="e">
        <f t="shared" si="8"/>
        <v>#DIV/0!</v>
      </c>
      <c r="AN17" s="5"/>
      <c r="AO17" s="30">
        <f t="shared" si="9"/>
        <v>0</v>
      </c>
      <c r="AP17" s="39">
        <f t="shared" si="10"/>
        <v>0</v>
      </c>
      <c r="AQ17" s="42" t="e">
        <f t="shared" si="20"/>
        <v>#REF!</v>
      </c>
      <c r="AR17" s="43">
        <f>AO17/MIP!BN18</f>
        <v>0</v>
      </c>
      <c r="AS17" s="43" t="e">
        <f t="shared" si="11"/>
        <v>#DIV/0!</v>
      </c>
      <c r="AT17" s="5"/>
      <c r="AU17" s="45" cm="1">
        <f t="array" ref="AU17">(SUM(MIP!FZ18:HZ18/53)/AVERAGE(MIP!$FZ$6:$HZ$58))</f>
        <v>0.760450144668534</v>
      </c>
      <c r="AV17" s="45" cm="1">
        <f t="array" ref="AV17">(SUM(MIP!GL6:GL58/53)/AVERAGE(MIP!$FZ$6:$HZ$58))</f>
        <v>1.09824180210713</v>
      </c>
      <c r="AW17" s="5" t="str">
        <f t="shared" si="12"/>
        <v>-</v>
      </c>
      <c r="AX17" s="5" t="str">
        <f t="shared" si="13"/>
        <v>FL</v>
      </c>
      <c r="AY17" s="5" t="str">
        <f t="shared" si="14"/>
        <v>-</v>
      </c>
    </row>
    <row r="18" spans="1:51">
      <c r="A18" s="15" t="s">
        <v>49</v>
      </c>
      <c r="B18" s="16" t="s">
        <v>104</v>
      </c>
      <c r="C18" s="4">
        <f t="shared" si="0"/>
        <v>14</v>
      </c>
      <c r="D18" s="13">
        <v>0</v>
      </c>
      <c r="E18" s="13">
        <v>0</v>
      </c>
      <c r="F18" s="13">
        <v>0</v>
      </c>
      <c r="G18" s="14">
        <f>'[1]Agregação RAIS Planilha 3'!BJ17/'[1]Agregação RAIS Planilha 3'!BJ$57</f>
        <v>0.00247790227312337</v>
      </c>
      <c r="H18" s="4"/>
      <c r="I18" s="30">
        <f>D18*I$2</f>
        <v>0</v>
      </c>
      <c r="J18" s="30">
        <f>E18*J$2</f>
        <v>0</v>
      </c>
      <c r="K18" s="30">
        <f>F18*K$2</f>
        <v>0</v>
      </c>
      <c r="L18" s="30">
        <f>G18*L$2</f>
        <v>0</v>
      </c>
      <c r="M18" s="31">
        <v>1.174879635</v>
      </c>
      <c r="N18" s="32">
        <v>0</v>
      </c>
      <c r="O18" s="32">
        <v>0</v>
      </c>
      <c r="P18" s="31">
        <v>0</v>
      </c>
      <c r="Q18" s="35">
        <f>MIP!P66</f>
        <v>7054.28233317016</v>
      </c>
      <c r="R18" s="35">
        <f>MIP!P65</f>
        <v>1562.47210566197</v>
      </c>
      <c r="S18" s="36">
        <v>1676586</v>
      </c>
      <c r="T18" s="37">
        <f t="shared" si="15"/>
        <v>0.221492709232096</v>
      </c>
      <c r="U18" s="38" t="e">
        <f>S18/#REF!</f>
        <v>#REF!</v>
      </c>
      <c r="V18" s="5"/>
      <c r="W18" s="30">
        <f t="shared" si="16"/>
        <v>0</v>
      </c>
      <c r="X18" s="39">
        <f t="shared" si="1"/>
        <v>0</v>
      </c>
      <c r="Y18" s="42" t="e">
        <f t="shared" si="2"/>
        <v>#REF!</v>
      </c>
      <c r="Z18" s="43">
        <f>W18/MIP!BN19</f>
        <v>0</v>
      </c>
      <c r="AA18" s="43">
        <f t="shared" si="17"/>
        <v>0</v>
      </c>
      <c r="AB18" s="5"/>
      <c r="AC18" s="30">
        <f t="shared" si="18"/>
        <v>1.174879635</v>
      </c>
      <c r="AD18" s="39">
        <f t="shared" si="19"/>
        <v>0.260227273377767</v>
      </c>
      <c r="AE18" s="42" t="e">
        <f t="shared" si="3"/>
        <v>#REF!</v>
      </c>
      <c r="AF18" s="43">
        <f>AC18/MIP!BN19</f>
        <v>0.00016654842824699</v>
      </c>
      <c r="AG18" s="43">
        <f t="shared" si="4"/>
        <v>0.000830540949605302</v>
      </c>
      <c r="AH18" s="5"/>
      <c r="AI18" s="30">
        <f t="shared" si="5"/>
        <v>0</v>
      </c>
      <c r="AJ18" s="39">
        <f t="shared" si="6"/>
        <v>0</v>
      </c>
      <c r="AK18" s="42" t="e">
        <f t="shared" si="7"/>
        <v>#REF!</v>
      </c>
      <c r="AL18" s="43">
        <f>AI18/MIP!BN19</f>
        <v>0</v>
      </c>
      <c r="AM18" s="43" t="e">
        <f t="shared" si="8"/>
        <v>#DIV/0!</v>
      </c>
      <c r="AN18" s="5"/>
      <c r="AO18" s="30">
        <f t="shared" si="9"/>
        <v>0</v>
      </c>
      <c r="AP18" s="39">
        <f t="shared" si="10"/>
        <v>0</v>
      </c>
      <c r="AQ18" s="42" t="e">
        <f t="shared" si="20"/>
        <v>#REF!</v>
      </c>
      <c r="AR18" s="43">
        <f>AO18/MIP!BN19</f>
        <v>0</v>
      </c>
      <c r="AS18" s="43" t="e">
        <f t="shared" si="11"/>
        <v>#DIV/0!</v>
      </c>
      <c r="AT18" s="5"/>
      <c r="AU18" s="45" cm="1">
        <f t="array" ref="AU18">(SUM(MIP!FZ19:HZ19/53)/AVERAGE(MIP!$FZ$6:$HZ$58))</f>
        <v>0.829017475302745</v>
      </c>
      <c r="AV18" s="45" cm="1">
        <f t="array" ref="AV18">(SUM(MIP!GM6:GM58/53)/AVERAGE(MIP!$FZ$6:$HZ$58))</f>
        <v>0.970875506519633</v>
      </c>
      <c r="AW18" s="5" t="str">
        <f t="shared" si="12"/>
        <v>-</v>
      </c>
      <c r="AX18" s="5" t="str">
        <f t="shared" si="13"/>
        <v>-</v>
      </c>
      <c r="AY18" s="5" t="str">
        <f t="shared" si="14"/>
        <v>-</v>
      </c>
    </row>
    <row r="19" spans="1:51">
      <c r="A19" s="15" t="s">
        <v>50</v>
      </c>
      <c r="B19" s="16" t="s">
        <v>105</v>
      </c>
      <c r="C19" s="4">
        <f t="shared" si="0"/>
        <v>15</v>
      </c>
      <c r="D19" s="13">
        <v>0</v>
      </c>
      <c r="E19" s="13">
        <v>0</v>
      </c>
      <c r="F19" s="13">
        <v>0</v>
      </c>
      <c r="G19" s="14">
        <f>'[1]Agregação RAIS Planilha 3'!BJ18/'[1]Agregação RAIS Planilha 3'!BJ$57</f>
        <v>7.28598682611836e-5</v>
      </c>
      <c r="H19" s="4"/>
      <c r="I19" s="30">
        <f>D19*I$2</f>
        <v>0</v>
      </c>
      <c r="J19" s="30">
        <f>E19*J$2</f>
        <v>0</v>
      </c>
      <c r="K19" s="30">
        <f>F19*K$2</f>
        <v>0</v>
      </c>
      <c r="L19" s="30">
        <f>G19*L$2</f>
        <v>0</v>
      </c>
      <c r="M19" s="31">
        <v>0.5481095555</v>
      </c>
      <c r="N19" s="32">
        <v>0</v>
      </c>
      <c r="O19" s="32">
        <v>0</v>
      </c>
      <c r="P19" s="31">
        <v>0</v>
      </c>
      <c r="Q19" s="35">
        <f>MIP!Q66</f>
        <v>853.0552954222</v>
      </c>
      <c r="R19" s="35">
        <f>MIP!Q65</f>
        <v>188.945528507849</v>
      </c>
      <c r="S19" s="36">
        <v>468535</v>
      </c>
      <c r="T19" s="37">
        <f t="shared" si="15"/>
        <v>0.221492709232096</v>
      </c>
      <c r="U19" s="38" t="e">
        <f>S19/#REF!</f>
        <v>#REF!</v>
      </c>
      <c r="V19" s="5"/>
      <c r="W19" s="30">
        <f t="shared" si="16"/>
        <v>0</v>
      </c>
      <c r="X19" s="39">
        <f t="shared" si="1"/>
        <v>0</v>
      </c>
      <c r="Y19" s="42" t="e">
        <f t="shared" si="2"/>
        <v>#REF!</v>
      </c>
      <c r="Z19" s="43">
        <f>W19/MIP!BN20</f>
        <v>0</v>
      </c>
      <c r="AA19" s="43">
        <f t="shared" si="17"/>
        <v>0</v>
      </c>
      <c r="AB19" s="5"/>
      <c r="AC19" s="30">
        <f t="shared" si="18"/>
        <v>0.5481095555</v>
      </c>
      <c r="AD19" s="39">
        <f t="shared" si="19"/>
        <v>0.121402270403695</v>
      </c>
      <c r="AE19" s="42" t="e">
        <f t="shared" si="3"/>
        <v>#REF!</v>
      </c>
      <c r="AF19" s="43">
        <f>AC19/MIP!BN20</f>
        <v>0.000642525236571829</v>
      </c>
      <c r="AG19" s="43">
        <f t="shared" si="4"/>
        <v>0.000387467292096445</v>
      </c>
      <c r="AH19" s="5"/>
      <c r="AI19" s="30">
        <f t="shared" si="5"/>
        <v>0</v>
      </c>
      <c r="AJ19" s="39">
        <f t="shared" si="6"/>
        <v>0</v>
      </c>
      <c r="AK19" s="42" t="e">
        <f t="shared" si="7"/>
        <v>#REF!</v>
      </c>
      <c r="AL19" s="43">
        <f>AI19/MIP!BN20</f>
        <v>0</v>
      </c>
      <c r="AM19" s="43" t="e">
        <f t="shared" si="8"/>
        <v>#DIV/0!</v>
      </c>
      <c r="AN19" s="5"/>
      <c r="AO19" s="30">
        <f t="shared" si="9"/>
        <v>0</v>
      </c>
      <c r="AP19" s="39">
        <f t="shared" si="10"/>
        <v>0</v>
      </c>
      <c r="AQ19" s="42" t="e">
        <f t="shared" si="20"/>
        <v>#REF!</v>
      </c>
      <c r="AR19" s="43">
        <f>AO19/MIP!BN20</f>
        <v>0</v>
      </c>
      <c r="AS19" s="43" t="e">
        <f t="shared" si="11"/>
        <v>#DIV/0!</v>
      </c>
      <c r="AT19" s="5"/>
      <c r="AU19" s="45" cm="1">
        <f t="array" ref="AU19">(SUM(MIP!FZ20:HZ20/53)/AVERAGE(MIP!$FZ$6:$HZ$58))</f>
        <v>0.689745701940425</v>
      </c>
      <c r="AV19" s="45" cm="1">
        <f t="array" ref="AV19">(SUM(MIP!GN6:GN58/53)/AVERAGE(MIP!$FZ$6:$HZ$58))</f>
        <v>0.924514482981655</v>
      </c>
      <c r="AW19" s="5" t="str">
        <f t="shared" si="12"/>
        <v>-</v>
      </c>
      <c r="AX19" s="5" t="str">
        <f t="shared" si="13"/>
        <v>-</v>
      </c>
      <c r="AY19" s="5" t="str">
        <f t="shared" si="14"/>
        <v>-</v>
      </c>
    </row>
    <row r="20" spans="1:51">
      <c r="A20" s="15" t="s">
        <v>51</v>
      </c>
      <c r="B20" s="16" t="s">
        <v>106</v>
      </c>
      <c r="C20" s="4">
        <f t="shared" si="0"/>
        <v>16</v>
      </c>
      <c r="D20" s="13">
        <v>0</v>
      </c>
      <c r="E20" s="13">
        <v>0</v>
      </c>
      <c r="F20" s="13">
        <v>0</v>
      </c>
      <c r="G20" s="14">
        <f>'[1]Agregação RAIS Planilha 3'!BJ19/'[1]Agregação RAIS Planilha 3'!BJ$57</f>
        <v>0.0422578323890523</v>
      </c>
      <c r="H20" s="4"/>
      <c r="I20" s="30">
        <f>D20*I$2</f>
        <v>0</v>
      </c>
      <c r="J20" s="30">
        <f>E20*J$2</f>
        <v>0</v>
      </c>
      <c r="K20" s="30">
        <f>F20*K$2</f>
        <v>0</v>
      </c>
      <c r="L20" s="30">
        <f>G20*L$2</f>
        <v>0</v>
      </c>
      <c r="M20" s="31">
        <v>26.2292856</v>
      </c>
      <c r="N20" s="32">
        <v>0</v>
      </c>
      <c r="O20" s="32">
        <v>0</v>
      </c>
      <c r="P20" s="31">
        <v>0</v>
      </c>
      <c r="Q20" s="35">
        <f>MIP!R66</f>
        <v>41707.3300209944</v>
      </c>
      <c r="R20" s="35">
        <f>MIP!R65</f>
        <v>9237.8695211872</v>
      </c>
      <c r="S20" s="36">
        <v>376397</v>
      </c>
      <c r="T20" s="37">
        <f t="shared" si="15"/>
        <v>0.221492709232096</v>
      </c>
      <c r="U20" s="38" t="e">
        <f>S20/#REF!</f>
        <v>#REF!</v>
      </c>
      <c r="V20" s="5"/>
      <c r="W20" s="30">
        <f t="shared" si="16"/>
        <v>0</v>
      </c>
      <c r="X20" s="39">
        <f t="shared" si="1"/>
        <v>0</v>
      </c>
      <c r="Y20" s="42" t="e">
        <f t="shared" si="2"/>
        <v>#REF!</v>
      </c>
      <c r="Z20" s="43">
        <f>W20/MIP!BN21</f>
        <v>0</v>
      </c>
      <c r="AA20" s="43">
        <f t="shared" si="17"/>
        <v>0</v>
      </c>
      <c r="AB20" s="5"/>
      <c r="AC20" s="30">
        <f t="shared" si="18"/>
        <v>26.2292856</v>
      </c>
      <c r="AD20" s="39">
        <f t="shared" si="19"/>
        <v>5.80959552876642</v>
      </c>
      <c r="AE20" s="42" t="e">
        <f t="shared" si="3"/>
        <v>#REF!</v>
      </c>
      <c r="AF20" s="43">
        <f>AC20/MIP!BN21</f>
        <v>0.000628889108624236</v>
      </c>
      <c r="AG20" s="43">
        <f t="shared" si="4"/>
        <v>0.0185418957999835</v>
      </c>
      <c r="AH20" s="5"/>
      <c r="AI20" s="30">
        <f t="shared" si="5"/>
        <v>0</v>
      </c>
      <c r="AJ20" s="39">
        <f t="shared" si="6"/>
        <v>0</v>
      </c>
      <c r="AK20" s="42" t="e">
        <f t="shared" si="7"/>
        <v>#REF!</v>
      </c>
      <c r="AL20" s="43">
        <f>AI20/MIP!BN21</f>
        <v>0</v>
      </c>
      <c r="AM20" s="43" t="e">
        <f t="shared" si="8"/>
        <v>#DIV/0!</v>
      </c>
      <c r="AN20" s="5"/>
      <c r="AO20" s="30">
        <f t="shared" si="9"/>
        <v>0</v>
      </c>
      <c r="AP20" s="39">
        <f t="shared" si="10"/>
        <v>0</v>
      </c>
      <c r="AQ20" s="42" t="e">
        <f t="shared" si="20"/>
        <v>#REF!</v>
      </c>
      <c r="AR20" s="43">
        <f>AO20/MIP!BN21</f>
        <v>0</v>
      </c>
      <c r="AS20" s="43" t="e">
        <f t="shared" si="11"/>
        <v>#DIV/0!</v>
      </c>
      <c r="AT20" s="5"/>
      <c r="AU20" s="45" cm="1">
        <f t="array" ref="AU20">(SUM(MIP!FZ21:HZ21/53)/AVERAGE(MIP!$FZ$6:$HZ$58))</f>
        <v>2.23148787674234</v>
      </c>
      <c r="AV20" s="45" cm="1">
        <f t="array" ref="AV20">(SUM(MIP!GO6:GO58/53)/AVERAGE(MIP!$FZ$6:$HZ$58))</f>
        <v>0.886793283279059</v>
      </c>
      <c r="AW20" s="5" t="str">
        <f t="shared" si="12"/>
        <v>FL</v>
      </c>
      <c r="AX20" s="5" t="str">
        <f t="shared" si="13"/>
        <v>-</v>
      </c>
      <c r="AY20" s="5" t="str">
        <f t="shared" si="14"/>
        <v>-</v>
      </c>
    </row>
    <row r="21" spans="1:51">
      <c r="A21" s="15" t="s">
        <v>52</v>
      </c>
      <c r="B21" s="16" t="s">
        <v>107</v>
      </c>
      <c r="C21" s="4">
        <f t="shared" si="0"/>
        <v>17</v>
      </c>
      <c r="D21" s="13">
        <v>0</v>
      </c>
      <c r="E21" s="13">
        <v>0</v>
      </c>
      <c r="F21" s="13">
        <v>0</v>
      </c>
      <c r="G21" s="14">
        <f>'[1]Agregação RAIS Planilha 3'!BJ20/'[1]Agregação RAIS Planilha 3'!BJ$57</f>
        <v>0.000868425505514064</v>
      </c>
      <c r="H21" s="4"/>
      <c r="I21" s="30">
        <f>D21*I$2</f>
        <v>0</v>
      </c>
      <c r="J21" s="30">
        <f>E21*J$2</f>
        <v>0</v>
      </c>
      <c r="K21" s="30">
        <f>F21*K$2</f>
        <v>0</v>
      </c>
      <c r="L21" s="30">
        <f>G21*L$2</f>
        <v>0</v>
      </c>
      <c r="M21" s="31">
        <v>0.1525092876</v>
      </c>
      <c r="N21" s="32">
        <v>0</v>
      </c>
      <c r="O21" s="32">
        <v>0</v>
      </c>
      <c r="P21" s="31">
        <v>0</v>
      </c>
      <c r="Q21" s="35">
        <f>MIP!S66</f>
        <v>539.8621620434</v>
      </c>
      <c r="R21" s="35">
        <f>MIP!S65</f>
        <v>119.57553288289</v>
      </c>
      <c r="S21" s="36">
        <v>201777</v>
      </c>
      <c r="T21" s="37">
        <f t="shared" si="15"/>
        <v>0.221492709232096</v>
      </c>
      <c r="U21" s="38" t="e">
        <f>S21/#REF!</f>
        <v>#REF!</v>
      </c>
      <c r="V21" s="5"/>
      <c r="W21" s="30">
        <f t="shared" si="16"/>
        <v>0</v>
      </c>
      <c r="X21" s="39">
        <f t="shared" si="1"/>
        <v>0</v>
      </c>
      <c r="Y21" s="42" t="e">
        <f t="shared" si="2"/>
        <v>#REF!</v>
      </c>
      <c r="Z21" s="43">
        <f>W21/MIP!BN22</f>
        <v>0</v>
      </c>
      <c r="AA21" s="43">
        <f t="shared" si="17"/>
        <v>0</v>
      </c>
      <c r="AB21" s="5"/>
      <c r="AC21" s="30">
        <f t="shared" si="18"/>
        <v>0.1525092876</v>
      </c>
      <c r="AD21" s="39">
        <f t="shared" si="19"/>
        <v>0.033779695293581</v>
      </c>
      <c r="AE21" s="42" t="e">
        <f t="shared" si="3"/>
        <v>#REF!</v>
      </c>
      <c r="AF21" s="43">
        <f>AC21/MIP!BN22</f>
        <v>0.00028249671550002</v>
      </c>
      <c r="AG21" s="43">
        <f t="shared" si="4"/>
        <v>0.000107811221484771</v>
      </c>
      <c r="AH21" s="5"/>
      <c r="AI21" s="30">
        <f t="shared" si="5"/>
        <v>0</v>
      </c>
      <c r="AJ21" s="39">
        <f t="shared" si="6"/>
        <v>0</v>
      </c>
      <c r="AK21" s="42" t="e">
        <f t="shared" si="7"/>
        <v>#REF!</v>
      </c>
      <c r="AL21" s="43">
        <f>AI21/MIP!BN22</f>
        <v>0</v>
      </c>
      <c r="AM21" s="43" t="e">
        <f t="shared" si="8"/>
        <v>#DIV/0!</v>
      </c>
      <c r="AN21" s="5"/>
      <c r="AO21" s="30">
        <f t="shared" si="9"/>
        <v>0</v>
      </c>
      <c r="AP21" s="39">
        <f t="shared" si="10"/>
        <v>0</v>
      </c>
      <c r="AQ21" s="42" t="e">
        <f t="shared" si="20"/>
        <v>#REF!</v>
      </c>
      <c r="AR21" s="43">
        <f>AO21/MIP!BN22</f>
        <v>0</v>
      </c>
      <c r="AS21" s="43" t="e">
        <f t="shared" si="11"/>
        <v>#DIV/0!</v>
      </c>
      <c r="AT21" s="5"/>
      <c r="AU21" s="45" cm="1">
        <f t="array" ref="AU21">(SUM(MIP!FZ22:HZ22/53)/AVERAGE(MIP!$FZ$6:$HZ$58))</f>
        <v>0.642205400017879</v>
      </c>
      <c r="AV21" s="45" cm="1">
        <f t="array" ref="AV21">(SUM(MIP!GP6:GP58/53)/AVERAGE(MIP!$FZ$6:$HZ$58))</f>
        <v>1.60053094867628</v>
      </c>
      <c r="AW21" s="5" t="str">
        <f t="shared" si="12"/>
        <v>-</v>
      </c>
      <c r="AX21" s="5" t="str">
        <f t="shared" si="13"/>
        <v>FL</v>
      </c>
      <c r="AY21" s="5" t="str">
        <f t="shared" si="14"/>
        <v>-</v>
      </c>
    </row>
    <row r="22" spans="1:51">
      <c r="A22" s="15" t="s">
        <v>53</v>
      </c>
      <c r="B22" s="16" t="s">
        <v>108</v>
      </c>
      <c r="C22" s="4">
        <f t="shared" si="0"/>
        <v>18</v>
      </c>
      <c r="D22" s="13">
        <v>0</v>
      </c>
      <c r="E22" s="13">
        <v>0</v>
      </c>
      <c r="F22" s="13">
        <v>0</v>
      </c>
      <c r="G22" s="14">
        <f>'[1]Agregação RAIS Planilha 3'!BJ21/'[1]Agregação RAIS Planilha 3'!BJ$57</f>
        <v>0</v>
      </c>
      <c r="H22" s="4"/>
      <c r="I22" s="30">
        <f>D22*I$2</f>
        <v>0</v>
      </c>
      <c r="J22" s="30">
        <f>E22*J$2</f>
        <v>0</v>
      </c>
      <c r="K22" s="30">
        <f>F22*K$2</f>
        <v>0</v>
      </c>
      <c r="L22" s="30">
        <f>G22*L$2</f>
        <v>0</v>
      </c>
      <c r="M22" s="31">
        <v>6.376377645</v>
      </c>
      <c r="N22" s="32">
        <v>0</v>
      </c>
      <c r="O22" s="32">
        <v>0</v>
      </c>
      <c r="P22" s="31">
        <v>0</v>
      </c>
      <c r="Q22" s="35">
        <f>MIP!T66</f>
        <v>29133.219625634</v>
      </c>
      <c r="R22" s="35">
        <f>MIP!T65</f>
        <v>6452.79574353535</v>
      </c>
      <c r="S22" s="36">
        <v>180593</v>
      </c>
      <c r="T22" s="37">
        <f t="shared" si="15"/>
        <v>0.221492709232096</v>
      </c>
      <c r="U22" s="38" t="e">
        <f>S22/#REF!</f>
        <v>#REF!</v>
      </c>
      <c r="V22" s="5"/>
      <c r="W22" s="30">
        <f t="shared" si="16"/>
        <v>0</v>
      </c>
      <c r="X22" s="39">
        <f t="shared" si="1"/>
        <v>0</v>
      </c>
      <c r="Y22" s="42" t="e">
        <f t="shared" si="2"/>
        <v>#REF!</v>
      </c>
      <c r="Z22" s="43">
        <f>W22/MIP!BN23</f>
        <v>0</v>
      </c>
      <c r="AA22" s="43">
        <f t="shared" si="17"/>
        <v>0</v>
      </c>
      <c r="AB22" s="5"/>
      <c r="AC22" s="30">
        <f t="shared" si="18"/>
        <v>6.376377645</v>
      </c>
      <c r="AD22" s="39">
        <f t="shared" si="19"/>
        <v>1.41232115967803</v>
      </c>
      <c r="AE22" s="42" t="e">
        <f t="shared" si="3"/>
        <v>#REF!</v>
      </c>
      <c r="AF22" s="43">
        <f>AC22/MIP!BN23</f>
        <v>0.000218869652133796</v>
      </c>
      <c r="AG22" s="43">
        <f t="shared" si="4"/>
        <v>0.0045075619549064</v>
      </c>
      <c r="AH22" s="5"/>
      <c r="AI22" s="30">
        <f t="shared" si="5"/>
        <v>0</v>
      </c>
      <c r="AJ22" s="39">
        <f t="shared" si="6"/>
        <v>0</v>
      </c>
      <c r="AK22" s="42" t="e">
        <f t="shared" si="7"/>
        <v>#REF!</v>
      </c>
      <c r="AL22" s="43">
        <f>AI22/MIP!BN23</f>
        <v>0</v>
      </c>
      <c r="AM22" s="43" t="e">
        <f t="shared" si="8"/>
        <v>#DIV/0!</v>
      </c>
      <c r="AN22" s="5"/>
      <c r="AO22" s="30">
        <f t="shared" si="9"/>
        <v>0</v>
      </c>
      <c r="AP22" s="39">
        <f t="shared" si="10"/>
        <v>0</v>
      </c>
      <c r="AQ22" s="42" t="e">
        <f t="shared" si="20"/>
        <v>#REF!</v>
      </c>
      <c r="AR22" s="43">
        <f>AO22/MIP!BN23</f>
        <v>0</v>
      </c>
      <c r="AS22" s="43" t="e">
        <f t="shared" si="11"/>
        <v>#DIV/0!</v>
      </c>
      <c r="AT22" s="5"/>
      <c r="AU22" s="45" cm="1">
        <f t="array" ref="AU22">(SUM(MIP!FZ23:HZ23/53)/AVERAGE(MIP!$FZ$6:$HZ$58))</f>
        <v>1.75526035843896</v>
      </c>
      <c r="AV22" s="45" cm="1">
        <f t="array" ref="AV22">(SUM(MIP!GQ6:GQ58/53)/AVERAGE(MIP!$FZ$6:$HZ$58))</f>
        <v>1.09232226795441</v>
      </c>
      <c r="AW22" s="5" t="str">
        <f t="shared" si="12"/>
        <v>FL</v>
      </c>
      <c r="AX22" s="5" t="str">
        <f t="shared" si="13"/>
        <v>FL</v>
      </c>
      <c r="AY22" s="5" t="str">
        <f t="shared" si="14"/>
        <v>Setor-Chave</v>
      </c>
    </row>
    <row r="23" spans="1:51">
      <c r="A23" s="15" t="s">
        <v>54</v>
      </c>
      <c r="B23" s="16" t="s">
        <v>109</v>
      </c>
      <c r="C23" s="4">
        <f t="shared" si="0"/>
        <v>19</v>
      </c>
      <c r="D23" s="13">
        <v>0</v>
      </c>
      <c r="E23" s="13">
        <v>0</v>
      </c>
      <c r="F23" s="13">
        <v>0</v>
      </c>
      <c r="G23" s="14">
        <f>'[1]Agregação RAIS Planilha 3'!BJ22/'[1]Agregação RAIS Planilha 3'!BJ$57</f>
        <v>0.00382850245041181</v>
      </c>
      <c r="H23" s="4"/>
      <c r="I23" s="30">
        <f>D23*I$2</f>
        <v>0</v>
      </c>
      <c r="J23" s="30">
        <f>E23*J$2</f>
        <v>0</v>
      </c>
      <c r="K23" s="30">
        <f>F23*K$2</f>
        <v>0</v>
      </c>
      <c r="L23" s="30">
        <f>G23*L$2</f>
        <v>0</v>
      </c>
      <c r="M23" s="31">
        <v>4.144619997</v>
      </c>
      <c r="N23" s="32">
        <v>0</v>
      </c>
      <c r="O23" s="32">
        <v>0</v>
      </c>
      <c r="P23" s="31">
        <v>0</v>
      </c>
      <c r="Q23" s="35">
        <f>MIP!U66</f>
        <v>4151.77974131145</v>
      </c>
      <c r="R23" s="35">
        <f>MIP!U65</f>
        <v>919.588943038006</v>
      </c>
      <c r="S23" s="36">
        <v>21721</v>
      </c>
      <c r="T23" s="37">
        <f t="shared" si="15"/>
        <v>0.221492709232096</v>
      </c>
      <c r="U23" s="38" t="e">
        <f>S23/#REF!</f>
        <v>#REF!</v>
      </c>
      <c r="V23" s="5"/>
      <c r="W23" s="30">
        <f t="shared" si="16"/>
        <v>0</v>
      </c>
      <c r="X23" s="39">
        <f t="shared" si="1"/>
        <v>0</v>
      </c>
      <c r="Y23" s="42" t="e">
        <f t="shared" si="2"/>
        <v>#REF!</v>
      </c>
      <c r="Z23" s="43">
        <f>W23/MIP!BN24</f>
        <v>0</v>
      </c>
      <c r="AA23" s="43">
        <f t="shared" si="17"/>
        <v>0</v>
      </c>
      <c r="AB23" s="5"/>
      <c r="AC23" s="30">
        <f t="shared" si="18"/>
        <v>4.144619997</v>
      </c>
      <c r="AD23" s="39">
        <f t="shared" si="19"/>
        <v>0.918003111873054</v>
      </c>
      <c r="AE23" s="42" t="e">
        <f t="shared" si="3"/>
        <v>#REF!</v>
      </c>
      <c r="AF23" s="43">
        <f>AC23/MIP!BN24</f>
        <v>0.000998275499964459</v>
      </c>
      <c r="AG23" s="43">
        <f t="shared" si="4"/>
        <v>0.00292989726395377</v>
      </c>
      <c r="AH23" s="5"/>
      <c r="AI23" s="30">
        <f t="shared" si="5"/>
        <v>0</v>
      </c>
      <c r="AJ23" s="39">
        <f t="shared" si="6"/>
        <v>0</v>
      </c>
      <c r="AK23" s="42" t="e">
        <f t="shared" si="7"/>
        <v>#REF!</v>
      </c>
      <c r="AL23" s="43">
        <f>AI23/MIP!BN24</f>
        <v>0</v>
      </c>
      <c r="AM23" s="43" t="e">
        <f t="shared" si="8"/>
        <v>#DIV/0!</v>
      </c>
      <c r="AN23" s="5"/>
      <c r="AO23" s="30">
        <f t="shared" si="9"/>
        <v>0</v>
      </c>
      <c r="AP23" s="39">
        <f t="shared" si="10"/>
        <v>0</v>
      </c>
      <c r="AQ23" s="42" t="e">
        <f t="shared" si="20"/>
        <v>#REF!</v>
      </c>
      <c r="AR23" s="43">
        <f>AO23/MIP!BN24</f>
        <v>0</v>
      </c>
      <c r="AS23" s="43" t="e">
        <f t="shared" si="11"/>
        <v>#DIV/0!</v>
      </c>
      <c r="AT23" s="5"/>
      <c r="AU23" s="45" cm="1">
        <f t="array" ref="AU23">(SUM(MIP!FZ24:HZ24/53)/AVERAGE(MIP!$FZ$6:$HZ$58))</f>
        <v>0.823970415033118</v>
      </c>
      <c r="AV23" s="45" cm="1">
        <f t="array" ref="AV23">(SUM(MIP!GR6:GR58/53)/AVERAGE(MIP!$FZ$6:$HZ$58))</f>
        <v>1.07730604563223</v>
      </c>
      <c r="AW23" s="5" t="str">
        <f t="shared" si="12"/>
        <v>-</v>
      </c>
      <c r="AX23" s="5" t="str">
        <f t="shared" si="13"/>
        <v>FL</v>
      </c>
      <c r="AY23" s="5" t="str">
        <f t="shared" si="14"/>
        <v>-</v>
      </c>
    </row>
    <row r="24" spans="1:51">
      <c r="A24" s="15" t="s">
        <v>55</v>
      </c>
      <c r="B24" s="16" t="s">
        <v>110</v>
      </c>
      <c r="C24" s="4">
        <f t="shared" si="0"/>
        <v>20</v>
      </c>
      <c r="D24" s="13">
        <v>0</v>
      </c>
      <c r="E24" s="13">
        <v>0</v>
      </c>
      <c r="F24" s="13">
        <v>0</v>
      </c>
      <c r="G24" s="14">
        <f>'[1]Agregação RAIS Planilha 3'!BJ23/'[1]Agregação RAIS Planilha 3'!BJ$57</f>
        <v>0.00377057509495431</v>
      </c>
      <c r="H24" s="4"/>
      <c r="I24" s="30">
        <f>D24*I$2</f>
        <v>0</v>
      </c>
      <c r="J24" s="30">
        <f>E24*J$2</f>
        <v>0</v>
      </c>
      <c r="K24" s="30">
        <f>F24*K$2</f>
        <v>0</v>
      </c>
      <c r="L24" s="30">
        <f>G24*L$2</f>
        <v>0</v>
      </c>
      <c r="M24" s="31">
        <v>0.001783446671</v>
      </c>
      <c r="N24" s="32">
        <v>0</v>
      </c>
      <c r="O24" s="32">
        <v>0</v>
      </c>
      <c r="P24" s="31">
        <v>0</v>
      </c>
      <c r="Q24" s="35">
        <f>MIP!V66</f>
        <v>636.49023113751</v>
      </c>
      <c r="R24" s="35">
        <f>MIP!V65</f>
        <v>140.97794569441</v>
      </c>
      <c r="S24" s="36">
        <v>98255</v>
      </c>
      <c r="T24" s="37">
        <f t="shared" si="15"/>
        <v>0.221492709232096</v>
      </c>
      <c r="U24" s="38" t="e">
        <f>S24/#REF!</f>
        <v>#REF!</v>
      </c>
      <c r="V24" s="5"/>
      <c r="W24" s="30">
        <f t="shared" si="16"/>
        <v>0</v>
      </c>
      <c r="X24" s="39">
        <f t="shared" si="1"/>
        <v>0</v>
      </c>
      <c r="Y24" s="42" t="e">
        <f t="shared" si="2"/>
        <v>#REF!</v>
      </c>
      <c r="Z24" s="43">
        <f>W24/MIP!BN25</f>
        <v>0</v>
      </c>
      <c r="AA24" s="43">
        <f t="shared" si="17"/>
        <v>0</v>
      </c>
      <c r="AB24" s="5"/>
      <c r="AC24" s="30">
        <f t="shared" si="18"/>
        <v>0.001783446671</v>
      </c>
      <c r="AD24" s="39">
        <f t="shared" si="19"/>
        <v>0.000395020434930753</v>
      </c>
      <c r="AE24" s="42" t="e">
        <f t="shared" si="3"/>
        <v>#REF!</v>
      </c>
      <c r="AF24" s="43">
        <f>AC24/MIP!BN25</f>
        <v>2.80200163922814e-6</v>
      </c>
      <c r="AG24" s="43">
        <f t="shared" si="4"/>
        <v>1.2607465884816e-6</v>
      </c>
      <c r="AH24" s="5"/>
      <c r="AI24" s="30">
        <f t="shared" si="5"/>
        <v>0</v>
      </c>
      <c r="AJ24" s="39">
        <f t="shared" si="6"/>
        <v>0</v>
      </c>
      <c r="AK24" s="42" t="e">
        <f t="shared" si="7"/>
        <v>#REF!</v>
      </c>
      <c r="AL24" s="43">
        <f>AI24/MIP!BN25</f>
        <v>0</v>
      </c>
      <c r="AM24" s="43" t="e">
        <f t="shared" si="8"/>
        <v>#DIV/0!</v>
      </c>
      <c r="AN24" s="5"/>
      <c r="AO24" s="30">
        <f t="shared" si="9"/>
        <v>0</v>
      </c>
      <c r="AP24" s="39">
        <f t="shared" si="10"/>
        <v>0</v>
      </c>
      <c r="AQ24" s="42" t="e">
        <f t="shared" si="20"/>
        <v>#REF!</v>
      </c>
      <c r="AR24" s="43">
        <f>AO24/MIP!BN25</f>
        <v>0</v>
      </c>
      <c r="AS24" s="43" t="e">
        <f t="shared" si="11"/>
        <v>#DIV/0!</v>
      </c>
      <c r="AT24" s="5"/>
      <c r="AU24" s="45" cm="1">
        <f t="array" ref="AU24">(SUM(MIP!FZ25:HZ25/53)/AVERAGE(MIP!$FZ$6:$HZ$58))</f>
        <v>0.635040175783335</v>
      </c>
      <c r="AV24" s="45" cm="1">
        <f t="array" ref="AV24">(SUM(MIP!GS6:GS58/53)/AVERAGE(MIP!$FZ$6:$HZ$58))</f>
        <v>1.01601841552723</v>
      </c>
      <c r="AW24" s="5" t="str">
        <f t="shared" si="12"/>
        <v>-</v>
      </c>
      <c r="AX24" s="5" t="str">
        <f t="shared" si="13"/>
        <v>FL</v>
      </c>
      <c r="AY24" s="5" t="str">
        <f t="shared" si="14"/>
        <v>-</v>
      </c>
    </row>
    <row r="25" spans="1:51">
      <c r="A25" s="15" t="s">
        <v>56</v>
      </c>
      <c r="B25" s="16" t="s">
        <v>111</v>
      </c>
      <c r="C25" s="4">
        <f t="shared" si="0"/>
        <v>21</v>
      </c>
      <c r="D25" s="13">
        <v>0</v>
      </c>
      <c r="E25" s="13">
        <v>0</v>
      </c>
      <c r="F25" s="13">
        <v>0</v>
      </c>
      <c r="G25" s="14">
        <f>'[1]Agregação RAIS Planilha 3'!BJ24/'[1]Agregação RAIS Planilha 3'!BJ$57</f>
        <v>0.00160339634424786</v>
      </c>
      <c r="H25" s="4"/>
      <c r="I25" s="30">
        <f>D25*I$2</f>
        <v>0</v>
      </c>
      <c r="J25" s="30">
        <f>E25*J$2</f>
        <v>0</v>
      </c>
      <c r="K25" s="30">
        <f>F25*K$2</f>
        <v>0</v>
      </c>
      <c r="L25" s="30">
        <f>G25*L$2</f>
        <v>0</v>
      </c>
      <c r="M25" s="31">
        <v>6.132571438</v>
      </c>
      <c r="N25" s="32">
        <v>0</v>
      </c>
      <c r="O25" s="32">
        <v>0</v>
      </c>
      <c r="P25" s="31">
        <v>0</v>
      </c>
      <c r="Q25" s="35">
        <f>MIP!W66</f>
        <v>9856.9601088115</v>
      </c>
      <c r="R25" s="35">
        <f>MIP!W65</f>
        <v>2183.24479929336</v>
      </c>
      <c r="S25" s="36">
        <v>92285</v>
      </c>
      <c r="T25" s="37">
        <f t="shared" si="15"/>
        <v>0.221492709232096</v>
      </c>
      <c r="U25" s="38" t="e">
        <f>S25/#REF!</f>
        <v>#REF!</v>
      </c>
      <c r="V25" s="5"/>
      <c r="W25" s="30">
        <f t="shared" si="16"/>
        <v>0</v>
      </c>
      <c r="X25" s="39">
        <f t="shared" si="1"/>
        <v>0</v>
      </c>
      <c r="Y25" s="42" t="e">
        <f t="shared" si="2"/>
        <v>#REF!</v>
      </c>
      <c r="Z25" s="43">
        <f>W25/MIP!BN26</f>
        <v>0</v>
      </c>
      <c r="AA25" s="43">
        <f t="shared" si="17"/>
        <v>0</v>
      </c>
      <c r="AB25" s="5"/>
      <c r="AC25" s="30">
        <f t="shared" si="18"/>
        <v>6.132571438</v>
      </c>
      <c r="AD25" s="39">
        <f t="shared" si="19"/>
        <v>1.35831986236199</v>
      </c>
      <c r="AE25" s="42" t="e">
        <f t="shared" si="3"/>
        <v>#REF!</v>
      </c>
      <c r="AF25" s="43">
        <f>AC25/MIP!BN26</f>
        <v>0.000622156463078091</v>
      </c>
      <c r="AG25" s="43">
        <f t="shared" si="4"/>
        <v>0.00433521150074141</v>
      </c>
      <c r="AH25" s="5"/>
      <c r="AI25" s="30">
        <f t="shared" si="5"/>
        <v>0</v>
      </c>
      <c r="AJ25" s="39">
        <f t="shared" si="6"/>
        <v>0</v>
      </c>
      <c r="AK25" s="42" t="e">
        <f t="shared" si="7"/>
        <v>#REF!</v>
      </c>
      <c r="AL25" s="43">
        <f>AI25/MIP!BN26</f>
        <v>0</v>
      </c>
      <c r="AM25" s="43" t="e">
        <f t="shared" si="8"/>
        <v>#DIV/0!</v>
      </c>
      <c r="AN25" s="5"/>
      <c r="AO25" s="30">
        <f t="shared" si="9"/>
        <v>0</v>
      </c>
      <c r="AP25" s="39">
        <f t="shared" si="10"/>
        <v>0</v>
      </c>
      <c r="AQ25" s="42" t="e">
        <f t="shared" si="20"/>
        <v>#REF!</v>
      </c>
      <c r="AR25" s="43">
        <f>AO25/MIP!BN26</f>
        <v>0</v>
      </c>
      <c r="AS25" s="43" t="e">
        <f t="shared" si="11"/>
        <v>#DIV/0!</v>
      </c>
      <c r="AT25" s="5"/>
      <c r="AU25" s="45" cm="1">
        <f t="array" ref="AU25">(SUM(MIP!FZ26:HZ26/53)/AVERAGE(MIP!$FZ$6:$HZ$58))</f>
        <v>1.04569208303089</v>
      </c>
      <c r="AV25" s="45" cm="1">
        <f t="array" ref="AV25">(SUM(MIP!GT6:GT58/53)/AVERAGE(MIP!$FZ$6:$HZ$58))</f>
        <v>1.10988624395009</v>
      </c>
      <c r="AW25" s="5" t="str">
        <f t="shared" si="12"/>
        <v>FL</v>
      </c>
      <c r="AX25" s="5" t="str">
        <f t="shared" si="13"/>
        <v>FL</v>
      </c>
      <c r="AY25" s="5" t="str">
        <f t="shared" si="14"/>
        <v>Setor-Chave</v>
      </c>
    </row>
    <row r="26" spans="1:51">
      <c r="A26" s="15" t="s">
        <v>57</v>
      </c>
      <c r="B26" s="16" t="s">
        <v>112</v>
      </c>
      <c r="C26" s="4">
        <f t="shared" si="0"/>
        <v>22</v>
      </c>
      <c r="D26" s="13">
        <v>0</v>
      </c>
      <c r="E26" s="13">
        <v>0</v>
      </c>
      <c r="F26" s="13">
        <v>0</v>
      </c>
      <c r="G26" s="14">
        <f>'[1]Agregação RAIS Planilha 3'!BJ25/'[1]Agregação RAIS Planilha 3'!BJ$57</f>
        <v>0.00043174520956811</v>
      </c>
      <c r="H26" s="4"/>
      <c r="I26" s="30">
        <f>D26*I$2</f>
        <v>0</v>
      </c>
      <c r="J26" s="30">
        <f>E26*J$2</f>
        <v>0</v>
      </c>
      <c r="K26" s="30">
        <f>F26*K$2</f>
        <v>0</v>
      </c>
      <c r="L26" s="30">
        <f>G26*L$2</f>
        <v>0</v>
      </c>
      <c r="M26" s="31">
        <v>22.25434742</v>
      </c>
      <c r="N26" s="32">
        <v>0</v>
      </c>
      <c r="O26" s="32">
        <v>0</v>
      </c>
      <c r="P26" s="31">
        <v>0</v>
      </c>
      <c r="Q26" s="35">
        <f>MIP!X66</f>
        <v>4836.45237631485</v>
      </c>
      <c r="R26" s="35">
        <f>MIP!X65</f>
        <v>1071.23893990199</v>
      </c>
      <c r="S26" s="36">
        <v>85311</v>
      </c>
      <c r="T26" s="37">
        <f t="shared" si="15"/>
        <v>0.221492709232096</v>
      </c>
      <c r="U26" s="38" t="e">
        <f>S26/#REF!</f>
        <v>#REF!</v>
      </c>
      <c r="V26" s="5"/>
      <c r="W26" s="30">
        <f t="shared" si="16"/>
        <v>0</v>
      </c>
      <c r="X26" s="39">
        <f t="shared" si="1"/>
        <v>0</v>
      </c>
      <c r="Y26" s="42" t="e">
        <f t="shared" si="2"/>
        <v>#REF!</v>
      </c>
      <c r="Z26" s="43">
        <f>W26/MIP!BN27</f>
        <v>0</v>
      </c>
      <c r="AA26" s="43">
        <f t="shared" si="17"/>
        <v>0</v>
      </c>
      <c r="AB26" s="5"/>
      <c r="AC26" s="30">
        <f t="shared" si="18"/>
        <v>22.25434742</v>
      </c>
      <c r="AD26" s="39">
        <f t="shared" si="19"/>
        <v>4.92917570224812</v>
      </c>
      <c r="AE26" s="42" t="e">
        <f t="shared" si="3"/>
        <v>#REF!</v>
      </c>
      <c r="AF26" s="43">
        <f>AC26/MIP!BN27</f>
        <v>0.00460137838407845</v>
      </c>
      <c r="AG26" s="43">
        <f t="shared" si="4"/>
        <v>0.0157319492894718</v>
      </c>
      <c r="AH26" s="5"/>
      <c r="AI26" s="30">
        <f t="shared" si="5"/>
        <v>0</v>
      </c>
      <c r="AJ26" s="39">
        <f t="shared" si="6"/>
        <v>0</v>
      </c>
      <c r="AK26" s="42" t="e">
        <f t="shared" si="7"/>
        <v>#REF!</v>
      </c>
      <c r="AL26" s="43">
        <f>AI26/MIP!BN27</f>
        <v>0</v>
      </c>
      <c r="AM26" s="43" t="e">
        <f t="shared" si="8"/>
        <v>#DIV/0!</v>
      </c>
      <c r="AN26" s="5"/>
      <c r="AO26" s="30">
        <f t="shared" si="9"/>
        <v>0</v>
      </c>
      <c r="AP26" s="39">
        <f t="shared" si="10"/>
        <v>0</v>
      </c>
      <c r="AQ26" s="42" t="e">
        <f t="shared" si="20"/>
        <v>#REF!</v>
      </c>
      <c r="AR26" s="43">
        <f>AO26/MIP!BN27</f>
        <v>0</v>
      </c>
      <c r="AS26" s="43" t="e">
        <f t="shared" si="11"/>
        <v>#DIV/0!</v>
      </c>
      <c r="AT26" s="5"/>
      <c r="AU26" s="45" cm="1">
        <f t="array" ref="AU26">(SUM(MIP!FZ27:HZ27/53)/AVERAGE(MIP!$FZ$6:$HZ$58))</f>
        <v>0.844328096394507</v>
      </c>
      <c r="AV26" s="45" cm="1">
        <f t="array" ref="AV26">(SUM(MIP!GU6:GU58/53)/AVERAGE(MIP!$FZ$6:$HZ$58))</f>
        <v>1.03083461551223</v>
      </c>
      <c r="AW26" s="5" t="str">
        <f t="shared" si="12"/>
        <v>-</v>
      </c>
      <c r="AX26" s="5" t="str">
        <f t="shared" si="13"/>
        <v>FL</v>
      </c>
      <c r="AY26" s="5" t="str">
        <f t="shared" si="14"/>
        <v>-</v>
      </c>
    </row>
    <row r="27" spans="1:51">
      <c r="A27" s="15" t="s">
        <v>58</v>
      </c>
      <c r="B27" s="16" t="s">
        <v>113</v>
      </c>
      <c r="C27" s="4">
        <f t="shared" si="0"/>
        <v>23</v>
      </c>
      <c r="D27" s="13">
        <v>0</v>
      </c>
      <c r="E27" s="13">
        <v>0</v>
      </c>
      <c r="F27" s="13">
        <v>0</v>
      </c>
      <c r="G27" s="14">
        <f>'[1]Agregação RAIS Planilha 3'!BJ26/'[1]Agregação RAIS Planilha 3'!BJ$57</f>
        <v>1.8562863896701e-5</v>
      </c>
      <c r="H27" s="4"/>
      <c r="I27" s="30">
        <f>D27*I$2</f>
        <v>0</v>
      </c>
      <c r="J27" s="30">
        <f>E27*J$2</f>
        <v>0</v>
      </c>
      <c r="K27" s="30">
        <f>F27*K$2</f>
        <v>0</v>
      </c>
      <c r="L27" s="30">
        <f>G27*L$2</f>
        <v>0</v>
      </c>
      <c r="M27" s="31">
        <v>3.241001492</v>
      </c>
      <c r="N27" s="32">
        <v>0</v>
      </c>
      <c r="O27" s="32">
        <v>0</v>
      </c>
      <c r="P27" s="31">
        <v>0</v>
      </c>
      <c r="Q27" s="35">
        <f>MIP!Y66</f>
        <v>5451.29074239835</v>
      </c>
      <c r="R27" s="35">
        <f>MIP!Y65</f>
        <v>1207.42115534566</v>
      </c>
      <c r="S27" s="36">
        <v>137454</v>
      </c>
      <c r="T27" s="37">
        <f t="shared" si="15"/>
        <v>0.221492709232097</v>
      </c>
      <c r="U27" s="38" t="e">
        <f>S27/#REF!</f>
        <v>#REF!</v>
      </c>
      <c r="V27" s="5"/>
      <c r="W27" s="30">
        <f t="shared" si="16"/>
        <v>0</v>
      </c>
      <c r="X27" s="39">
        <f t="shared" si="1"/>
        <v>0</v>
      </c>
      <c r="Y27" s="42" t="e">
        <f t="shared" si="2"/>
        <v>#REF!</v>
      </c>
      <c r="Z27" s="43">
        <f>W27/MIP!BN28</f>
        <v>0</v>
      </c>
      <c r="AA27" s="43">
        <f t="shared" si="17"/>
        <v>0</v>
      </c>
      <c r="AB27" s="5"/>
      <c r="AC27" s="30">
        <f t="shared" si="18"/>
        <v>3.241001492</v>
      </c>
      <c r="AD27" s="39">
        <f t="shared" si="19"/>
        <v>0.717858201088347</v>
      </c>
      <c r="AE27" s="42" t="e">
        <f t="shared" si="3"/>
        <v>#REF!</v>
      </c>
      <c r="AF27" s="43">
        <f>AC27/MIP!BN28</f>
        <v>0.000594538366261142</v>
      </c>
      <c r="AG27" s="43">
        <f t="shared" si="4"/>
        <v>0.00229111508672791</v>
      </c>
      <c r="AH27" s="5"/>
      <c r="AI27" s="30">
        <f t="shared" si="5"/>
        <v>0</v>
      </c>
      <c r="AJ27" s="39">
        <f t="shared" si="6"/>
        <v>0</v>
      </c>
      <c r="AK27" s="42" t="e">
        <f t="shared" si="7"/>
        <v>#REF!</v>
      </c>
      <c r="AL27" s="43">
        <f>AI27/MIP!BN28</f>
        <v>0</v>
      </c>
      <c r="AM27" s="43" t="e">
        <f t="shared" si="8"/>
        <v>#DIV/0!</v>
      </c>
      <c r="AN27" s="5"/>
      <c r="AO27" s="30">
        <f t="shared" si="9"/>
        <v>0</v>
      </c>
      <c r="AP27" s="39">
        <f t="shared" si="10"/>
        <v>0</v>
      </c>
      <c r="AQ27" s="42" t="e">
        <f t="shared" si="20"/>
        <v>#REF!</v>
      </c>
      <c r="AR27" s="43">
        <f>AO27/MIP!BN28</f>
        <v>0</v>
      </c>
      <c r="AS27" s="43" t="e">
        <f t="shared" si="11"/>
        <v>#DIV/0!</v>
      </c>
      <c r="AT27" s="5"/>
      <c r="AU27" s="45" cm="1">
        <f t="array" ref="AU27">(SUM(MIP!FZ28:HZ28/53)/AVERAGE(MIP!$FZ$6:$HZ$58))</f>
        <v>0.948470179180878</v>
      </c>
      <c r="AV27" s="45" cm="1">
        <f t="array" ref="AV27">(SUM(MIP!GV6:GV58/53)/AVERAGE(MIP!$FZ$6:$HZ$58))</f>
        <v>1.08606564843057</v>
      </c>
      <c r="AW27" s="5" t="str">
        <f t="shared" si="12"/>
        <v>-</v>
      </c>
      <c r="AX27" s="5" t="str">
        <f t="shared" si="13"/>
        <v>FL</v>
      </c>
      <c r="AY27" s="5" t="str">
        <f t="shared" si="14"/>
        <v>-</v>
      </c>
    </row>
    <row r="28" spans="1:51">
      <c r="A28" s="15" t="s">
        <v>59</v>
      </c>
      <c r="B28" s="16" t="s">
        <v>114</v>
      </c>
      <c r="C28" s="4">
        <f t="shared" si="0"/>
        <v>24</v>
      </c>
      <c r="D28" s="13">
        <v>0</v>
      </c>
      <c r="E28" s="13">
        <v>0</v>
      </c>
      <c r="F28" s="13">
        <v>0</v>
      </c>
      <c r="G28" s="14">
        <f>'[1]Agregação RAIS Planilha 3'!BJ27/'[1]Agregação RAIS Planilha 3'!BJ$57</f>
        <v>0.00284919132144265</v>
      </c>
      <c r="H28" s="4"/>
      <c r="I28" s="30">
        <f>D28*I$2</f>
        <v>0</v>
      </c>
      <c r="J28" s="30">
        <f>E28*J$2</f>
        <v>0</v>
      </c>
      <c r="K28" s="30">
        <f>F28*K$2</f>
        <v>0</v>
      </c>
      <c r="L28" s="30">
        <f>G28*L$2</f>
        <v>0</v>
      </c>
      <c r="M28" s="31">
        <v>16.97853503</v>
      </c>
      <c r="N28" s="32">
        <v>0</v>
      </c>
      <c r="O28" s="32">
        <v>0</v>
      </c>
      <c r="P28" s="31">
        <v>0</v>
      </c>
      <c r="Q28" s="35">
        <f>MIP!Z66</f>
        <v>14327.7232587035</v>
      </c>
      <c r="R28" s="35">
        <f>MIP!Z65</f>
        <v>3173.48624169795</v>
      </c>
      <c r="S28" s="36">
        <v>104114</v>
      </c>
      <c r="T28" s="37">
        <f t="shared" si="15"/>
        <v>0.221492709232096</v>
      </c>
      <c r="U28" s="38" t="e">
        <f>S28/#REF!</f>
        <v>#REF!</v>
      </c>
      <c r="V28" s="5"/>
      <c r="W28" s="30">
        <f t="shared" si="16"/>
        <v>0</v>
      </c>
      <c r="X28" s="39">
        <f t="shared" si="1"/>
        <v>0</v>
      </c>
      <c r="Y28" s="42" t="e">
        <f t="shared" si="2"/>
        <v>#REF!</v>
      </c>
      <c r="Z28" s="43">
        <f>W28/MIP!BN29</f>
        <v>0</v>
      </c>
      <c r="AA28" s="43">
        <f t="shared" si="17"/>
        <v>0</v>
      </c>
      <c r="AB28" s="5"/>
      <c r="AC28" s="30">
        <f t="shared" si="18"/>
        <v>16.97853503</v>
      </c>
      <c r="AD28" s="39">
        <f t="shared" si="19"/>
        <v>3.76062172258675</v>
      </c>
      <c r="AE28" s="42" t="e">
        <f t="shared" si="3"/>
        <v>#REF!</v>
      </c>
      <c r="AF28" s="43">
        <f>AC28/MIP!BN29</f>
        <v>0.00118501277023803</v>
      </c>
      <c r="AG28" s="43">
        <f t="shared" si="4"/>
        <v>0.0120023942765193</v>
      </c>
      <c r="AH28" s="5"/>
      <c r="AI28" s="30">
        <f t="shared" si="5"/>
        <v>0</v>
      </c>
      <c r="AJ28" s="39">
        <f t="shared" si="6"/>
        <v>0</v>
      </c>
      <c r="AK28" s="42" t="e">
        <f t="shared" si="7"/>
        <v>#REF!</v>
      </c>
      <c r="AL28" s="43">
        <f>AI28/MIP!BN29</f>
        <v>0</v>
      </c>
      <c r="AM28" s="43" t="e">
        <f t="shared" si="8"/>
        <v>#DIV/0!</v>
      </c>
      <c r="AN28" s="5"/>
      <c r="AO28" s="30">
        <f t="shared" si="9"/>
        <v>0</v>
      </c>
      <c r="AP28" s="39">
        <f t="shared" si="10"/>
        <v>0</v>
      </c>
      <c r="AQ28" s="42" t="e">
        <f t="shared" si="20"/>
        <v>#REF!</v>
      </c>
      <c r="AR28" s="43">
        <f>AO28/MIP!BN29</f>
        <v>0</v>
      </c>
      <c r="AS28" s="43" t="e">
        <f t="shared" si="11"/>
        <v>#DIV/0!</v>
      </c>
      <c r="AT28" s="5"/>
      <c r="AU28" s="45" cm="1">
        <f t="array" ref="AU28">(SUM(MIP!FZ29:HZ29/53)/AVERAGE(MIP!$FZ$6:$HZ$58))</f>
        <v>1.1544755046652</v>
      </c>
      <c r="AV28" s="45" cm="1">
        <f t="array" ref="AV28">(SUM(MIP!GW6:GW58/53)/AVERAGE(MIP!$FZ$6:$HZ$58))</f>
        <v>0.961791176856606</v>
      </c>
      <c r="AW28" s="5" t="str">
        <f t="shared" si="12"/>
        <v>FL</v>
      </c>
      <c r="AX28" s="5" t="str">
        <f t="shared" si="13"/>
        <v>-</v>
      </c>
      <c r="AY28" s="5" t="str">
        <f t="shared" si="14"/>
        <v>-</v>
      </c>
    </row>
    <row r="29" spans="1:51">
      <c r="A29" s="15" t="s">
        <v>60</v>
      </c>
      <c r="B29" s="16" t="s">
        <v>115</v>
      </c>
      <c r="C29" s="4">
        <f t="shared" si="0"/>
        <v>25</v>
      </c>
      <c r="D29" s="13">
        <v>0</v>
      </c>
      <c r="E29" s="13">
        <v>0</v>
      </c>
      <c r="F29" s="13">
        <v>0</v>
      </c>
      <c r="G29" s="14">
        <f>'[1]Agregação RAIS Planilha 3'!BJ28/'[1]Agregação RAIS Planilha 3'!BJ$57</f>
        <v>0.00288077014408249</v>
      </c>
      <c r="H29" s="4"/>
      <c r="I29" s="30">
        <f>D29*I$2</f>
        <v>0</v>
      </c>
      <c r="J29" s="30">
        <f>E29*J$2</f>
        <v>0</v>
      </c>
      <c r="K29" s="30">
        <f>F29*K$2</f>
        <v>0</v>
      </c>
      <c r="L29" s="30">
        <f>G29*L$2</f>
        <v>0</v>
      </c>
      <c r="M29" s="31">
        <v>0.3172908693</v>
      </c>
      <c r="N29" s="32">
        <v>0</v>
      </c>
      <c r="O29" s="32">
        <v>0</v>
      </c>
      <c r="P29" s="31">
        <v>0</v>
      </c>
      <c r="Q29" s="35">
        <f>MIP!AA66</f>
        <v>2848.85274823963</v>
      </c>
      <c r="R29" s="35">
        <f>MIP!AA65</f>
        <v>631.0001134109</v>
      </c>
      <c r="S29" s="36">
        <v>444627</v>
      </c>
      <c r="T29" s="37">
        <f t="shared" si="15"/>
        <v>0.221492709232096</v>
      </c>
      <c r="U29" s="38" t="e">
        <f>S29/#REF!</f>
        <v>#REF!</v>
      </c>
      <c r="V29" s="5"/>
      <c r="W29" s="30">
        <f t="shared" si="16"/>
        <v>0</v>
      </c>
      <c r="X29" s="39">
        <f t="shared" si="1"/>
        <v>0</v>
      </c>
      <c r="Y29" s="42" t="e">
        <f t="shared" si="2"/>
        <v>#REF!</v>
      </c>
      <c r="Z29" s="43">
        <f>W29/MIP!BN30</f>
        <v>0</v>
      </c>
      <c r="AA29" s="43">
        <f t="shared" si="17"/>
        <v>0</v>
      </c>
      <c r="AB29" s="5"/>
      <c r="AC29" s="30">
        <f t="shared" si="18"/>
        <v>0.3172908693</v>
      </c>
      <c r="AD29" s="39">
        <f t="shared" si="19"/>
        <v>0.070277614255864</v>
      </c>
      <c r="AE29" s="42" t="e">
        <f t="shared" si="3"/>
        <v>#REF!</v>
      </c>
      <c r="AF29" s="43">
        <f>AC29/MIP!BN30</f>
        <v>0.000111374962955197</v>
      </c>
      <c r="AG29" s="43">
        <f t="shared" si="4"/>
        <v>0.000224297921284093</v>
      </c>
      <c r="AH29" s="5"/>
      <c r="AI29" s="30">
        <f t="shared" si="5"/>
        <v>0</v>
      </c>
      <c r="AJ29" s="39">
        <f t="shared" si="6"/>
        <v>0</v>
      </c>
      <c r="AK29" s="42" t="e">
        <f t="shared" si="7"/>
        <v>#REF!</v>
      </c>
      <c r="AL29" s="43">
        <f>AI29/MIP!BN30</f>
        <v>0</v>
      </c>
      <c r="AM29" s="43" t="e">
        <f t="shared" si="8"/>
        <v>#DIV/0!</v>
      </c>
      <c r="AN29" s="5"/>
      <c r="AO29" s="30">
        <f t="shared" si="9"/>
        <v>0</v>
      </c>
      <c r="AP29" s="39">
        <f t="shared" si="10"/>
        <v>0</v>
      </c>
      <c r="AQ29" s="42" t="e">
        <f t="shared" si="20"/>
        <v>#REF!</v>
      </c>
      <c r="AR29" s="43">
        <f>AO29/MIP!BN30</f>
        <v>0</v>
      </c>
      <c r="AS29" s="43" t="e">
        <f t="shared" si="11"/>
        <v>#DIV/0!</v>
      </c>
      <c r="AT29" s="5"/>
      <c r="AU29" s="45" cm="1">
        <f t="array" ref="AU29">(SUM(MIP!FZ30:HZ30/53)/AVERAGE(MIP!$FZ$6:$HZ$58))</f>
        <v>0.776255990761917</v>
      </c>
      <c r="AV29" s="45" cm="1">
        <f t="array" ref="AV29">(SUM(MIP!GX6:GX58/53)/AVERAGE(MIP!$FZ$6:$HZ$58))</f>
        <v>0.989579692115999</v>
      </c>
      <c r="AW29" s="5" t="str">
        <f t="shared" si="12"/>
        <v>-</v>
      </c>
      <c r="AX29" s="5" t="str">
        <f t="shared" si="13"/>
        <v>-</v>
      </c>
      <c r="AY29" s="5" t="str">
        <f t="shared" si="14"/>
        <v>-</v>
      </c>
    </row>
    <row r="30" spans="1:51">
      <c r="A30" s="15" t="s">
        <v>61</v>
      </c>
      <c r="B30" s="16" t="s">
        <v>116</v>
      </c>
      <c r="C30" s="4">
        <f t="shared" si="0"/>
        <v>26</v>
      </c>
      <c r="D30" s="13">
        <v>0</v>
      </c>
      <c r="E30" s="13">
        <v>0</v>
      </c>
      <c r="F30" s="13">
        <v>0</v>
      </c>
      <c r="G30" s="14">
        <f>'[1]Agregação RAIS Planilha 3'!BJ29/'[1]Agregação RAIS Planilha 3'!BJ$57</f>
        <v>0.000858303319081595</v>
      </c>
      <c r="H30" s="4"/>
      <c r="I30" s="30">
        <f>D30*I$2</f>
        <v>0</v>
      </c>
      <c r="J30" s="30">
        <f>E30*J$2</f>
        <v>0</v>
      </c>
      <c r="K30" s="30">
        <f>F30*K$2</f>
        <v>0</v>
      </c>
      <c r="L30" s="30">
        <f>G30*L$2</f>
        <v>0</v>
      </c>
      <c r="M30" s="31">
        <v>2.55071677</v>
      </c>
      <c r="N30" s="32">
        <v>0</v>
      </c>
      <c r="O30" s="32">
        <v>0</v>
      </c>
      <c r="P30" s="31">
        <v>0</v>
      </c>
      <c r="Q30" s="35">
        <f>MIP!AB66</f>
        <v>2962.44002177278</v>
      </c>
      <c r="R30" s="35">
        <f>MIP!AB65</f>
        <v>656.158866360044</v>
      </c>
      <c r="S30" s="36">
        <v>563545</v>
      </c>
      <c r="T30" s="37">
        <f t="shared" si="15"/>
        <v>0.221492709232096</v>
      </c>
      <c r="U30" s="38" t="e">
        <f>S30/#REF!</f>
        <v>#REF!</v>
      </c>
      <c r="V30" s="5"/>
      <c r="W30" s="30">
        <f t="shared" si="16"/>
        <v>0</v>
      </c>
      <c r="X30" s="39">
        <f t="shared" si="1"/>
        <v>0</v>
      </c>
      <c r="Y30" s="42" t="e">
        <f t="shared" si="2"/>
        <v>#REF!</v>
      </c>
      <c r="Z30" s="43">
        <f>W30/MIP!BN31</f>
        <v>0</v>
      </c>
      <c r="AA30" s="43">
        <f t="shared" si="17"/>
        <v>0</v>
      </c>
      <c r="AB30" s="5"/>
      <c r="AC30" s="30">
        <f t="shared" si="18"/>
        <v>2.55071677</v>
      </c>
      <c r="AD30" s="39">
        <f t="shared" si="19"/>
        <v>0.564965167871042</v>
      </c>
      <c r="AE30" s="42" t="e">
        <f t="shared" si="3"/>
        <v>#REF!</v>
      </c>
      <c r="AF30" s="43">
        <f>AC30/MIP!BN31</f>
        <v>0.000861018873379115</v>
      </c>
      <c r="AG30" s="43">
        <f t="shared" si="4"/>
        <v>0.00180314192638973</v>
      </c>
      <c r="AH30" s="5"/>
      <c r="AI30" s="30">
        <f t="shared" si="5"/>
        <v>0</v>
      </c>
      <c r="AJ30" s="39">
        <f t="shared" si="6"/>
        <v>0</v>
      </c>
      <c r="AK30" s="42" t="e">
        <f t="shared" si="7"/>
        <v>#REF!</v>
      </c>
      <c r="AL30" s="43">
        <f>AI30/MIP!BN31</f>
        <v>0</v>
      </c>
      <c r="AM30" s="43" t="e">
        <f t="shared" si="8"/>
        <v>#DIV/0!</v>
      </c>
      <c r="AN30" s="5"/>
      <c r="AO30" s="30">
        <f t="shared" si="9"/>
        <v>0</v>
      </c>
      <c r="AP30" s="39">
        <f t="shared" si="10"/>
        <v>0</v>
      </c>
      <c r="AQ30" s="42" t="e">
        <f t="shared" si="20"/>
        <v>#REF!</v>
      </c>
      <c r="AR30" s="43">
        <f>AO30/MIP!BN31</f>
        <v>0</v>
      </c>
      <c r="AS30" s="43" t="e">
        <f t="shared" si="11"/>
        <v>#DIV/0!</v>
      </c>
      <c r="AT30" s="5"/>
      <c r="AU30" s="45" cm="1">
        <f t="array" ref="AU30">(SUM(MIP!FZ31:HZ31/53)/AVERAGE(MIP!$FZ$6:$HZ$58))</f>
        <v>0.739248883433599</v>
      </c>
      <c r="AV30" s="45" cm="1">
        <f t="array" ref="AV30">(SUM(MIP!GY6:GY58/53)/AVERAGE(MIP!$FZ$6:$HZ$58))</f>
        <v>0.998235850671854</v>
      </c>
      <c r="AW30" s="5" t="str">
        <f t="shared" si="12"/>
        <v>-</v>
      </c>
      <c r="AX30" s="5" t="str">
        <f t="shared" si="13"/>
        <v>-</v>
      </c>
      <c r="AY30" s="5" t="str">
        <f t="shared" si="14"/>
        <v>-</v>
      </c>
    </row>
    <row r="31" spans="1:51">
      <c r="A31" s="15" t="s">
        <v>62</v>
      </c>
      <c r="B31" s="16" t="s">
        <v>117</v>
      </c>
      <c r="C31" s="4">
        <f t="shared" si="0"/>
        <v>27</v>
      </c>
      <c r="D31" s="13">
        <v>0</v>
      </c>
      <c r="E31" s="13">
        <v>0</v>
      </c>
      <c r="F31" s="13">
        <v>0</v>
      </c>
      <c r="G31" s="14">
        <f>'[1]Agregação RAIS Planilha 3'!BJ30/'[1]Agregação RAIS Planilha 3'!BJ$57</f>
        <v>0.00123064717485497</v>
      </c>
      <c r="H31" s="4"/>
      <c r="I31" s="30">
        <f>D31*I$2</f>
        <v>0</v>
      </c>
      <c r="J31" s="30">
        <f>E31*J$2</f>
        <v>0</v>
      </c>
      <c r="K31" s="30">
        <f>F31*K$2</f>
        <v>0</v>
      </c>
      <c r="L31" s="30">
        <f>G31*L$2</f>
        <v>0</v>
      </c>
      <c r="M31" s="31">
        <v>1.34975646</v>
      </c>
      <c r="N31" s="32">
        <v>0</v>
      </c>
      <c r="O31" s="32">
        <v>0</v>
      </c>
      <c r="P31" s="31">
        <v>0</v>
      </c>
      <c r="Q31" s="35">
        <f>MIP!AC66</f>
        <v>24945.5665048805</v>
      </c>
      <c r="R31" s="35">
        <f>MIP!AC65</f>
        <v>5525.26110849541</v>
      </c>
      <c r="S31" s="36">
        <v>122810</v>
      </c>
      <c r="T31" s="37">
        <f t="shared" si="15"/>
        <v>0.221492709232097</v>
      </c>
      <c r="U31" s="38" t="e">
        <f>S31/#REF!</f>
        <v>#REF!</v>
      </c>
      <c r="V31" s="5"/>
      <c r="W31" s="30">
        <f t="shared" si="16"/>
        <v>0</v>
      </c>
      <c r="X31" s="39">
        <f t="shared" si="1"/>
        <v>0</v>
      </c>
      <c r="Y31" s="42" t="e">
        <f t="shared" si="2"/>
        <v>#REF!</v>
      </c>
      <c r="Z31" s="43">
        <f>W31/MIP!BN32</f>
        <v>0</v>
      </c>
      <c r="AA31" s="43">
        <f t="shared" si="17"/>
        <v>0</v>
      </c>
      <c r="AB31" s="5"/>
      <c r="AC31" s="30">
        <f t="shared" si="18"/>
        <v>1.34975646</v>
      </c>
      <c r="AD31" s="39">
        <f t="shared" si="19"/>
        <v>0.298961215128924</v>
      </c>
      <c r="AE31" s="42" t="e">
        <f t="shared" si="3"/>
        <v>#REF!</v>
      </c>
      <c r="AF31" s="43">
        <f>AC31/MIP!BN32</f>
        <v>5.410807005469e-5</v>
      </c>
      <c r="AG31" s="43">
        <f t="shared" si="4"/>
        <v>0.000954164136162161</v>
      </c>
      <c r="AH31" s="5"/>
      <c r="AI31" s="30">
        <f t="shared" si="5"/>
        <v>0</v>
      </c>
      <c r="AJ31" s="39">
        <f t="shared" si="6"/>
        <v>0</v>
      </c>
      <c r="AK31" s="42" t="e">
        <f t="shared" si="7"/>
        <v>#REF!</v>
      </c>
      <c r="AL31" s="43">
        <f>AI31/MIP!BN32</f>
        <v>0</v>
      </c>
      <c r="AM31" s="43" t="e">
        <f t="shared" si="8"/>
        <v>#DIV/0!</v>
      </c>
      <c r="AN31" s="5"/>
      <c r="AO31" s="30">
        <f t="shared" si="9"/>
        <v>0</v>
      </c>
      <c r="AP31" s="39">
        <f t="shared" si="10"/>
        <v>0</v>
      </c>
      <c r="AQ31" s="42" t="e">
        <f t="shared" si="20"/>
        <v>#REF!</v>
      </c>
      <c r="AR31" s="43">
        <f>AO31/MIP!BN32</f>
        <v>0</v>
      </c>
      <c r="AS31" s="43" t="e">
        <f t="shared" si="11"/>
        <v>#DIV/0!</v>
      </c>
      <c r="AT31" s="5"/>
      <c r="AU31" s="45" cm="1">
        <f t="array" ref="AU31">(SUM(MIP!FZ32:HZ32/53)/AVERAGE(MIP!$FZ$6:$HZ$58))</f>
        <v>0.801346012918191</v>
      </c>
      <c r="AV31" s="45" cm="1">
        <f t="array" ref="AV31">(SUM(MIP!GZ6:GZ58/53)/AVERAGE(MIP!$FZ$6:$HZ$58))</f>
        <v>1.03705083686096</v>
      </c>
      <c r="AW31" s="5" t="str">
        <f t="shared" si="12"/>
        <v>-</v>
      </c>
      <c r="AX31" s="5" t="str">
        <f t="shared" si="13"/>
        <v>FL</v>
      </c>
      <c r="AY31" s="5" t="str">
        <f t="shared" si="14"/>
        <v>-</v>
      </c>
    </row>
    <row r="32" spans="1:51">
      <c r="A32" s="15" t="s">
        <v>63</v>
      </c>
      <c r="B32" s="16" t="s">
        <v>118</v>
      </c>
      <c r="C32" s="4">
        <f t="shared" si="0"/>
        <v>28</v>
      </c>
      <c r="D32" s="13">
        <v>0</v>
      </c>
      <c r="E32" s="13">
        <v>0</v>
      </c>
      <c r="F32" s="13">
        <v>0</v>
      </c>
      <c r="G32" s="14">
        <f>'[1]Agregação RAIS Planilha 3'!BJ31/'[1]Agregação RAIS Planilha 3'!BJ$57</f>
        <v>0.0102241309496111</v>
      </c>
      <c r="H32" s="4"/>
      <c r="I32" s="30">
        <f>D32*I$2</f>
        <v>0</v>
      </c>
      <c r="J32" s="30">
        <f>E32*J$2</f>
        <v>0</v>
      </c>
      <c r="K32" s="30">
        <f>F32*K$2</f>
        <v>0</v>
      </c>
      <c r="L32" s="30">
        <f>G32*L$2</f>
        <v>0</v>
      </c>
      <c r="M32" s="31">
        <v>0.02404857269</v>
      </c>
      <c r="N32" s="32">
        <v>0</v>
      </c>
      <c r="O32" s="32">
        <v>0</v>
      </c>
      <c r="P32" s="31">
        <v>0</v>
      </c>
      <c r="Q32" s="35">
        <f>MIP!AD66</f>
        <v>16885.9200185982</v>
      </c>
      <c r="R32" s="35">
        <f>MIP!AD65</f>
        <v>3740.10817279581</v>
      </c>
      <c r="S32" s="36">
        <v>100208</v>
      </c>
      <c r="T32" s="37">
        <f t="shared" si="15"/>
        <v>0.221492709232096</v>
      </c>
      <c r="U32" s="38" t="e">
        <f>S32/#REF!</f>
        <v>#REF!</v>
      </c>
      <c r="V32" s="5"/>
      <c r="W32" s="30">
        <f t="shared" si="16"/>
        <v>0</v>
      </c>
      <c r="X32" s="39">
        <f t="shared" si="1"/>
        <v>0</v>
      </c>
      <c r="Y32" s="42" t="e">
        <f t="shared" si="2"/>
        <v>#REF!</v>
      </c>
      <c r="Z32" s="43">
        <f>W32/MIP!BN33</f>
        <v>0</v>
      </c>
      <c r="AA32" s="43">
        <f t="shared" si="17"/>
        <v>0</v>
      </c>
      <c r="AB32" s="5"/>
      <c r="AC32" s="30">
        <f t="shared" si="18"/>
        <v>0.02404857269</v>
      </c>
      <c r="AD32" s="39">
        <f t="shared" si="19"/>
        <v>0.00532658351827311</v>
      </c>
      <c r="AE32" s="42" t="e">
        <f t="shared" si="3"/>
        <v>#REF!</v>
      </c>
      <c r="AF32" s="43">
        <f>AC32/MIP!BN33</f>
        <v>1.42417900022698e-6</v>
      </c>
      <c r="AG32" s="43">
        <f t="shared" si="4"/>
        <v>1.70003154396363e-5</v>
      </c>
      <c r="AH32" s="5"/>
      <c r="AI32" s="30">
        <f t="shared" si="5"/>
        <v>0</v>
      </c>
      <c r="AJ32" s="39">
        <f t="shared" si="6"/>
        <v>0</v>
      </c>
      <c r="AK32" s="42" t="e">
        <f t="shared" si="7"/>
        <v>#REF!</v>
      </c>
      <c r="AL32" s="43">
        <f>AI32/MIP!BN33</f>
        <v>0</v>
      </c>
      <c r="AM32" s="43" t="e">
        <f t="shared" si="8"/>
        <v>#DIV/0!</v>
      </c>
      <c r="AN32" s="5"/>
      <c r="AO32" s="30">
        <f t="shared" si="9"/>
        <v>0</v>
      </c>
      <c r="AP32" s="39">
        <f t="shared" si="10"/>
        <v>0</v>
      </c>
      <c r="AQ32" s="42" t="e">
        <f t="shared" si="20"/>
        <v>#REF!</v>
      </c>
      <c r="AR32" s="43">
        <f>AO32/MIP!BN33</f>
        <v>0</v>
      </c>
      <c r="AS32" s="43" t="e">
        <f t="shared" si="11"/>
        <v>#DIV/0!</v>
      </c>
      <c r="AT32" s="5"/>
      <c r="AU32" s="45" cm="1">
        <f t="array" ref="AU32">(SUM(MIP!FZ33:HZ33/53)/AVERAGE(MIP!$FZ$6:$HZ$58))</f>
        <v>0.652557819168627</v>
      </c>
      <c r="AV32" s="45" cm="1">
        <f t="array" ref="AV32">(SUM(MIP!HA6:HA58/53)/AVERAGE(MIP!$FZ$6:$HZ$58))</f>
        <v>1.11261837161845</v>
      </c>
      <c r="AW32" s="5" t="str">
        <f t="shared" si="12"/>
        <v>-</v>
      </c>
      <c r="AX32" s="5" t="str">
        <f t="shared" si="13"/>
        <v>FL</v>
      </c>
      <c r="AY32" s="5" t="str">
        <f t="shared" si="14"/>
        <v>-</v>
      </c>
    </row>
    <row r="33" spans="1:51">
      <c r="A33" s="15" t="s">
        <v>64</v>
      </c>
      <c r="B33" s="16" t="s">
        <v>119</v>
      </c>
      <c r="C33" s="4">
        <f t="shared" si="0"/>
        <v>29</v>
      </c>
      <c r="D33" s="13">
        <v>0</v>
      </c>
      <c r="E33" s="13">
        <v>0</v>
      </c>
      <c r="F33" s="13">
        <v>0</v>
      </c>
      <c r="G33" s="14">
        <f>'[1]Agregação RAIS Planilha 3'!BJ32/'[1]Agregação RAIS Planilha 3'!BJ$57</f>
        <v>0</v>
      </c>
      <c r="H33" s="4"/>
      <c r="I33" s="30">
        <f>D33*I$2</f>
        <v>0</v>
      </c>
      <c r="J33" s="30">
        <f>E33*J$2</f>
        <v>0</v>
      </c>
      <c r="K33" s="30">
        <f>F33*K$2</f>
        <v>0</v>
      </c>
      <c r="L33" s="30">
        <f>G33*L$2</f>
        <v>0</v>
      </c>
      <c r="M33" s="31">
        <v>0.4721417265</v>
      </c>
      <c r="N33" s="32">
        <v>0</v>
      </c>
      <c r="O33" s="32">
        <v>0</v>
      </c>
      <c r="P33" s="31">
        <v>0</v>
      </c>
      <c r="Q33" s="35">
        <f>MIP!AE66</f>
        <v>8042.94314001343</v>
      </c>
      <c r="R33" s="35">
        <f>MIP!AE65</f>
        <v>1781.45326628128</v>
      </c>
      <c r="S33" s="36">
        <v>669483</v>
      </c>
      <c r="T33" s="37">
        <f t="shared" si="15"/>
        <v>0.221492709232096</v>
      </c>
      <c r="U33" s="38" t="e">
        <f>S33/#REF!</f>
        <v>#REF!</v>
      </c>
      <c r="V33" s="5"/>
      <c r="W33" s="30">
        <f t="shared" si="16"/>
        <v>0</v>
      </c>
      <c r="X33" s="39">
        <f t="shared" si="1"/>
        <v>0</v>
      </c>
      <c r="Y33" s="42" t="e">
        <f t="shared" si="2"/>
        <v>#REF!</v>
      </c>
      <c r="Z33" s="43">
        <f>W33/MIP!BN34</f>
        <v>0</v>
      </c>
      <c r="AA33" s="43">
        <f t="shared" si="17"/>
        <v>0</v>
      </c>
      <c r="AB33" s="5"/>
      <c r="AC33" s="30">
        <f t="shared" si="18"/>
        <v>0.4721417265</v>
      </c>
      <c r="AD33" s="39">
        <f t="shared" si="19"/>
        <v>0.104575950144005</v>
      </c>
      <c r="AE33" s="42" t="e">
        <f t="shared" si="3"/>
        <v>#REF!</v>
      </c>
      <c r="AF33" s="43">
        <f>AC33/MIP!BN34</f>
        <v>5.87026065310729e-5</v>
      </c>
      <c r="AG33" s="43">
        <f t="shared" si="4"/>
        <v>0.000333764435261146</v>
      </c>
      <c r="AH33" s="5"/>
      <c r="AI33" s="30">
        <f t="shared" si="5"/>
        <v>0</v>
      </c>
      <c r="AJ33" s="39">
        <f t="shared" si="6"/>
        <v>0</v>
      </c>
      <c r="AK33" s="42" t="e">
        <f t="shared" si="7"/>
        <v>#REF!</v>
      </c>
      <c r="AL33" s="43">
        <f>AI33/MIP!BN34</f>
        <v>0</v>
      </c>
      <c r="AM33" s="43" t="e">
        <f t="shared" si="8"/>
        <v>#DIV/0!</v>
      </c>
      <c r="AN33" s="5"/>
      <c r="AO33" s="30">
        <f t="shared" si="9"/>
        <v>0</v>
      </c>
      <c r="AP33" s="39">
        <f t="shared" si="10"/>
        <v>0</v>
      </c>
      <c r="AQ33" s="42" t="e">
        <f t="shared" si="20"/>
        <v>#REF!</v>
      </c>
      <c r="AR33" s="43">
        <f>AO33/MIP!BN34</f>
        <v>0</v>
      </c>
      <c r="AS33" s="43" t="e">
        <f t="shared" si="11"/>
        <v>#DIV/0!</v>
      </c>
      <c r="AT33" s="5"/>
      <c r="AU33" s="45" cm="1">
        <f t="array" ref="AU33">(SUM(MIP!FZ34:HZ34/53)/AVERAGE(MIP!$FZ$6:$HZ$58))</f>
        <v>0.847765540291665</v>
      </c>
      <c r="AV33" s="45" cm="1">
        <f t="array" ref="AV33">(SUM(MIP!HB6:HB58/53)/AVERAGE(MIP!$FZ$6:$HZ$58))</f>
        <v>1.0342789222992</v>
      </c>
      <c r="AW33" s="5" t="str">
        <f t="shared" si="12"/>
        <v>-</v>
      </c>
      <c r="AX33" s="5" t="str">
        <f t="shared" si="13"/>
        <v>FL</v>
      </c>
      <c r="AY33" s="5" t="str">
        <f t="shared" si="14"/>
        <v>-</v>
      </c>
    </row>
    <row r="34" spans="1:51">
      <c r="A34" s="15" t="s">
        <v>65</v>
      </c>
      <c r="B34" s="16" t="s">
        <v>120</v>
      </c>
      <c r="C34" s="4">
        <f t="shared" si="0"/>
        <v>30</v>
      </c>
      <c r="D34" s="13">
        <v>0</v>
      </c>
      <c r="E34" s="13">
        <v>0</v>
      </c>
      <c r="F34" s="13">
        <v>0</v>
      </c>
      <c r="G34" s="14">
        <f>'[1]Agregação RAIS Planilha 3'!BJ33/'[1]Agregação RAIS Planilha 3'!BJ$57</f>
        <v>0.000822946016287437</v>
      </c>
      <c r="H34" s="4"/>
      <c r="I34" s="30">
        <f>D34*I$2</f>
        <v>0</v>
      </c>
      <c r="J34" s="30">
        <f>E34*J$2</f>
        <v>0</v>
      </c>
      <c r="K34" s="30">
        <f>F34*K$2</f>
        <v>0</v>
      </c>
      <c r="L34" s="30">
        <f>G34*L$2</f>
        <v>0</v>
      </c>
      <c r="M34" s="31">
        <v>0.03418721597</v>
      </c>
      <c r="N34" s="32">
        <v>0</v>
      </c>
      <c r="O34" s="32">
        <v>0</v>
      </c>
      <c r="P34" s="31">
        <v>0</v>
      </c>
      <c r="Q34" s="35">
        <f>MIP!AF66</f>
        <v>482.61884906791</v>
      </c>
      <c r="R34" s="35">
        <f>MIP!AF65</f>
        <v>106.896556406528</v>
      </c>
      <c r="S34" s="36">
        <v>127233</v>
      </c>
      <c r="T34" s="37">
        <f t="shared" si="15"/>
        <v>0.221492709232096</v>
      </c>
      <c r="U34" s="38" t="e">
        <f>S34/#REF!</f>
        <v>#REF!</v>
      </c>
      <c r="V34" s="5"/>
      <c r="W34" s="30">
        <f t="shared" si="16"/>
        <v>0</v>
      </c>
      <c r="X34" s="39">
        <f t="shared" si="1"/>
        <v>0</v>
      </c>
      <c r="Y34" s="42" t="e">
        <f t="shared" si="2"/>
        <v>#REF!</v>
      </c>
      <c r="Z34" s="43">
        <f>W34/MIP!BN35</f>
        <v>0</v>
      </c>
      <c r="AA34" s="43">
        <f t="shared" si="17"/>
        <v>0</v>
      </c>
      <c r="AB34" s="5"/>
      <c r="AC34" s="30">
        <f t="shared" si="18"/>
        <v>0.03418721597</v>
      </c>
      <c r="AD34" s="39">
        <f t="shared" si="19"/>
        <v>0.0075722190862981</v>
      </c>
      <c r="AE34" s="42" t="e">
        <f t="shared" si="3"/>
        <v>#REF!</v>
      </c>
      <c r="AF34" s="43">
        <f>AC34/MIP!BN35</f>
        <v>7.08368851237915e-5</v>
      </c>
      <c r="AG34" s="43">
        <f t="shared" si="4"/>
        <v>2.4167482327741e-5</v>
      </c>
      <c r="AH34" s="5"/>
      <c r="AI34" s="30">
        <f t="shared" si="5"/>
        <v>0</v>
      </c>
      <c r="AJ34" s="39">
        <f t="shared" si="6"/>
        <v>0</v>
      </c>
      <c r="AK34" s="42" t="e">
        <f t="shared" si="7"/>
        <v>#REF!</v>
      </c>
      <c r="AL34" s="43">
        <f>AI34/MIP!BN35</f>
        <v>0</v>
      </c>
      <c r="AM34" s="43" t="e">
        <f t="shared" si="8"/>
        <v>#DIV/0!</v>
      </c>
      <c r="AN34" s="5"/>
      <c r="AO34" s="30">
        <f t="shared" si="9"/>
        <v>0</v>
      </c>
      <c r="AP34" s="39">
        <f t="shared" si="10"/>
        <v>0</v>
      </c>
      <c r="AQ34" s="42" t="e">
        <f t="shared" si="20"/>
        <v>#REF!</v>
      </c>
      <c r="AR34" s="43">
        <f>AO34/MIP!BN35</f>
        <v>0</v>
      </c>
      <c r="AS34" s="43" t="e">
        <f t="shared" si="11"/>
        <v>#DIV/0!</v>
      </c>
      <c r="AT34" s="5"/>
      <c r="AU34" s="45" cm="1">
        <f t="array" ref="AU34">(SUM(MIP!FZ35:HZ35/53)/AVERAGE(MIP!$FZ$6:$HZ$58))</f>
        <v>0.663205179527487</v>
      </c>
      <c r="AV34" s="45" cm="1">
        <f t="array" ref="AV34">(SUM(MIP!HC6:HC58/53)/AVERAGE(MIP!$FZ$6:$HZ$58))</f>
        <v>0.971606485918383</v>
      </c>
      <c r="AW34" s="5" t="str">
        <f t="shared" si="12"/>
        <v>-</v>
      </c>
      <c r="AX34" s="5" t="str">
        <f t="shared" si="13"/>
        <v>-</v>
      </c>
      <c r="AY34" s="5" t="str">
        <f t="shared" si="14"/>
        <v>-</v>
      </c>
    </row>
    <row r="35" spans="1:51">
      <c r="A35" s="15" t="s">
        <v>66</v>
      </c>
      <c r="B35" s="16" t="s">
        <v>121</v>
      </c>
      <c r="C35" s="4">
        <f t="shared" si="0"/>
        <v>31</v>
      </c>
      <c r="D35" s="13">
        <v>0</v>
      </c>
      <c r="E35" s="13">
        <v>0</v>
      </c>
      <c r="F35" s="13">
        <v>0</v>
      </c>
      <c r="G35" s="14">
        <f>'[1]Agregação RAIS Planilha 3'!BJ34/'[1]Agregação RAIS Planilha 3'!BJ$57</f>
        <v>0.0238577935423242</v>
      </c>
      <c r="H35" s="4"/>
      <c r="I35" s="30">
        <f>D35*I$2</f>
        <v>0</v>
      </c>
      <c r="J35" s="30">
        <f>E35*J$2</f>
        <v>0</v>
      </c>
      <c r="K35" s="30">
        <f>F35*K$2</f>
        <v>0</v>
      </c>
      <c r="L35" s="30">
        <f>G35*L$2</f>
        <v>0</v>
      </c>
      <c r="M35" s="31">
        <v>0.3766666054</v>
      </c>
      <c r="N35" s="32">
        <v>0</v>
      </c>
      <c r="O35" s="32">
        <v>0</v>
      </c>
      <c r="P35" s="31">
        <v>0</v>
      </c>
      <c r="Q35" s="35">
        <f>MIP!AG66</f>
        <v>13267.9573153529</v>
      </c>
      <c r="R35" s="35">
        <f>MIP!AG65</f>
        <v>2938.75581175333</v>
      </c>
      <c r="S35" s="36">
        <v>198332</v>
      </c>
      <c r="T35" s="37">
        <f t="shared" si="15"/>
        <v>0.221492709232097</v>
      </c>
      <c r="U35" s="38" t="e">
        <f>S35/#REF!</f>
        <v>#REF!</v>
      </c>
      <c r="V35" s="5"/>
      <c r="W35" s="30">
        <f t="shared" si="16"/>
        <v>0</v>
      </c>
      <c r="X35" s="39">
        <f t="shared" si="1"/>
        <v>0</v>
      </c>
      <c r="Y35" s="42" t="e">
        <f t="shared" si="2"/>
        <v>#REF!</v>
      </c>
      <c r="Z35" s="43">
        <f>W35/MIP!BN36</f>
        <v>0</v>
      </c>
      <c r="AA35" s="43">
        <f t="shared" si="17"/>
        <v>0</v>
      </c>
      <c r="AB35" s="5"/>
      <c r="AC35" s="30">
        <f t="shared" si="18"/>
        <v>0.3766666054</v>
      </c>
      <c r="AD35" s="39">
        <f t="shared" si="19"/>
        <v>0.083428906907303</v>
      </c>
      <c r="AE35" s="42" t="e">
        <f t="shared" si="3"/>
        <v>#REF!</v>
      </c>
      <c r="AF35" s="43">
        <f>AC35/MIP!BN36</f>
        <v>2.8389193336049e-5</v>
      </c>
      <c r="AG35" s="43">
        <f t="shared" si="4"/>
        <v>0.000266271565881318</v>
      </c>
      <c r="AH35" s="5"/>
      <c r="AI35" s="30">
        <f t="shared" si="5"/>
        <v>0</v>
      </c>
      <c r="AJ35" s="39">
        <f t="shared" si="6"/>
        <v>0</v>
      </c>
      <c r="AK35" s="42" t="e">
        <f t="shared" si="7"/>
        <v>#REF!</v>
      </c>
      <c r="AL35" s="43">
        <f>AI35/MIP!BN36</f>
        <v>0</v>
      </c>
      <c r="AM35" s="43" t="e">
        <f t="shared" si="8"/>
        <v>#DIV/0!</v>
      </c>
      <c r="AN35" s="5"/>
      <c r="AO35" s="30">
        <f t="shared" si="9"/>
        <v>0</v>
      </c>
      <c r="AP35" s="39">
        <f t="shared" si="10"/>
        <v>0</v>
      </c>
      <c r="AQ35" s="42" t="e">
        <f t="shared" si="20"/>
        <v>#REF!</v>
      </c>
      <c r="AR35" s="43">
        <f>AO35/MIP!BN36</f>
        <v>0</v>
      </c>
      <c r="AS35" s="43" t="e">
        <f t="shared" si="11"/>
        <v>#DIV/0!</v>
      </c>
      <c r="AT35" s="5"/>
      <c r="AU35" s="45" cm="1">
        <f t="array" ref="AU35">(SUM(MIP!FZ36:HZ36/53)/AVERAGE(MIP!$FZ$6:$HZ$58))</f>
        <v>0.690871397864616</v>
      </c>
      <c r="AV35" s="45" cm="1">
        <f t="array" ref="AV35">(SUM(MIP!HD6:HD58/53)/AVERAGE(MIP!$FZ$6:$HZ$58))</f>
        <v>0.992462303389554</v>
      </c>
      <c r="AW35" s="5" t="str">
        <f t="shared" si="12"/>
        <v>-</v>
      </c>
      <c r="AX35" s="5" t="str">
        <f t="shared" si="13"/>
        <v>-</v>
      </c>
      <c r="AY35" s="5" t="str">
        <f t="shared" si="14"/>
        <v>-</v>
      </c>
    </row>
    <row r="36" spans="1:51">
      <c r="A36" s="15" t="s">
        <v>67</v>
      </c>
      <c r="B36" s="16" t="s">
        <v>122</v>
      </c>
      <c r="C36" s="4">
        <f t="shared" si="0"/>
        <v>32</v>
      </c>
      <c r="D36" s="13">
        <v>0</v>
      </c>
      <c r="E36" s="13">
        <v>0</v>
      </c>
      <c r="F36" s="13">
        <v>0</v>
      </c>
      <c r="G36" s="14">
        <f>'[1]Agregação RAIS Planilha 3'!BJ35/'[1]Agregação RAIS Planilha 3'!BJ$57</f>
        <v>2.93810116569651e-5</v>
      </c>
      <c r="H36" s="4"/>
      <c r="I36" s="30">
        <f>D36*I$2</f>
        <v>0</v>
      </c>
      <c r="J36" s="30">
        <f>E36*J$2</f>
        <v>0</v>
      </c>
      <c r="K36" s="30">
        <f>F36*K$2</f>
        <v>0</v>
      </c>
      <c r="L36" s="30">
        <f>G36*L$2</f>
        <v>0</v>
      </c>
      <c r="M36" s="31">
        <v>4.953532729</v>
      </c>
      <c r="N36" s="32">
        <v>0</v>
      </c>
      <c r="O36" s="32">
        <v>0</v>
      </c>
      <c r="P36" s="31">
        <v>0</v>
      </c>
      <c r="Q36" s="35">
        <f>MIP!AH66</f>
        <v>3417.93210658418</v>
      </c>
      <c r="R36" s="35">
        <f>MIP!AH65</f>
        <v>757.047042258697</v>
      </c>
      <c r="S36" s="36">
        <v>378379</v>
      </c>
      <c r="T36" s="37">
        <f t="shared" si="15"/>
        <v>0.221492709232096</v>
      </c>
      <c r="U36" s="38" t="e">
        <f>S36/#REF!</f>
        <v>#REF!</v>
      </c>
      <c r="V36" s="5"/>
      <c r="W36" s="30">
        <f t="shared" si="16"/>
        <v>0</v>
      </c>
      <c r="X36" s="39">
        <f t="shared" si="1"/>
        <v>0</v>
      </c>
      <c r="Y36" s="42" t="e">
        <f t="shared" si="2"/>
        <v>#REF!</v>
      </c>
      <c r="Z36" s="43">
        <f>W36/MIP!BN37</f>
        <v>0</v>
      </c>
      <c r="AA36" s="43">
        <f t="shared" si="17"/>
        <v>0</v>
      </c>
      <c r="AB36" s="5"/>
      <c r="AC36" s="30">
        <f t="shared" si="18"/>
        <v>4.953532729</v>
      </c>
      <c r="AD36" s="39">
        <f t="shared" si="19"/>
        <v>1.09717138441607</v>
      </c>
      <c r="AE36" s="42" t="e">
        <f t="shared" si="3"/>
        <v>#REF!</v>
      </c>
      <c r="AF36" s="43">
        <f>AC36/MIP!BN37</f>
        <v>0.00144927768443899</v>
      </c>
      <c r="AG36" s="43">
        <f t="shared" si="4"/>
        <v>0.0035017304361094</v>
      </c>
      <c r="AH36" s="5"/>
      <c r="AI36" s="30">
        <f t="shared" si="5"/>
        <v>0</v>
      </c>
      <c r="AJ36" s="39">
        <f t="shared" si="6"/>
        <v>0</v>
      </c>
      <c r="AK36" s="42" t="e">
        <f t="shared" si="7"/>
        <v>#REF!</v>
      </c>
      <c r="AL36" s="43">
        <f>AI36/MIP!BN37</f>
        <v>0</v>
      </c>
      <c r="AM36" s="43" t="e">
        <f t="shared" si="8"/>
        <v>#DIV/0!</v>
      </c>
      <c r="AN36" s="5"/>
      <c r="AO36" s="30">
        <f t="shared" si="9"/>
        <v>0</v>
      </c>
      <c r="AP36" s="39">
        <f t="shared" si="10"/>
        <v>0</v>
      </c>
      <c r="AQ36" s="42" t="e">
        <f t="shared" si="20"/>
        <v>#REF!</v>
      </c>
      <c r="AR36" s="43">
        <f>AO36/MIP!BN37</f>
        <v>0</v>
      </c>
      <c r="AS36" s="43" t="e">
        <f t="shared" si="11"/>
        <v>#DIV/0!</v>
      </c>
      <c r="AT36" s="5"/>
      <c r="AU36" s="45" cm="1">
        <f t="array" ref="AU36">(SUM(MIP!FZ37:HZ37/53)/AVERAGE(MIP!$FZ$6:$HZ$58))</f>
        <v>1.01642639772522</v>
      </c>
      <c r="AV36" s="45" cm="1">
        <f t="array" ref="AV36">(SUM(MIP!HE6:HE58/53)/AVERAGE(MIP!$FZ$6:$HZ$58))</f>
        <v>0.909227755526759</v>
      </c>
      <c r="AW36" s="5" t="str">
        <f t="shared" si="12"/>
        <v>FL</v>
      </c>
      <c r="AX36" s="5" t="str">
        <f t="shared" si="13"/>
        <v>-</v>
      </c>
      <c r="AY36" s="5" t="str">
        <f t="shared" si="14"/>
        <v>-</v>
      </c>
    </row>
    <row r="37" spans="1:51">
      <c r="A37" s="15" t="s">
        <v>68</v>
      </c>
      <c r="B37" s="16" t="s">
        <v>123</v>
      </c>
      <c r="C37" s="4">
        <f t="shared" si="0"/>
        <v>33</v>
      </c>
      <c r="D37" s="13">
        <v>0</v>
      </c>
      <c r="E37" s="13">
        <v>0</v>
      </c>
      <c r="F37" s="13">
        <v>0</v>
      </c>
      <c r="G37" s="14">
        <f>'[1]Agregação RAIS Planilha 3'!BJ36/'[1]Agregação RAIS Planilha 3'!BJ$57</f>
        <v>0.0172079333041023</v>
      </c>
      <c r="H37" s="4"/>
      <c r="I37" s="30">
        <f>D37*I$2</f>
        <v>0</v>
      </c>
      <c r="J37" s="30">
        <f>E37*J$2</f>
        <v>0</v>
      </c>
      <c r="K37" s="30">
        <f>F37*K$2</f>
        <v>0</v>
      </c>
      <c r="L37" s="30">
        <f>G37*L$2</f>
        <v>0</v>
      </c>
      <c r="M37" s="31">
        <v>47.57262002</v>
      </c>
      <c r="N37" s="32">
        <v>0</v>
      </c>
      <c r="O37" s="32">
        <v>0</v>
      </c>
      <c r="P37" s="31">
        <v>0</v>
      </c>
      <c r="Q37" s="35">
        <f>MIP!AI66</f>
        <v>19924.3248852623</v>
      </c>
      <c r="R37" s="35">
        <f>MIP!AI65</f>
        <v>8676.0766439866</v>
      </c>
      <c r="S37" s="36">
        <v>160623</v>
      </c>
      <c r="T37" s="37">
        <f t="shared" si="15"/>
        <v>0.435451474213018</v>
      </c>
      <c r="U37" s="38" t="e">
        <f>S37/#REF!</f>
        <v>#REF!</v>
      </c>
      <c r="V37" s="5"/>
      <c r="W37" s="30">
        <f t="shared" si="16"/>
        <v>0</v>
      </c>
      <c r="X37" s="39">
        <f t="shared" si="1"/>
        <v>0</v>
      </c>
      <c r="Y37" s="42" t="e">
        <f t="shared" si="2"/>
        <v>#REF!</v>
      </c>
      <c r="Z37" s="43">
        <f>W37/MIP!BN38</f>
        <v>0</v>
      </c>
      <c r="AA37" s="43">
        <f t="shared" si="17"/>
        <v>0</v>
      </c>
      <c r="AB37" s="5"/>
      <c r="AC37" s="30">
        <f t="shared" si="18"/>
        <v>47.57262002</v>
      </c>
      <c r="AD37" s="39">
        <f t="shared" si="19"/>
        <v>20.7155675198847</v>
      </c>
      <c r="AE37" s="42" t="e">
        <f t="shared" si="3"/>
        <v>#REF!</v>
      </c>
      <c r="AF37" s="43">
        <f>AC37/MIP!BN38</f>
        <v>0.002387665343441</v>
      </c>
      <c r="AG37" s="43">
        <f t="shared" si="4"/>
        <v>0.0336298356270538</v>
      </c>
      <c r="AH37" s="5"/>
      <c r="AI37" s="30">
        <f t="shared" si="5"/>
        <v>0</v>
      </c>
      <c r="AJ37" s="39">
        <f t="shared" si="6"/>
        <v>0</v>
      </c>
      <c r="AK37" s="42" t="e">
        <f t="shared" si="7"/>
        <v>#REF!</v>
      </c>
      <c r="AL37" s="43">
        <f>AI37/MIP!BN38</f>
        <v>0</v>
      </c>
      <c r="AM37" s="43" t="e">
        <f t="shared" si="8"/>
        <v>#DIV/0!</v>
      </c>
      <c r="AN37" s="5"/>
      <c r="AO37" s="30">
        <f t="shared" si="9"/>
        <v>0</v>
      </c>
      <c r="AP37" s="39">
        <f t="shared" si="10"/>
        <v>0</v>
      </c>
      <c r="AQ37" s="42" t="e">
        <f t="shared" si="20"/>
        <v>#REF!</v>
      </c>
      <c r="AR37" s="43">
        <f>AO37/MIP!BN38</f>
        <v>0</v>
      </c>
      <c r="AS37" s="43" t="e">
        <f t="shared" si="11"/>
        <v>#DIV/0!</v>
      </c>
      <c r="AT37" s="5"/>
      <c r="AU37" s="45" cm="1">
        <f t="array" ref="AU37">(SUM(MIP!FZ38:HZ38/53)/AVERAGE(MIP!$FZ$6:$HZ$58))</f>
        <v>1.54965814607286</v>
      </c>
      <c r="AV37" s="45" cm="1">
        <f t="array" ref="AV37">(SUM(MIP!HF6:HF58/53)/AVERAGE(MIP!$FZ$6:$HZ$58))</f>
        <v>1.00747298512452</v>
      </c>
      <c r="AW37" s="5" t="str">
        <f t="shared" si="12"/>
        <v>FL</v>
      </c>
      <c r="AX37" s="5" t="str">
        <f t="shared" si="13"/>
        <v>FL</v>
      </c>
      <c r="AY37" s="5" t="str">
        <f t="shared" si="14"/>
        <v>Setor-Chave</v>
      </c>
    </row>
    <row r="38" spans="1:51">
      <c r="A38" s="15" t="s">
        <v>421</v>
      </c>
      <c r="B38" s="16" t="s">
        <v>423</v>
      </c>
      <c r="C38" s="4">
        <f t="shared" si="0"/>
        <v>34</v>
      </c>
      <c r="D38" s="13">
        <v>1</v>
      </c>
      <c r="E38" s="13">
        <v>0</v>
      </c>
      <c r="F38" s="13">
        <v>0</v>
      </c>
      <c r="G38" s="14">
        <f>'[1]Agregação RAIS Planilha 3'!BJ37/'[1]Agregação RAIS Planilha 3'!BJ$57</f>
        <v>0.00606938619379283</v>
      </c>
      <c r="H38" s="4"/>
      <c r="I38" s="30">
        <f>D38*I$2</f>
        <v>1000</v>
      </c>
      <c r="J38" s="30">
        <f>E38*J$2</f>
        <v>0</v>
      </c>
      <c r="K38" s="30">
        <f>F38*K$2</f>
        <v>0</v>
      </c>
      <c r="L38" s="30">
        <f>G38*L$2</f>
        <v>0</v>
      </c>
      <c r="M38" s="31">
        <v>1005.144929</v>
      </c>
      <c r="N38" s="32">
        <v>0</v>
      </c>
      <c r="O38" s="32">
        <v>0</v>
      </c>
      <c r="P38" s="31">
        <v>0</v>
      </c>
      <c r="Q38" s="35">
        <f>MIP!AJ66</f>
        <v>2886.23021680939</v>
      </c>
      <c r="R38" s="35">
        <f>MIP!AJ65</f>
        <v>1256.81320282781</v>
      </c>
      <c r="S38" s="36">
        <v>305020</v>
      </c>
      <c r="T38" s="37">
        <f t="shared" ref="T38:T57" si="21">R38/Q38</f>
        <v>0.435451474213018</v>
      </c>
      <c r="U38" s="38" t="e">
        <f>S38/#REF!</f>
        <v>#REF!</v>
      </c>
      <c r="V38" s="5"/>
      <c r="W38" s="30">
        <f t="shared" si="16"/>
        <v>0</v>
      </c>
      <c r="X38" s="39">
        <f t="shared" si="1"/>
        <v>0</v>
      </c>
      <c r="Y38" s="42" t="e">
        <f t="shared" si="2"/>
        <v>#REF!</v>
      </c>
      <c r="Z38" s="43">
        <f>W38/MIP!BN39</f>
        <v>0</v>
      </c>
      <c r="AA38" s="43">
        <f t="shared" si="17"/>
        <v>0</v>
      </c>
      <c r="AB38" s="5"/>
      <c r="AC38" s="30">
        <f t="shared" si="18"/>
        <v>1005.144929</v>
      </c>
      <c r="AD38" s="39">
        <f t="shared" si="19"/>
        <v>437.691841130789</v>
      </c>
      <c r="AE38" s="42" t="e">
        <f t="shared" si="3"/>
        <v>#REF!</v>
      </c>
      <c r="AF38" s="43">
        <f>AC38/MIP!BN39</f>
        <v>0.348255285786297</v>
      </c>
      <c r="AG38" s="43">
        <f t="shared" si="4"/>
        <v>0.710552808094775</v>
      </c>
      <c r="AH38" s="5"/>
      <c r="AI38" s="30">
        <f t="shared" si="5"/>
        <v>0</v>
      </c>
      <c r="AJ38" s="39">
        <f t="shared" si="6"/>
        <v>0</v>
      </c>
      <c r="AK38" s="42" t="e">
        <f t="shared" si="7"/>
        <v>#REF!</v>
      </c>
      <c r="AL38" s="43">
        <f>AI38/MIP!BN39</f>
        <v>0</v>
      </c>
      <c r="AM38" s="43" t="e">
        <f t="shared" si="8"/>
        <v>#DIV/0!</v>
      </c>
      <c r="AN38" s="5"/>
      <c r="AO38" s="30">
        <f t="shared" si="9"/>
        <v>0</v>
      </c>
      <c r="AP38" s="39">
        <f t="shared" si="10"/>
        <v>0</v>
      </c>
      <c r="AQ38" s="42" t="e">
        <f t="shared" si="20"/>
        <v>#REF!</v>
      </c>
      <c r="AR38" s="43">
        <f>AO38/MIP!BN39</f>
        <v>0</v>
      </c>
      <c r="AS38" s="43" t="e">
        <f t="shared" si="11"/>
        <v>#DIV/0!</v>
      </c>
      <c r="AT38" s="5"/>
      <c r="AU38" s="46" cm="1">
        <f t="array" ref="AU38">(SUM(MIP!FZ39:HZ39/53)/AVERAGE(MIP!$FZ$6:$HZ$58))</f>
        <v>0.714880481492644</v>
      </c>
      <c r="AV38" s="46" cm="1">
        <f t="array" ref="AV38">(SUM(MIP!HG6:HG58/53)/AVERAGE(MIP!$FZ$6:$HZ$58))</f>
        <v>0.894205222150236</v>
      </c>
      <c r="AW38" s="47" t="str">
        <f t="shared" si="12"/>
        <v>-</v>
      </c>
      <c r="AX38" s="47" t="str">
        <f t="shared" si="13"/>
        <v>-</v>
      </c>
      <c r="AY38" s="47" t="str">
        <f t="shared" si="14"/>
        <v>-</v>
      </c>
    </row>
    <row r="39" spans="1:51">
      <c r="A39" t="s">
        <v>422</v>
      </c>
      <c r="B39" t="s">
        <v>436</v>
      </c>
      <c r="C39" s="4">
        <f t="shared" si="0"/>
        <v>35</v>
      </c>
      <c r="D39" s="13">
        <v>0</v>
      </c>
      <c r="E39" s="13">
        <v>1</v>
      </c>
      <c r="F39" s="13">
        <v>0</v>
      </c>
      <c r="G39" s="14">
        <f>'[1]Agregação RAIS Planilha 3'!BJ38/'[1]Agregação RAIS Planilha 3'!BJ$57</f>
        <v>0.00359579924916202</v>
      </c>
      <c r="H39" s="4"/>
      <c r="I39" s="30">
        <f>D39*I$2</f>
        <v>0</v>
      </c>
      <c r="J39" s="30">
        <f>E39*J$2</f>
        <v>0</v>
      </c>
      <c r="K39" s="30">
        <f>F39*K$2</f>
        <v>0</v>
      </c>
      <c r="L39" s="30">
        <f>G39*L$2</f>
        <v>0</v>
      </c>
      <c r="M39" s="31">
        <v>4.899539631</v>
      </c>
      <c r="N39" s="32">
        <v>0</v>
      </c>
      <c r="O39" s="32">
        <v>0</v>
      </c>
      <c r="P39" s="31">
        <v>0</v>
      </c>
      <c r="Q39" s="35">
        <f>MIP!AK66</f>
        <v>1720.4896618724</v>
      </c>
      <c r="R39" s="35">
        <f>MIP!AK65</f>
        <v>749.189759630593</v>
      </c>
      <c r="S39" s="36">
        <v>81338</v>
      </c>
      <c r="T39" s="37">
        <f t="shared" si="21"/>
        <v>0.435451474213018</v>
      </c>
      <c r="U39" s="38" t="e">
        <f>S39/#REF!</f>
        <v>#REF!</v>
      </c>
      <c r="V39" s="5"/>
      <c r="W39" s="30">
        <f t="shared" si="16"/>
        <v>0</v>
      </c>
      <c r="X39" s="39">
        <f t="shared" si="1"/>
        <v>0</v>
      </c>
      <c r="Y39" s="42" t="e">
        <f t="shared" si="2"/>
        <v>#REF!</v>
      </c>
      <c r="Z39" s="43">
        <f>W39/MIP!BN40</f>
        <v>0</v>
      </c>
      <c r="AA39" s="43">
        <f t="shared" si="17"/>
        <v>0</v>
      </c>
      <c r="AB39" s="5"/>
      <c r="AC39" s="30">
        <f t="shared" si="18"/>
        <v>4.899539631</v>
      </c>
      <c r="AD39" s="39">
        <f t="shared" si="19"/>
        <v>2.13351175528406</v>
      </c>
      <c r="AE39" s="42" t="e">
        <f t="shared" si="3"/>
        <v>#REF!</v>
      </c>
      <c r="AF39" s="43">
        <f>AC39/MIP!BN40</f>
        <v>0.00284775883260342</v>
      </c>
      <c r="AG39" s="43">
        <f t="shared" si="4"/>
        <v>0.00346356186330487</v>
      </c>
      <c r="AH39" s="5"/>
      <c r="AI39" s="30">
        <f t="shared" si="5"/>
        <v>0</v>
      </c>
      <c r="AJ39" s="39">
        <f t="shared" si="6"/>
        <v>0</v>
      </c>
      <c r="AK39" s="42" t="e">
        <f t="shared" si="7"/>
        <v>#REF!</v>
      </c>
      <c r="AL39" s="43">
        <f>AI39/MIP!BN40</f>
        <v>0</v>
      </c>
      <c r="AM39" s="43" t="e">
        <f t="shared" si="8"/>
        <v>#DIV/0!</v>
      </c>
      <c r="AN39" s="5"/>
      <c r="AO39" s="30">
        <f t="shared" si="9"/>
        <v>0</v>
      </c>
      <c r="AP39" s="39">
        <f t="shared" si="10"/>
        <v>0</v>
      </c>
      <c r="AQ39" s="42" t="e">
        <f t="shared" si="20"/>
        <v>#REF!</v>
      </c>
      <c r="AR39" s="43">
        <f>AO39/MIP!BN40</f>
        <v>0</v>
      </c>
      <c r="AS39" s="43" t="e">
        <f t="shared" si="11"/>
        <v>#DIV/0!</v>
      </c>
      <c r="AT39" s="5"/>
      <c r="AU39" s="46" cm="1">
        <f t="array" ref="AU39">(SUM(MIP!FZ40:HZ40/53)/AVERAGE(MIP!$FZ$6:$HZ$58))</f>
        <v>0.684556664956994</v>
      </c>
      <c r="AV39" s="46" cm="1">
        <f t="array" ref="AV39">(SUM(MIP!HH6:HH58/53)/AVERAGE(MIP!$FZ$6:$HZ$58))</f>
        <v>0.898099187312941</v>
      </c>
      <c r="AW39" s="47" t="str">
        <f t="shared" si="12"/>
        <v>-</v>
      </c>
      <c r="AX39" s="47" t="str">
        <f t="shared" si="13"/>
        <v>-</v>
      </c>
      <c r="AY39" s="47" t="str">
        <f t="shared" si="14"/>
        <v>-</v>
      </c>
    </row>
    <row r="40" spans="1:51">
      <c r="A40" s="15" t="s">
        <v>70</v>
      </c>
      <c r="B40" s="16" t="s">
        <v>125</v>
      </c>
      <c r="C40" s="4">
        <f t="shared" si="0"/>
        <v>36</v>
      </c>
      <c r="D40" s="13">
        <v>0</v>
      </c>
      <c r="E40" s="13">
        <v>0</v>
      </c>
      <c r="F40" s="13">
        <v>0</v>
      </c>
      <c r="G40" s="14">
        <f>'[1]Agregação RAIS Planilha 3'!BJ39/'[1]Agregação RAIS Planilha 3'!BJ$57</f>
        <v>0</v>
      </c>
      <c r="H40" s="4"/>
      <c r="I40" s="30">
        <f>D40*I$2</f>
        <v>0</v>
      </c>
      <c r="J40" s="30">
        <f>E40*J$2</f>
        <v>0</v>
      </c>
      <c r="K40" s="30">
        <f>F40*K$2</f>
        <v>0</v>
      </c>
      <c r="L40" s="30">
        <f>G40*L$2</f>
        <v>0</v>
      </c>
      <c r="M40" s="31">
        <v>81.020821</v>
      </c>
      <c r="N40" s="32">
        <v>0</v>
      </c>
      <c r="O40" s="32">
        <v>0</v>
      </c>
      <c r="P40" s="31">
        <v>0</v>
      </c>
      <c r="Q40" s="35">
        <f>MIP!AL66</f>
        <v>40735.9244885762</v>
      </c>
      <c r="R40" s="35">
        <f>MIP!AL65</f>
        <v>17314.3911429074</v>
      </c>
      <c r="S40" s="36">
        <v>744311</v>
      </c>
      <c r="T40" s="37">
        <f t="shared" si="21"/>
        <v>0.425039847758039</v>
      </c>
      <c r="U40" s="38" t="e">
        <f>S40/#REF!</f>
        <v>#REF!</v>
      </c>
      <c r="V40" s="5"/>
      <c r="W40" s="30">
        <f t="shared" si="16"/>
        <v>0</v>
      </c>
      <c r="X40" s="39">
        <f t="shared" si="1"/>
        <v>0</v>
      </c>
      <c r="Y40" s="42" t="e">
        <f t="shared" si="2"/>
        <v>#REF!</v>
      </c>
      <c r="Z40" s="43">
        <f>W40/MIP!BN41</f>
        <v>0</v>
      </c>
      <c r="AA40" s="43">
        <f t="shared" si="17"/>
        <v>0</v>
      </c>
      <c r="AB40" s="5"/>
      <c r="AC40" s="30">
        <f t="shared" si="18"/>
        <v>81.020821</v>
      </c>
      <c r="AD40" s="39">
        <f t="shared" si="19"/>
        <v>34.4370774230713</v>
      </c>
      <c r="AE40" s="42" t="e">
        <f t="shared" si="3"/>
        <v>#REF!</v>
      </c>
      <c r="AF40" s="43">
        <f>AC40/MIP!BN41</f>
        <v>0.00198892800438888</v>
      </c>
      <c r="AG40" s="43">
        <f t="shared" si="4"/>
        <v>0.0572748965992088</v>
      </c>
      <c r="AH40" s="5"/>
      <c r="AI40" s="30">
        <f t="shared" si="5"/>
        <v>0</v>
      </c>
      <c r="AJ40" s="39">
        <f t="shared" si="6"/>
        <v>0</v>
      </c>
      <c r="AK40" s="42" t="e">
        <f t="shared" si="7"/>
        <v>#REF!</v>
      </c>
      <c r="AL40" s="43">
        <f>AI40/MIP!BN41</f>
        <v>0</v>
      </c>
      <c r="AM40" s="43" t="e">
        <f t="shared" si="8"/>
        <v>#DIV/0!</v>
      </c>
      <c r="AN40" s="5"/>
      <c r="AO40" s="30">
        <f t="shared" si="9"/>
        <v>0</v>
      </c>
      <c r="AP40" s="39">
        <f t="shared" si="10"/>
        <v>0</v>
      </c>
      <c r="AQ40" s="42" t="e">
        <f t="shared" si="20"/>
        <v>#REF!</v>
      </c>
      <c r="AR40" s="43">
        <f>AO40/MIP!BN41</f>
        <v>0</v>
      </c>
      <c r="AS40" s="43" t="e">
        <f t="shared" si="11"/>
        <v>#DIV/0!</v>
      </c>
      <c r="AT40" s="5"/>
      <c r="AU40" s="45" cm="1">
        <f t="array" ref="AU40">(SUM(MIP!FZ41:HZ41/53)/AVERAGE(MIP!$FZ$6:$HZ$58))</f>
        <v>0.964007528248785</v>
      </c>
      <c r="AV40" s="45" cm="1">
        <f t="array" ref="AV40">(SUM(MIP!HI6:HI58/53)/AVERAGE(MIP!$FZ$6:$HZ$58))</f>
        <v>1.01168136404409</v>
      </c>
      <c r="AW40" s="5" t="str">
        <f t="shared" si="12"/>
        <v>-</v>
      </c>
      <c r="AX40" s="5" t="str">
        <f t="shared" si="13"/>
        <v>FL</v>
      </c>
      <c r="AY40" s="5" t="str">
        <f t="shared" si="14"/>
        <v>-</v>
      </c>
    </row>
    <row r="41" spans="1:51">
      <c r="A41" s="15" t="s">
        <v>71</v>
      </c>
      <c r="B41" s="16" t="s">
        <v>126</v>
      </c>
      <c r="C41" s="4">
        <f t="shared" si="0"/>
        <v>37</v>
      </c>
      <c r="D41" s="13">
        <v>0</v>
      </c>
      <c r="E41" s="13">
        <v>0</v>
      </c>
      <c r="F41" s="13">
        <v>0</v>
      </c>
      <c r="G41" s="14">
        <f>'[1]Agregação RAIS Planilha 3'!BJ40/'[1]Agregação RAIS Planilha 3'!BJ$57</f>
        <v>0.151756111456718</v>
      </c>
      <c r="H41" s="4"/>
      <c r="I41" s="30">
        <f>D41*I$2</f>
        <v>0</v>
      </c>
      <c r="J41" s="30">
        <f>E41*J$2</f>
        <v>0</v>
      </c>
      <c r="K41" s="30">
        <f>F41*K$2</f>
        <v>0</v>
      </c>
      <c r="L41" s="30">
        <f>G41*L$2</f>
        <v>0</v>
      </c>
      <c r="M41" s="31">
        <v>21.59643645</v>
      </c>
      <c r="N41" s="32">
        <v>0</v>
      </c>
      <c r="O41" s="32">
        <v>0</v>
      </c>
      <c r="P41" s="31">
        <v>0</v>
      </c>
      <c r="Q41" s="35">
        <f>MIP!AM66</f>
        <v>93198.7209031179</v>
      </c>
      <c r="R41" s="35">
        <f>MIP!AM65</f>
        <v>54913.9416050501</v>
      </c>
      <c r="S41" s="36">
        <v>532601</v>
      </c>
      <c r="T41" s="37">
        <f t="shared" si="21"/>
        <v>0.589213468521036</v>
      </c>
      <c r="U41" s="38" t="e">
        <f>S41/#REF!</f>
        <v>#REF!</v>
      </c>
      <c r="V41" s="5"/>
      <c r="W41" s="30">
        <f t="shared" si="16"/>
        <v>0</v>
      </c>
      <c r="X41" s="39">
        <f t="shared" si="1"/>
        <v>0</v>
      </c>
      <c r="Y41" s="42" t="e">
        <f t="shared" si="2"/>
        <v>#REF!</v>
      </c>
      <c r="Z41" s="43">
        <f>W41/MIP!BN42</f>
        <v>0</v>
      </c>
      <c r="AA41" s="43">
        <f t="shared" si="17"/>
        <v>0</v>
      </c>
      <c r="AB41" s="5"/>
      <c r="AC41" s="30">
        <f t="shared" si="18"/>
        <v>21.59643645</v>
      </c>
      <c r="AD41" s="39">
        <f t="shared" si="19"/>
        <v>12.7249112283986</v>
      </c>
      <c r="AE41" s="42" t="e">
        <f t="shared" si="3"/>
        <v>#REF!</v>
      </c>
      <c r="AF41" s="43">
        <f>AC41/MIP!BN42</f>
        <v>0.000231724601375699</v>
      </c>
      <c r="AG41" s="43">
        <f t="shared" si="4"/>
        <v>0.0152668616451706</v>
      </c>
      <c r="AH41" s="5"/>
      <c r="AI41" s="30">
        <f t="shared" si="5"/>
        <v>0</v>
      </c>
      <c r="AJ41" s="39">
        <f t="shared" si="6"/>
        <v>0</v>
      </c>
      <c r="AK41" s="42" t="e">
        <f t="shared" si="7"/>
        <v>#REF!</v>
      </c>
      <c r="AL41" s="43">
        <f>AI41/MIP!BN42</f>
        <v>0</v>
      </c>
      <c r="AM41" s="43" t="e">
        <f t="shared" si="8"/>
        <v>#DIV/0!</v>
      </c>
      <c r="AN41" s="5"/>
      <c r="AO41" s="30">
        <f t="shared" si="9"/>
        <v>0</v>
      </c>
      <c r="AP41" s="39">
        <f t="shared" si="10"/>
        <v>0</v>
      </c>
      <c r="AQ41" s="42" t="e">
        <f t="shared" si="20"/>
        <v>#REF!</v>
      </c>
      <c r="AR41" s="43">
        <f>AO41/MIP!BN42</f>
        <v>0</v>
      </c>
      <c r="AS41" s="43" t="e">
        <f t="shared" si="11"/>
        <v>#DIV/0!</v>
      </c>
      <c r="AT41" s="5"/>
      <c r="AU41" s="45" cm="1">
        <f t="array" ref="AU41">(SUM(MIP!FZ42:HZ42/53)/AVERAGE(MIP!$FZ$6:$HZ$58))</f>
        <v>2.52300947078309</v>
      </c>
      <c r="AV41" s="45" cm="1">
        <f t="array" ref="AV41">(SUM(MIP!HJ6:HJ58/53)/AVERAGE(MIP!$FZ$6:$HZ$58))</f>
        <v>0.921523129405716</v>
      </c>
      <c r="AW41" s="5" t="str">
        <f t="shared" si="12"/>
        <v>FL</v>
      </c>
      <c r="AX41" s="5" t="str">
        <f t="shared" si="13"/>
        <v>-</v>
      </c>
      <c r="AY41" s="5" t="str">
        <f t="shared" si="14"/>
        <v>-</v>
      </c>
    </row>
    <row r="42" spans="1:51">
      <c r="A42" s="15" t="s">
        <v>72</v>
      </c>
      <c r="B42" s="16" t="s">
        <v>127</v>
      </c>
      <c r="C42" s="4">
        <f t="shared" si="0"/>
        <v>38</v>
      </c>
      <c r="D42" s="13">
        <v>0</v>
      </c>
      <c r="E42" s="13">
        <v>0</v>
      </c>
      <c r="F42" s="13">
        <v>0</v>
      </c>
      <c r="G42" s="14">
        <f>'[1]Agregação RAIS Planilha 3'!BJ41/'[1]Agregação RAIS Planilha 3'!BJ$57</f>
        <v>0.0430252678532835</v>
      </c>
      <c r="H42" s="4"/>
      <c r="I42" s="30">
        <f>D42*I$2</f>
        <v>0</v>
      </c>
      <c r="J42" s="30">
        <f>E42*J$2</f>
        <v>0</v>
      </c>
      <c r="K42" s="30">
        <f>F42*K$2</f>
        <v>0</v>
      </c>
      <c r="L42" s="30">
        <f>G42*L$2</f>
        <v>0</v>
      </c>
      <c r="M42" s="31">
        <v>10.73549758</v>
      </c>
      <c r="N42" s="32">
        <v>0</v>
      </c>
      <c r="O42" s="32">
        <v>0</v>
      </c>
      <c r="P42" s="31">
        <v>0</v>
      </c>
      <c r="Q42" s="35">
        <f>MIP!AN66</f>
        <v>35598.8528739355</v>
      </c>
      <c r="R42" s="35">
        <f>MIP!AN65</f>
        <v>13552.4896116159</v>
      </c>
      <c r="S42" s="36">
        <v>158398</v>
      </c>
      <c r="T42" s="37">
        <f t="shared" si="21"/>
        <v>0.380700177604281</v>
      </c>
      <c r="U42" s="38" t="e">
        <f>S42/#REF!</f>
        <v>#REF!</v>
      </c>
      <c r="V42" s="5"/>
      <c r="W42" s="30">
        <f t="shared" si="16"/>
        <v>0</v>
      </c>
      <c r="X42" s="39">
        <f t="shared" si="1"/>
        <v>0</v>
      </c>
      <c r="Y42" s="42" t="e">
        <f t="shared" si="2"/>
        <v>#REF!</v>
      </c>
      <c r="Z42" s="43">
        <f>W42/MIP!BN43</f>
        <v>0</v>
      </c>
      <c r="AA42" s="43">
        <f t="shared" si="17"/>
        <v>0</v>
      </c>
      <c r="AB42" s="5"/>
      <c r="AC42" s="30">
        <f t="shared" si="18"/>
        <v>10.73549758</v>
      </c>
      <c r="AD42" s="39">
        <f t="shared" si="19"/>
        <v>4.08700583537633</v>
      </c>
      <c r="AE42" s="42" t="e">
        <f t="shared" si="3"/>
        <v>#REF!</v>
      </c>
      <c r="AF42" s="43">
        <f>AC42/MIP!BN43</f>
        <v>0.000301568638124861</v>
      </c>
      <c r="AG42" s="43">
        <f t="shared" si="4"/>
        <v>0.00758909260911533</v>
      </c>
      <c r="AH42" s="5"/>
      <c r="AI42" s="30">
        <f t="shared" si="5"/>
        <v>0</v>
      </c>
      <c r="AJ42" s="39">
        <f t="shared" si="6"/>
        <v>0</v>
      </c>
      <c r="AK42" s="42" t="e">
        <f t="shared" si="7"/>
        <v>#REF!</v>
      </c>
      <c r="AL42" s="43">
        <f>AI42/MIP!BN43</f>
        <v>0</v>
      </c>
      <c r="AM42" s="43" t="e">
        <f t="shared" si="8"/>
        <v>#DIV/0!</v>
      </c>
      <c r="AN42" s="5"/>
      <c r="AO42" s="30">
        <f t="shared" si="9"/>
        <v>0</v>
      </c>
      <c r="AP42" s="39">
        <f t="shared" si="10"/>
        <v>0</v>
      </c>
      <c r="AQ42" s="42" t="e">
        <f t="shared" si="20"/>
        <v>#REF!</v>
      </c>
      <c r="AR42" s="43">
        <f>AO42/MIP!BN43</f>
        <v>0</v>
      </c>
      <c r="AS42" s="43" t="e">
        <f t="shared" si="11"/>
        <v>#DIV/0!</v>
      </c>
      <c r="AT42" s="5"/>
      <c r="AU42" s="45" cm="1">
        <f t="array" ref="AU42">(SUM(MIP!FZ43:HZ43/53)/AVERAGE(MIP!$FZ$6:$HZ$58))</f>
        <v>2.22684588821648</v>
      </c>
      <c r="AV42" s="45" cm="1">
        <f t="array" ref="AV42">(SUM(MIP!HK6:HK58/53)/AVERAGE(MIP!$FZ$6:$HZ$58))</f>
        <v>1.11519198478405</v>
      </c>
      <c r="AW42" s="5" t="str">
        <f t="shared" si="12"/>
        <v>FL</v>
      </c>
      <c r="AX42" s="5" t="str">
        <f t="shared" si="13"/>
        <v>FL</v>
      </c>
      <c r="AY42" s="5" t="str">
        <f t="shared" si="14"/>
        <v>Setor-Chave</v>
      </c>
    </row>
    <row r="43" spans="1:51">
      <c r="A43" s="15" t="s">
        <v>73</v>
      </c>
      <c r="B43" s="16" t="s">
        <v>128</v>
      </c>
      <c r="C43" s="4">
        <f t="shared" si="0"/>
        <v>39</v>
      </c>
      <c r="D43" s="13">
        <v>0</v>
      </c>
      <c r="E43" s="13">
        <v>0</v>
      </c>
      <c r="F43" s="13">
        <v>0</v>
      </c>
      <c r="G43" s="14">
        <f>'[1]Agregação RAIS Planilha 3'!BJ42/'[1]Agregação RAIS Planilha 3'!BJ$57</f>
        <v>3.48044257053075e-5</v>
      </c>
      <c r="H43" s="4"/>
      <c r="I43" s="30">
        <f>D43*I$2</f>
        <v>0</v>
      </c>
      <c r="J43" s="30">
        <f>E43*J$2</f>
        <v>0</v>
      </c>
      <c r="K43" s="30">
        <f>F43*K$2</f>
        <v>0</v>
      </c>
      <c r="L43" s="30">
        <f>G43*L$2</f>
        <v>0</v>
      </c>
      <c r="M43" s="30">
        <v>0.4218743006</v>
      </c>
      <c r="N43" s="33">
        <v>0</v>
      </c>
      <c r="O43" s="33">
        <v>0</v>
      </c>
      <c r="P43" s="31">
        <v>0</v>
      </c>
      <c r="Q43" s="35">
        <f>MIP!AO66</f>
        <v>1027.23454731811</v>
      </c>
      <c r="R43" s="35">
        <f>MIP!AO65</f>
        <v>391.068374605257</v>
      </c>
      <c r="S43" s="36">
        <v>563905</v>
      </c>
      <c r="T43" s="37">
        <f t="shared" si="21"/>
        <v>0.380700177604281</v>
      </c>
      <c r="U43" s="38" t="e">
        <f>S43/#REF!</f>
        <v>#REF!</v>
      </c>
      <c r="V43" s="5"/>
      <c r="W43" s="30">
        <f t="shared" si="16"/>
        <v>0</v>
      </c>
      <c r="X43" s="39">
        <f t="shared" si="1"/>
        <v>0</v>
      </c>
      <c r="Y43" s="42" t="e">
        <f t="shared" si="2"/>
        <v>#REF!</v>
      </c>
      <c r="Z43" s="43">
        <f>W43/MIP!BN44</f>
        <v>0</v>
      </c>
      <c r="AA43" s="43">
        <f t="shared" si="17"/>
        <v>0</v>
      </c>
      <c r="AB43" s="5"/>
      <c r="AC43" s="30">
        <f t="shared" si="18"/>
        <v>0.4218743006</v>
      </c>
      <c r="AD43" s="39">
        <f t="shared" si="19"/>
        <v>0.160607621165102</v>
      </c>
      <c r="AE43" s="42" t="e">
        <f t="shared" si="3"/>
        <v>#REF!</v>
      </c>
      <c r="AF43" s="43">
        <f>AC43/MIP!BN44</f>
        <v>0.000410689361744525</v>
      </c>
      <c r="AG43" s="43">
        <f t="shared" si="4"/>
        <v>0.000298229598842605</v>
      </c>
      <c r="AH43" s="5"/>
      <c r="AI43" s="30">
        <f t="shared" si="5"/>
        <v>0</v>
      </c>
      <c r="AJ43" s="39">
        <f t="shared" si="6"/>
        <v>0</v>
      </c>
      <c r="AK43" s="42" t="e">
        <f t="shared" si="7"/>
        <v>#REF!</v>
      </c>
      <c r="AL43" s="43">
        <f>AI43/MIP!BN44</f>
        <v>0</v>
      </c>
      <c r="AM43" s="43" t="e">
        <f t="shared" si="8"/>
        <v>#DIV/0!</v>
      </c>
      <c r="AN43" s="5"/>
      <c r="AO43" s="30">
        <f t="shared" si="9"/>
        <v>0</v>
      </c>
      <c r="AP43" s="39">
        <f t="shared" si="10"/>
        <v>0</v>
      </c>
      <c r="AQ43" s="42" t="e">
        <f t="shared" si="20"/>
        <v>#REF!</v>
      </c>
      <c r="AR43" s="43">
        <f>AO43/MIP!BN44</f>
        <v>0</v>
      </c>
      <c r="AS43" s="43" t="e">
        <f t="shared" si="11"/>
        <v>#DIV/0!</v>
      </c>
      <c r="AT43" s="5"/>
      <c r="AU43" s="45" cm="1">
        <f t="array" ref="AU43">(SUM(MIP!FZ44:HZ44/53)/AVERAGE(MIP!$FZ$6:$HZ$58))</f>
        <v>0.694560433460631</v>
      </c>
      <c r="AV43" s="45" cm="1">
        <f t="array" ref="AV43">(SUM(MIP!HL6:HL58/53)/AVERAGE(MIP!$FZ$6:$HZ$58))</f>
        <v>1.1499155895395</v>
      </c>
      <c r="AW43" s="5" t="str">
        <f t="shared" si="12"/>
        <v>-</v>
      </c>
      <c r="AX43" s="5" t="str">
        <f t="shared" si="13"/>
        <v>FL</v>
      </c>
      <c r="AY43" s="5" t="str">
        <f t="shared" si="14"/>
        <v>-</v>
      </c>
    </row>
    <row r="44" spans="1:51">
      <c r="A44" s="15" t="s">
        <v>74</v>
      </c>
      <c r="B44" s="16" t="s">
        <v>129</v>
      </c>
      <c r="C44" s="4">
        <f t="shared" si="0"/>
        <v>40</v>
      </c>
      <c r="D44" s="13">
        <v>0</v>
      </c>
      <c r="E44" s="13">
        <v>0</v>
      </c>
      <c r="F44" s="13">
        <v>0</v>
      </c>
      <c r="G44" s="14">
        <f>'[1]Agregação RAIS Planilha 3'!BJ43/'[1]Agregação RAIS Planilha 3'!BJ$57</f>
        <v>0.00201700507504932</v>
      </c>
      <c r="H44" s="4"/>
      <c r="I44" s="30">
        <f>D44*I$2</f>
        <v>0</v>
      </c>
      <c r="J44" s="30">
        <f>E44*J$2</f>
        <v>0</v>
      </c>
      <c r="K44" s="30">
        <f>F44*K$2</f>
        <v>0</v>
      </c>
      <c r="L44" s="30">
        <f>G44*L$2</f>
        <v>0</v>
      </c>
      <c r="M44" s="31">
        <v>0.4327664126</v>
      </c>
      <c r="N44" s="32">
        <v>0</v>
      </c>
      <c r="O44" s="32">
        <v>0</v>
      </c>
      <c r="P44" s="31">
        <v>0</v>
      </c>
      <c r="Q44" s="35">
        <f>MIP!AP66</f>
        <v>1917.9351249206</v>
      </c>
      <c r="R44" s="35">
        <f>MIP!AP65</f>
        <v>730.158242690763</v>
      </c>
      <c r="S44" s="36">
        <v>7617875</v>
      </c>
      <c r="T44" s="37">
        <f t="shared" si="21"/>
        <v>0.380700177604281</v>
      </c>
      <c r="U44" s="38" t="e">
        <f>S44/#REF!</f>
        <v>#REF!</v>
      </c>
      <c r="V44" s="5"/>
      <c r="W44" s="30">
        <f t="shared" si="16"/>
        <v>0</v>
      </c>
      <c r="X44" s="39">
        <f t="shared" si="1"/>
        <v>0</v>
      </c>
      <c r="Y44" s="42" t="e">
        <f t="shared" si="2"/>
        <v>#REF!</v>
      </c>
      <c r="Z44" s="43">
        <f>W44/MIP!BN45</f>
        <v>0</v>
      </c>
      <c r="AA44" s="43">
        <f t="shared" si="17"/>
        <v>0</v>
      </c>
      <c r="AB44" s="5"/>
      <c r="AC44" s="30">
        <f t="shared" si="18"/>
        <v>0.4327664126</v>
      </c>
      <c r="AD44" s="39">
        <f t="shared" si="19"/>
        <v>0.164754250137988</v>
      </c>
      <c r="AE44" s="42" t="e">
        <f t="shared" si="3"/>
        <v>#REF!</v>
      </c>
      <c r="AF44" s="43">
        <f>AC44/MIP!BN45</f>
        <v>0.000225641841049194</v>
      </c>
      <c r="AG44" s="43">
        <f t="shared" si="4"/>
        <v>0.000305929404656064</v>
      </c>
      <c r="AH44" s="5"/>
      <c r="AI44" s="30">
        <f t="shared" si="5"/>
        <v>0</v>
      </c>
      <c r="AJ44" s="39">
        <f t="shared" si="6"/>
        <v>0</v>
      </c>
      <c r="AK44" s="42" t="e">
        <f t="shared" si="7"/>
        <v>#REF!</v>
      </c>
      <c r="AL44" s="43">
        <f>AI44/MIP!BN45</f>
        <v>0</v>
      </c>
      <c r="AM44" s="43" t="e">
        <f t="shared" si="8"/>
        <v>#DIV/0!</v>
      </c>
      <c r="AN44" s="5"/>
      <c r="AO44" s="30">
        <f t="shared" si="9"/>
        <v>0</v>
      </c>
      <c r="AP44" s="39">
        <f t="shared" si="10"/>
        <v>0</v>
      </c>
      <c r="AQ44" s="42" t="e">
        <f t="shared" si="20"/>
        <v>#REF!</v>
      </c>
      <c r="AR44" s="43">
        <f>AO44/MIP!BN45</f>
        <v>0</v>
      </c>
      <c r="AS44" s="43" t="e">
        <f t="shared" si="11"/>
        <v>#DIV/0!</v>
      </c>
      <c r="AT44" s="5"/>
      <c r="AU44" s="45" cm="1">
        <f t="array" ref="AU44">(SUM(MIP!FZ45:HZ45/53)/AVERAGE(MIP!$FZ$6:$HZ$58))</f>
        <v>0.671852188302896</v>
      </c>
      <c r="AV44" s="45" cm="1">
        <f t="array" ref="AV44">(SUM(MIP!HM6:HM58/53)/AVERAGE(MIP!$FZ$6:$HZ$58))</f>
        <v>1.09629151084816</v>
      </c>
      <c r="AW44" s="5" t="str">
        <f t="shared" si="12"/>
        <v>-</v>
      </c>
      <c r="AX44" s="5" t="str">
        <f t="shared" si="13"/>
        <v>FL</v>
      </c>
      <c r="AY44" s="5" t="str">
        <f t="shared" si="14"/>
        <v>-</v>
      </c>
    </row>
    <row r="45" spans="1:51">
      <c r="A45" s="15" t="s">
        <v>75</v>
      </c>
      <c r="B45" s="16" t="s">
        <v>130</v>
      </c>
      <c r="C45" s="4">
        <f t="shared" si="0"/>
        <v>41</v>
      </c>
      <c r="D45" s="13">
        <v>0</v>
      </c>
      <c r="E45" s="13">
        <v>0</v>
      </c>
      <c r="F45" s="13">
        <v>0</v>
      </c>
      <c r="G45" s="14">
        <f>'[1]Agregação RAIS Planilha 3'!BJ44/'[1]Agregação RAIS Planilha 3'!BJ$57</f>
        <v>0.00643761260080043</v>
      </c>
      <c r="H45" s="4"/>
      <c r="I45" s="30">
        <f>D45*I$2</f>
        <v>0</v>
      </c>
      <c r="J45" s="30">
        <f>E45*J$2</f>
        <v>0</v>
      </c>
      <c r="K45" s="30">
        <f>F45*K$2</f>
        <v>0</v>
      </c>
      <c r="L45" s="30">
        <f>G45*L$2</f>
        <v>0</v>
      </c>
      <c r="M45" s="31">
        <v>2.13365725</v>
      </c>
      <c r="N45" s="32">
        <v>0</v>
      </c>
      <c r="O45" s="32">
        <v>0</v>
      </c>
      <c r="P45" s="31">
        <v>0</v>
      </c>
      <c r="Q45" s="35">
        <f>MIP!AQ66</f>
        <v>7109.60747956933</v>
      </c>
      <c r="R45" s="35">
        <f>MIP!AQ65</f>
        <v>2706.62883016877</v>
      </c>
      <c r="S45" s="36">
        <v>2968849</v>
      </c>
      <c r="T45" s="37">
        <f t="shared" si="21"/>
        <v>0.380700177604281</v>
      </c>
      <c r="U45" s="38" t="e">
        <f>S45/#REF!</f>
        <v>#REF!</v>
      </c>
      <c r="V45" s="5"/>
      <c r="W45" s="30">
        <f t="shared" si="16"/>
        <v>0</v>
      </c>
      <c r="X45" s="39">
        <f t="shared" si="1"/>
        <v>0</v>
      </c>
      <c r="Y45" s="42" t="e">
        <f t="shared" si="2"/>
        <v>#REF!</v>
      </c>
      <c r="Z45" s="43">
        <f>W45/MIP!BN46</f>
        <v>0</v>
      </c>
      <c r="AA45" s="43">
        <f t="shared" si="17"/>
        <v>0</v>
      </c>
      <c r="AB45" s="5"/>
      <c r="AC45" s="30">
        <f t="shared" si="18"/>
        <v>2.13365725</v>
      </c>
      <c r="AD45" s="39">
        <f t="shared" si="19"/>
        <v>0.812283694021662</v>
      </c>
      <c r="AE45" s="42" t="e">
        <f t="shared" si="3"/>
        <v>#REF!</v>
      </c>
      <c r="AF45" s="43">
        <f>AC45/MIP!BN46</f>
        <v>0.000300109008286523</v>
      </c>
      <c r="AG45" s="43">
        <f t="shared" si="4"/>
        <v>0.00150831597191421</v>
      </c>
      <c r="AH45" s="5"/>
      <c r="AI45" s="30">
        <f t="shared" si="5"/>
        <v>0</v>
      </c>
      <c r="AJ45" s="39">
        <f t="shared" si="6"/>
        <v>0</v>
      </c>
      <c r="AK45" s="42" t="e">
        <f t="shared" si="7"/>
        <v>#REF!</v>
      </c>
      <c r="AL45" s="43">
        <f>AI45/MIP!BN46</f>
        <v>0</v>
      </c>
      <c r="AM45" s="43" t="e">
        <f t="shared" si="8"/>
        <v>#DIV/0!</v>
      </c>
      <c r="AN45" s="5"/>
      <c r="AO45" s="30">
        <f t="shared" si="9"/>
        <v>0</v>
      </c>
      <c r="AP45" s="39">
        <f t="shared" si="10"/>
        <v>0</v>
      </c>
      <c r="AQ45" s="42" t="e">
        <f t="shared" si="20"/>
        <v>#REF!</v>
      </c>
      <c r="AR45" s="43">
        <f>AO45/MIP!BN46</f>
        <v>0</v>
      </c>
      <c r="AS45" s="43" t="e">
        <f t="shared" si="11"/>
        <v>#DIV/0!</v>
      </c>
      <c r="AT45" s="5"/>
      <c r="AU45" s="45" cm="1">
        <f t="array" ref="AU45">(SUM(MIP!FZ46:HZ46/53)/AVERAGE(MIP!$FZ$6:$HZ$58))</f>
        <v>1.13533939528933</v>
      </c>
      <c r="AV45" s="45" cm="1">
        <f t="array" ref="AV45">(SUM(MIP!HN6:HN58/53)/AVERAGE(MIP!$FZ$6:$HZ$58))</f>
        <v>0.948672848724723</v>
      </c>
      <c r="AW45" s="5" t="str">
        <f t="shared" si="12"/>
        <v>FL</v>
      </c>
      <c r="AX45" s="5" t="str">
        <f t="shared" si="13"/>
        <v>-</v>
      </c>
      <c r="AY45" s="5" t="str">
        <f t="shared" si="14"/>
        <v>-</v>
      </c>
    </row>
    <row r="46" spans="1:51">
      <c r="A46" s="15" t="s">
        <v>76</v>
      </c>
      <c r="B46" s="16" t="s">
        <v>131</v>
      </c>
      <c r="C46" s="4">
        <f t="shared" si="0"/>
        <v>42</v>
      </c>
      <c r="D46" s="13">
        <v>0</v>
      </c>
      <c r="E46" s="13">
        <v>0</v>
      </c>
      <c r="F46" s="13">
        <v>0</v>
      </c>
      <c r="G46" s="14">
        <f>'[1]Agregação RAIS Planilha 3'!BJ45/'[1]Agregação RAIS Planilha 3'!BJ$57</f>
        <v>0.00314670380830525</v>
      </c>
      <c r="H46" s="4"/>
      <c r="I46" s="30">
        <f>D46*I$2</f>
        <v>0</v>
      </c>
      <c r="J46" s="30">
        <f>E46*J$2</f>
        <v>0</v>
      </c>
      <c r="K46" s="30">
        <f>F46*K$2</f>
        <v>0</v>
      </c>
      <c r="L46" s="30">
        <f>G46*L$2</f>
        <v>0</v>
      </c>
      <c r="M46" s="31">
        <v>0.2739413881</v>
      </c>
      <c r="N46" s="32">
        <v>0</v>
      </c>
      <c r="O46" s="32">
        <v>0</v>
      </c>
      <c r="P46" s="31">
        <v>0</v>
      </c>
      <c r="Q46" s="35">
        <f>MIP!AR66</f>
        <v>1751.70873995038</v>
      </c>
      <c r="R46" s="35">
        <f>MIP!AR65</f>
        <v>832.921319725636</v>
      </c>
      <c r="S46" s="36">
        <v>16293655</v>
      </c>
      <c r="T46" s="37">
        <f t="shared" si="21"/>
        <v>0.475490759810464</v>
      </c>
      <c r="U46" s="38" t="e">
        <f>S46/#REF!</f>
        <v>#REF!</v>
      </c>
      <c r="V46" s="5"/>
      <c r="W46" s="30">
        <f t="shared" si="16"/>
        <v>0</v>
      </c>
      <c r="X46" s="39">
        <f t="shared" si="1"/>
        <v>0</v>
      </c>
      <c r="Y46" s="42" t="e">
        <f t="shared" si="2"/>
        <v>#REF!</v>
      </c>
      <c r="Z46" s="43">
        <f>W46/MIP!BN47</f>
        <v>0</v>
      </c>
      <c r="AA46" s="43">
        <f t="shared" si="17"/>
        <v>0</v>
      </c>
      <c r="AB46" s="5"/>
      <c r="AC46" s="30">
        <f t="shared" si="18"/>
        <v>0.2739413881</v>
      </c>
      <c r="AD46" s="39">
        <f t="shared" si="19"/>
        <v>0.130256598771202</v>
      </c>
      <c r="AE46" s="42" t="e">
        <f t="shared" si="3"/>
        <v>#REF!</v>
      </c>
      <c r="AF46" s="43">
        <f>AC46/MIP!BN47</f>
        <v>0.000156385237940732</v>
      </c>
      <c r="AG46" s="43">
        <f t="shared" si="4"/>
        <v>0.000193653489115733</v>
      </c>
      <c r="AH46" s="5"/>
      <c r="AI46" s="30">
        <f t="shared" si="5"/>
        <v>0</v>
      </c>
      <c r="AJ46" s="39">
        <f t="shared" si="6"/>
        <v>0</v>
      </c>
      <c r="AK46" s="42" t="e">
        <f t="shared" si="7"/>
        <v>#REF!</v>
      </c>
      <c r="AL46" s="43">
        <f>AI46/MIP!BN47</f>
        <v>0</v>
      </c>
      <c r="AM46" s="43" t="e">
        <f t="shared" si="8"/>
        <v>#DIV/0!</v>
      </c>
      <c r="AN46" s="5"/>
      <c r="AO46" s="30">
        <f t="shared" si="9"/>
        <v>0</v>
      </c>
      <c r="AP46" s="39">
        <f t="shared" si="10"/>
        <v>0</v>
      </c>
      <c r="AQ46" s="42" t="e">
        <f t="shared" si="20"/>
        <v>#REF!</v>
      </c>
      <c r="AR46" s="43">
        <f>AO46/MIP!BN47</f>
        <v>0</v>
      </c>
      <c r="AS46" s="43" t="e">
        <f t="shared" si="11"/>
        <v>#DIV/0!</v>
      </c>
      <c r="AT46" s="5"/>
      <c r="AU46" s="45" cm="1">
        <f t="array" ref="AU46">(SUM(MIP!FZ47:HZ47/53)/AVERAGE(MIP!$FZ$6:$HZ$58))</f>
        <v>0.666403759006497</v>
      </c>
      <c r="AV46" s="45" cm="1">
        <f t="array" ref="AV46">(SUM(MIP!HO6:HO58/53)/AVERAGE(MIP!$FZ$6:$HZ$58))</f>
        <v>0.934249227395696</v>
      </c>
      <c r="AW46" s="5" t="str">
        <f t="shared" si="12"/>
        <v>-</v>
      </c>
      <c r="AX46" s="5" t="str">
        <f t="shared" si="13"/>
        <v>-</v>
      </c>
      <c r="AY46" s="5" t="str">
        <f t="shared" si="14"/>
        <v>-</v>
      </c>
    </row>
    <row r="47" spans="1:51">
      <c r="A47" s="15" t="s">
        <v>77</v>
      </c>
      <c r="B47" s="16" t="s">
        <v>132</v>
      </c>
      <c r="C47" s="4">
        <f t="shared" si="0"/>
        <v>43</v>
      </c>
      <c r="D47" s="13">
        <v>0</v>
      </c>
      <c r="E47" s="13">
        <v>0</v>
      </c>
      <c r="F47" s="13">
        <v>0</v>
      </c>
      <c r="G47" s="14">
        <f>'[1]Agregação RAIS Planilha 3'!BJ46/'[1]Agregação RAIS Planilha 3'!BJ$57</f>
        <v>0.0591880805623971</v>
      </c>
      <c r="H47" s="4"/>
      <c r="I47" s="30">
        <f>D47*I$2</f>
        <v>0</v>
      </c>
      <c r="J47" s="30">
        <f>E47*J$2</f>
        <v>0</v>
      </c>
      <c r="K47" s="30">
        <f>F47*K$2</f>
        <v>0</v>
      </c>
      <c r="L47" s="30">
        <f>G47*L$2</f>
        <v>0</v>
      </c>
      <c r="M47" s="31">
        <v>0.4272994047</v>
      </c>
      <c r="N47" s="32">
        <v>0</v>
      </c>
      <c r="O47" s="32">
        <v>0</v>
      </c>
      <c r="P47" s="31">
        <v>0</v>
      </c>
      <c r="Q47" s="35">
        <f>MIP!AS66</f>
        <v>17632.3574567442</v>
      </c>
      <c r="R47" s="35">
        <f>MIP!AS65</f>
        <v>8384.02304435698</v>
      </c>
      <c r="S47" s="36">
        <v>4076625</v>
      </c>
      <c r="T47" s="37">
        <f t="shared" si="21"/>
        <v>0.475490759810464</v>
      </c>
      <c r="U47" s="38" t="e">
        <f>S47/#REF!</f>
        <v>#REF!</v>
      </c>
      <c r="V47" s="5"/>
      <c r="W47" s="30">
        <f t="shared" si="16"/>
        <v>0</v>
      </c>
      <c r="X47" s="39">
        <f t="shared" si="1"/>
        <v>0</v>
      </c>
      <c r="Y47" s="42" t="e">
        <f t="shared" si="2"/>
        <v>#REF!</v>
      </c>
      <c r="Z47" s="43">
        <f>W47/MIP!BN48</f>
        <v>0</v>
      </c>
      <c r="AA47" s="43">
        <f t="shared" si="17"/>
        <v>0</v>
      </c>
      <c r="AB47" s="5"/>
      <c r="AC47" s="30">
        <f t="shared" si="18"/>
        <v>0.4272994047</v>
      </c>
      <c r="AD47" s="39">
        <f t="shared" si="19"/>
        <v>0.203176918607362</v>
      </c>
      <c r="AE47" s="42" t="e">
        <f t="shared" si="3"/>
        <v>#REF!</v>
      </c>
      <c r="AF47" s="43">
        <f>AC47/MIP!BN48</f>
        <v>2.42338215833166e-5</v>
      </c>
      <c r="AG47" s="43">
        <f t="shared" si="4"/>
        <v>0.000302064690520675</v>
      </c>
      <c r="AH47" s="5"/>
      <c r="AI47" s="30">
        <f t="shared" si="5"/>
        <v>0</v>
      </c>
      <c r="AJ47" s="39">
        <f t="shared" si="6"/>
        <v>0</v>
      </c>
      <c r="AK47" s="42" t="e">
        <f t="shared" si="7"/>
        <v>#REF!</v>
      </c>
      <c r="AL47" s="43">
        <f>AI47/MIP!BN48</f>
        <v>0</v>
      </c>
      <c r="AM47" s="43" t="e">
        <f t="shared" si="8"/>
        <v>#DIV/0!</v>
      </c>
      <c r="AN47" s="5"/>
      <c r="AO47" s="30">
        <f t="shared" si="9"/>
        <v>0</v>
      </c>
      <c r="AP47" s="39">
        <f t="shared" si="10"/>
        <v>0</v>
      </c>
      <c r="AQ47" s="42" t="e">
        <f t="shared" si="20"/>
        <v>#REF!</v>
      </c>
      <c r="AR47" s="43">
        <f>AO47/MIP!BN48</f>
        <v>0</v>
      </c>
      <c r="AS47" s="43" t="e">
        <f t="shared" si="11"/>
        <v>#DIV/0!</v>
      </c>
      <c r="AT47" s="5"/>
      <c r="AU47" s="45" cm="1">
        <f t="array" ref="AU47">(SUM(MIP!FZ48:HZ48/53)/AVERAGE(MIP!$FZ$6:$HZ$58))</f>
        <v>0.736535882968413</v>
      </c>
      <c r="AV47" s="45" cm="1">
        <f t="array" ref="AV47">(SUM(MIP!HP6:HP58/53)/AVERAGE(MIP!$FZ$6:$HZ$58))</f>
        <v>1.04632228487354</v>
      </c>
      <c r="AW47" s="5" t="str">
        <f t="shared" si="12"/>
        <v>-</v>
      </c>
      <c r="AX47" s="5" t="str">
        <f t="shared" si="13"/>
        <v>FL</v>
      </c>
      <c r="AY47" s="5" t="str">
        <f t="shared" si="14"/>
        <v>-</v>
      </c>
    </row>
    <row r="48" spans="1:51">
      <c r="A48" s="15" t="s">
        <v>78</v>
      </c>
      <c r="B48" s="16" t="s">
        <v>133</v>
      </c>
      <c r="C48" s="4">
        <f t="shared" si="0"/>
        <v>44</v>
      </c>
      <c r="D48" s="13">
        <v>0</v>
      </c>
      <c r="E48" s="13">
        <v>0</v>
      </c>
      <c r="F48" s="13">
        <v>0</v>
      </c>
      <c r="G48" s="14">
        <f>'[1]Agregação RAIS Planilha 3'!BJ47/'[1]Agregação RAIS Planilha 3'!BJ$57</f>
        <v>0.0211359710515371</v>
      </c>
      <c r="H48" s="4"/>
      <c r="I48" s="30">
        <f>D48*I$2</f>
        <v>0</v>
      </c>
      <c r="J48" s="30">
        <f>E48*J$2</f>
        <v>0</v>
      </c>
      <c r="K48" s="30">
        <f>F48*K$2</f>
        <v>0</v>
      </c>
      <c r="L48" s="30">
        <f>G48*L$2</f>
        <v>0</v>
      </c>
      <c r="M48" s="31">
        <v>4.762111333</v>
      </c>
      <c r="N48" s="32">
        <v>0</v>
      </c>
      <c r="O48" s="32">
        <v>0</v>
      </c>
      <c r="P48" s="31">
        <v>0</v>
      </c>
      <c r="Q48" s="35">
        <f>MIP!AT66</f>
        <v>9353.92236402534</v>
      </c>
      <c r="R48" s="35">
        <f>MIP!AT65</f>
        <v>5344.87785338495</v>
      </c>
      <c r="S48" s="36">
        <v>52733</v>
      </c>
      <c r="T48" s="37">
        <f t="shared" si="21"/>
        <v>0.571404983426102</v>
      </c>
      <c r="U48" s="38" t="e">
        <f>S48/#REF!</f>
        <v>#REF!</v>
      </c>
      <c r="V48" s="5"/>
      <c r="W48" s="30">
        <f t="shared" si="16"/>
        <v>0</v>
      </c>
      <c r="X48" s="39">
        <f t="shared" si="1"/>
        <v>0</v>
      </c>
      <c r="Y48" s="42" t="e">
        <f t="shared" si="2"/>
        <v>#REF!</v>
      </c>
      <c r="Z48" s="43">
        <f>W48/MIP!BN49</f>
        <v>0</v>
      </c>
      <c r="AA48" s="43">
        <f t="shared" si="17"/>
        <v>0</v>
      </c>
      <c r="AB48" s="5"/>
      <c r="AC48" s="30">
        <f t="shared" si="18"/>
        <v>4.762111333</v>
      </c>
      <c r="AD48" s="39">
        <f t="shared" si="19"/>
        <v>2.72109414730612</v>
      </c>
      <c r="AE48" s="42" t="e">
        <f t="shared" si="3"/>
        <v>#REF!</v>
      </c>
      <c r="AF48" s="43">
        <f>AC48/MIP!BN49</f>
        <v>0.000509103149210946</v>
      </c>
      <c r="AG48" s="43">
        <f t="shared" si="4"/>
        <v>0.00336641163129531</v>
      </c>
      <c r="AH48" s="5"/>
      <c r="AI48" s="30">
        <f t="shared" si="5"/>
        <v>0</v>
      </c>
      <c r="AJ48" s="39">
        <f t="shared" si="6"/>
        <v>0</v>
      </c>
      <c r="AK48" s="42" t="e">
        <f t="shared" si="7"/>
        <v>#REF!</v>
      </c>
      <c r="AL48" s="43">
        <f>AI48/MIP!BN49</f>
        <v>0</v>
      </c>
      <c r="AM48" s="43" t="e">
        <f t="shared" si="8"/>
        <v>#DIV/0!</v>
      </c>
      <c r="AN48" s="5"/>
      <c r="AO48" s="30">
        <f t="shared" si="9"/>
        <v>0</v>
      </c>
      <c r="AP48" s="39">
        <f t="shared" si="10"/>
        <v>0</v>
      </c>
      <c r="AQ48" s="42" t="e">
        <f t="shared" si="20"/>
        <v>#REF!</v>
      </c>
      <c r="AR48" s="43">
        <f>AO48/MIP!BN49</f>
        <v>0</v>
      </c>
      <c r="AS48" s="43" t="e">
        <f t="shared" si="11"/>
        <v>#DIV/0!</v>
      </c>
      <c r="AT48" s="5"/>
      <c r="AU48" s="45" cm="1">
        <f t="array" ref="AU48">(SUM(MIP!FZ49:HZ49/53)/AVERAGE(MIP!$FZ$6:$HZ$58))</f>
        <v>0.902965823167963</v>
      </c>
      <c r="AV48" s="45" cm="1">
        <f t="array" ref="AV48">(SUM(MIP!HQ6:HQ58/53)/AVERAGE(MIP!$FZ$6:$HZ$58))</f>
        <v>1.01612449247714</v>
      </c>
      <c r="AW48" s="5" t="str">
        <f t="shared" si="12"/>
        <v>-</v>
      </c>
      <c r="AX48" s="5" t="str">
        <f t="shared" si="13"/>
        <v>FL</v>
      </c>
      <c r="AY48" s="5" t="str">
        <f t="shared" si="14"/>
        <v>-</v>
      </c>
    </row>
    <row r="49" spans="1:51">
      <c r="A49" s="15" t="s">
        <v>79</v>
      </c>
      <c r="B49" s="16" t="s">
        <v>134</v>
      </c>
      <c r="C49" s="4">
        <f t="shared" si="0"/>
        <v>45</v>
      </c>
      <c r="D49" s="13">
        <v>0</v>
      </c>
      <c r="E49" s="13">
        <v>0</v>
      </c>
      <c r="F49" s="13">
        <v>0</v>
      </c>
      <c r="G49" s="14">
        <f>'[1]Agregação RAIS Planilha 3'!BJ48/'[1]Agregação RAIS Planilha 3'!BJ$57</f>
        <v>0.00218441379369201</v>
      </c>
      <c r="H49" s="4"/>
      <c r="I49" s="30">
        <f>D49*I$2</f>
        <v>0</v>
      </c>
      <c r="J49" s="30">
        <f>E49*J$2</f>
        <v>0</v>
      </c>
      <c r="K49" s="30">
        <f>F49*K$2</f>
        <v>0</v>
      </c>
      <c r="L49" s="30">
        <f>G49*L$2</f>
        <v>0</v>
      </c>
      <c r="M49" s="31">
        <v>11.34250561</v>
      </c>
      <c r="N49" s="32">
        <v>0</v>
      </c>
      <c r="O49" s="32">
        <v>0</v>
      </c>
      <c r="P49" s="31">
        <v>0</v>
      </c>
      <c r="Q49" s="35">
        <f>MIP!AU66</f>
        <v>13316.7683992709</v>
      </c>
      <c r="R49" s="35">
        <f>MIP!AU65</f>
        <v>7609.26782647465</v>
      </c>
      <c r="S49" s="36">
        <v>60529</v>
      </c>
      <c r="T49" s="37">
        <f t="shared" si="21"/>
        <v>0.571404983426102</v>
      </c>
      <c r="U49" s="38" t="e">
        <f>S49/#REF!</f>
        <v>#REF!</v>
      </c>
      <c r="V49" s="5"/>
      <c r="W49" s="30">
        <f t="shared" si="16"/>
        <v>0</v>
      </c>
      <c r="X49" s="39">
        <f t="shared" si="1"/>
        <v>0</v>
      </c>
      <c r="Y49" s="42" t="e">
        <f t="shared" si="2"/>
        <v>#REF!</v>
      </c>
      <c r="Z49" s="43">
        <f>W49/MIP!BN50</f>
        <v>0</v>
      </c>
      <c r="AA49" s="43">
        <f t="shared" si="17"/>
        <v>0</v>
      </c>
      <c r="AB49" s="5"/>
      <c r="AC49" s="30">
        <f t="shared" si="18"/>
        <v>11.34250561</v>
      </c>
      <c r="AD49" s="39">
        <f t="shared" si="19"/>
        <v>6.48116423009252</v>
      </c>
      <c r="AE49" s="42" t="e">
        <f t="shared" si="3"/>
        <v>#REF!</v>
      </c>
      <c r="AF49" s="43">
        <f>AC49/MIP!BN50</f>
        <v>0.000851746104604551</v>
      </c>
      <c r="AG49" s="43">
        <f t="shared" si="4"/>
        <v>0.00801819616205439</v>
      </c>
      <c r="AH49" s="5"/>
      <c r="AI49" s="30">
        <f t="shared" si="5"/>
        <v>0</v>
      </c>
      <c r="AJ49" s="39">
        <f t="shared" si="6"/>
        <v>0</v>
      </c>
      <c r="AK49" s="42" t="e">
        <f t="shared" si="7"/>
        <v>#REF!</v>
      </c>
      <c r="AL49" s="43">
        <f>AI49/MIP!BN50</f>
        <v>0</v>
      </c>
      <c r="AM49" s="43" t="e">
        <f t="shared" si="8"/>
        <v>#DIV/0!</v>
      </c>
      <c r="AN49" s="5"/>
      <c r="AO49" s="30">
        <f t="shared" si="9"/>
        <v>0</v>
      </c>
      <c r="AP49" s="39">
        <f t="shared" si="10"/>
        <v>0</v>
      </c>
      <c r="AQ49" s="42" t="e">
        <f t="shared" si="20"/>
        <v>#REF!</v>
      </c>
      <c r="AR49" s="43">
        <f>AO49/MIP!BN50</f>
        <v>0</v>
      </c>
      <c r="AS49" s="43" t="e">
        <f t="shared" si="11"/>
        <v>#DIV/0!</v>
      </c>
      <c r="AT49" s="5"/>
      <c r="AU49" s="45" cm="1">
        <f t="array" ref="AU49">(SUM(MIP!FZ50:HZ50/53)/AVERAGE(MIP!$FZ$6:$HZ$58))</f>
        <v>1.12231076047502</v>
      </c>
      <c r="AV49" s="45" cm="1">
        <f t="array" ref="AV49">(SUM(MIP!HR6:HR58/53)/AVERAGE(MIP!$FZ$6:$HZ$58))</f>
        <v>0.863655339384573</v>
      </c>
      <c r="AW49" s="5" t="str">
        <f t="shared" si="12"/>
        <v>FL</v>
      </c>
      <c r="AX49" s="5" t="str">
        <f t="shared" si="13"/>
        <v>-</v>
      </c>
      <c r="AY49" s="5" t="str">
        <f t="shared" si="14"/>
        <v>-</v>
      </c>
    </row>
    <row r="50" spans="1:51">
      <c r="A50" s="15" t="s">
        <v>80</v>
      </c>
      <c r="B50" s="16" t="s">
        <v>135</v>
      </c>
      <c r="C50" s="4">
        <f t="shared" si="0"/>
        <v>46</v>
      </c>
      <c r="D50" s="13">
        <v>0</v>
      </c>
      <c r="E50" s="13">
        <v>0</v>
      </c>
      <c r="F50" s="13">
        <v>0</v>
      </c>
      <c r="G50" s="14">
        <f>'[1]Agregação RAIS Planilha 3'!BJ49/'[1]Agregação RAIS Planilha 3'!BJ$57</f>
        <v>0.072328153045678</v>
      </c>
      <c r="H50" s="4"/>
      <c r="I50" s="30">
        <f>D50*I$2</f>
        <v>0</v>
      </c>
      <c r="J50" s="30">
        <f>E50*J$2</f>
        <v>0</v>
      </c>
      <c r="K50" s="30">
        <f>F50*K$2</f>
        <v>0</v>
      </c>
      <c r="L50" s="30">
        <f>G50*L$2</f>
        <v>0</v>
      </c>
      <c r="M50" s="31">
        <v>37.25994844</v>
      </c>
      <c r="N50" s="32">
        <v>0</v>
      </c>
      <c r="O50" s="32">
        <v>0</v>
      </c>
      <c r="P50" s="31">
        <v>0</v>
      </c>
      <c r="Q50" s="35">
        <f>MIP!AV66</f>
        <v>37598.164243752</v>
      </c>
      <c r="R50" s="35">
        <f>MIP!AV65</f>
        <v>24413.3457710269</v>
      </c>
      <c r="S50" s="36">
        <v>808476</v>
      </c>
      <c r="T50" s="37">
        <f t="shared" si="21"/>
        <v>0.649322813016965</v>
      </c>
      <c r="U50" s="38" t="e">
        <f>S50/#REF!</f>
        <v>#REF!</v>
      </c>
      <c r="V50" s="5"/>
      <c r="W50" s="30">
        <f t="shared" si="16"/>
        <v>0</v>
      </c>
      <c r="X50" s="39">
        <f t="shared" si="1"/>
        <v>0</v>
      </c>
      <c r="Y50" s="42" t="e">
        <f t="shared" si="2"/>
        <v>#REF!</v>
      </c>
      <c r="Z50" s="43">
        <f>W50/MIP!BN51</f>
        <v>0</v>
      </c>
      <c r="AA50" s="43">
        <f t="shared" si="17"/>
        <v>0</v>
      </c>
      <c r="AB50" s="5"/>
      <c r="AC50" s="30">
        <f t="shared" si="18"/>
        <v>37.25994844</v>
      </c>
      <c r="AD50" s="39">
        <f t="shared" si="19"/>
        <v>24.1937345339279</v>
      </c>
      <c r="AE50" s="42" t="e">
        <f t="shared" si="3"/>
        <v>#REF!</v>
      </c>
      <c r="AF50" s="43">
        <f>AC50/MIP!BN51</f>
        <v>0.000991004459644378</v>
      </c>
      <c r="AG50" s="43">
        <f t="shared" si="4"/>
        <v>0.0263396453881016</v>
      </c>
      <c r="AH50" s="5"/>
      <c r="AI50" s="30">
        <f t="shared" si="5"/>
        <v>0</v>
      </c>
      <c r="AJ50" s="39">
        <f t="shared" si="6"/>
        <v>0</v>
      </c>
      <c r="AK50" s="42" t="e">
        <f t="shared" si="7"/>
        <v>#REF!</v>
      </c>
      <c r="AL50" s="43">
        <f>AI50/MIP!BN51</f>
        <v>0</v>
      </c>
      <c r="AM50" s="43" t="e">
        <f t="shared" si="8"/>
        <v>#DIV/0!</v>
      </c>
      <c r="AN50" s="5"/>
      <c r="AO50" s="30">
        <f t="shared" si="9"/>
        <v>0</v>
      </c>
      <c r="AP50" s="39">
        <f t="shared" si="10"/>
        <v>0</v>
      </c>
      <c r="AQ50" s="42" t="e">
        <f t="shared" si="20"/>
        <v>#REF!</v>
      </c>
      <c r="AR50" s="43">
        <f>AO50/MIP!BN51</f>
        <v>0</v>
      </c>
      <c r="AS50" s="43" t="e">
        <f t="shared" si="11"/>
        <v>#DIV/0!</v>
      </c>
      <c r="AT50" s="5"/>
      <c r="AU50" s="45" cm="1">
        <f t="array" ref="AU50">(SUM(MIP!FZ51:HZ51/53)/AVERAGE(MIP!$FZ$6:$HZ$58))</f>
        <v>1.8007083976891</v>
      </c>
      <c r="AV50" s="45" cm="1">
        <f t="array" ref="AV50">(SUM(MIP!HS6:HS58/53)/AVERAGE(MIP!$FZ$6:$HZ$58))</f>
        <v>0.897281737453527</v>
      </c>
      <c r="AW50" s="5" t="str">
        <f t="shared" si="12"/>
        <v>FL</v>
      </c>
      <c r="AX50" s="5" t="str">
        <f t="shared" si="13"/>
        <v>-</v>
      </c>
      <c r="AY50" s="5" t="str">
        <f t="shared" si="14"/>
        <v>-</v>
      </c>
    </row>
    <row r="51" spans="1:51">
      <c r="A51" s="15" t="s">
        <v>81</v>
      </c>
      <c r="B51" s="16" t="s">
        <v>136</v>
      </c>
      <c r="C51" s="4">
        <f t="shared" si="0"/>
        <v>47</v>
      </c>
      <c r="D51" s="13">
        <v>0</v>
      </c>
      <c r="E51" s="13">
        <v>0</v>
      </c>
      <c r="F51" s="13">
        <v>0</v>
      </c>
      <c r="G51" s="14">
        <f>'[1]Agregação RAIS Planilha 3'!BJ50/'[1]Agregação RAIS Planilha 3'!BJ$57</f>
        <v>0.144879337615705</v>
      </c>
      <c r="H51" s="4"/>
      <c r="I51" s="30">
        <f>D51*I$2</f>
        <v>0</v>
      </c>
      <c r="J51" s="30">
        <f>E51*J$2</f>
        <v>0</v>
      </c>
      <c r="K51" s="30">
        <f>F51*K$2</f>
        <v>0</v>
      </c>
      <c r="L51" s="30">
        <f>G51*L$2</f>
        <v>0</v>
      </c>
      <c r="M51" s="31">
        <v>7.401102356</v>
      </c>
      <c r="N51" s="32">
        <v>0</v>
      </c>
      <c r="O51" s="32">
        <v>0</v>
      </c>
      <c r="P51" s="31">
        <v>0</v>
      </c>
      <c r="Q51" s="35">
        <f>MIP!AW66</f>
        <v>41114.4250199237</v>
      </c>
      <c r="R51" s="35">
        <f>MIP!AW65</f>
        <v>37616.1140951317</v>
      </c>
      <c r="S51" s="36">
        <v>438611</v>
      </c>
      <c r="T51" s="37">
        <f t="shared" si="21"/>
        <v>0.914912809236739</v>
      </c>
      <c r="U51" s="38" t="e">
        <f>S51/#REF!</f>
        <v>#REF!</v>
      </c>
      <c r="V51" s="5"/>
      <c r="W51" s="30">
        <f t="shared" si="16"/>
        <v>0</v>
      </c>
      <c r="X51" s="39">
        <f t="shared" si="1"/>
        <v>0</v>
      </c>
      <c r="Y51" s="42" t="e">
        <f t="shared" si="2"/>
        <v>#REF!</v>
      </c>
      <c r="Z51" s="43">
        <f>W51/MIP!BN52</f>
        <v>0</v>
      </c>
      <c r="AA51" s="43">
        <f t="shared" si="17"/>
        <v>0</v>
      </c>
      <c r="AB51" s="5"/>
      <c r="AC51" s="30">
        <f t="shared" si="18"/>
        <v>7.401102356</v>
      </c>
      <c r="AD51" s="39">
        <f t="shared" si="19"/>
        <v>6.77136334797661</v>
      </c>
      <c r="AE51" s="42" t="e">
        <f t="shared" si="3"/>
        <v>#REF!</v>
      </c>
      <c r="AF51" s="43">
        <f>AC51/MIP!BN52</f>
        <v>0.000180012303526402</v>
      </c>
      <c r="AG51" s="43">
        <f t="shared" si="4"/>
        <v>0.00523195601979966</v>
      </c>
      <c r="AH51" s="5"/>
      <c r="AI51" s="30">
        <f t="shared" si="5"/>
        <v>0</v>
      </c>
      <c r="AJ51" s="39">
        <f t="shared" si="6"/>
        <v>0</v>
      </c>
      <c r="AK51" s="42" t="e">
        <f t="shared" si="7"/>
        <v>#REF!</v>
      </c>
      <c r="AL51" s="43">
        <f>AI51/MIP!BN52</f>
        <v>0</v>
      </c>
      <c r="AM51" s="43" t="e">
        <f t="shared" si="8"/>
        <v>#DIV/0!</v>
      </c>
      <c r="AN51" s="5"/>
      <c r="AO51" s="30">
        <f t="shared" si="9"/>
        <v>0</v>
      </c>
      <c r="AP51" s="39">
        <f t="shared" si="10"/>
        <v>0</v>
      </c>
      <c r="AQ51" s="42" t="e">
        <f t="shared" si="20"/>
        <v>#REF!</v>
      </c>
      <c r="AR51" s="43">
        <f>AO51/MIP!BN52</f>
        <v>0</v>
      </c>
      <c r="AS51" s="43" t="e">
        <f t="shared" si="11"/>
        <v>#DIV/0!</v>
      </c>
      <c r="AT51" s="5"/>
      <c r="AU51" s="45" cm="1">
        <f t="array" ref="AU51">(SUM(MIP!FZ52:HZ52/53)/AVERAGE(MIP!$FZ$6:$HZ$58))</f>
        <v>1.00704262056086</v>
      </c>
      <c r="AV51" s="45" cm="1">
        <f t="array" ref="AV51">(SUM(MIP!HT6:HT58/53)/AVERAGE(MIP!$FZ$6:$HZ$58))</f>
        <v>0.689716631988804</v>
      </c>
      <c r="AW51" s="5" t="str">
        <f t="shared" si="12"/>
        <v>FL</v>
      </c>
      <c r="AX51" s="5" t="str">
        <f t="shared" si="13"/>
        <v>-</v>
      </c>
      <c r="AY51" s="5" t="str">
        <f t="shared" si="14"/>
        <v>-</v>
      </c>
    </row>
    <row r="52" spans="1:51">
      <c r="A52" s="15" t="s">
        <v>82</v>
      </c>
      <c r="B52" s="16" t="s">
        <v>137</v>
      </c>
      <c r="C52" s="4">
        <f t="shared" si="0"/>
        <v>48</v>
      </c>
      <c r="D52" s="13">
        <v>0</v>
      </c>
      <c r="E52" s="13">
        <v>0</v>
      </c>
      <c r="F52" s="13">
        <v>0</v>
      </c>
      <c r="G52" s="14">
        <f>'[1]Agregação RAIS Planilha 3'!BJ51/'[1]Agregação RAIS Planilha 3'!BJ$57</f>
        <v>0.00606209828562702</v>
      </c>
      <c r="H52" s="4"/>
      <c r="I52" s="30">
        <f>D52*I$2</f>
        <v>0</v>
      </c>
      <c r="J52" s="30">
        <f>E52*J$2</f>
        <v>0</v>
      </c>
      <c r="K52" s="30">
        <f>F52*K$2</f>
        <v>0</v>
      </c>
      <c r="L52" s="30">
        <f>G52*L$2</f>
        <v>0</v>
      </c>
      <c r="M52" s="31">
        <v>40.27927801</v>
      </c>
      <c r="N52" s="32">
        <v>0</v>
      </c>
      <c r="O52" s="32">
        <v>0</v>
      </c>
      <c r="P52" s="31">
        <v>0</v>
      </c>
      <c r="Q52" s="35">
        <f>MIP!AX66</f>
        <v>30613.019754152</v>
      </c>
      <c r="R52" s="35">
        <f>MIP!AX65</f>
        <v>20252.3862520268</v>
      </c>
      <c r="S52" s="36">
        <v>5622208</v>
      </c>
      <c r="T52" s="37">
        <f t="shared" si="21"/>
        <v>0.661561205482839</v>
      </c>
      <c r="U52" s="38" t="e">
        <f>S52/#REF!</f>
        <v>#REF!</v>
      </c>
      <c r="V52" s="5"/>
      <c r="W52" s="30">
        <f t="shared" si="16"/>
        <v>0</v>
      </c>
      <c r="X52" s="39">
        <f t="shared" si="1"/>
        <v>0</v>
      </c>
      <c r="Y52" s="42" t="e">
        <f t="shared" si="2"/>
        <v>#REF!</v>
      </c>
      <c r="Z52" s="43">
        <f>W52/MIP!BN53</f>
        <v>0</v>
      </c>
      <c r="AA52" s="43">
        <f t="shared" si="17"/>
        <v>0</v>
      </c>
      <c r="AB52" s="5"/>
      <c r="AC52" s="30">
        <f t="shared" si="18"/>
        <v>40.27927801</v>
      </c>
      <c r="AD52" s="39">
        <f t="shared" si="19"/>
        <v>26.647207716274</v>
      </c>
      <c r="AE52" s="42" t="e">
        <f t="shared" si="3"/>
        <v>#REF!</v>
      </c>
      <c r="AF52" s="43">
        <f>AC52/MIP!BN53</f>
        <v>0.00131575644394039</v>
      </c>
      <c r="AG52" s="43">
        <f t="shared" si="4"/>
        <v>0.0284740570959351</v>
      </c>
      <c r="AH52" s="5"/>
      <c r="AI52" s="30">
        <f t="shared" si="5"/>
        <v>0</v>
      </c>
      <c r="AJ52" s="39">
        <f t="shared" si="6"/>
        <v>0</v>
      </c>
      <c r="AK52" s="42" t="e">
        <f t="shared" si="7"/>
        <v>#REF!</v>
      </c>
      <c r="AL52" s="43">
        <f>AI52/MIP!BN53</f>
        <v>0</v>
      </c>
      <c r="AM52" s="43" t="e">
        <f t="shared" si="8"/>
        <v>#DIV/0!</v>
      </c>
      <c r="AN52" s="5"/>
      <c r="AO52" s="30">
        <f t="shared" si="9"/>
        <v>0</v>
      </c>
      <c r="AP52" s="39">
        <f t="shared" si="10"/>
        <v>0</v>
      </c>
      <c r="AQ52" s="42" t="e">
        <f t="shared" si="20"/>
        <v>#REF!</v>
      </c>
      <c r="AR52" s="43">
        <f>AO52/MIP!BN53</f>
        <v>0</v>
      </c>
      <c r="AS52" s="43" t="e">
        <f t="shared" si="11"/>
        <v>#DIV/0!</v>
      </c>
      <c r="AT52" s="5"/>
      <c r="AU52" s="45" cm="1">
        <f t="array" ref="AU52">(SUM(MIP!FZ53:HZ53/53)/AVERAGE(MIP!$FZ$6:$HZ$58))</f>
        <v>2.39012510715786</v>
      </c>
      <c r="AV52" s="45" cm="1">
        <f t="array" ref="AV52">(SUM(MIP!HU6:HU58/53)/AVERAGE(MIP!$FZ$6:$HZ$58))</f>
        <v>0.870953257496686</v>
      </c>
      <c r="AW52" s="5" t="str">
        <f t="shared" si="12"/>
        <v>FL</v>
      </c>
      <c r="AX52" s="5" t="str">
        <f t="shared" si="13"/>
        <v>-</v>
      </c>
      <c r="AY52" s="5" t="str">
        <f t="shared" si="14"/>
        <v>-</v>
      </c>
    </row>
    <row r="53" spans="1:51">
      <c r="A53" s="15" t="s">
        <v>83</v>
      </c>
      <c r="B53" s="16" t="s">
        <v>138</v>
      </c>
      <c r="C53" s="4">
        <f t="shared" si="0"/>
        <v>49</v>
      </c>
      <c r="D53" s="13">
        <v>0</v>
      </c>
      <c r="E53" s="13">
        <v>0</v>
      </c>
      <c r="F53" s="13">
        <v>0</v>
      </c>
      <c r="G53" s="14">
        <f>'[1]Agregação RAIS Planilha 3'!BJ52/'[1]Agregação RAIS Planilha 3'!BJ$57</f>
        <v>0.00302483254457145</v>
      </c>
      <c r="H53" s="4"/>
      <c r="I53" s="30">
        <f>D53*I$2</f>
        <v>0</v>
      </c>
      <c r="J53" s="30">
        <f>E53*J$2</f>
        <v>0</v>
      </c>
      <c r="K53" s="30">
        <f>F53*K$2</f>
        <v>0</v>
      </c>
      <c r="L53" s="30">
        <f>G53*L$2</f>
        <v>0</v>
      </c>
      <c r="M53" s="31">
        <v>28.39500456</v>
      </c>
      <c r="N53" s="32">
        <v>0</v>
      </c>
      <c r="O53" s="32">
        <v>0</v>
      </c>
      <c r="P53" s="31">
        <v>0</v>
      </c>
      <c r="Q53" s="35">
        <f>MIP!AY66</f>
        <v>16447.445925216</v>
      </c>
      <c r="R53" s="35">
        <f>MIP!AY65</f>
        <v>10880.9921533997</v>
      </c>
      <c r="S53" s="36">
        <v>136112</v>
      </c>
      <c r="T53" s="37">
        <f t="shared" si="21"/>
        <v>0.661561205482839</v>
      </c>
      <c r="U53" s="38" t="e">
        <f>S53/#REF!</f>
        <v>#REF!</v>
      </c>
      <c r="V53" s="5"/>
      <c r="W53" s="30">
        <f t="shared" si="16"/>
        <v>0</v>
      </c>
      <c r="X53" s="39">
        <f t="shared" si="1"/>
        <v>0</v>
      </c>
      <c r="Y53" s="42" t="e">
        <f t="shared" si="2"/>
        <v>#REF!</v>
      </c>
      <c r="Z53" s="43">
        <f>W53/MIP!BN54</f>
        <v>0</v>
      </c>
      <c r="AA53" s="43">
        <f t="shared" si="17"/>
        <v>0</v>
      </c>
      <c r="AB53" s="5"/>
      <c r="AC53" s="30">
        <f t="shared" si="18"/>
        <v>28.39500456</v>
      </c>
      <c r="AD53" s="39">
        <f t="shared" si="19"/>
        <v>18.7850334464043</v>
      </c>
      <c r="AE53" s="42" t="e">
        <f t="shared" si="3"/>
        <v>#REF!</v>
      </c>
      <c r="AF53" s="43">
        <f>AC53/MIP!BN54</f>
        <v>0.00172640814197582</v>
      </c>
      <c r="AG53" s="43">
        <f t="shared" si="4"/>
        <v>0.020072876700522</v>
      </c>
      <c r="AH53" s="5"/>
      <c r="AI53" s="30">
        <f t="shared" si="5"/>
        <v>0</v>
      </c>
      <c r="AJ53" s="39">
        <f t="shared" si="6"/>
        <v>0</v>
      </c>
      <c r="AK53" s="42" t="e">
        <f t="shared" si="7"/>
        <v>#REF!</v>
      </c>
      <c r="AL53" s="43">
        <f>AI53/MIP!BN54</f>
        <v>0</v>
      </c>
      <c r="AM53" s="43" t="e">
        <f t="shared" si="8"/>
        <v>#DIV/0!</v>
      </c>
      <c r="AN53" s="5"/>
      <c r="AO53" s="30">
        <f t="shared" si="9"/>
        <v>0</v>
      </c>
      <c r="AP53" s="39">
        <f t="shared" si="10"/>
        <v>0</v>
      </c>
      <c r="AQ53" s="42" t="e">
        <f t="shared" si="20"/>
        <v>#REF!</v>
      </c>
      <c r="AR53" s="43">
        <f>AO53/MIP!BN54</f>
        <v>0</v>
      </c>
      <c r="AS53" s="43" t="e">
        <f t="shared" si="11"/>
        <v>#DIV/0!</v>
      </c>
      <c r="AT53" s="5"/>
      <c r="AU53" s="45" cm="1">
        <f t="array" ref="AU53">(SUM(MIP!FZ54:HZ54/53)/AVERAGE(MIP!$FZ$6:$HZ$58))</f>
        <v>1.44201543018452</v>
      </c>
      <c r="AV53" s="45" cm="1">
        <f t="array" ref="AV53">(SUM(MIP!HV6:HV58/53)/AVERAGE(MIP!$FZ$6:$HZ$58))</f>
        <v>0.830719625174411</v>
      </c>
      <c r="AW53" s="5" t="str">
        <f t="shared" si="12"/>
        <v>FL</v>
      </c>
      <c r="AX53" s="5" t="str">
        <f t="shared" si="13"/>
        <v>-</v>
      </c>
      <c r="AY53" s="5" t="str">
        <f t="shared" si="14"/>
        <v>-</v>
      </c>
    </row>
    <row r="54" spans="1:51">
      <c r="A54" s="15" t="s">
        <v>84</v>
      </c>
      <c r="B54" s="16" t="s">
        <v>139</v>
      </c>
      <c r="C54" s="4">
        <f t="shared" si="0"/>
        <v>50</v>
      </c>
      <c r="D54" s="13">
        <v>0</v>
      </c>
      <c r="E54" s="13">
        <v>0</v>
      </c>
      <c r="F54" s="13">
        <v>0</v>
      </c>
      <c r="G54" s="14">
        <f>'[1]Agregação RAIS Planilha 3'!BJ53/'[1]Agregação RAIS Planilha 3'!BJ$57</f>
        <v>0</v>
      </c>
      <c r="H54" s="4"/>
      <c r="I54" s="30">
        <f>D54*I$2</f>
        <v>0</v>
      </c>
      <c r="J54" s="30">
        <f>E54*J$2</f>
        <v>0</v>
      </c>
      <c r="K54" s="30">
        <f>F54*K$2</f>
        <v>0</v>
      </c>
      <c r="L54" s="30">
        <f>G54*L$2</f>
        <v>0</v>
      </c>
      <c r="M54" s="31">
        <v>3.051299495</v>
      </c>
      <c r="N54" s="32">
        <v>0</v>
      </c>
      <c r="O54" s="32">
        <v>0</v>
      </c>
      <c r="P54" s="31">
        <v>0</v>
      </c>
      <c r="Q54" s="35">
        <f>MIP!AZ66</f>
        <v>83044.1651111439</v>
      </c>
      <c r="R54" s="35">
        <f>MIP!AZ65</f>
        <v>62161.0837251829</v>
      </c>
      <c r="S54" s="36">
        <v>166605</v>
      </c>
      <c r="T54" s="37">
        <f t="shared" si="21"/>
        <v>0.748530419229193</v>
      </c>
      <c r="U54" s="38" t="e">
        <f>S54/#REF!</f>
        <v>#REF!</v>
      </c>
      <c r="V54" s="5"/>
      <c r="W54" s="30">
        <f t="shared" si="16"/>
        <v>0</v>
      </c>
      <c r="X54" s="39">
        <f t="shared" si="1"/>
        <v>0</v>
      </c>
      <c r="Y54" s="42" t="e">
        <f t="shared" si="2"/>
        <v>#REF!</v>
      </c>
      <c r="Z54" s="43">
        <f>W54/MIP!BN55</f>
        <v>0</v>
      </c>
      <c r="AA54" s="43">
        <f t="shared" si="17"/>
        <v>0</v>
      </c>
      <c r="AB54" s="5"/>
      <c r="AC54" s="30">
        <f t="shared" si="18"/>
        <v>3.051299495</v>
      </c>
      <c r="AD54" s="39">
        <f t="shared" si="19"/>
        <v>2.28399049018618</v>
      </c>
      <c r="AE54" s="42" t="e">
        <f t="shared" si="3"/>
        <v>#REF!</v>
      </c>
      <c r="AF54" s="43">
        <f>AC54/MIP!BN55</f>
        <v>3.67430931591188e-5</v>
      </c>
      <c r="AG54" s="43">
        <f t="shared" si="4"/>
        <v>0.00215701175219322</v>
      </c>
      <c r="AH54" s="5"/>
      <c r="AI54" s="30">
        <f t="shared" si="5"/>
        <v>0</v>
      </c>
      <c r="AJ54" s="39">
        <f t="shared" si="6"/>
        <v>0</v>
      </c>
      <c r="AK54" s="42" t="e">
        <f t="shared" si="7"/>
        <v>#REF!</v>
      </c>
      <c r="AL54" s="43">
        <f>AI54/MIP!BN55</f>
        <v>0</v>
      </c>
      <c r="AM54" s="43" t="e">
        <f t="shared" si="8"/>
        <v>#DIV/0!</v>
      </c>
      <c r="AN54" s="5"/>
      <c r="AO54" s="30">
        <f t="shared" si="9"/>
        <v>0</v>
      </c>
      <c r="AP54" s="39">
        <f t="shared" si="10"/>
        <v>0</v>
      </c>
      <c r="AQ54" s="42" t="e">
        <f t="shared" si="20"/>
        <v>#REF!</v>
      </c>
      <c r="AR54" s="43">
        <f>AO54/MIP!BN55</f>
        <v>0</v>
      </c>
      <c r="AS54" s="43" t="e">
        <f t="shared" si="11"/>
        <v>#DIV/0!</v>
      </c>
      <c r="AT54" s="5"/>
      <c r="AU54" s="45" cm="1">
        <f t="array" ref="AU54">(SUM(MIP!FZ55:HZ55/53)/AVERAGE(MIP!$FZ$6:$HZ$58))</f>
        <v>0.686571276091622</v>
      </c>
      <c r="AV54" s="45" cm="1">
        <f t="array" ref="AV54">(SUM(MIP!HW6:HW58/53)/AVERAGE(MIP!$FZ$6:$HZ$58))</f>
        <v>0.81998281813279</v>
      </c>
      <c r="AW54" s="5" t="str">
        <f t="shared" si="12"/>
        <v>-</v>
      </c>
      <c r="AX54" s="5" t="str">
        <f t="shared" si="13"/>
        <v>-</v>
      </c>
      <c r="AY54" s="5" t="str">
        <f t="shared" si="14"/>
        <v>-</v>
      </c>
    </row>
    <row r="55" spans="1:51">
      <c r="A55" s="15" t="s">
        <v>85</v>
      </c>
      <c r="B55" s="16" t="s">
        <v>140</v>
      </c>
      <c r="C55" s="4">
        <f t="shared" si="0"/>
        <v>51</v>
      </c>
      <c r="D55" s="13">
        <v>0</v>
      </c>
      <c r="E55" s="13">
        <v>0</v>
      </c>
      <c r="F55" s="13">
        <v>0</v>
      </c>
      <c r="G55" s="14">
        <f>'[1]Agregação RAIS Planilha 3'!BJ54/'[1]Agregação RAIS Planilha 3'!BJ$57</f>
        <v>0.146159443771542</v>
      </c>
      <c r="H55" s="4"/>
      <c r="I55" s="30">
        <f>D55*I$2</f>
        <v>0</v>
      </c>
      <c r="J55" s="30">
        <f>E55*J$2</f>
        <v>0</v>
      </c>
      <c r="K55" s="30">
        <f>F55*K$2</f>
        <v>0</v>
      </c>
      <c r="L55" s="30">
        <f>G55*L$2</f>
        <v>0</v>
      </c>
      <c r="M55" s="31">
        <v>1.127383167</v>
      </c>
      <c r="N55" s="32">
        <v>0</v>
      </c>
      <c r="O55" s="32">
        <v>0</v>
      </c>
      <c r="P55" s="31">
        <v>0</v>
      </c>
      <c r="Q55" s="35">
        <f>MIP!BA66</f>
        <v>44754.654207673</v>
      </c>
      <c r="R55" s="35">
        <f>MIP!BA65</f>
        <v>28689.7168969679</v>
      </c>
      <c r="S55" s="36">
        <v>252106</v>
      </c>
      <c r="T55" s="37">
        <f t="shared" si="21"/>
        <v>0.641044320526762</v>
      </c>
      <c r="U55" s="38" t="e">
        <f>S55/#REF!</f>
        <v>#REF!</v>
      </c>
      <c r="V55" s="5"/>
      <c r="W55" s="30">
        <f t="shared" si="16"/>
        <v>0</v>
      </c>
      <c r="X55" s="39">
        <f t="shared" si="1"/>
        <v>0</v>
      </c>
      <c r="Y55" s="42" t="e">
        <f t="shared" si="2"/>
        <v>#REF!</v>
      </c>
      <c r="Z55" s="43">
        <f>W55/MIP!BN56</f>
        <v>0</v>
      </c>
      <c r="AA55" s="43">
        <f t="shared" si="17"/>
        <v>0</v>
      </c>
      <c r="AB55" s="5"/>
      <c r="AC55" s="30">
        <f t="shared" si="18"/>
        <v>1.127383167</v>
      </c>
      <c r="AD55" s="39">
        <f t="shared" si="19"/>
        <v>0.722702576262824</v>
      </c>
      <c r="AE55" s="42" t="e">
        <f t="shared" si="3"/>
        <v>#REF!</v>
      </c>
      <c r="AF55" s="43">
        <f>AC55/MIP!BN56</f>
        <v>2.51903000248568e-5</v>
      </c>
      <c r="AG55" s="43">
        <f t="shared" si="4"/>
        <v>0.000796964947042607</v>
      </c>
      <c r="AH55" s="5"/>
      <c r="AI55" s="30">
        <f t="shared" si="5"/>
        <v>0</v>
      </c>
      <c r="AJ55" s="39">
        <f t="shared" si="6"/>
        <v>0</v>
      </c>
      <c r="AK55" s="42" t="e">
        <f t="shared" si="7"/>
        <v>#REF!</v>
      </c>
      <c r="AL55" s="43">
        <f>AI55/MIP!BN56</f>
        <v>0</v>
      </c>
      <c r="AM55" s="43" t="e">
        <f t="shared" si="8"/>
        <v>#DIV/0!</v>
      </c>
      <c r="AN55" s="5"/>
      <c r="AO55" s="30">
        <f t="shared" si="9"/>
        <v>0</v>
      </c>
      <c r="AP55" s="39">
        <f t="shared" si="10"/>
        <v>0</v>
      </c>
      <c r="AQ55" s="42" t="e">
        <f t="shared" si="20"/>
        <v>#REF!</v>
      </c>
      <c r="AR55" s="43">
        <f>AO55/MIP!BN56</f>
        <v>0</v>
      </c>
      <c r="AS55" s="43" t="e">
        <f t="shared" si="11"/>
        <v>#DIV/0!</v>
      </c>
      <c r="AT55" s="5"/>
      <c r="AU55" s="45" cm="1">
        <f t="array" ref="AU55">(SUM(MIP!FZ56:HZ56/53)/AVERAGE(MIP!$FZ$6:$HZ$58))</f>
        <v>0.791166709172484</v>
      </c>
      <c r="AV55" s="45" cm="1">
        <f t="array" ref="AV55">(SUM(MIP!HX6:HX58/53)/AVERAGE(MIP!$FZ$6:$HZ$58))</f>
        <v>0.881554242144274</v>
      </c>
      <c r="AW55" s="5" t="str">
        <f t="shared" si="12"/>
        <v>-</v>
      </c>
      <c r="AX55" s="5" t="str">
        <f t="shared" si="13"/>
        <v>-</v>
      </c>
      <c r="AY55" s="5" t="str">
        <f t="shared" si="14"/>
        <v>-</v>
      </c>
    </row>
    <row r="56" spans="1:51">
      <c r="A56" s="15" t="s">
        <v>86</v>
      </c>
      <c r="B56" s="16" t="s">
        <v>141</v>
      </c>
      <c r="C56" s="4">
        <f t="shared" si="0"/>
        <v>52</v>
      </c>
      <c r="D56" s="13">
        <v>0</v>
      </c>
      <c r="E56" s="13">
        <v>0</v>
      </c>
      <c r="F56" s="13">
        <v>0</v>
      </c>
      <c r="G56" s="14">
        <f>'[1]Agregação RAIS Planilha 3'!BJ55/'[1]Agregação RAIS Planilha 3'!BJ$57</f>
        <v>0.0298044032257258</v>
      </c>
      <c r="H56" s="4"/>
      <c r="I56" s="30">
        <f>D56*I$2</f>
        <v>0</v>
      </c>
      <c r="J56" s="30">
        <f>E56*J$2</f>
        <v>0</v>
      </c>
      <c r="K56" s="30">
        <f>F56*K$2</f>
        <v>0</v>
      </c>
      <c r="L56" s="30">
        <f>G56*L$2</f>
        <v>0</v>
      </c>
      <c r="M56" s="31">
        <v>0.6909166169</v>
      </c>
      <c r="N56" s="32">
        <v>0</v>
      </c>
      <c r="O56" s="32">
        <v>0</v>
      </c>
      <c r="P56" s="31">
        <v>0</v>
      </c>
      <c r="Q56" s="35">
        <f>MIP!BB66</f>
        <v>11831.2788031571</v>
      </c>
      <c r="R56" s="35">
        <f>MIP!BB65</f>
        <v>6126.09863333633</v>
      </c>
      <c r="S56" s="36">
        <v>752017</v>
      </c>
      <c r="T56" s="37">
        <f t="shared" si="21"/>
        <v>0.517788375648928</v>
      </c>
      <c r="U56" s="38" t="e">
        <f>S56/#REF!</f>
        <v>#REF!</v>
      </c>
      <c r="V56" s="5"/>
      <c r="W56" s="30">
        <f t="shared" si="16"/>
        <v>0</v>
      </c>
      <c r="X56" s="39">
        <f t="shared" si="1"/>
        <v>0</v>
      </c>
      <c r="Y56" s="42" t="e">
        <f t="shared" si="2"/>
        <v>#REF!</v>
      </c>
      <c r="Z56" s="43">
        <f>W56/MIP!BN57</f>
        <v>0</v>
      </c>
      <c r="AA56" s="43">
        <f t="shared" si="17"/>
        <v>0</v>
      </c>
      <c r="AB56" s="5"/>
      <c r="AC56" s="30">
        <f t="shared" si="18"/>
        <v>0.6909166169</v>
      </c>
      <c r="AD56" s="39">
        <f t="shared" si="19"/>
        <v>0.357748592773504</v>
      </c>
      <c r="AE56" s="42" t="e">
        <f t="shared" si="3"/>
        <v>#REF!</v>
      </c>
      <c r="AF56" s="43">
        <f>AC56/MIP!BN57</f>
        <v>5.8397458837301e-5</v>
      </c>
      <c r="AG56" s="43">
        <f t="shared" si="4"/>
        <v>0.000488419856812148</v>
      </c>
      <c r="AH56" s="5"/>
      <c r="AI56" s="30">
        <f t="shared" si="5"/>
        <v>0</v>
      </c>
      <c r="AJ56" s="39">
        <f t="shared" si="6"/>
        <v>0</v>
      </c>
      <c r="AK56" s="42" t="e">
        <f t="shared" si="7"/>
        <v>#REF!</v>
      </c>
      <c r="AL56" s="43">
        <f>AI56/MIP!BN57</f>
        <v>0</v>
      </c>
      <c r="AM56" s="43" t="e">
        <f t="shared" si="8"/>
        <v>#DIV/0!</v>
      </c>
      <c r="AN56" s="5"/>
      <c r="AO56" s="30">
        <f t="shared" si="9"/>
        <v>0</v>
      </c>
      <c r="AP56" s="39">
        <f t="shared" si="10"/>
        <v>0</v>
      </c>
      <c r="AQ56" s="42" t="e">
        <f t="shared" si="20"/>
        <v>#REF!</v>
      </c>
      <c r="AR56" s="43">
        <f>AO56/MIP!BN57</f>
        <v>0</v>
      </c>
      <c r="AS56" s="43" t="e">
        <f t="shared" si="11"/>
        <v>#DIV/0!</v>
      </c>
      <c r="AT56" s="5"/>
      <c r="AU56" s="45" cm="1">
        <f t="array" ref="AU56">(SUM(MIP!FZ57:HZ57/53)/AVERAGE(MIP!$FZ$6:$HZ$58))</f>
        <v>0.74298579575221</v>
      </c>
      <c r="AV56" s="45" cm="1">
        <f t="array" ref="AV56">(SUM(MIP!HY6:HY58/53)/AVERAGE(MIP!$FZ$6:$HZ$58))</f>
        <v>0.946279404507154</v>
      </c>
      <c r="AW56" s="5" t="str">
        <f t="shared" si="12"/>
        <v>-</v>
      </c>
      <c r="AX56" s="5" t="str">
        <f t="shared" si="13"/>
        <v>-</v>
      </c>
      <c r="AY56" s="5" t="str">
        <f t="shared" si="14"/>
        <v>-</v>
      </c>
    </row>
    <row r="57" ht="15.75" spans="1:51">
      <c r="A57" s="17" t="s">
        <v>87</v>
      </c>
      <c r="B57" s="18" t="s">
        <v>142</v>
      </c>
      <c r="C57" s="4">
        <f t="shared" si="0"/>
        <v>53</v>
      </c>
      <c r="D57" s="13">
        <v>0</v>
      </c>
      <c r="E57" s="13">
        <v>0</v>
      </c>
      <c r="F57" s="13">
        <v>0</v>
      </c>
      <c r="G57" s="14">
        <f>'[1]Agregação RAIS Planilha 3'!BJ56/'[1]Agregação RAIS Planilha 3'!BJ$57</f>
        <v>0.0195089999013543</v>
      </c>
      <c r="I57" s="30">
        <f>D57*I$2</f>
        <v>0</v>
      </c>
      <c r="J57" s="30">
        <f>E57*J$2</f>
        <v>0</v>
      </c>
      <c r="K57" s="30">
        <f>F57*K$2</f>
        <v>0</v>
      </c>
      <c r="L57" s="30">
        <f>G57*L$2</f>
        <v>0</v>
      </c>
      <c r="M57" s="31">
        <v>0</v>
      </c>
      <c r="N57" s="32">
        <v>0</v>
      </c>
      <c r="O57" s="32">
        <v>0</v>
      </c>
      <c r="P57" s="31">
        <v>0</v>
      </c>
      <c r="Q57" s="35">
        <f>MIP!BC66</f>
        <v>4638</v>
      </c>
      <c r="R57" s="35">
        <f>MIP!BC65</f>
        <v>4638</v>
      </c>
      <c r="T57" s="37">
        <f>R57/Q57</f>
        <v>1</v>
      </c>
      <c r="W57" s="30">
        <f t="shared" si="16"/>
        <v>0</v>
      </c>
      <c r="X57" s="39">
        <f t="shared" si="1"/>
        <v>0</v>
      </c>
      <c r="Y57" s="42">
        <f t="shared" si="2"/>
        <v>0</v>
      </c>
      <c r="Z57" s="43">
        <f>W57/MIP!BN58</f>
        <v>0</v>
      </c>
      <c r="AA57" s="43">
        <f t="shared" si="17"/>
        <v>0</v>
      </c>
      <c r="AC57" s="30">
        <f t="shared" si="18"/>
        <v>0</v>
      </c>
      <c r="AD57" s="39">
        <f t="shared" si="19"/>
        <v>0</v>
      </c>
      <c r="AE57" s="42">
        <f t="shared" si="3"/>
        <v>0</v>
      </c>
      <c r="AF57" s="43">
        <f>AC57/MIP!BN58</f>
        <v>0</v>
      </c>
      <c r="AG57" s="43">
        <f t="shared" si="4"/>
        <v>0</v>
      </c>
      <c r="AI57" s="30">
        <f t="shared" si="5"/>
        <v>0</v>
      </c>
      <c r="AJ57" s="39">
        <f t="shared" si="6"/>
        <v>0</v>
      </c>
      <c r="AK57" s="42">
        <f t="shared" si="7"/>
        <v>0</v>
      </c>
      <c r="AL57" s="43">
        <f>AI57/MIP!BN58</f>
        <v>0</v>
      </c>
      <c r="AM57" s="43" t="e">
        <f t="shared" si="8"/>
        <v>#DIV/0!</v>
      </c>
      <c r="AO57" s="30">
        <f t="shared" si="9"/>
        <v>0</v>
      </c>
      <c r="AP57" s="39">
        <f t="shared" si="10"/>
        <v>0</v>
      </c>
      <c r="AQ57" s="42">
        <f t="shared" si="20"/>
        <v>0</v>
      </c>
      <c r="AR57" s="43">
        <f>AO57/MIP!BN58</f>
        <v>0</v>
      </c>
      <c r="AS57" s="43" t="e">
        <f t="shared" si="11"/>
        <v>#DIV/0!</v>
      </c>
      <c r="AU57" s="45" cm="1">
        <f t="array" ref="AU57">(SUM(MIP!FZ58:HZ58/53)/AVERAGE(MIP!$FZ$6:$HZ$58))</f>
        <v>0.63212777906962</v>
      </c>
      <c r="AV57" s="45" cm="1">
        <f t="array" ref="AV57">(SUM(MIP!HZ6:HZ58/53)/AVERAGE(MIP!$FZ$6:$HZ$58))</f>
        <v>0.63212777906962</v>
      </c>
      <c r="AW57" s="5" t="str">
        <f t="shared" si="12"/>
        <v>-</v>
      </c>
      <c r="AX57" s="5" t="str">
        <f t="shared" si="13"/>
        <v>-</v>
      </c>
      <c r="AY57" s="5" t="str">
        <f t="shared" si="14"/>
        <v>-</v>
      </c>
    </row>
    <row r="58" spans="1:46">
      <c r="A58" s="4"/>
      <c r="B58" s="19"/>
      <c r="C58" s="4"/>
      <c r="D58" s="4"/>
      <c r="E58" s="5"/>
      <c r="F58" s="5"/>
      <c r="G58" s="4"/>
      <c r="H58" s="4"/>
      <c r="I58" s="4"/>
      <c r="J58" s="5"/>
      <c r="K58" s="5"/>
      <c r="L58" s="4"/>
      <c r="M58" s="4"/>
      <c r="N58" s="5"/>
      <c r="O58" s="5"/>
      <c r="P58" s="4"/>
      <c r="Q58" s="40"/>
      <c r="S58" s="4"/>
      <c r="T58" s="41"/>
      <c r="U58" s="4"/>
      <c r="V58" s="5"/>
      <c r="W58" s="30">
        <f>SUM(W5:W57)</f>
        <v>0</v>
      </c>
      <c r="X58" s="30">
        <f>SUM(X5:X57)</f>
        <v>0</v>
      </c>
      <c r="Y58" s="30" t="e">
        <f>SUM(Y5:Y57)</f>
        <v>#REF!</v>
      </c>
      <c r="Z58" s="44">
        <f>SUM(Z5:Z57)</f>
        <v>0</v>
      </c>
      <c r="AA58" s="44">
        <f>SUM(AA5:AA57)</f>
        <v>0</v>
      </c>
      <c r="AB58" s="5"/>
      <c r="AC58" s="30">
        <f>SUM(AC5:AC57)</f>
        <v>1414.59567473264</v>
      </c>
      <c r="AD58" s="30">
        <f>SUM(AD5:AD57)</f>
        <v>626.919142123382</v>
      </c>
      <c r="AE58" s="42" t="e">
        <f>SUM(AE5:AE57)</f>
        <v>#REF!</v>
      </c>
      <c r="AF58" s="44">
        <f>SUM(AF5:AF57)</f>
        <v>0.38013561756084</v>
      </c>
      <c r="AG58" s="44">
        <f>SUM(AG5:AG57)</f>
        <v>1</v>
      </c>
      <c r="AH58" s="5"/>
      <c r="AI58" s="30">
        <f>SUM(AI5:AI57)</f>
        <v>0</v>
      </c>
      <c r="AJ58" s="30">
        <f>SUM(AJ5:AJ57)</f>
        <v>0</v>
      </c>
      <c r="AK58" s="42" t="e">
        <f>SUM(AK5:AK57)</f>
        <v>#REF!</v>
      </c>
      <c r="AL58" s="44">
        <f>SUM(AL5:AL57)</f>
        <v>0</v>
      </c>
      <c r="AM58" s="44" t="e">
        <f>SUM(AM5:AM57)</f>
        <v>#DIV/0!</v>
      </c>
      <c r="AN58" s="5"/>
      <c r="AO58" s="30">
        <f>SUM(AO5:AO57)</f>
        <v>0</v>
      </c>
      <c r="AP58" s="30">
        <f>SUM(AP5:AP57)</f>
        <v>0</v>
      </c>
      <c r="AQ58" s="30" t="e">
        <f>SUM(AQ5:AQ57)</f>
        <v>#REF!</v>
      </c>
      <c r="AR58" s="44">
        <f>SUM(AR5:AR57)</f>
        <v>0</v>
      </c>
      <c r="AS58" s="44" t="e">
        <f>SUM(AS5:AS57)</f>
        <v>#DIV/0!</v>
      </c>
      <c r="AT58" s="5"/>
    </row>
    <row r="59" spans="1:46">
      <c r="A59" s="2"/>
      <c r="B59" s="2" t="s">
        <v>90</v>
      </c>
      <c r="C59" s="20">
        <f>C57+1</f>
        <v>54</v>
      </c>
      <c r="D59" s="21">
        <f>SUM(D5:D57)</f>
        <v>1</v>
      </c>
      <c r="E59" s="21">
        <f>SUM(E5:E57)</f>
        <v>1</v>
      </c>
      <c r="F59" s="21">
        <f>SUM(F5:F57)</f>
        <v>0</v>
      </c>
      <c r="G59" s="21">
        <f>SUM(G5:G57)</f>
        <v>1</v>
      </c>
      <c r="H59" s="22"/>
      <c r="I59" s="25">
        <f>SUM(I5:I57)</f>
        <v>1000</v>
      </c>
      <c r="J59" s="25">
        <f t="shared" ref="J59:P59" si="22">SUM(J5:J57)</f>
        <v>0</v>
      </c>
      <c r="K59" s="25">
        <f t="shared" si="22"/>
        <v>0</v>
      </c>
      <c r="L59" s="25">
        <f t="shared" si="22"/>
        <v>0</v>
      </c>
      <c r="M59" s="25">
        <f t="shared" si="22"/>
        <v>1414.59567473264</v>
      </c>
      <c r="N59" s="25">
        <f t="shared" si="22"/>
        <v>0</v>
      </c>
      <c r="O59" s="25">
        <f t="shared" si="22"/>
        <v>0</v>
      </c>
      <c r="P59" s="25">
        <f t="shared" si="22"/>
        <v>0</v>
      </c>
      <c r="Q59" s="25"/>
      <c r="S59" s="22"/>
      <c r="T59" s="22"/>
      <c r="U59" s="22"/>
      <c r="V59" s="5"/>
      <c r="W59" s="22"/>
      <c r="X59" s="22"/>
      <c r="Y59" s="22"/>
      <c r="Z59" s="5"/>
      <c r="AA59" s="5"/>
      <c r="AB59" s="5"/>
      <c r="AC59" s="22"/>
      <c r="AD59" s="22"/>
      <c r="AE59" s="22"/>
      <c r="AF59" s="5"/>
      <c r="AG59" s="5"/>
      <c r="AH59" s="5"/>
      <c r="AI59" s="22"/>
      <c r="AJ59" s="22"/>
      <c r="AK59" s="22"/>
      <c r="AL59" s="5"/>
      <c r="AM59" s="5"/>
      <c r="AN59" s="5"/>
      <c r="AO59" s="22"/>
      <c r="AP59" s="22"/>
      <c r="AQ59" s="22"/>
      <c r="AR59" s="5"/>
      <c r="AS59" s="5"/>
      <c r="AT59" s="5"/>
    </row>
    <row r="60" spans="1:46">
      <c r="A60" s="10"/>
      <c r="B60" s="10"/>
      <c r="C60" s="4"/>
      <c r="D60" s="4"/>
      <c r="E60" s="5"/>
      <c r="F60" s="5"/>
      <c r="G60" s="4"/>
      <c r="H60" s="4"/>
      <c r="I60" s="4"/>
      <c r="J60" s="5"/>
      <c r="K60" s="5"/>
      <c r="L60" s="4"/>
      <c r="M60" s="4"/>
      <c r="N60" s="4"/>
      <c r="O60" s="4"/>
      <c r="P60" s="4"/>
      <c r="Q60" s="4"/>
      <c r="S60" s="4"/>
      <c r="T60" s="4"/>
      <c r="U60" s="4"/>
      <c r="V60" s="5"/>
      <c r="W60" s="4"/>
      <c r="X60" s="4"/>
      <c r="Y60" s="4"/>
      <c r="Z60" s="5"/>
      <c r="AA60" s="5"/>
      <c r="AB60" s="5"/>
      <c r="AC60" s="4"/>
      <c r="AD60" s="4"/>
      <c r="AE60" s="4"/>
      <c r="AF60" s="5"/>
      <c r="AG60" s="5"/>
      <c r="AH60" s="5"/>
      <c r="AI60" s="4"/>
      <c r="AJ60" s="4"/>
      <c r="AK60" s="4"/>
      <c r="AL60" s="5"/>
      <c r="AM60" s="5"/>
      <c r="AN60" s="5"/>
      <c r="AO60" s="4"/>
      <c r="AP60" s="4"/>
      <c r="AQ60" s="4"/>
      <c r="AS60" s="5"/>
      <c r="AT60" s="5"/>
    </row>
    <row r="61" spans="1:46">
      <c r="A61" s="23"/>
      <c r="B61" s="23" t="s">
        <v>480</v>
      </c>
      <c r="C61" s="6"/>
      <c r="D61" s="6"/>
      <c r="E61" s="5"/>
      <c r="F61" s="5"/>
      <c r="G61" s="6"/>
      <c r="H61" s="6"/>
      <c r="I61" s="6"/>
      <c r="J61" s="5"/>
      <c r="K61" s="5"/>
      <c r="L61" s="6"/>
      <c r="M61" s="34">
        <f>IFERROR(M59/I59,0)</f>
        <v>1.41459567473264</v>
      </c>
      <c r="N61" s="34">
        <f>IFERROR(N59/J59,0)</f>
        <v>0</v>
      </c>
      <c r="O61" s="34">
        <f>IFERROR(O59/K59,0)</f>
        <v>0</v>
      </c>
      <c r="P61" s="34">
        <f>IFERROR(P59/L59,0)</f>
        <v>0</v>
      </c>
      <c r="Q61" s="34"/>
      <c r="S61" s="6"/>
      <c r="T61" s="6"/>
      <c r="U61" s="6"/>
      <c r="V61" s="5"/>
      <c r="W61" s="6"/>
      <c r="X61" s="6"/>
      <c r="Y61" s="6"/>
      <c r="Z61" s="5"/>
      <c r="AA61" s="5"/>
      <c r="AB61" s="5"/>
      <c r="AC61" s="6"/>
      <c r="AD61" s="6"/>
      <c r="AE61" s="6"/>
      <c r="AF61" s="5"/>
      <c r="AG61" s="5"/>
      <c r="AH61" s="5"/>
      <c r="AI61" s="6"/>
      <c r="AJ61" s="6"/>
      <c r="AK61" s="6"/>
      <c r="AL61" s="5"/>
      <c r="AM61" s="5"/>
      <c r="AN61" s="5"/>
      <c r="AO61" s="5"/>
      <c r="AP61" s="6"/>
      <c r="AQ61" s="6"/>
      <c r="AR61" s="5"/>
      <c r="AS61" s="5"/>
      <c r="AT61" s="5"/>
    </row>
    <row r="64" spans="66:69">
      <c r="BN64" s="48"/>
      <c r="BO64" s="48"/>
      <c r="BP64" s="48"/>
      <c r="BQ64" s="48"/>
    </row>
  </sheetData>
  <mergeCells count="8">
    <mergeCell ref="M1:P1"/>
    <mergeCell ref="W2:AA2"/>
    <mergeCell ref="AC2:AG2"/>
    <mergeCell ref="AI2:AM2"/>
    <mergeCell ref="AO2:AS2"/>
    <mergeCell ref="AC4:AE4"/>
    <mergeCell ref="AI4:AK4"/>
    <mergeCell ref="AO4:AQ4"/>
  </mergeCells>
  <conditionalFormatting sqref="P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5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57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57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:P57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:W5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X5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:Y57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:Z5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A5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5:AC5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:AD5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:AE5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:AF5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:AG5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:AI5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5:AJ5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:AK5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5:AL5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M5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:AO5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:AP5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:AQ5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5:AR5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5:AS5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L5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:X5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5:AE57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:AJ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:AP5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B2" sqref="B2"/>
    </sheetView>
  </sheetViews>
  <sheetFormatPr defaultColWidth="9.14285714285714" defaultRowHeight="15" outlineLevelRow="2" outlineLevelCol="1"/>
  <cols>
    <col min="1" max="1" width="23.5714285714286" customWidth="1"/>
    <col min="2" max="2" width="12.8571428571429"/>
  </cols>
  <sheetData>
    <row r="1" spans="1:2">
      <c r="A1" t="s">
        <v>481</v>
      </c>
      <c r="B1">
        <f>RAIS!C15</f>
        <v>34179160.08663</v>
      </c>
    </row>
    <row r="2" spans="1:2">
      <c r="A2" t="s">
        <v>466</v>
      </c>
      <c r="B2" s="1">
        <f>'Vetores de choque'!AC58</f>
        <v>1414.59567473264</v>
      </c>
    </row>
    <row r="3" spans="1:2">
      <c r="A3" t="s">
        <v>467</v>
      </c>
      <c r="B3" s="1">
        <f>'Vetores de choque'!AD58</f>
        <v>626.919142123382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30" master="" otherUserPermission="visible"/>
  <rangeList sheetStid="29" master="" otherUserPermission="visible"/>
  <rangeList sheetStid="31" master="" otherUserPermission="visible"/>
  <rangeList sheetStid="6" master="" otherUserPermission="visible"/>
  <rangeList sheetStid="14" master="" otherUserPermission="visible"/>
  <rangeList sheetStid="16" master="" otherUserPermission="visible"/>
  <rangeList sheetStid="17" master="" otherUserPermission="visible"/>
  <rangeList sheetStid="19" master="" otherUserPermission="visible"/>
  <rangeList sheetStid="18" master="" otherUserPermission="visible"/>
  <rangeList sheetStid="20" master="" otherUserPermission="visible"/>
  <rangeList sheetStid="21" master="" otherUserPermission="visible"/>
  <rangeList sheetStid="22" master="" otherUserPermission="visible"/>
  <rangeList sheetStid="23" master="" otherUserPermission="visible"/>
  <rangeList sheetStid="25" master="" otherUserPermission="visible"/>
  <rangeList sheetStid="26" master="" otherUserPermission="visible"/>
  <rangeList sheetStid="27" master="" otherUserPermission="visible"/>
  <rangeList sheetStid="42" master="" otherUserPermission="visible"/>
  <rangeList sheetStid="35" master="" otherUserPermission="visible"/>
  <rangeList sheetStid="36" master="" otherUserPermission="visible"/>
  <rangeList sheetStid="33" master="" otherUserPermission="visible"/>
  <rangeList sheetStid="40" master="" otherUserPermission="visible"/>
  <rangeList sheetStid="41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Apresentação</vt:lpstr>
      <vt:lpstr>Índice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VA_16</vt:lpstr>
      <vt:lpstr>MIP</vt:lpstr>
      <vt:lpstr>Matriz I</vt:lpstr>
      <vt:lpstr>RAIS</vt:lpstr>
      <vt:lpstr>Vetores de choque</vt:lpstr>
      <vt:lpstr>Resultados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Moraes Cornelio</dc:creator>
  <cp:lastModifiedBy>Miguel</cp:lastModifiedBy>
  <dcterms:created xsi:type="dcterms:W3CDTF">2015-06-05T18:19:00Z</dcterms:created>
  <dcterms:modified xsi:type="dcterms:W3CDTF">2025-03-29T00:30:16Z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30B64AF4857C49449A48CFCDD0D1C77F_12</vt:lpwstr>
  </property>
  <property fmtid="{D5CDD505-2E9C-101B-9397-08002B2CF9AE}" pid="3" name="KSOProductBuildVer">
    <vt:lpwstr>1046-12.2.0.20326</vt:lpwstr>
  </property>
</Properties>
</file>