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IP\"/>
    </mc:Choice>
  </mc:AlternateContent>
  <xr:revisionPtr revIDLastSave="0" documentId="13_ncr:1_{5B7E5C42-9F00-44CB-BB68-92CCAA15F51B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formulas inic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E35" i="1"/>
  <c r="G35" i="1"/>
  <c r="H35" i="1"/>
  <c r="H32" i="1"/>
  <c r="D32" i="1"/>
  <c r="C35" i="1"/>
  <c r="A35" i="1"/>
  <c r="B32" i="1"/>
  <c r="E32" i="1" s="1"/>
  <c r="G32" i="1"/>
  <c r="C32" i="1"/>
  <c r="M22" i="1"/>
  <c r="N22" i="1" s="1"/>
  <c r="L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F4" i="1"/>
  <c r="F5" i="1"/>
  <c r="F6" i="1"/>
  <c r="F3" i="1"/>
  <c r="C4" i="1"/>
  <c r="D4" i="1" s="1"/>
  <c r="E4" i="1" s="1"/>
  <c r="C5" i="1"/>
  <c r="D5" i="1" s="1"/>
  <c r="E5" i="1" s="1"/>
  <c r="C6" i="1"/>
  <c r="D6" i="1" s="1"/>
  <c r="E6" i="1" s="1"/>
  <c r="C3" i="1"/>
  <c r="D3" i="1" s="1"/>
  <c r="E3" i="1" s="1"/>
  <c r="F32" i="1" l="1"/>
  <c r="D35" i="1"/>
  <c r="O22" i="1"/>
  <c r="Q3" i="1"/>
  <c r="Q5" i="1"/>
  <c r="P5" i="1"/>
  <c r="P3" i="1"/>
  <c r="M3" i="1"/>
  <c r="N5" i="1"/>
  <c r="N3" i="1"/>
  <c r="M5" i="1"/>
</calcChain>
</file>

<file path=xl/sharedStrings.xml><?xml version="1.0" encoding="utf-8"?>
<sst xmlns="http://schemas.openxmlformats.org/spreadsheetml/2006/main" count="75" uniqueCount="59">
  <si>
    <t>Matemáticas y trigonométricas</t>
  </si>
  <si>
    <t>Estadísticas</t>
  </si>
  <si>
    <t>angulo</t>
  </si>
  <si>
    <t>radio</t>
  </si>
  <si>
    <t>en radianes</t>
  </si>
  <si>
    <t>longitud de arco</t>
  </si>
  <si>
    <t>longitud arco, 2 decimales</t>
  </si>
  <si>
    <t>longitud circunferencia</t>
  </si>
  <si>
    <t>valores aleatorios en [-5, 5]</t>
  </si>
  <si>
    <t>media</t>
  </si>
  <si>
    <t>media positivos</t>
  </si>
  <si>
    <t>copia valores aleatorios</t>
  </si>
  <si>
    <t>mediana</t>
  </si>
  <si>
    <t>desviación</t>
  </si>
  <si>
    <t>Búsqueda y referencia</t>
  </si>
  <si>
    <t>Posición</t>
  </si>
  <si>
    <t>Equipo</t>
  </si>
  <si>
    <t>Puntos</t>
  </si>
  <si>
    <t>Partidos</t>
  </si>
  <si>
    <t>Dif. Goles</t>
  </si>
  <si>
    <t>Victorias</t>
  </si>
  <si>
    <t>Empates</t>
  </si>
  <si>
    <t>Derrotas</t>
  </si>
  <si>
    <t>Goles Favor</t>
  </si>
  <si>
    <t>Goles Contra</t>
  </si>
  <si>
    <t>Liverpool</t>
  </si>
  <si>
    <t>Arsenal</t>
  </si>
  <si>
    <t>Manchester City</t>
  </si>
  <si>
    <t>Chelsea</t>
  </si>
  <si>
    <t>Newcastle</t>
  </si>
  <si>
    <t>Aston Villa</t>
  </si>
  <si>
    <t>Nottingham Forest</t>
  </si>
  <si>
    <t>Brighton</t>
  </si>
  <si>
    <t>Bournemouth</t>
  </si>
  <si>
    <t>Brentford</t>
  </si>
  <si>
    <t>Fulham</t>
  </si>
  <si>
    <t>Fecha y hora</t>
  </si>
  <si>
    <t>Crystal Palace</t>
  </si>
  <si>
    <t>Hoy()</t>
  </si>
  <si>
    <t>Ahora()</t>
  </si>
  <si>
    <t>hora(ahora)</t>
  </si>
  <si>
    <t>minuto(ahora)</t>
  </si>
  <si>
    <t>Ctrl ,</t>
  </si>
  <si>
    <t>Ctrl :</t>
  </si>
  <si>
    <t>Everton</t>
  </si>
  <si>
    <t>West Ham</t>
  </si>
  <si>
    <t>Manchester United</t>
  </si>
  <si>
    <t>Wolverhampton</t>
  </si>
  <si>
    <t>Tottenham</t>
  </si>
  <si>
    <t>Leicester</t>
  </si>
  <si>
    <t>Ipswich</t>
  </si>
  <si>
    <t>Southampton</t>
  </si>
  <si>
    <t>Buscador por posición</t>
  </si>
  <si>
    <t>Campeón</t>
  </si>
  <si>
    <t>Champions League (1-5 + Tottenham)</t>
  </si>
  <si>
    <t>Europa League (6 + Crystal Palace)</t>
  </si>
  <si>
    <t>Conference League (7)</t>
  </si>
  <si>
    <t>Desciende (18-20)</t>
  </si>
  <si>
    <t>Buscador por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</si>
</sst>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\ h: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22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topLeftCell="A9" zoomScale="60" zoomScaleNormal="60" workbookViewId="0">
      <selection activeCell="G37" sqref="G37"/>
    </sheetView>
  </sheetViews>
  <sheetFormatPr baseColWidth="10" defaultRowHeight="14.4" x14ac:dyDescent="0.3"/>
  <cols>
    <col min="1" max="1" width="12" bestFit="1" customWidth="1"/>
    <col min="2" max="2" width="14.77734375" bestFit="1" customWidth="1"/>
    <col min="3" max="3" width="11.21875" bestFit="1" customWidth="1"/>
    <col min="4" max="4" width="14.77734375" bestFit="1" customWidth="1"/>
    <col min="5" max="5" width="33.21875" bestFit="1" customWidth="1"/>
    <col min="6" max="6" width="30.6640625" bestFit="1" customWidth="1"/>
    <col min="7" max="7" width="19.88671875" bestFit="1" customWidth="1"/>
    <col min="8" max="8" width="16.33203125" bestFit="1" customWidth="1"/>
    <col min="13" max="14" width="12" bestFit="1" customWidth="1"/>
    <col min="15" max="15" width="13.109375" bestFit="1" customWidth="1"/>
  </cols>
  <sheetData>
    <row r="1" spans="1:17" x14ac:dyDescent="0.3">
      <c r="A1" s="1" t="s">
        <v>0</v>
      </c>
      <c r="L1" s="1" t="s">
        <v>1</v>
      </c>
    </row>
    <row r="2" spans="1:17" s="3" customFormat="1" ht="43.2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9</v>
      </c>
      <c r="Q2" s="2" t="s">
        <v>10</v>
      </c>
    </row>
    <row r="3" spans="1:17" x14ac:dyDescent="0.3">
      <c r="A3">
        <v>45</v>
      </c>
      <c r="B3">
        <v>2</v>
      </c>
      <c r="C3">
        <f>RADIANS(A3)</f>
        <v>0.78539816339744828</v>
      </c>
      <c r="D3">
        <f>C3*B3</f>
        <v>1.5707963267948966</v>
      </c>
      <c r="E3" s="4">
        <f>ROUND(D3,2)</f>
        <v>1.57</v>
      </c>
      <c r="F3">
        <f>PI()*B3*2</f>
        <v>12.566370614359172</v>
      </c>
      <c r="L3">
        <f ca="1">RAND()*10-5</f>
        <v>-0.7900361568062495</v>
      </c>
      <c r="M3">
        <f ca="1">AVERAGE(L3:L18)</f>
        <v>-0.80317887291783319</v>
      </c>
      <c r="N3">
        <f ca="1">AVERAGEIF(L3:L18, "&gt;0")</f>
        <v>2.0521506386286874</v>
      </c>
      <c r="O3">
        <v>2.6616228904778128</v>
      </c>
      <c r="P3">
        <f ca="1">AVERAGE(O3:O18)</f>
        <v>0.29191159666937189</v>
      </c>
      <c r="Q3">
        <f ca="1">AVERAGEIF(O3:O18, "&gt;0")</f>
        <v>2.3510127883249821</v>
      </c>
    </row>
    <row r="4" spans="1:17" x14ac:dyDescent="0.3">
      <c r="A4">
        <v>33</v>
      </c>
      <c r="B4">
        <v>2</v>
      </c>
      <c r="C4">
        <f>RADIANS(A4)</f>
        <v>0.57595865315812877</v>
      </c>
      <c r="D4">
        <f t="shared" ref="D4:D6" si="0">C4*B4</f>
        <v>1.1519173063162575</v>
      </c>
      <c r="E4" s="4">
        <f t="shared" ref="E4:E6" si="1">ROUND(D4,2)</f>
        <v>1.1499999999999999</v>
      </c>
      <c r="F4">
        <f t="shared" ref="F4:F6" si="2">PI()*B4*2</f>
        <v>12.566370614359172</v>
      </c>
      <c r="L4">
        <f t="shared" ref="L4:L18" ca="1" si="3">RAND()*10-5</f>
        <v>4.3445762857878414</v>
      </c>
      <c r="M4" s="2" t="s">
        <v>12</v>
      </c>
      <c r="N4" s="2" t="s">
        <v>13</v>
      </c>
      <c r="O4">
        <f t="shared" ref="O4:O18" ca="1" si="4">RAND()*10-5</f>
        <v>-4.8663015487756507</v>
      </c>
      <c r="P4" s="2" t="s">
        <v>12</v>
      </c>
      <c r="Q4" s="2" t="s">
        <v>13</v>
      </c>
    </row>
    <row r="5" spans="1:17" x14ac:dyDescent="0.3">
      <c r="A5">
        <v>95</v>
      </c>
      <c r="B5">
        <v>1.5</v>
      </c>
      <c r="C5">
        <f>RADIANS(A5)</f>
        <v>1.6580627893946132</v>
      </c>
      <c r="D5">
        <f t="shared" si="0"/>
        <v>2.4870941840919198</v>
      </c>
      <c r="E5" s="4">
        <f t="shared" si="1"/>
        <v>2.4900000000000002</v>
      </c>
      <c r="F5">
        <f t="shared" si="2"/>
        <v>9.4247779607693793</v>
      </c>
      <c r="L5">
        <f t="shared" ca="1" si="3"/>
        <v>-4.5616706277219805</v>
      </c>
      <c r="M5">
        <f ca="1">MEDIAN(L3:L18)</f>
        <v>-0.75146822770963828</v>
      </c>
      <c r="N5">
        <f ca="1">STDEVA(L3:L18)</f>
        <v>2.8750059850864877</v>
      </c>
      <c r="O5">
        <f t="shared" ca="1" si="4"/>
        <v>1.1313590375956082</v>
      </c>
      <c r="P5">
        <f ca="1">MEDIAN(O3:O18)</f>
        <v>1.0218254783678828</v>
      </c>
      <c r="Q5">
        <f ca="1">STDEVA(O3:O18)</f>
        <v>3.1430722856984987</v>
      </c>
    </row>
    <row r="6" spans="1:17" x14ac:dyDescent="0.3">
      <c r="A6">
        <v>180</v>
      </c>
      <c r="B6">
        <v>0.6</v>
      </c>
      <c r="C6">
        <f>RADIANS(A6)</f>
        <v>3.1415926535897931</v>
      </c>
      <c r="D6">
        <f t="shared" si="0"/>
        <v>1.8849555921538759</v>
      </c>
      <c r="E6" s="4">
        <f t="shared" si="1"/>
        <v>1.88</v>
      </c>
      <c r="F6">
        <f t="shared" si="2"/>
        <v>3.7699111843077517</v>
      </c>
      <c r="L6">
        <f t="shared" ca="1" si="3"/>
        <v>-5.3366696065790364E-2</v>
      </c>
      <c r="O6">
        <f t="shared" ca="1" si="4"/>
        <v>-1.5988630303751759</v>
      </c>
    </row>
    <row r="7" spans="1:17" x14ac:dyDescent="0.3">
      <c r="L7">
        <f t="shared" ca="1" si="3"/>
        <v>-2.803680153622464</v>
      </c>
      <c r="O7">
        <f t="shared" ca="1" si="4"/>
        <v>4.2517483926983797</v>
      </c>
    </row>
    <row r="8" spans="1:17" x14ac:dyDescent="0.3">
      <c r="A8" s="1" t="s">
        <v>14</v>
      </c>
      <c r="L8">
        <f t="shared" ca="1" si="3"/>
        <v>0.75512699228359281</v>
      </c>
      <c r="O8">
        <f t="shared" ca="1" si="4"/>
        <v>1.0043166850577006</v>
      </c>
    </row>
    <row r="9" spans="1:17" x14ac:dyDescent="0.3">
      <c r="A9" s="1" t="s">
        <v>15</v>
      </c>
      <c r="B9" s="1" t="s">
        <v>16</v>
      </c>
      <c r="C9" s="1" t="s">
        <v>17</v>
      </c>
      <c r="D9" s="1" t="s">
        <v>18</v>
      </c>
      <c r="E9" s="1" t="s">
        <v>19</v>
      </c>
      <c r="F9" s="1" t="s">
        <v>20</v>
      </c>
      <c r="G9" s="1" t="s">
        <v>21</v>
      </c>
      <c r="H9" s="1" t="s">
        <v>22</v>
      </c>
      <c r="I9" s="1" t="s">
        <v>23</v>
      </c>
      <c r="J9" s="1" t="s">
        <v>24</v>
      </c>
      <c r="L9">
        <f t="shared" ca="1" si="3"/>
        <v>-3.5537992290504539</v>
      </c>
      <c r="O9">
        <f t="shared" ca="1" si="4"/>
        <v>-4.8471943118568817</v>
      </c>
    </row>
    <row r="10" spans="1:17" x14ac:dyDescent="0.3">
      <c r="A10">
        <v>1</v>
      </c>
      <c r="B10" t="s">
        <v>25</v>
      </c>
      <c r="C10">
        <v>84</v>
      </c>
      <c r="D10">
        <v>38</v>
      </c>
      <c r="E10">
        <v>45</v>
      </c>
      <c r="F10">
        <v>25</v>
      </c>
      <c r="G10">
        <v>9</v>
      </c>
      <c r="H10">
        <v>4</v>
      </c>
      <c r="I10">
        <v>86</v>
      </c>
      <c r="J10">
        <v>41</v>
      </c>
      <c r="L10">
        <f t="shared" ca="1" si="3"/>
        <v>0.40487686749677287</v>
      </c>
      <c r="O10">
        <f t="shared" ca="1" si="4"/>
        <v>-2.6741943502169683</v>
      </c>
    </row>
    <row r="11" spans="1:17" x14ac:dyDescent="0.3">
      <c r="A11">
        <v>2</v>
      </c>
      <c r="B11" t="s">
        <v>26</v>
      </c>
      <c r="C11">
        <v>74</v>
      </c>
      <c r="D11">
        <v>38</v>
      </c>
      <c r="E11">
        <v>35</v>
      </c>
      <c r="F11">
        <v>20</v>
      </c>
      <c r="G11">
        <v>14</v>
      </c>
      <c r="H11">
        <v>4</v>
      </c>
      <c r="I11">
        <v>69</v>
      </c>
      <c r="J11">
        <v>34</v>
      </c>
      <c r="L11">
        <f t="shared" ca="1" si="3"/>
        <v>-4.2323364192978143</v>
      </c>
      <c r="O11">
        <f t="shared" ca="1" si="4"/>
        <v>4.7568394345075085</v>
      </c>
    </row>
    <row r="12" spans="1:17" x14ac:dyDescent="0.3">
      <c r="A12">
        <v>3</v>
      </c>
      <c r="B12" t="s">
        <v>27</v>
      </c>
      <c r="C12">
        <v>71</v>
      </c>
      <c r="D12">
        <v>38</v>
      </c>
      <c r="E12">
        <v>28</v>
      </c>
      <c r="F12">
        <v>21</v>
      </c>
      <c r="G12">
        <v>8</v>
      </c>
      <c r="H12">
        <v>9</v>
      </c>
      <c r="I12">
        <v>72</v>
      </c>
      <c r="J12">
        <v>44</v>
      </c>
      <c r="L12">
        <f t="shared" ca="1" si="3"/>
        <v>-1.2422349516854103</v>
      </c>
      <c r="O12">
        <f t="shared" ca="1" si="4"/>
        <v>2.1962096309372781</v>
      </c>
    </row>
    <row r="13" spans="1:17" x14ac:dyDescent="0.3">
      <c r="A13">
        <v>4</v>
      </c>
      <c r="B13" t="s">
        <v>28</v>
      </c>
      <c r="C13">
        <v>69</v>
      </c>
      <c r="D13">
        <v>38</v>
      </c>
      <c r="E13">
        <v>21</v>
      </c>
      <c r="F13">
        <v>20</v>
      </c>
      <c r="G13">
        <v>9</v>
      </c>
      <c r="H13">
        <v>9</v>
      </c>
      <c r="I13">
        <v>64</v>
      </c>
      <c r="J13">
        <v>43</v>
      </c>
      <c r="L13">
        <f t="shared" ca="1" si="3"/>
        <v>3.5542324535851044E-2</v>
      </c>
      <c r="O13">
        <f t="shared" ca="1" si="4"/>
        <v>-3.8887161569948789</v>
      </c>
    </row>
    <row r="14" spans="1:17" x14ac:dyDescent="0.3">
      <c r="A14">
        <v>5</v>
      </c>
      <c r="B14" t="s">
        <v>29</v>
      </c>
      <c r="C14">
        <v>66</v>
      </c>
      <c r="D14">
        <v>38</v>
      </c>
      <c r="E14">
        <v>21</v>
      </c>
      <c r="F14">
        <v>20</v>
      </c>
      <c r="G14">
        <v>6</v>
      </c>
      <c r="H14">
        <v>12</v>
      </c>
      <c r="I14">
        <v>68</v>
      </c>
      <c r="J14">
        <v>47</v>
      </c>
      <c r="L14">
        <f t="shared" ca="1" si="3"/>
        <v>2.3900852560495167</v>
      </c>
      <c r="O14">
        <f t="shared" ca="1" si="4"/>
        <v>1.572181053904206</v>
      </c>
    </row>
    <row r="15" spans="1:17" x14ac:dyDescent="0.3">
      <c r="A15">
        <v>6</v>
      </c>
      <c r="B15" t="s">
        <v>30</v>
      </c>
      <c r="C15">
        <v>66</v>
      </c>
      <c r="D15">
        <v>38</v>
      </c>
      <c r="E15">
        <v>7</v>
      </c>
      <c r="F15">
        <v>19</v>
      </c>
      <c r="G15">
        <v>9</v>
      </c>
      <c r="H15">
        <v>10</v>
      </c>
      <c r="I15">
        <v>58</v>
      </c>
      <c r="J15">
        <v>51</v>
      </c>
      <c r="L15">
        <f t="shared" ca="1" si="3"/>
        <v>-0.71290029861302706</v>
      </c>
      <c r="O15">
        <f t="shared" ca="1" si="4"/>
        <v>1.0393342716780651</v>
      </c>
    </row>
    <row r="16" spans="1:17" x14ac:dyDescent="0.3">
      <c r="A16">
        <v>7</v>
      </c>
      <c r="B16" t="s">
        <v>31</v>
      </c>
      <c r="C16">
        <v>65</v>
      </c>
      <c r="D16">
        <v>38</v>
      </c>
      <c r="E16">
        <v>12</v>
      </c>
      <c r="F16">
        <v>19</v>
      </c>
      <c r="G16">
        <v>8</v>
      </c>
      <c r="H16">
        <v>11</v>
      </c>
      <c r="I16">
        <v>58</v>
      </c>
      <c r="J16">
        <v>46</v>
      </c>
      <c r="L16">
        <f t="shared" ca="1" si="3"/>
        <v>4.3826961056185514</v>
      </c>
      <c r="O16">
        <f t="shared" ca="1" si="4"/>
        <v>0.69181846582837458</v>
      </c>
    </row>
    <row r="17" spans="1:17" x14ac:dyDescent="0.3">
      <c r="A17">
        <v>8</v>
      </c>
      <c r="B17" t="s">
        <v>32</v>
      </c>
      <c r="C17">
        <v>61</v>
      </c>
      <c r="D17">
        <v>38</v>
      </c>
      <c r="E17">
        <v>7</v>
      </c>
      <c r="F17">
        <v>16</v>
      </c>
      <c r="G17">
        <v>13</v>
      </c>
      <c r="H17">
        <v>9</v>
      </c>
      <c r="I17">
        <v>66</v>
      </c>
      <c r="J17">
        <v>59</v>
      </c>
      <c r="L17">
        <f t="shared" ca="1" si="3"/>
        <v>-2.6409208584228958</v>
      </c>
      <c r="O17">
        <f t="shared" ca="1" si="4"/>
        <v>-0.96427293832032035</v>
      </c>
    </row>
    <row r="18" spans="1:17" x14ac:dyDescent="0.3">
      <c r="A18">
        <v>9</v>
      </c>
      <c r="B18" t="s">
        <v>33</v>
      </c>
      <c r="C18">
        <v>56</v>
      </c>
      <c r="D18">
        <v>38</v>
      </c>
      <c r="E18">
        <v>12</v>
      </c>
      <c r="F18">
        <v>15</v>
      </c>
      <c r="G18">
        <v>11</v>
      </c>
      <c r="H18">
        <v>12</v>
      </c>
      <c r="I18">
        <v>58</v>
      </c>
      <c r="J18">
        <v>46</v>
      </c>
      <c r="L18">
        <f t="shared" ca="1" si="3"/>
        <v>-4.5728204071713723</v>
      </c>
      <c r="O18">
        <f t="shared" ca="1" si="4"/>
        <v>4.2046980205648925</v>
      </c>
    </row>
    <row r="19" spans="1:17" x14ac:dyDescent="0.3">
      <c r="A19">
        <v>10</v>
      </c>
      <c r="B19" t="s">
        <v>34</v>
      </c>
      <c r="C19">
        <v>56</v>
      </c>
      <c r="D19">
        <v>38</v>
      </c>
      <c r="E19">
        <v>9</v>
      </c>
      <c r="F19">
        <v>16</v>
      </c>
      <c r="G19">
        <v>8</v>
      </c>
      <c r="H19">
        <v>14</v>
      </c>
      <c r="I19">
        <v>66</v>
      </c>
      <c r="J19">
        <v>57</v>
      </c>
    </row>
    <row r="20" spans="1:17" x14ac:dyDescent="0.3">
      <c r="A20">
        <v>11</v>
      </c>
      <c r="B20" t="s">
        <v>35</v>
      </c>
      <c r="C20">
        <v>54</v>
      </c>
      <c r="D20">
        <v>38</v>
      </c>
      <c r="E20">
        <v>0</v>
      </c>
      <c r="F20">
        <v>15</v>
      </c>
      <c r="G20">
        <v>9</v>
      </c>
      <c r="H20">
        <v>14</v>
      </c>
      <c r="I20">
        <v>54</v>
      </c>
      <c r="J20">
        <v>54</v>
      </c>
      <c r="L20" s="1" t="s">
        <v>36</v>
      </c>
    </row>
    <row r="21" spans="1:17" x14ac:dyDescent="0.3">
      <c r="A21">
        <v>12</v>
      </c>
      <c r="B21" t="s">
        <v>37</v>
      </c>
      <c r="C21">
        <v>53</v>
      </c>
      <c r="D21">
        <v>38</v>
      </c>
      <c r="E21">
        <v>0</v>
      </c>
      <c r="F21">
        <v>13</v>
      </c>
      <c r="G21">
        <v>14</v>
      </c>
      <c r="H21">
        <v>11</v>
      </c>
      <c r="I21">
        <v>51</v>
      </c>
      <c r="J21">
        <v>51</v>
      </c>
      <c r="L21" s="1" t="s">
        <v>38</v>
      </c>
      <c r="M21" s="5" t="s">
        <v>39</v>
      </c>
      <c r="N21" s="1" t="s">
        <v>40</v>
      </c>
      <c r="O21" s="1" t="s">
        <v>41</v>
      </c>
      <c r="P21" s="1" t="s">
        <v>42</v>
      </c>
      <c r="Q21" s="1" t="s">
        <v>43</v>
      </c>
    </row>
    <row r="22" spans="1:17" x14ac:dyDescent="0.3">
      <c r="A22">
        <v>13</v>
      </c>
      <c r="B22" t="s">
        <v>44</v>
      </c>
      <c r="C22">
        <v>48</v>
      </c>
      <c r="D22">
        <v>38</v>
      </c>
      <c r="E22">
        <v>-2</v>
      </c>
      <c r="F22">
        <v>11</v>
      </c>
      <c r="G22">
        <v>15</v>
      </c>
      <c r="H22">
        <v>12</v>
      </c>
      <c r="I22">
        <v>42</v>
      </c>
      <c r="J22">
        <v>44</v>
      </c>
      <c r="L22" s="6">
        <f ca="1">TODAY()</f>
        <v>45914</v>
      </c>
      <c r="M22" s="7">
        <f ca="1">NOW()</f>
        <v>45914.54198321759</v>
      </c>
      <c r="N22">
        <f ca="1">HOUR(M22)</f>
        <v>13</v>
      </c>
      <c r="O22">
        <f ca="1">MINUTE(M22)</f>
        <v>0</v>
      </c>
      <c r="P22" s="6">
        <v>45912</v>
      </c>
      <c r="Q22" s="8">
        <v>0.54027777777777775</v>
      </c>
    </row>
    <row r="23" spans="1:17" x14ac:dyDescent="0.3">
      <c r="A23">
        <v>14</v>
      </c>
      <c r="B23" t="s">
        <v>45</v>
      </c>
      <c r="C23">
        <v>43</v>
      </c>
      <c r="D23">
        <v>38</v>
      </c>
      <c r="E23">
        <v>-16</v>
      </c>
      <c r="F23">
        <v>11</v>
      </c>
      <c r="G23">
        <v>10</v>
      </c>
      <c r="H23">
        <v>17</v>
      </c>
      <c r="I23">
        <v>46</v>
      </c>
      <c r="J23">
        <v>62</v>
      </c>
    </row>
    <row r="24" spans="1:17" x14ac:dyDescent="0.3">
      <c r="A24">
        <v>15</v>
      </c>
      <c r="B24" t="s">
        <v>46</v>
      </c>
      <c r="C24">
        <v>42</v>
      </c>
      <c r="D24">
        <v>38</v>
      </c>
      <c r="E24">
        <v>-10</v>
      </c>
      <c r="F24">
        <v>11</v>
      </c>
      <c r="G24">
        <v>9</v>
      </c>
      <c r="H24">
        <v>18</v>
      </c>
      <c r="I24">
        <v>44</v>
      </c>
      <c r="J24">
        <v>54</v>
      </c>
    </row>
    <row r="25" spans="1:17" x14ac:dyDescent="0.3">
      <c r="A25">
        <v>16</v>
      </c>
      <c r="B25" t="s">
        <v>47</v>
      </c>
      <c r="C25">
        <v>42</v>
      </c>
      <c r="D25">
        <v>38</v>
      </c>
      <c r="E25">
        <v>-15</v>
      </c>
      <c r="F25">
        <v>12</v>
      </c>
      <c r="G25">
        <v>6</v>
      </c>
      <c r="H25">
        <v>20</v>
      </c>
      <c r="I25">
        <v>54</v>
      </c>
      <c r="J25">
        <v>69</v>
      </c>
    </row>
    <row r="26" spans="1:17" x14ac:dyDescent="0.3">
      <c r="A26">
        <v>17</v>
      </c>
      <c r="B26" t="s">
        <v>48</v>
      </c>
      <c r="C26">
        <v>38</v>
      </c>
      <c r="D26">
        <v>38</v>
      </c>
      <c r="E26">
        <v>-1</v>
      </c>
      <c r="F26">
        <v>11</v>
      </c>
      <c r="G26">
        <v>5</v>
      </c>
      <c r="H26">
        <v>22</v>
      </c>
      <c r="I26">
        <v>64</v>
      </c>
      <c r="J26">
        <v>65</v>
      </c>
    </row>
    <row r="27" spans="1:17" x14ac:dyDescent="0.3">
      <c r="A27">
        <v>18</v>
      </c>
      <c r="B27" t="s">
        <v>49</v>
      </c>
      <c r="C27">
        <v>25</v>
      </c>
      <c r="D27">
        <v>38</v>
      </c>
      <c r="E27">
        <v>-47</v>
      </c>
      <c r="F27">
        <v>6</v>
      </c>
      <c r="G27">
        <v>7</v>
      </c>
      <c r="H27">
        <v>25</v>
      </c>
      <c r="I27">
        <v>33</v>
      </c>
      <c r="J27">
        <v>80</v>
      </c>
    </row>
    <row r="28" spans="1:17" x14ac:dyDescent="0.3">
      <c r="A28">
        <v>19</v>
      </c>
      <c r="B28" t="s">
        <v>50</v>
      </c>
      <c r="C28">
        <v>22</v>
      </c>
      <c r="D28">
        <v>38</v>
      </c>
      <c r="E28">
        <v>-46</v>
      </c>
      <c r="F28">
        <v>4</v>
      </c>
      <c r="G28">
        <v>10</v>
      </c>
      <c r="H28">
        <v>24</v>
      </c>
      <c r="I28">
        <v>36</v>
      </c>
      <c r="J28">
        <v>82</v>
      </c>
    </row>
    <row r="29" spans="1:17" x14ac:dyDescent="0.3">
      <c r="A29">
        <v>20</v>
      </c>
      <c r="B29" t="s">
        <v>51</v>
      </c>
      <c r="C29">
        <v>12</v>
      </c>
      <c r="D29">
        <v>38</v>
      </c>
      <c r="E29">
        <v>-60</v>
      </c>
      <c r="F29">
        <v>2</v>
      </c>
      <c r="G29">
        <v>6</v>
      </c>
      <c r="H29">
        <v>30</v>
      </c>
      <c r="I29">
        <v>26</v>
      </c>
      <c r="J29">
        <v>86</v>
      </c>
    </row>
    <row r="30" spans="1:17" x14ac:dyDescent="0.3">
      <c r="A30" t="s">
        <v>52</v>
      </c>
    </row>
    <row r="31" spans="1:17" x14ac:dyDescent="0.3">
      <c r="A31" t="s">
        <v>15</v>
      </c>
      <c r="B31" t="s">
        <v>16</v>
      </c>
      <c r="C31" t="s">
        <v>17</v>
      </c>
      <c r="D31" t="s">
        <v>53</v>
      </c>
      <c r="E31" t="s">
        <v>54</v>
      </c>
      <c r="F31" t="s">
        <v>55</v>
      </c>
      <c r="G31" t="s">
        <v>56</v>
      </c>
      <c r="H31" t="s">
        <v>57</v>
      </c>
    </row>
    <row r="32" spans="1:17" x14ac:dyDescent="0.3">
      <c r="A32">
        <v>1</v>
      </c>
      <c r="B32" t="str">
        <f>VLOOKUP(A32,A10:J29,2)</f>
        <v>Liverpool</v>
      </c>
      <c r="C32">
        <f>VLOOKUP(A32,A10:J29,3)</f>
        <v>84</v>
      </c>
      <c r="D32" t="str">
        <f>IF(A32=1,"OLE")</f>
        <v>OLE</v>
      </c>
      <c r="E32" t="str">
        <f>IF(OR(A32&lt;=5,B32=B26),"OLE"," ")</f>
        <v>OLE</v>
      </c>
      <c r="F32" t="b">
        <f>OR(A32=6,B32=B21)</f>
        <v>0</v>
      </c>
      <c r="G32" t="b">
        <f>A32=7</f>
        <v>0</v>
      </c>
      <c r="H32" t="str">
        <f>IF(A32&gt;18,"OHHH","")</f>
        <v/>
      </c>
    </row>
    <row r="33" spans="1:8" x14ac:dyDescent="0.3">
      <c r="A33" t="s">
        <v>58</v>
      </c>
    </row>
    <row r="34" spans="1:8" x14ac:dyDescent="0.3">
      <c r="A34" t="s">
        <v>15</v>
      </c>
      <c r="B34" t="s">
        <v>16</v>
      </c>
      <c r="C34" t="s">
        <v>17</v>
      </c>
      <c r="D34" t="s">
        <v>53</v>
      </c>
      <c r="E34" t="s">
        <v>54</v>
      </c>
      <c r="F34" t="s">
        <v>55</v>
      </c>
      <c r="G34" t="s">
        <v>56</v>
      </c>
      <c r="H34" t="s">
        <v>57</v>
      </c>
    </row>
    <row r="35" spans="1:8" x14ac:dyDescent="0.3">
      <c r="A35">
        <f>_xlfn.XLOOKUP(B35,B10:B29,A10:A29)</f>
        <v>20</v>
      </c>
      <c r="B35" t="s">
        <v>51</v>
      </c>
      <c r="C35">
        <f>_xlfn.XLOOKUP(B35,B10:B29,C10:C29)</f>
        <v>12</v>
      </c>
      <c r="D35" t="b">
        <f>A35=1</f>
        <v>0</v>
      </c>
      <c r="E35" t="str">
        <f>IF(OR(A35&lt;=5,B35=B26),"OLE"," ")</f>
        <v xml:space="preserve"> </v>
      </c>
      <c r="F35" t="b">
        <f>OR(A35=6,B35=B21)</f>
        <v>0</v>
      </c>
      <c r="G35" t="b">
        <f>A35=7</f>
        <v>0</v>
      </c>
      <c r="H35" t="str">
        <f>IF(A35&gt;18,"OHHH","")</f>
        <v>OHHH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formulas 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RAMON VILLAR FLECHA</dc:creator>
  <cp:lastModifiedBy>Miguel Lozana</cp:lastModifiedBy>
  <dcterms:created xsi:type="dcterms:W3CDTF">2025-07-03T12:05:59Z</dcterms:created>
  <dcterms:modified xsi:type="dcterms:W3CDTF">2025-09-14T11:00:39Z</dcterms:modified>
</cp:coreProperties>
</file>