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D89AFD73-599D-4C36-87C2-D9E6E18EC07B}" xr6:coauthVersionLast="47" xr6:coauthVersionMax="47" xr10:uidLastSave="{00000000-0000-0000-0000-000000000000}"/>
  <bookViews>
    <workbookView xWindow="240" yWindow="105" windowWidth="14805" windowHeight="8010" firstSheet="3" activeTab="4" xr2:uid="{00000000-000D-0000-FFFF-FFFF00000000}"/>
  </bookViews>
  <sheets>
    <sheet name="Maximo y suma" sheetId="1" r:id="rId1"/>
    <sheet name="Suma" sheetId="2" r:id="rId2"/>
    <sheet name="Resumen máximo y suma" sheetId="3" r:id="rId3"/>
    <sheet name="Diagonales" sheetId="5" r:id="rId4"/>
    <sheet name="Bucles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5" l="1"/>
  <c r="Q8" i="5"/>
  <c r="Q9" i="5"/>
  <c r="Q11" i="5"/>
  <c r="Q12" i="5"/>
  <c r="Q13" i="5"/>
  <c r="Q14" i="5"/>
  <c r="Q15" i="5"/>
  <c r="Q16" i="5"/>
  <c r="Q17" i="5"/>
  <c r="Q18" i="5"/>
  <c r="Q7" i="5"/>
  <c r="P7" i="5"/>
  <c r="P8" i="5"/>
  <c r="P9" i="5"/>
  <c r="P10" i="5"/>
  <c r="P11" i="5"/>
  <c r="P12" i="5"/>
  <c r="P13" i="5"/>
  <c r="P14" i="5"/>
  <c r="P15" i="5"/>
  <c r="P16" i="5"/>
  <c r="P17" i="5"/>
  <c r="P18" i="5"/>
  <c r="P6" i="5"/>
  <c r="O7" i="5"/>
  <c r="O8" i="5"/>
  <c r="O9" i="5"/>
  <c r="O10" i="5"/>
  <c r="O11" i="5"/>
  <c r="O12" i="5"/>
  <c r="O13" i="5"/>
  <c r="O14" i="5"/>
  <c r="O15" i="5"/>
  <c r="O16" i="5"/>
  <c r="O17" i="5"/>
  <c r="O18" i="5"/>
  <c r="O6" i="5"/>
  <c r="N7" i="5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H13" i="5"/>
  <c r="H14" i="5"/>
  <c r="H15" i="5"/>
  <c r="H7" i="5"/>
  <c r="H8" i="5" s="1"/>
  <c r="H9" i="5" s="1"/>
  <c r="H10" i="5" s="1"/>
  <c r="H11" i="5" s="1"/>
  <c r="H12" i="5" s="1"/>
  <c r="H16" i="5" s="1"/>
  <c r="H17" i="5" s="1"/>
  <c r="H18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F11" i="4"/>
  <c r="F12" i="4"/>
  <c r="F13" i="4"/>
  <c r="F14" i="4"/>
  <c r="F15" i="4"/>
  <c r="F16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G14" i="1"/>
  <c r="G11" i="1"/>
  <c r="G13" i="1"/>
  <c r="G12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<sst xmlns="http://schemas.openxmlformats.org/spreadsheetml/2006/main" count="30" uniqueCount="23">
  <si>
    <t>Número de repeticiones</t>
  </si>
  <si>
    <t>Tamaño del problema</t>
  </si>
  <si>
    <t>t suma</t>
  </si>
  <si>
    <t>tiempo algoritmo suma (μs)</t>
  </si>
  <si>
    <t>t máximo</t>
  </si>
  <si>
    <t>tiempo algoritmo máximo (μs)</t>
  </si>
  <si>
    <t>Tiempo algoritmo suma (μs)</t>
  </si>
  <si>
    <t>Tiempo algoritmo máximo (μs)</t>
  </si>
  <si>
    <t>Matriz operaciones tiempos</t>
  </si>
  <si>
    <t>Repeticiones</t>
  </si>
  <si>
    <t>Tamaño problema</t>
  </si>
  <si>
    <t>Tiempo diagonal 1</t>
  </si>
  <si>
    <t>Tiempo diagonal 2</t>
  </si>
  <si>
    <t>Tiempo diagonal 1(ns)</t>
  </si>
  <si>
    <t>Tiempo diagonal 2(ns)</t>
  </si>
  <si>
    <t>N</t>
  </si>
  <si>
    <t>tiempo bucle 2 (ns)</t>
  </si>
  <si>
    <t>tiempo bucle 3 (ns)</t>
  </si>
  <si>
    <t>t bucle2 / t bucle3</t>
  </si>
  <si>
    <t>tiempo bucle 1 (ns)</t>
  </si>
  <si>
    <t>tiempo 4 (μs)</t>
  </si>
  <si>
    <t>tiempo 5(μs)</t>
  </si>
  <si>
    <t>Incognita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</si>
</sst>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algoritmo máximo (</a:t>
            </a:r>
            <a:r>
              <a:rPr lang="el-GR"/>
              <a:t>μ</a:t>
            </a:r>
            <a:r>
              <a:rPr lang="en-US"/>
              <a:t>s) frente al tamaño del problema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tiempo algoritmo máximo (ms)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'Maximo y suma'!$E$4:$E$14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  <c:pt idx="7">
                  <c:v>781250</c:v>
                </c:pt>
                <c:pt idx="8">
                  <c:v>3906250</c:v>
                </c:pt>
                <c:pt idx="9">
                  <c:v>19531250</c:v>
                </c:pt>
                <c:pt idx="10">
                  <c:v>97656250</c:v>
                </c:pt>
              </c:numCache>
            </c:numRef>
          </c:xVal>
          <c:yVal>
            <c:numRef>
              <c:f>'Maximo y suma'!$L$4:$L$14</c:f>
              <c:numCache>
                <c:formatCode>General</c:formatCode>
                <c:ptCount val="11"/>
                <c:pt idx="0">
                  <c:v>3.1200000000000004E-3</c:v>
                </c:pt>
                <c:pt idx="1">
                  <c:v>1.4580000000000001E-2</c:v>
                </c:pt>
                <c:pt idx="2">
                  <c:v>5.774E-2</c:v>
                </c:pt>
                <c:pt idx="3">
                  <c:v>0.20644000000000001</c:v>
                </c:pt>
                <c:pt idx="4">
                  <c:v>1.02512</c:v>
                </c:pt>
                <c:pt idx="5">
                  <c:v>4.58</c:v>
                </c:pt>
                <c:pt idx="6">
                  <c:v>23.63</c:v>
                </c:pt>
                <c:pt idx="7">
                  <c:v>125.37199999999999</c:v>
                </c:pt>
                <c:pt idx="8">
                  <c:v>604</c:v>
                </c:pt>
                <c:pt idx="9">
                  <c:v>4956</c:v>
                </c:pt>
                <c:pt idx="10">
                  <c:v>28240.000000000004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73-47F9-B8C7-305420217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36535"/>
        <c:axId val="1378328855"/>
      </c:scatterChart>
      <c:valAx>
        <c:axId val="1378336535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2885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78328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algoritmo máximo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3653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algoritmo 4 (</a:t>
            </a:r>
            <a:r>
              <a:rPr lang="el-GR"/>
              <a:t>μ</a:t>
            </a:r>
            <a:r>
              <a:rPr lang="en-US"/>
              <a:t>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Bucles!$H$4</c:f>
              <c:strCache>
                <c:ptCount val="1"/>
                <c:pt idx="0">
                  <c:v>tiempo 4 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Bucles!$C$5:$C$14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Bucles!$H$5:$H$14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1.6970000000000001</c:v>
                </c:pt>
                <c:pt idx="2">
                  <c:v>16.077000000000002</c:v>
                </c:pt>
                <c:pt idx="3">
                  <c:v>149</c:v>
                </c:pt>
                <c:pt idx="4">
                  <c:v>1898</c:v>
                </c:pt>
                <c:pt idx="5">
                  <c:v>28755</c:v>
                </c:pt>
                <c:pt idx="6">
                  <c:v>134326</c:v>
                </c:pt>
                <c:pt idx="7">
                  <c:v>1957255</c:v>
                </c:pt>
                <c:pt idx="8">
                  <c:v>30424784</c:v>
                </c:pt>
                <c:pt idx="9">
                  <c:v>509236148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0-450F-84E0-786795EC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98008"/>
        <c:axId val="2043193208"/>
      </c:scatterChart>
      <c:valAx>
        <c:axId val="204319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93208"/>
        <c:crosses val="autoZero"/>
        <c:crossBetween val="midCat"/>
      </c:valAx>
      <c:valAx>
        <c:axId val="20431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9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algoritmo 5(</a:t>
            </a:r>
            <a:r>
              <a:rPr lang="el-GR"/>
              <a:t>μ</a:t>
            </a:r>
            <a:r>
              <a:rPr lang="en-US"/>
              <a:t>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Bucles!$I$4</c:f>
              <c:strCache>
                <c:ptCount val="1"/>
                <c:pt idx="0">
                  <c:v>tiempo 5(μs)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Bucles!$C$5:$C$14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Bucles!$I$5:$I$14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1.155</c:v>
                </c:pt>
                <c:pt idx="2">
                  <c:v>9.8580000000000005</c:v>
                </c:pt>
                <c:pt idx="3">
                  <c:v>97</c:v>
                </c:pt>
                <c:pt idx="4">
                  <c:v>805</c:v>
                </c:pt>
                <c:pt idx="5">
                  <c:v>6229</c:v>
                </c:pt>
                <c:pt idx="6">
                  <c:v>49089</c:v>
                </c:pt>
                <c:pt idx="7">
                  <c:v>431256</c:v>
                </c:pt>
                <c:pt idx="8">
                  <c:v>3702783</c:v>
                </c:pt>
                <c:pt idx="9">
                  <c:v>32223429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3-400B-B17E-446F21C2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48920"/>
        <c:axId val="1577032600"/>
      </c:scatterChart>
      <c:valAx>
        <c:axId val="157704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32600"/>
        <c:crosses val="autoZero"/>
        <c:crossBetween val="midCat"/>
      </c:valAx>
      <c:valAx>
        <c:axId val="157703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4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Bucles!$J$4</c:f>
              <c:strCache>
                <c:ptCount val="1"/>
                <c:pt idx="0">
                  <c:v>Incognita 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Bucles!$C$5:$C$14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Bucles!$J$5:$J$14</c:f>
              <c:numCache>
                <c:formatCode>General</c:formatCode>
                <c:ptCount val="10"/>
                <c:pt idx="0">
                  <c:v>9.0999999999999998E-2</c:v>
                </c:pt>
                <c:pt idx="1">
                  <c:v>0.51</c:v>
                </c:pt>
                <c:pt idx="2">
                  <c:v>3.3980000000000001</c:v>
                </c:pt>
                <c:pt idx="3">
                  <c:v>24.835999999999999</c:v>
                </c:pt>
                <c:pt idx="4">
                  <c:v>116</c:v>
                </c:pt>
                <c:pt idx="5">
                  <c:v>860</c:v>
                </c:pt>
                <c:pt idx="6">
                  <c:v>6359</c:v>
                </c:pt>
                <c:pt idx="7">
                  <c:v>46952</c:v>
                </c:pt>
                <c:pt idx="8">
                  <c:v>362790</c:v>
                </c:pt>
                <c:pt idx="9">
                  <c:v>2718651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9-48C8-B994-ED394A82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86423"/>
        <c:axId val="1030493143"/>
      </c:scatterChart>
      <c:valAx>
        <c:axId val="1030486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93143"/>
        <c:crosses val="autoZero"/>
        <c:crossBetween val="midCat"/>
      </c:valAx>
      <c:valAx>
        <c:axId val="1030493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86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del resto de algoritmos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Bucles!$H$4</c:f>
              <c:strCache>
                <c:ptCount val="1"/>
                <c:pt idx="0">
                  <c:v>tiempo 4 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Bucles!$C$5:$C$14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Bucles!$H$5:$H$14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1.6970000000000001</c:v>
                </c:pt>
                <c:pt idx="2">
                  <c:v>16.077000000000002</c:v>
                </c:pt>
                <c:pt idx="3">
                  <c:v>149</c:v>
                </c:pt>
                <c:pt idx="4">
                  <c:v>1898</c:v>
                </c:pt>
                <c:pt idx="5">
                  <c:v>28755</c:v>
                </c:pt>
                <c:pt idx="6">
                  <c:v>134326</c:v>
                </c:pt>
                <c:pt idx="7">
                  <c:v>1957255</c:v>
                </c:pt>
                <c:pt idx="8">
                  <c:v>30424784</c:v>
                </c:pt>
                <c:pt idx="9">
                  <c:v>509236148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F-4D18-A841-51840F48A89D}"/>
            </c:ext>
          </c:extLst>
        </c:ser>
        <c:ser>
          <c:idx val="1"/>
          <c:order val="1"/>
          <c:tx>
            <c:strRef>
              <c:f>Bucles!$I$4</c:f>
              <c:strCache>
                <c:ptCount val="1"/>
                <c:pt idx="0">
                  <c:v>tiempo 5(μs)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Bucles!$C$5:$C$14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Bucles!$I$5:$I$14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1.155</c:v>
                </c:pt>
                <c:pt idx="2">
                  <c:v>9.8580000000000005</c:v>
                </c:pt>
                <c:pt idx="3">
                  <c:v>97</c:v>
                </c:pt>
                <c:pt idx="4">
                  <c:v>805</c:v>
                </c:pt>
                <c:pt idx="5">
                  <c:v>6229</c:v>
                </c:pt>
                <c:pt idx="6">
                  <c:v>49089</c:v>
                </c:pt>
                <c:pt idx="7">
                  <c:v>431256</c:v>
                </c:pt>
                <c:pt idx="8">
                  <c:v>3702783</c:v>
                </c:pt>
                <c:pt idx="9">
                  <c:v>32223429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F-4D18-A841-51840F48A89D}"/>
            </c:ext>
          </c:extLst>
        </c:ser>
        <c:ser>
          <c:idx val="2"/>
          <c:order val="2"/>
          <c:tx>
            <c:strRef>
              <c:f>Bucles!$J$4</c:f>
              <c:strCache>
                <c:ptCount val="1"/>
                <c:pt idx="0">
                  <c:v>Incognita (μs)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Bucles!$C$5:$C$14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Bucles!$J$5:$J$14</c:f>
              <c:numCache>
                <c:formatCode>General</c:formatCode>
                <c:ptCount val="10"/>
                <c:pt idx="0">
                  <c:v>9.0999999999999998E-2</c:v>
                </c:pt>
                <c:pt idx="1">
                  <c:v>0.51</c:v>
                </c:pt>
                <c:pt idx="2">
                  <c:v>3.3980000000000001</c:v>
                </c:pt>
                <c:pt idx="3">
                  <c:v>24.835999999999999</c:v>
                </c:pt>
                <c:pt idx="4">
                  <c:v>116</c:v>
                </c:pt>
                <c:pt idx="5">
                  <c:v>860</c:v>
                </c:pt>
                <c:pt idx="6">
                  <c:v>6359</c:v>
                </c:pt>
                <c:pt idx="7">
                  <c:v>46952</c:v>
                </c:pt>
                <c:pt idx="8">
                  <c:v>362790</c:v>
                </c:pt>
                <c:pt idx="9">
                  <c:v>2718651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9F-4D18-A841-51840F48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28327"/>
        <c:axId val="1440150407"/>
      </c:scatterChart>
      <c:valAx>
        <c:axId val="1440128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50407"/>
        <c:crosses val="autoZero"/>
        <c:crossBetween val="midCat"/>
      </c:valAx>
      <c:valAx>
        <c:axId val="1440150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28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"tiempo algoritmo suma (</a:t>
            </a:r>
            <a:r>
              <a:rPr lang="el-GR"/>
              <a:t>μ</a:t>
            </a:r>
            <a:r>
              <a:rPr lang="en-US"/>
              <a:t>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tiempo algoritmo suma (μs)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Suma!$I$5:$I$15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  <c:pt idx="7">
                  <c:v>781250</c:v>
                </c:pt>
                <c:pt idx="8">
                  <c:v>3906250</c:v>
                </c:pt>
                <c:pt idx="9">
                  <c:v>19531250</c:v>
                </c:pt>
                <c:pt idx="10">
                  <c:v>97656250</c:v>
                </c:pt>
              </c:numCache>
            </c:numRef>
          </c:xVal>
          <c:yVal>
            <c:numRef>
              <c:f>Suma!$J$5:$J$15</c:f>
              <c:numCache>
                <c:formatCode>General</c:formatCode>
                <c:ptCount val="11"/>
                <c:pt idx="0">
                  <c:v>1.7000000000000001E-3</c:v>
                </c:pt>
                <c:pt idx="1">
                  <c:v>6.6300000000000005E-3</c:v>
                </c:pt>
                <c:pt idx="2">
                  <c:v>4.4160000000000005E-2</c:v>
                </c:pt>
                <c:pt idx="3">
                  <c:v>0.27204</c:v>
                </c:pt>
                <c:pt idx="4">
                  <c:v>1.40025</c:v>
                </c:pt>
                <c:pt idx="5">
                  <c:v>6.8999999999999995</c:v>
                </c:pt>
                <c:pt idx="6">
                  <c:v>34.951999999999998</c:v>
                </c:pt>
                <c:pt idx="7">
                  <c:v>181.60199999999998</c:v>
                </c:pt>
                <c:pt idx="8">
                  <c:v>981</c:v>
                </c:pt>
                <c:pt idx="9">
                  <c:v>5507</c:v>
                </c:pt>
                <c:pt idx="10">
                  <c:v>30960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8E-40F7-A7FE-BD29B5BC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15047"/>
        <c:axId val="1851200167"/>
      </c:scatterChart>
      <c:valAx>
        <c:axId val="1851215047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0016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851200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algoritmo suma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15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Diagonales!$O$5</c:f>
              <c:strCache>
                <c:ptCount val="1"/>
                <c:pt idx="0">
                  <c:v>Tiempo diagonal 1(ns)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Diagonales!$N$6:$N$18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12288</c:v>
                </c:pt>
              </c:numCache>
            </c:numRef>
          </c:xVal>
          <c:yVal>
            <c:numRef>
              <c:f>Diagonales!$O$6:$O$18</c:f>
              <c:numCache>
                <c:formatCode>General</c:formatCode>
                <c:ptCount val="13"/>
                <c:pt idx="0">
                  <c:v>5.6999999999999993</c:v>
                </c:pt>
                <c:pt idx="1">
                  <c:v>22.819999999999997</c:v>
                </c:pt>
                <c:pt idx="2">
                  <c:v>112.1</c:v>
                </c:pt>
                <c:pt idx="3">
                  <c:v>248</c:v>
                </c:pt>
                <c:pt idx="4">
                  <c:v>1023</c:v>
                </c:pt>
                <c:pt idx="5">
                  <c:v>3585</c:v>
                </c:pt>
                <c:pt idx="6">
                  <c:v>11620</c:v>
                </c:pt>
                <c:pt idx="7">
                  <c:v>37644</c:v>
                </c:pt>
                <c:pt idx="8">
                  <c:v>129626.99999999999</c:v>
                </c:pt>
                <c:pt idx="9">
                  <c:v>589328</c:v>
                </c:pt>
                <c:pt idx="10">
                  <c:v>1470000</c:v>
                </c:pt>
                <c:pt idx="11">
                  <c:v>6378000</c:v>
                </c:pt>
                <c:pt idx="12">
                  <c:v>33635000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1-4584-BCA0-4BEFBE31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1703"/>
        <c:axId val="132165383"/>
      </c:scatterChart>
      <c:valAx>
        <c:axId val="132181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5383"/>
        <c:crosses val="autoZero"/>
        <c:crossBetween val="midCat"/>
      </c:valAx>
      <c:valAx>
        <c:axId val="13216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1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Diagonales!$P$5</c:f>
              <c:strCache>
                <c:ptCount val="1"/>
                <c:pt idx="0">
                  <c:v>Tiempo diagonal 2(ns)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Diagonales!$N$6:$N$18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12288</c:v>
                </c:pt>
              </c:numCache>
            </c:numRef>
          </c:xVal>
          <c:yVal>
            <c:numRef>
              <c:f>Diagonales!$P$6:$P$18</c:f>
              <c:numCache>
                <c:formatCode>General</c:formatCode>
                <c:ptCount val="13"/>
                <c:pt idx="0">
                  <c:v>2.02</c:v>
                </c:pt>
                <c:pt idx="1">
                  <c:v>3.3</c:v>
                </c:pt>
                <c:pt idx="2">
                  <c:v>5.38</c:v>
                </c:pt>
                <c:pt idx="3">
                  <c:v>9.93</c:v>
                </c:pt>
                <c:pt idx="4">
                  <c:v>18.489999999999998</c:v>
                </c:pt>
                <c:pt idx="5">
                  <c:v>36.270000000000003</c:v>
                </c:pt>
                <c:pt idx="6">
                  <c:v>74.27</c:v>
                </c:pt>
                <c:pt idx="7">
                  <c:v>222.72</c:v>
                </c:pt>
                <c:pt idx="8">
                  <c:v>630.78</c:v>
                </c:pt>
                <c:pt idx="9">
                  <c:v>1766</c:v>
                </c:pt>
                <c:pt idx="10">
                  <c:v>21757</c:v>
                </c:pt>
                <c:pt idx="11">
                  <c:v>63429</c:v>
                </c:pt>
                <c:pt idx="12">
                  <c:v>143300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6-45A4-9110-0A8A1700E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965720"/>
        <c:axId val="1493966680"/>
      </c:scatterChart>
      <c:valAx>
        <c:axId val="149396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66680"/>
        <c:crosses val="autoZero"/>
        <c:crossBetween val="midCat"/>
      </c:valAx>
      <c:valAx>
        <c:axId val="14939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6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entre bucle 2 y bucle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Bucle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Bucles!$C$5:$C$16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Bucles!$D$5:$D$16</c:f>
              <c:numCache>
                <c:formatCode>General</c:formatCode>
                <c:ptCount val="12"/>
                <c:pt idx="6">
                  <c:v>6840</c:v>
                </c:pt>
                <c:pt idx="7">
                  <c:v>26410</c:v>
                </c:pt>
                <c:pt idx="8">
                  <c:v>87770</c:v>
                </c:pt>
                <c:pt idx="9">
                  <c:v>329490</c:v>
                </c:pt>
                <c:pt idx="10">
                  <c:v>1583690</c:v>
                </c:pt>
                <c:pt idx="11">
                  <c:v>4526090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BF-4CCA-AE9C-D350E50496FB}"/>
            </c:ext>
          </c:extLst>
        </c:ser>
        <c:ser>
          <c:idx val="1"/>
          <c:order val="1"/>
          <c:tx>
            <c:v>Bucle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Bucles!$C$5:$C$16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Bucles!$E$5:$E$16</c:f>
              <c:numCache>
                <c:formatCode>General</c:formatCode>
                <c:ptCount val="12"/>
                <c:pt idx="4">
                  <c:v>560</c:v>
                </c:pt>
                <c:pt idx="5">
                  <c:v>1280</c:v>
                </c:pt>
                <c:pt idx="6">
                  <c:v>3290</c:v>
                </c:pt>
                <c:pt idx="7">
                  <c:v>13070</c:v>
                </c:pt>
                <c:pt idx="8">
                  <c:v>44350</c:v>
                </c:pt>
                <c:pt idx="9">
                  <c:v>154370</c:v>
                </c:pt>
                <c:pt idx="10">
                  <c:v>528820</c:v>
                </c:pt>
                <c:pt idx="11">
                  <c:v>2094100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BF-4CCA-AE9C-D350E504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15047"/>
        <c:axId val="1851200167"/>
      </c:scatterChart>
      <c:valAx>
        <c:axId val="1851215047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00167"/>
        <c:crosses val="autoZero"/>
        <c:crossBetween val="midCat"/>
        <c:majorUnit val="2000"/>
        <c:minorUnit val="1000"/>
      </c:valAx>
      <c:valAx>
        <c:axId val="1851200167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15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Bucles!$D$4</c:f>
              <c:strCache>
                <c:ptCount val="1"/>
                <c:pt idx="0">
                  <c:v>tiempo bucle 2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Bucles!$C$5:$C$16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Bucles!$D$5:$D$16</c:f>
              <c:numCache>
                <c:formatCode>General</c:formatCode>
                <c:ptCount val="12"/>
                <c:pt idx="6">
                  <c:v>6840</c:v>
                </c:pt>
                <c:pt idx="7">
                  <c:v>26410</c:v>
                </c:pt>
                <c:pt idx="8">
                  <c:v>87770</c:v>
                </c:pt>
                <c:pt idx="9">
                  <c:v>329490</c:v>
                </c:pt>
                <c:pt idx="10">
                  <c:v>1583690</c:v>
                </c:pt>
                <c:pt idx="11">
                  <c:v>4526090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2-48B6-A4B0-DB1748B3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59799"/>
        <c:axId val="955974679"/>
      </c:scatterChart>
      <c:valAx>
        <c:axId val="955959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74679"/>
        <c:crosses val="autoZero"/>
        <c:crossBetween val="midCat"/>
      </c:valAx>
      <c:valAx>
        <c:axId val="955974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9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Bucles!$E$4</c:f>
              <c:strCache>
                <c:ptCount val="1"/>
                <c:pt idx="0">
                  <c:v>tiempo bucle 3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Bucles!$C$5:$C$16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Bucles!$E$5:$E$16</c:f>
              <c:numCache>
                <c:formatCode>General</c:formatCode>
                <c:ptCount val="12"/>
                <c:pt idx="4">
                  <c:v>560</c:v>
                </c:pt>
                <c:pt idx="5">
                  <c:v>1280</c:v>
                </c:pt>
                <c:pt idx="6">
                  <c:v>3290</c:v>
                </c:pt>
                <c:pt idx="7">
                  <c:v>13070</c:v>
                </c:pt>
                <c:pt idx="8">
                  <c:v>44350</c:v>
                </c:pt>
                <c:pt idx="9">
                  <c:v>154370</c:v>
                </c:pt>
                <c:pt idx="10">
                  <c:v>528820</c:v>
                </c:pt>
                <c:pt idx="11">
                  <c:v>2094100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0-4ABD-900B-CEADB2417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19895"/>
        <c:axId val="110407895"/>
      </c:scatterChart>
      <c:valAx>
        <c:axId val="110419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7895"/>
        <c:crosses val="autoZero"/>
        <c:crossBetween val="midCat"/>
      </c:valAx>
      <c:valAx>
        <c:axId val="11040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9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Bucles!$G$4</c:f>
              <c:strCache>
                <c:ptCount val="1"/>
                <c:pt idx="0">
                  <c:v>tiempo bucle 1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Bucles!$C$5:$C$17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Bucles!$G$5:$G$17</c:f>
              <c:numCache>
                <c:formatCode>General</c:formatCode>
                <c:ptCount val="13"/>
                <c:pt idx="0">
                  <c:v>13.3</c:v>
                </c:pt>
                <c:pt idx="1">
                  <c:v>36.700000000000003</c:v>
                </c:pt>
                <c:pt idx="2">
                  <c:v>74.7</c:v>
                </c:pt>
                <c:pt idx="3">
                  <c:v>150</c:v>
                </c:pt>
                <c:pt idx="4">
                  <c:v>352</c:v>
                </c:pt>
                <c:pt idx="5">
                  <c:v>778</c:v>
                </c:pt>
                <c:pt idx="6">
                  <c:v>1684</c:v>
                </c:pt>
                <c:pt idx="7">
                  <c:v>3623</c:v>
                </c:pt>
                <c:pt idx="8">
                  <c:v>7838</c:v>
                </c:pt>
                <c:pt idx="9">
                  <c:v>16242</c:v>
                </c:pt>
                <c:pt idx="10">
                  <c:v>36509</c:v>
                </c:pt>
                <c:pt idx="11">
                  <c:v>75830</c:v>
                </c:pt>
                <c:pt idx="12">
                  <c:v>160933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9-44BC-B885-8A863174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89048"/>
        <c:axId val="1671484728"/>
      </c:scatterChart>
      <c:valAx>
        <c:axId val="167148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84728"/>
        <c:crosses val="autoZero"/>
        <c:crossBetween val="midCat"/>
      </c:valAx>
      <c:valAx>
        <c:axId val="16714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8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bucle 1 y bucle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Bucles!$D$4</c:f>
              <c:strCache>
                <c:ptCount val="1"/>
                <c:pt idx="0">
                  <c:v>tiempo bucle 2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Bucles!$C$5:$C$16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Bucles!$D$5:$D$16</c:f>
              <c:numCache>
                <c:formatCode>General</c:formatCode>
                <c:ptCount val="12"/>
                <c:pt idx="6">
                  <c:v>6840</c:v>
                </c:pt>
                <c:pt idx="7">
                  <c:v>26410</c:v>
                </c:pt>
                <c:pt idx="8">
                  <c:v>87770</c:v>
                </c:pt>
                <c:pt idx="9">
                  <c:v>329490</c:v>
                </c:pt>
                <c:pt idx="10">
                  <c:v>1583690</c:v>
                </c:pt>
                <c:pt idx="11">
                  <c:v>4526090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2-4F8B-AF50-76904D141D73}"/>
            </c:ext>
          </c:extLst>
        </c:ser>
        <c:ser>
          <c:idx val="1"/>
          <c:order val="1"/>
          <c:tx>
            <c:strRef>
              <c:f>Bucles!$G$4</c:f>
              <c:strCache>
                <c:ptCount val="1"/>
                <c:pt idx="0">
                  <c:v>tiempo bucle 1 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Bucles!$C$5:$C$16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Bucles!$G$5:$G$16</c:f>
              <c:numCache>
                <c:formatCode>General</c:formatCode>
                <c:ptCount val="12"/>
                <c:pt idx="0">
                  <c:v>13.3</c:v>
                </c:pt>
                <c:pt idx="1">
                  <c:v>36.700000000000003</c:v>
                </c:pt>
                <c:pt idx="2">
                  <c:v>74.7</c:v>
                </c:pt>
                <c:pt idx="3">
                  <c:v>150</c:v>
                </c:pt>
                <c:pt idx="4">
                  <c:v>352</c:v>
                </c:pt>
                <c:pt idx="5">
                  <c:v>778</c:v>
                </c:pt>
                <c:pt idx="6">
                  <c:v>1684</c:v>
                </c:pt>
                <c:pt idx="7">
                  <c:v>3623</c:v>
                </c:pt>
                <c:pt idx="8">
                  <c:v>7838</c:v>
                </c:pt>
                <c:pt idx="9">
                  <c:v>16242</c:v>
                </c:pt>
                <c:pt idx="10">
                  <c:v>36509</c:v>
                </c:pt>
                <c:pt idx="11">
                  <c:v>75830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42-4F8B-AF50-76904D14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92807"/>
        <c:axId val="420287527"/>
      </c:scatterChart>
      <c:valAx>
        <c:axId val="420292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7527"/>
        <c:crosses val="autoZero"/>
        <c:crossBetween val="midCat"/>
      </c:valAx>
      <c:valAx>
        <c:axId val="420287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2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20</xdr:row>
      <xdr:rowOff>171450</xdr:rowOff>
    </xdr:from>
    <xdr:to>
      <xdr:col>11</xdr:col>
      <xdr:colOff>438150</xdr:colOff>
      <xdr:row>35</xdr:row>
      <xdr:rowOff>57150</xdr:rowOff>
    </xdr:to>
    <xdr:graphicFrame macro="">
      <xdr:nvGraphicFramePr>
        <xdr:cNvPr id="8" name="Gráfico 7" descr="Tipo de gráfico: Dispersión. &quot;tiempo algoritmo máximo (ms)&quot;&#10;&#10;Descripción generada automáticamente">
          <a:extLst>
            <a:ext uri="{FF2B5EF4-FFF2-40B4-BE49-F238E27FC236}">
              <a16:creationId xmlns:a16="http://schemas.microsoft.com/office/drawing/2014/main" id="{EDC2A278-8EA9-F644-5CA7-21B8A4F41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15</xdr:row>
      <xdr:rowOff>152400</xdr:rowOff>
    </xdr:from>
    <xdr:to>
      <xdr:col>14</xdr:col>
      <xdr:colOff>342900</xdr:colOff>
      <xdr:row>27</xdr:row>
      <xdr:rowOff>76200</xdr:rowOff>
    </xdr:to>
    <xdr:graphicFrame macro="">
      <xdr:nvGraphicFramePr>
        <xdr:cNvPr id="2" name="Gráfico 1" descr="Tipo de gráfico: Dispersión. &quot;tiempo algoritmo suma (μs)&quot;&#10;&#10;Descripción generada automáticamente">
          <a:extLst>
            <a:ext uri="{FF2B5EF4-FFF2-40B4-BE49-F238E27FC236}">
              <a16:creationId xmlns:a16="http://schemas.microsoft.com/office/drawing/2014/main" id="{62EB67C5-97A1-6CEC-238F-38A29C5BC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18</xdr:row>
      <xdr:rowOff>133350</xdr:rowOff>
    </xdr:from>
    <xdr:to>
      <xdr:col>27</xdr:col>
      <xdr:colOff>266700</xdr:colOff>
      <xdr:row>33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B60219-9592-4BD2-E102-607489E51E91}"/>
            </a:ext>
            <a:ext uri="{147F2762-F138-4A5C-976F-8EAC2B608ADB}">
              <a16:predDERef xmlns:a16="http://schemas.microsoft.com/office/drawing/2014/main" pred="{B47E824C-1BEA-82B4-A54C-1EE0598C2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4</xdr:row>
      <xdr:rowOff>9525</xdr:rowOff>
    </xdr:from>
    <xdr:to>
      <xdr:col>27</xdr:col>
      <xdr:colOff>295275</xdr:colOff>
      <xdr:row>18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3B3AC4-C824-B628-B004-416A2BFE627C}"/>
            </a:ext>
            <a:ext uri="{147F2762-F138-4A5C-976F-8EAC2B608ADB}">
              <a16:predDERef xmlns:a16="http://schemas.microsoft.com/office/drawing/2014/main" pred="{4FB60219-9592-4BD2-E102-607489E51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0</xdr:rowOff>
    </xdr:from>
    <xdr:to>
      <xdr:col>5</xdr:col>
      <xdr:colOff>619125</xdr:colOff>
      <xdr:row>31</xdr:row>
      <xdr:rowOff>114300</xdr:rowOff>
    </xdr:to>
    <xdr:graphicFrame macro="">
      <xdr:nvGraphicFramePr>
        <xdr:cNvPr id="4" name="Gráfico 3" descr="Tipo de gráfico: Dispersión. &quot;tiempo algoritmo suma (μs)&quot;&#10;&#10;Descripción generada automáticamente">
          <a:extLst>
            <a:ext uri="{FF2B5EF4-FFF2-40B4-BE49-F238E27FC236}">
              <a16:creationId xmlns:a16="http://schemas.microsoft.com/office/drawing/2014/main" id="{F84B0FC9-817C-468E-8392-50023B553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14</xdr:row>
      <xdr:rowOff>180975</xdr:rowOff>
    </xdr:from>
    <xdr:to>
      <xdr:col>24</xdr:col>
      <xdr:colOff>447675</xdr:colOff>
      <xdr:row>29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CF19816-65AF-8E51-AFCC-47172F5AE00F}"/>
            </a:ext>
            <a:ext uri="{147F2762-F138-4A5C-976F-8EAC2B608ADB}">
              <a16:predDERef xmlns:a16="http://schemas.microsoft.com/office/drawing/2014/main" pred="{F84B0FC9-817C-468E-8392-50023B553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133350</xdr:colOff>
      <xdr:row>29</xdr:row>
      <xdr:rowOff>161925</xdr:rowOff>
    </xdr:from>
    <xdr:to>
      <xdr:col>24</xdr:col>
      <xdr:colOff>438150</xdr:colOff>
      <xdr:row>44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66F4CC5-63D0-1117-A3CE-C004C2D6AB02}"/>
            </a:ext>
            <a:ext uri="{147F2762-F138-4A5C-976F-8EAC2B608ADB}">
              <a16:predDERef xmlns:a16="http://schemas.microsoft.com/office/drawing/2014/main" pred="{7CF19816-65AF-8E51-AFCC-47172F5AE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142875</xdr:colOff>
      <xdr:row>0</xdr:row>
      <xdr:rowOff>57150</xdr:rowOff>
    </xdr:from>
    <xdr:to>
      <xdr:col>24</xdr:col>
      <xdr:colOff>447675</xdr:colOff>
      <xdr:row>14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7DD9E2B-5AC5-EEA5-C5BF-D8DEF98AF499}"/>
            </a:ext>
            <a:ext uri="{147F2762-F138-4A5C-976F-8EAC2B608ADB}">
              <a16:predDERef xmlns:a16="http://schemas.microsoft.com/office/drawing/2014/main" pred="{F66F4CC5-63D0-1117-A3CE-C004C2D6A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800100</xdr:colOff>
      <xdr:row>19</xdr:row>
      <xdr:rowOff>180975</xdr:rowOff>
    </xdr:from>
    <xdr:to>
      <xdr:col>9</xdr:col>
      <xdr:colOff>209550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78CA4-7402-0BF8-D83D-D02FBFBC0799}"/>
            </a:ext>
            <a:ext uri="{147F2762-F138-4A5C-976F-8EAC2B608ADB}">
              <a16:predDERef xmlns:a16="http://schemas.microsoft.com/office/drawing/2014/main" pred="{07DD9E2B-5AC5-EEA5-C5BF-D8DEF98AF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552450</xdr:colOff>
      <xdr:row>0</xdr:row>
      <xdr:rowOff>28575</xdr:rowOff>
    </xdr:from>
    <xdr:to>
      <xdr:col>32</xdr:col>
      <xdr:colOff>247650</xdr:colOff>
      <xdr:row>14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3C2CA7-234A-4C88-C64D-485983046976}"/>
            </a:ext>
            <a:ext uri="{147F2762-F138-4A5C-976F-8EAC2B608ADB}">
              <a16:predDERef xmlns:a16="http://schemas.microsoft.com/office/drawing/2014/main" pred="{BFA78CA4-7402-0BF8-D83D-D02FBFB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552450</xdr:colOff>
      <xdr:row>15</xdr:row>
      <xdr:rowOff>9525</xdr:rowOff>
    </xdr:from>
    <xdr:to>
      <xdr:col>32</xdr:col>
      <xdr:colOff>247650</xdr:colOff>
      <xdr:row>29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6553F8-C7CA-B137-D3AD-569A7C460C31}"/>
            </a:ext>
            <a:ext uri="{147F2762-F138-4A5C-976F-8EAC2B608ADB}">
              <a16:predDERef xmlns:a16="http://schemas.microsoft.com/office/drawing/2014/main" pred="{023C2CA7-234A-4C88-C64D-485983046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542925</xdr:colOff>
      <xdr:row>29</xdr:row>
      <xdr:rowOff>171450</xdr:rowOff>
    </xdr:from>
    <xdr:to>
      <xdr:col>32</xdr:col>
      <xdr:colOff>238125</xdr:colOff>
      <xdr:row>44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9B5FBD-CBE8-C7AD-EE74-D5900DCDB093}"/>
            </a:ext>
            <a:ext uri="{147F2762-F138-4A5C-976F-8EAC2B608ADB}">
              <a16:predDERef xmlns:a16="http://schemas.microsoft.com/office/drawing/2014/main" pred="{406553F8-C7CA-B137-D3AD-569A7C460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18</xdr:row>
      <xdr:rowOff>28575</xdr:rowOff>
    </xdr:from>
    <xdr:to>
      <xdr:col>15</xdr:col>
      <xdr:colOff>523875</xdr:colOff>
      <xdr:row>32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56E10B8-AAD7-41EF-C193-09A5E317CD63}"/>
            </a:ext>
            <a:ext uri="{147F2762-F138-4A5C-976F-8EAC2B608ADB}">
              <a16:predDERef xmlns:a16="http://schemas.microsoft.com/office/drawing/2014/main" pred="{049B5FBD-CBE8-C7AD-EE74-D5900DCDB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4"/>
  <sheetViews>
    <sheetView topLeftCell="H1" workbookViewId="0">
      <selection activeCell="L19" sqref="L19"/>
    </sheetView>
  </sheetViews>
  <sheetFormatPr defaultRowHeight="15"/>
  <cols>
    <col min="2" max="2" width="24" customWidth="1"/>
    <col min="5" max="5" width="20.5703125" customWidth="1"/>
    <col min="6" max="6" width="24.140625" customWidth="1"/>
    <col min="7" max="7" width="12.5703125" customWidth="1"/>
    <col min="8" max="8" width="28.85546875" customWidth="1"/>
    <col min="10" max="10" width="13.85546875" customWidth="1"/>
  </cols>
  <sheetData>
    <row r="3" spans="2:12">
      <c r="B3" t="s">
        <v>0</v>
      </c>
      <c r="E3" s="1" t="s">
        <v>1</v>
      </c>
      <c r="F3" s="1" t="s">
        <v>2</v>
      </c>
      <c r="H3" t="s">
        <v>3</v>
      </c>
      <c r="J3" t="s">
        <v>4</v>
      </c>
      <c r="L3" t="s">
        <v>5</v>
      </c>
    </row>
    <row r="4" spans="2:12">
      <c r="B4">
        <v>100000000</v>
      </c>
      <c r="E4" s="1">
        <v>10</v>
      </c>
      <c r="F4" s="1">
        <v>170</v>
      </c>
      <c r="G4">
        <f>170*10^-8</f>
        <v>1.7E-6</v>
      </c>
      <c r="H4">
        <v>1.7000000000000001E-3</v>
      </c>
      <c r="J4">
        <v>312</v>
      </c>
      <c r="L4">
        <v>3.1200000000000004E-3</v>
      </c>
    </row>
    <row r="5" spans="2:12">
      <c r="B5">
        <v>100000000</v>
      </c>
      <c r="E5" s="1">
        <v>50</v>
      </c>
      <c r="F5" s="1">
        <v>663</v>
      </c>
      <c r="G5">
        <f>663*10^-8</f>
        <v>6.63E-6</v>
      </c>
      <c r="H5">
        <v>6.6300000000000005E-3</v>
      </c>
      <c r="J5">
        <v>1458</v>
      </c>
      <c r="L5">
        <v>1.4580000000000001E-2</v>
      </c>
    </row>
    <row r="6" spans="2:12">
      <c r="B6">
        <v>100000000</v>
      </c>
      <c r="E6" s="1">
        <v>250</v>
      </c>
      <c r="F6" s="1">
        <v>4416</v>
      </c>
      <c r="G6">
        <f>4416*10^-8</f>
        <v>4.4160000000000004E-5</v>
      </c>
      <c r="H6">
        <v>4.4160000000000005E-2</v>
      </c>
      <c r="J6">
        <v>5774</v>
      </c>
      <c r="L6">
        <v>5.774E-2</v>
      </c>
    </row>
    <row r="7" spans="2:12">
      <c r="B7">
        <v>100000000</v>
      </c>
      <c r="E7" s="1">
        <v>1250</v>
      </c>
      <c r="F7" s="1">
        <v>27204</v>
      </c>
      <c r="G7">
        <f>27204*10^-8</f>
        <v>2.7204000000000003E-4</v>
      </c>
      <c r="H7">
        <v>0.27204</v>
      </c>
      <c r="J7">
        <v>20644</v>
      </c>
      <c r="L7">
        <v>0.20644000000000001</v>
      </c>
    </row>
    <row r="8" spans="2:12">
      <c r="B8">
        <v>100000000</v>
      </c>
      <c r="E8" s="1">
        <v>6250</v>
      </c>
      <c r="F8" s="1">
        <v>140025</v>
      </c>
      <c r="G8">
        <f>140025*10^-8</f>
        <v>1.40025E-3</v>
      </c>
      <c r="H8">
        <v>1.40025</v>
      </c>
      <c r="J8">
        <v>102512</v>
      </c>
      <c r="L8">
        <v>1.02512</v>
      </c>
    </row>
    <row r="9" spans="2:12">
      <c r="B9">
        <v>1000000</v>
      </c>
      <c r="E9" s="1">
        <v>31250</v>
      </c>
      <c r="F9" s="1">
        <v>6900</v>
      </c>
      <c r="G9">
        <f>6900*10^-6</f>
        <v>6.8999999999999999E-3</v>
      </c>
      <c r="H9">
        <v>6.8999999999999995</v>
      </c>
      <c r="J9">
        <v>4580</v>
      </c>
      <c r="L9">
        <v>4.58</v>
      </c>
    </row>
    <row r="10" spans="2:12">
      <c r="B10">
        <v>1000000</v>
      </c>
      <c r="E10" s="1">
        <v>156250</v>
      </c>
      <c r="F10" s="1">
        <v>34952</v>
      </c>
      <c r="G10">
        <f>34952*10^-6</f>
        <v>3.4951999999999997E-2</v>
      </c>
      <c r="H10">
        <v>34.951999999999998</v>
      </c>
      <c r="J10">
        <v>23630</v>
      </c>
      <c r="L10">
        <v>23.63</v>
      </c>
    </row>
    <row r="11" spans="2:12">
      <c r="B11">
        <v>1000000</v>
      </c>
      <c r="E11" s="1">
        <v>781250</v>
      </c>
      <c r="F11" s="1">
        <v>181602</v>
      </c>
      <c r="G11">
        <f>181602*10^-6</f>
        <v>0.18160199999999999</v>
      </c>
      <c r="H11">
        <v>181.60199999999998</v>
      </c>
      <c r="J11">
        <v>125372</v>
      </c>
      <c r="L11">
        <v>125.37199999999999</v>
      </c>
    </row>
    <row r="12" spans="2:12">
      <c r="B12">
        <v>1000</v>
      </c>
      <c r="E12">
        <v>3906250</v>
      </c>
      <c r="F12">
        <v>942</v>
      </c>
      <c r="G12">
        <f>981*10^-3</f>
        <v>0.98099999999999998</v>
      </c>
      <c r="H12">
        <v>981</v>
      </c>
      <c r="J12">
        <v>604</v>
      </c>
      <c r="L12">
        <v>604</v>
      </c>
    </row>
    <row r="13" spans="2:12">
      <c r="B13">
        <v>1000</v>
      </c>
      <c r="E13">
        <v>19531250</v>
      </c>
      <c r="F13">
        <v>6068</v>
      </c>
      <c r="G13">
        <f>5507*10^-3</f>
        <v>5.5069999999999997</v>
      </c>
      <c r="H13">
        <v>5507</v>
      </c>
      <c r="J13">
        <v>4956</v>
      </c>
      <c r="L13">
        <v>4956</v>
      </c>
    </row>
    <row r="14" spans="2:12">
      <c r="B14">
        <v>1000</v>
      </c>
      <c r="E14">
        <v>97656250</v>
      </c>
      <c r="F14">
        <v>31404</v>
      </c>
      <c r="G14">
        <f>30960*10^-3</f>
        <v>30.96</v>
      </c>
      <c r="H14">
        <v>30960</v>
      </c>
      <c r="J14">
        <v>28240</v>
      </c>
      <c r="L14">
        <v>28240.000000000004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35E4-EE15-4BAB-973E-CCDB7FF5D260}">
  <dimension ref="I4:J15"/>
  <sheetViews>
    <sheetView workbookViewId="0">
      <selection activeCell="J5" sqref="J5"/>
    </sheetView>
  </sheetViews>
  <sheetFormatPr defaultRowHeight="15"/>
  <sheetData>
    <row r="4" spans="9:10">
      <c r="I4" s="1" t="s">
        <v>1</v>
      </c>
      <c r="J4" t="s">
        <v>3</v>
      </c>
    </row>
    <row r="5" spans="9:10">
      <c r="I5" s="1">
        <v>10</v>
      </c>
      <c r="J5">
        <v>1.7000000000000001E-3</v>
      </c>
    </row>
    <row r="6" spans="9:10">
      <c r="I6" s="1">
        <v>50</v>
      </c>
      <c r="J6">
        <v>6.6300000000000005E-3</v>
      </c>
    </row>
    <row r="7" spans="9:10">
      <c r="I7" s="1">
        <v>250</v>
      </c>
      <c r="J7">
        <v>4.4160000000000005E-2</v>
      </c>
    </row>
    <row r="8" spans="9:10">
      <c r="I8" s="1">
        <v>1250</v>
      </c>
      <c r="J8">
        <v>0.27204</v>
      </c>
    </row>
    <row r="9" spans="9:10">
      <c r="I9" s="1">
        <v>6250</v>
      </c>
      <c r="J9">
        <v>1.40025</v>
      </c>
    </row>
    <row r="10" spans="9:10">
      <c r="I10" s="1">
        <v>31250</v>
      </c>
      <c r="J10">
        <v>6.8999999999999995</v>
      </c>
    </row>
    <row r="11" spans="9:10">
      <c r="I11" s="1">
        <v>156250</v>
      </c>
      <c r="J11">
        <v>34.951999999999998</v>
      </c>
    </row>
    <row r="12" spans="9:10">
      <c r="I12" s="1">
        <v>781250</v>
      </c>
      <c r="J12">
        <v>181.60199999999998</v>
      </c>
    </row>
    <row r="13" spans="9:10">
      <c r="I13">
        <v>3906250</v>
      </c>
      <c r="J13">
        <v>981</v>
      </c>
    </row>
    <row r="14" spans="9:10">
      <c r="I14">
        <v>19531250</v>
      </c>
      <c r="J14">
        <v>5507</v>
      </c>
    </row>
    <row r="15" spans="9:10">
      <c r="I15">
        <v>97656250</v>
      </c>
      <c r="J15">
        <v>30960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F424-F2D5-49E2-8D48-8BD927DAD52B}">
  <dimension ref="E4:H15"/>
  <sheetViews>
    <sheetView workbookViewId="0">
      <selection activeCell="K24" sqref="K24"/>
    </sheetView>
  </sheetViews>
  <sheetFormatPr defaultRowHeight="15"/>
  <cols>
    <col min="5" max="5" width="20" customWidth="1"/>
    <col min="6" max="6" width="21.28515625" customWidth="1"/>
    <col min="7" max="7" width="27.42578125" customWidth="1"/>
    <col min="8" max="8" width="26.7109375" customWidth="1"/>
  </cols>
  <sheetData>
    <row r="4" spans="5:8">
      <c r="E4" s="3" t="s">
        <v>1</v>
      </c>
      <c r="F4" s="2" t="s">
        <v>0</v>
      </c>
      <c r="G4" s="2" t="s">
        <v>6</v>
      </c>
      <c r="H4" s="2" t="s">
        <v>7</v>
      </c>
    </row>
    <row r="5" spans="5:8">
      <c r="E5" s="3">
        <v>10</v>
      </c>
      <c r="F5" s="2">
        <v>100000000</v>
      </c>
      <c r="G5" s="2">
        <v>1.7000000000000001E-3</v>
      </c>
      <c r="H5" s="2">
        <v>3.1200000000000004E-3</v>
      </c>
    </row>
    <row r="6" spans="5:8">
      <c r="E6" s="3">
        <v>50</v>
      </c>
      <c r="F6" s="2">
        <v>100000000</v>
      </c>
      <c r="G6" s="2">
        <v>6.6300000000000005E-3</v>
      </c>
      <c r="H6" s="2">
        <v>1.4580000000000001E-2</v>
      </c>
    </row>
    <row r="7" spans="5:8">
      <c r="E7" s="3">
        <v>250</v>
      </c>
      <c r="F7" s="2">
        <v>100000000</v>
      </c>
      <c r="G7" s="2">
        <v>4.4160000000000005E-2</v>
      </c>
      <c r="H7" s="2">
        <v>5.774E-2</v>
      </c>
    </row>
    <row r="8" spans="5:8">
      <c r="E8" s="3">
        <v>1250</v>
      </c>
      <c r="F8" s="2">
        <v>100000000</v>
      </c>
      <c r="G8" s="2">
        <v>0.27204</v>
      </c>
      <c r="H8" s="2">
        <v>0.20644000000000001</v>
      </c>
    </row>
    <row r="9" spans="5:8">
      <c r="E9" s="3">
        <v>6250</v>
      </c>
      <c r="F9" s="2">
        <v>100000000</v>
      </c>
      <c r="G9" s="2">
        <v>1.40025</v>
      </c>
      <c r="H9" s="2">
        <v>1.02512</v>
      </c>
    </row>
    <row r="10" spans="5:8">
      <c r="E10" s="3">
        <v>31250</v>
      </c>
      <c r="F10" s="2">
        <v>1000000</v>
      </c>
      <c r="G10" s="2">
        <v>6.8999999999999995</v>
      </c>
      <c r="H10" s="2">
        <v>4.58</v>
      </c>
    </row>
    <row r="11" spans="5:8">
      <c r="E11" s="3">
        <v>156250</v>
      </c>
      <c r="F11" s="2">
        <v>1000000</v>
      </c>
      <c r="G11" s="2">
        <v>34.951999999999998</v>
      </c>
      <c r="H11" s="2">
        <v>23.63</v>
      </c>
    </row>
    <row r="12" spans="5:8">
      <c r="E12" s="3">
        <v>781250</v>
      </c>
      <c r="F12" s="2">
        <v>1000000</v>
      </c>
      <c r="G12" s="2">
        <v>181.60199999999998</v>
      </c>
      <c r="H12" s="2">
        <v>125.37199999999999</v>
      </c>
    </row>
    <row r="13" spans="5:8">
      <c r="E13" s="2">
        <v>3906250</v>
      </c>
      <c r="F13" s="2">
        <v>1000</v>
      </c>
      <c r="G13" s="2">
        <v>981</v>
      </c>
      <c r="H13" s="2">
        <v>604</v>
      </c>
    </row>
    <row r="14" spans="5:8">
      <c r="E14" s="2">
        <v>19531250</v>
      </c>
      <c r="F14" s="2">
        <v>1000</v>
      </c>
      <c r="G14" s="2">
        <v>5507</v>
      </c>
      <c r="H14" s="2">
        <v>4956</v>
      </c>
    </row>
    <row r="15" spans="5:8">
      <c r="E15" s="2">
        <v>97656250</v>
      </c>
      <c r="F15" s="2">
        <v>1000</v>
      </c>
      <c r="G15" s="2">
        <v>30960</v>
      </c>
      <c r="H15" s="2">
        <v>28240.000000000004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F340-687F-4ACF-A737-0A064F30E738}">
  <dimension ref="C4:Q18"/>
  <sheetViews>
    <sheetView workbookViewId="0">
      <selection activeCell="R12" sqref="R12"/>
    </sheetView>
  </sheetViews>
  <sheetFormatPr defaultRowHeight="15"/>
  <cols>
    <col min="3" max="3" width="14.7109375" customWidth="1"/>
    <col min="4" max="4" width="17.28515625" customWidth="1"/>
    <col min="5" max="5" width="18" customWidth="1"/>
    <col min="7" max="7" width="17.85546875" customWidth="1"/>
    <col min="8" max="8" width="21" customWidth="1"/>
    <col min="14" max="14" width="20.5703125" customWidth="1"/>
    <col min="15" max="15" width="19.28515625" customWidth="1"/>
    <col min="16" max="16" width="19.85546875" customWidth="1"/>
  </cols>
  <sheetData>
    <row r="4" spans="3:17">
      <c r="E4" t="s">
        <v>8</v>
      </c>
    </row>
    <row r="5" spans="3:17">
      <c r="C5" t="s">
        <v>9</v>
      </c>
      <c r="D5" t="s">
        <v>10</v>
      </c>
      <c r="E5" t="s">
        <v>11</v>
      </c>
      <c r="G5" t="s">
        <v>9</v>
      </c>
      <c r="H5" t="s">
        <v>10</v>
      </c>
      <c r="I5" t="s">
        <v>12</v>
      </c>
      <c r="N5" t="s">
        <v>10</v>
      </c>
      <c r="O5" t="s">
        <v>13</v>
      </c>
      <c r="P5" t="s">
        <v>14</v>
      </c>
    </row>
    <row r="6" spans="3:17">
      <c r="C6">
        <v>100000000</v>
      </c>
      <c r="D6">
        <v>3</v>
      </c>
      <c r="E6">
        <v>570</v>
      </c>
      <c r="G6">
        <v>100000000</v>
      </c>
      <c r="H6">
        <v>3</v>
      </c>
      <c r="I6">
        <v>202</v>
      </c>
      <c r="N6">
        <v>3</v>
      </c>
      <c r="O6">
        <f>E6/C6*1000000</f>
        <v>5.6999999999999993</v>
      </c>
      <c r="P6">
        <f>I6*1000000/G6</f>
        <v>2.02</v>
      </c>
    </row>
    <row r="7" spans="3:17">
      <c r="C7">
        <v>100000000</v>
      </c>
      <c r="D7">
        <f>D6*2</f>
        <v>6</v>
      </c>
      <c r="E7">
        <v>2282</v>
      </c>
      <c r="G7">
        <v>100000000</v>
      </c>
      <c r="H7">
        <f>H6*2</f>
        <v>6</v>
      </c>
      <c r="I7">
        <v>330</v>
      </c>
      <c r="N7">
        <f>N6*2</f>
        <v>6</v>
      </c>
      <c r="O7">
        <f>E7/C7*1000000</f>
        <v>22.819999999999997</v>
      </c>
      <c r="P7">
        <f t="shared" ref="P7:P18" si="0">I7*1000000/G7</f>
        <v>3.3</v>
      </c>
      <c r="Q7">
        <f>P7/P6</f>
        <v>1.6336633663366336</v>
      </c>
    </row>
    <row r="8" spans="3:17">
      <c r="C8">
        <v>100000000</v>
      </c>
      <c r="D8">
        <f t="shared" ref="D8:D18" si="1">D7*2</f>
        <v>12</v>
      </c>
      <c r="E8">
        <v>11210</v>
      </c>
      <c r="G8">
        <v>100000000</v>
      </c>
      <c r="H8">
        <f t="shared" ref="H8:H18" si="2">H7*2</f>
        <v>12</v>
      </c>
      <c r="I8">
        <v>538</v>
      </c>
      <c r="N8">
        <f t="shared" ref="N8:N18" si="3">N7*2</f>
        <v>12</v>
      </c>
      <c r="O8">
        <f t="shared" ref="O7:O18" si="4">E8/C8*1000000</f>
        <v>112.1</v>
      </c>
      <c r="P8">
        <f t="shared" si="0"/>
        <v>5.38</v>
      </c>
      <c r="Q8">
        <f t="shared" ref="Q8:Q18" si="5">P8/P7</f>
        <v>1.6303030303030304</v>
      </c>
    </row>
    <row r="9" spans="3:17">
      <c r="C9">
        <v>1000000</v>
      </c>
      <c r="D9">
        <f t="shared" si="1"/>
        <v>24</v>
      </c>
      <c r="E9">
        <v>248</v>
      </c>
      <c r="G9">
        <v>100000000</v>
      </c>
      <c r="H9">
        <f t="shared" si="2"/>
        <v>24</v>
      </c>
      <c r="I9">
        <v>993</v>
      </c>
      <c r="N9">
        <f t="shared" si="3"/>
        <v>24</v>
      </c>
      <c r="O9">
        <f t="shared" si="4"/>
        <v>248</v>
      </c>
      <c r="P9">
        <f t="shared" si="0"/>
        <v>9.93</v>
      </c>
      <c r="Q9">
        <f t="shared" si="5"/>
        <v>1.8457249070631969</v>
      </c>
    </row>
    <row r="10" spans="3:17">
      <c r="C10">
        <v>1000000</v>
      </c>
      <c r="D10">
        <f t="shared" si="1"/>
        <v>48</v>
      </c>
      <c r="E10">
        <v>1023</v>
      </c>
      <c r="G10">
        <v>100000000</v>
      </c>
      <c r="H10">
        <f t="shared" si="2"/>
        <v>48</v>
      </c>
      <c r="I10">
        <v>1849</v>
      </c>
      <c r="N10">
        <f t="shared" si="3"/>
        <v>48</v>
      </c>
      <c r="O10">
        <f t="shared" si="4"/>
        <v>1023</v>
      </c>
      <c r="P10">
        <f t="shared" si="0"/>
        <v>18.489999999999998</v>
      </c>
      <c r="Q10">
        <f>P10/P9</f>
        <v>1.8620342396777441</v>
      </c>
    </row>
    <row r="11" spans="3:17">
      <c r="C11">
        <v>1000000</v>
      </c>
      <c r="D11">
        <f t="shared" si="1"/>
        <v>96</v>
      </c>
      <c r="E11">
        <v>3585</v>
      </c>
      <c r="G11">
        <v>100000000</v>
      </c>
      <c r="H11">
        <f t="shared" si="2"/>
        <v>96</v>
      </c>
      <c r="I11">
        <v>3627</v>
      </c>
      <c r="N11">
        <f t="shared" si="3"/>
        <v>96</v>
      </c>
      <c r="O11">
        <f t="shared" si="4"/>
        <v>3585</v>
      </c>
      <c r="P11">
        <f t="shared" si="0"/>
        <v>36.270000000000003</v>
      </c>
      <c r="Q11">
        <f t="shared" si="5"/>
        <v>1.9616008653326125</v>
      </c>
    </row>
    <row r="12" spans="3:17">
      <c r="C12">
        <v>1000000</v>
      </c>
      <c r="D12">
        <f t="shared" si="1"/>
        <v>192</v>
      </c>
      <c r="E12">
        <v>11620</v>
      </c>
      <c r="G12">
        <v>100000000</v>
      </c>
      <c r="H12">
        <f t="shared" si="2"/>
        <v>192</v>
      </c>
      <c r="I12">
        <v>7427</v>
      </c>
      <c r="N12">
        <f t="shared" si="3"/>
        <v>192</v>
      </c>
      <c r="O12">
        <f t="shared" si="4"/>
        <v>11620</v>
      </c>
      <c r="P12">
        <f t="shared" si="0"/>
        <v>74.27</v>
      </c>
      <c r="Q12">
        <f t="shared" si="5"/>
        <v>2.04769782189137</v>
      </c>
    </row>
    <row r="13" spans="3:17">
      <c r="C13">
        <v>1000000</v>
      </c>
      <c r="D13">
        <f t="shared" si="1"/>
        <v>384</v>
      </c>
      <c r="E13">
        <v>37644</v>
      </c>
      <c r="G13">
        <v>100000000</v>
      </c>
      <c r="H13">
        <f t="shared" si="2"/>
        <v>384</v>
      </c>
      <c r="I13">
        <v>22272</v>
      </c>
      <c r="N13">
        <f t="shared" si="3"/>
        <v>384</v>
      </c>
      <c r="O13">
        <f t="shared" si="4"/>
        <v>37644</v>
      </c>
      <c r="P13">
        <f t="shared" si="0"/>
        <v>222.72</v>
      </c>
      <c r="Q13">
        <f t="shared" si="5"/>
        <v>2.9987882051972532</v>
      </c>
    </row>
    <row r="14" spans="3:17">
      <c r="C14">
        <v>1000000</v>
      </c>
      <c r="D14">
        <f t="shared" si="1"/>
        <v>768</v>
      </c>
      <c r="E14">
        <v>129627</v>
      </c>
      <c r="G14">
        <v>100000000</v>
      </c>
      <c r="H14">
        <f t="shared" si="2"/>
        <v>768</v>
      </c>
      <c r="I14">
        <v>63078</v>
      </c>
      <c r="N14">
        <f t="shared" si="3"/>
        <v>768</v>
      </c>
      <c r="O14">
        <f t="shared" si="4"/>
        <v>129626.99999999999</v>
      </c>
      <c r="P14">
        <f t="shared" si="0"/>
        <v>630.78</v>
      </c>
      <c r="Q14">
        <f t="shared" si="5"/>
        <v>2.8321659482758621</v>
      </c>
    </row>
    <row r="15" spans="3:17">
      <c r="C15">
        <v>1000000</v>
      </c>
      <c r="D15">
        <f t="shared" si="1"/>
        <v>1536</v>
      </c>
      <c r="E15">
        <v>589328</v>
      </c>
      <c r="G15">
        <v>1000000</v>
      </c>
      <c r="H15">
        <f t="shared" si="2"/>
        <v>1536</v>
      </c>
      <c r="I15">
        <v>1766</v>
      </c>
      <c r="N15">
        <f t="shared" si="3"/>
        <v>1536</v>
      </c>
      <c r="O15">
        <f t="shared" si="4"/>
        <v>589328</v>
      </c>
      <c r="P15">
        <f t="shared" si="0"/>
        <v>1766</v>
      </c>
      <c r="Q15">
        <f t="shared" si="5"/>
        <v>2.7997082976632108</v>
      </c>
    </row>
    <row r="16" spans="3:17">
      <c r="C16">
        <v>1000</v>
      </c>
      <c r="D16">
        <f t="shared" si="1"/>
        <v>3072</v>
      </c>
      <c r="E16">
        <v>1470</v>
      </c>
      <c r="G16">
        <v>1000000</v>
      </c>
      <c r="H16">
        <f t="shared" si="2"/>
        <v>3072</v>
      </c>
      <c r="I16">
        <v>21757</v>
      </c>
      <c r="N16">
        <f t="shared" si="3"/>
        <v>3072</v>
      </c>
      <c r="O16">
        <f t="shared" si="4"/>
        <v>1470000</v>
      </c>
      <c r="P16">
        <f t="shared" si="0"/>
        <v>21757</v>
      </c>
      <c r="Q16">
        <f t="shared" si="5"/>
        <v>12.319932049830124</v>
      </c>
    </row>
    <row r="17" spans="3:17">
      <c r="C17">
        <v>1000</v>
      </c>
      <c r="D17">
        <f t="shared" si="1"/>
        <v>6144</v>
      </c>
      <c r="E17">
        <v>6378</v>
      </c>
      <c r="G17">
        <v>1000000</v>
      </c>
      <c r="H17">
        <f t="shared" si="2"/>
        <v>6144</v>
      </c>
      <c r="I17">
        <v>63429</v>
      </c>
      <c r="N17">
        <f t="shared" si="3"/>
        <v>6144</v>
      </c>
      <c r="O17">
        <f t="shared" si="4"/>
        <v>6378000</v>
      </c>
      <c r="P17">
        <f t="shared" si="0"/>
        <v>63429</v>
      </c>
      <c r="Q17">
        <f t="shared" si="5"/>
        <v>2.915337592498966</v>
      </c>
    </row>
    <row r="18" spans="3:17">
      <c r="C18">
        <v>1000</v>
      </c>
      <c r="D18">
        <f t="shared" si="1"/>
        <v>12288</v>
      </c>
      <c r="E18">
        <v>33635</v>
      </c>
      <c r="G18">
        <v>10000</v>
      </c>
      <c r="H18">
        <f t="shared" si="2"/>
        <v>12288</v>
      </c>
      <c r="I18">
        <v>1433</v>
      </c>
      <c r="N18">
        <f t="shared" si="3"/>
        <v>12288</v>
      </c>
      <c r="O18">
        <f t="shared" si="4"/>
        <v>33635000</v>
      </c>
      <c r="P18">
        <f t="shared" si="0"/>
        <v>143300</v>
      </c>
      <c r="Q18">
        <f t="shared" si="5"/>
        <v>2.259218969241199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07C7-565D-48E5-A9F9-16E3FB951D81}">
  <dimension ref="C4:J18"/>
  <sheetViews>
    <sheetView tabSelected="1" workbookViewId="0">
      <selection activeCell="G2" sqref="G2"/>
    </sheetView>
  </sheetViews>
  <sheetFormatPr defaultRowHeight="15"/>
  <cols>
    <col min="4" max="4" width="16.85546875" customWidth="1"/>
    <col min="5" max="5" width="19.28515625" customWidth="1"/>
    <col min="6" max="6" width="17.5703125" customWidth="1"/>
    <col min="7" max="7" width="17.7109375" customWidth="1"/>
    <col min="8" max="8" width="20.5703125" customWidth="1"/>
    <col min="9" max="9" width="21.5703125" customWidth="1"/>
    <col min="10" max="10" width="18.7109375" customWidth="1"/>
    <col min="15" max="15" width="15.42578125" customWidth="1"/>
  </cols>
  <sheetData>
    <row r="4" spans="3:10"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</row>
    <row r="5" spans="3:10">
      <c r="C5">
        <v>8</v>
      </c>
      <c r="G5">
        <v>13.3</v>
      </c>
      <c r="H5">
        <v>0.21299999999999999</v>
      </c>
      <c r="I5">
        <v>0.19400000000000001</v>
      </c>
      <c r="J5">
        <v>9.0999999999999998E-2</v>
      </c>
    </row>
    <row r="6" spans="3:10">
      <c r="C6">
        <f>C5*2</f>
        <v>16</v>
      </c>
      <c r="G6">
        <v>36.700000000000003</v>
      </c>
      <c r="H6">
        <v>1.6970000000000001</v>
      </c>
      <c r="I6">
        <v>1.155</v>
      </c>
      <c r="J6">
        <v>0.51</v>
      </c>
    </row>
    <row r="7" spans="3:10">
      <c r="C7">
        <f t="shared" ref="C7:C18" si="0">C6*2</f>
        <v>32</v>
      </c>
      <c r="G7">
        <v>74.7</v>
      </c>
      <c r="H7">
        <v>16.077000000000002</v>
      </c>
      <c r="I7">
        <v>9.8580000000000005</v>
      </c>
      <c r="J7">
        <v>3.3980000000000001</v>
      </c>
    </row>
    <row r="8" spans="3:10">
      <c r="C8">
        <f t="shared" si="0"/>
        <v>64</v>
      </c>
      <c r="G8">
        <v>150</v>
      </c>
      <c r="H8">
        <v>149</v>
      </c>
      <c r="I8">
        <v>97</v>
      </c>
      <c r="J8">
        <v>24.835999999999999</v>
      </c>
    </row>
    <row r="9" spans="3:10">
      <c r="C9">
        <f t="shared" si="0"/>
        <v>128</v>
      </c>
      <c r="E9">
        <v>560</v>
      </c>
      <c r="G9">
        <v>352</v>
      </c>
      <c r="H9">
        <v>1898</v>
      </c>
      <c r="I9">
        <v>805</v>
      </c>
      <c r="J9">
        <v>116</v>
      </c>
    </row>
    <row r="10" spans="3:10">
      <c r="C10">
        <f t="shared" si="0"/>
        <v>256</v>
      </c>
      <c r="E10">
        <v>1280</v>
      </c>
      <c r="G10">
        <v>778</v>
      </c>
      <c r="H10">
        <v>28755</v>
      </c>
      <c r="I10">
        <v>6229</v>
      </c>
      <c r="J10">
        <v>860</v>
      </c>
    </row>
    <row r="11" spans="3:10">
      <c r="C11">
        <f t="shared" si="0"/>
        <v>512</v>
      </c>
      <c r="D11">
        <v>6840</v>
      </c>
      <c r="E11">
        <v>3290</v>
      </c>
      <c r="F11">
        <f>D11/E11</f>
        <v>2.0790273556231003</v>
      </c>
      <c r="G11">
        <v>1684</v>
      </c>
      <c r="H11">
        <v>134326</v>
      </c>
      <c r="I11">
        <v>49089</v>
      </c>
      <c r="J11">
        <v>6359</v>
      </c>
    </row>
    <row r="12" spans="3:10">
      <c r="C12">
        <f t="shared" si="0"/>
        <v>1024</v>
      </c>
      <c r="D12">
        <v>26410</v>
      </c>
      <c r="E12">
        <v>13070</v>
      </c>
      <c r="F12">
        <f t="shared" ref="F12:F16" si="1">D12/E12</f>
        <v>2.0206579954093344</v>
      </c>
      <c r="G12">
        <v>3623</v>
      </c>
      <c r="H12">
        <v>1957255</v>
      </c>
      <c r="I12">
        <v>431256</v>
      </c>
      <c r="J12">
        <v>46952</v>
      </c>
    </row>
    <row r="13" spans="3:10">
      <c r="C13">
        <f t="shared" si="0"/>
        <v>2048</v>
      </c>
      <c r="D13">
        <v>87770</v>
      </c>
      <c r="E13">
        <v>44350</v>
      </c>
      <c r="F13">
        <f t="shared" si="1"/>
        <v>1.9790304396843292</v>
      </c>
      <c r="G13">
        <v>7838</v>
      </c>
      <c r="H13">
        <v>30424784</v>
      </c>
      <c r="I13">
        <v>3702783</v>
      </c>
      <c r="J13">
        <v>362790</v>
      </c>
    </row>
    <row r="14" spans="3:10">
      <c r="C14">
        <f t="shared" si="0"/>
        <v>4096</v>
      </c>
      <c r="D14">
        <v>329490</v>
      </c>
      <c r="E14">
        <v>154370</v>
      </c>
      <c r="F14">
        <f t="shared" si="1"/>
        <v>2.1344173090626417</v>
      </c>
      <c r="G14">
        <v>16242</v>
      </c>
      <c r="H14">
        <v>509236148</v>
      </c>
      <c r="I14">
        <v>32223429</v>
      </c>
      <c r="J14" s="4">
        <v>2718651</v>
      </c>
    </row>
    <row r="15" spans="3:10">
      <c r="C15">
        <f t="shared" si="0"/>
        <v>8192</v>
      </c>
      <c r="D15">
        <v>1583690</v>
      </c>
      <c r="E15">
        <v>528820</v>
      </c>
      <c r="F15">
        <f t="shared" si="1"/>
        <v>2.9947619227714535</v>
      </c>
      <c r="G15">
        <v>36509</v>
      </c>
    </row>
    <row r="16" spans="3:10">
      <c r="C16">
        <f t="shared" si="0"/>
        <v>16384</v>
      </c>
      <c r="D16">
        <v>4526090</v>
      </c>
      <c r="E16">
        <v>2094100</v>
      </c>
      <c r="F16">
        <f t="shared" si="1"/>
        <v>2.1613533260111741</v>
      </c>
      <c r="G16">
        <v>75830</v>
      </c>
    </row>
    <row r="17" spans="3:7">
      <c r="C17">
        <f t="shared" si="0"/>
        <v>32768</v>
      </c>
      <c r="G17">
        <v>160933</v>
      </c>
    </row>
    <row r="18" spans="3:7">
      <c r="C18">
        <f t="shared" si="0"/>
        <v>65536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2023-02-16T12:24:53Z</dcterms:created>
  <dcterms:modified xsi:type="dcterms:W3CDTF">2023-02-20T00:04:08Z</dcterms:modified>
  <cp:category/>
  <cp:contentStatus/>
</cp:coreProperties>
</file>