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adevicenteaymat/Documents/Pablo/Aplicación Robótica/"/>
    </mc:Choice>
  </mc:AlternateContent>
  <xr:revisionPtr revIDLastSave="0" documentId="13_ncr:1_{B30E0950-A2E4-8649-9CD4-603261EA6CCE}" xr6:coauthVersionLast="47" xr6:coauthVersionMax="47" xr10:uidLastSave="{00000000-0000-0000-0000-000000000000}"/>
  <bookViews>
    <workbookView xWindow="2060" yWindow="1460" windowWidth="26420" windowHeight="22560" xr2:uid="{00000000-000D-0000-FFFF-FFFF00000000}"/>
  </bookViews>
  <sheets>
    <sheet name="Rúbrica 2016-17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61" i="1"/>
  <c r="F24" i="1"/>
  <c r="F68" i="1"/>
  <c r="F67" i="1"/>
  <c r="F66" i="1"/>
  <c r="F65" i="1"/>
  <c r="F26" i="1"/>
  <c r="F14" i="1"/>
  <c r="F13" i="1" s="1"/>
  <c r="F71" i="1" l="1"/>
  <c r="F70" i="1" s="1"/>
  <c r="F69" i="1"/>
  <c r="F64" i="1"/>
  <c r="F63" i="1"/>
  <c r="F62" i="1"/>
  <c r="F59" i="1"/>
  <c r="F58" i="1"/>
  <c r="F57" i="1"/>
  <c r="F56" i="1"/>
  <c r="F39" i="1"/>
  <c r="F38" i="1" s="1"/>
  <c r="F19" i="1"/>
  <c r="F18" i="1" s="1"/>
  <c r="F51" i="1"/>
  <c r="F50" i="1" s="1"/>
  <c r="F49" i="1"/>
  <c r="F48" i="1"/>
  <c r="F47" i="1"/>
  <c r="F45" i="1"/>
  <c r="F44" i="1"/>
  <c r="F42" i="1"/>
  <c r="F41" i="1"/>
  <c r="F37" i="1"/>
  <c r="F36" i="1"/>
  <c r="F35" i="1"/>
  <c r="F33" i="1"/>
  <c r="F32" i="1"/>
  <c r="F31" i="1"/>
  <c r="F29" i="1"/>
  <c r="F28" i="1"/>
  <c r="F25" i="1"/>
  <c r="F22" i="1"/>
  <c r="F21" i="1"/>
  <c r="F20" i="1"/>
  <c r="F12" i="1"/>
  <c r="F11" i="1" s="1"/>
  <c r="F9" i="1"/>
  <c r="F10" i="1"/>
  <c r="F8" i="1"/>
  <c r="F6" i="1"/>
  <c r="F5" i="1"/>
  <c r="F60" i="1" l="1"/>
  <c r="F55" i="1"/>
  <c r="F43" i="1"/>
  <c r="F27" i="1"/>
  <c r="F34" i="1"/>
  <c r="F30" i="1"/>
  <c r="F40" i="1"/>
  <c r="F46" i="1"/>
  <c r="F7" i="1"/>
  <c r="F4" i="1"/>
  <c r="C52" i="1" l="1"/>
  <c r="C15" i="1"/>
  <c r="C72" i="1"/>
  <c r="F2" i="1" l="1"/>
</calcChain>
</file>

<file path=xl/sharedStrings.xml><?xml version="1.0" encoding="utf-8"?>
<sst xmlns="http://schemas.openxmlformats.org/spreadsheetml/2006/main" count="165" uniqueCount="73">
  <si>
    <t>Parcial</t>
  </si>
  <si>
    <t>Sí</t>
  </si>
  <si>
    <t>No</t>
  </si>
  <si>
    <t>A1. Planing and Scheduling</t>
  </si>
  <si>
    <t>A3. Inglés</t>
  </si>
  <si>
    <t>x</t>
  </si>
  <si>
    <t>A2.Dificultad</t>
  </si>
  <si>
    <t>STUDENT:</t>
  </si>
  <si>
    <t>EVALUATION RUBRIC "Aplicación de la Robótica"</t>
  </si>
  <si>
    <t>Score:</t>
  </si>
  <si>
    <t>A. AUTONOMOUS WORK: Planning and Scheduling</t>
  </si>
  <si>
    <t>Grade of autonomous work</t>
  </si>
  <si>
    <t>B. Development and FINAL REPORT</t>
  </si>
  <si>
    <t>Grade of final report</t>
  </si>
  <si>
    <t>Grade of the presentation and defense</t>
  </si>
  <si>
    <t xml:space="preserve">C. DEFENSE/PRESENTATION </t>
  </si>
  <si>
    <t>A0. GENERAL EVALUATION PROCESS</t>
  </si>
  <si>
    <t>Attendance at meetings and attitude towards the teacher</t>
  </si>
  <si>
    <t>Initiative and decision making</t>
  </si>
  <si>
    <t>Deliver on time</t>
  </si>
  <si>
    <t>The documents are complete and they have the required quality</t>
  </si>
  <si>
    <t>It presents correct grammar and there are no scientific/technical errors.</t>
  </si>
  <si>
    <t>The project presents a high difficulty</t>
  </si>
  <si>
    <t>English is used</t>
  </si>
  <si>
    <t>B0. DOCUMENT  appearance and delivery on time</t>
  </si>
  <si>
    <t>Correct organization of the sections.</t>
  </si>
  <si>
    <t>Spell check.</t>
  </si>
  <si>
    <t>Grammar correction.</t>
  </si>
  <si>
    <t>Synthesis capacity</t>
  </si>
  <si>
    <t>Originality</t>
  </si>
  <si>
    <t>Follow-up meeting with content</t>
  </si>
  <si>
    <t>Delivery of the memory document on time</t>
  </si>
  <si>
    <t>B1. INTRODUCTION</t>
  </si>
  <si>
    <t>Identify what the project consists of.</t>
  </si>
  <si>
    <t>Justify the reason for the project.</t>
  </si>
  <si>
    <t>B2. STATE OF THE ART</t>
  </si>
  <si>
    <t>Identify authors who defend/disagree with the idea you propose.</t>
  </si>
  <si>
    <t>He bases the idea "Person Centered Engineering" in the project.</t>
  </si>
  <si>
    <t>Justify and review other similar projects.</t>
  </si>
  <si>
    <t>B3. OBJECTIVES AND METHODOLOGY</t>
  </si>
  <si>
    <t>Define the general and specific objectives of the project.</t>
  </si>
  <si>
    <t>Establishes the methodology to be developed to achieve the objectives.</t>
  </si>
  <si>
    <t>Establishes the schedule of activities, determining the phases of the project and its duration.</t>
  </si>
  <si>
    <t>B4. PROJECT PROPOSAL and difficulty</t>
  </si>
  <si>
    <t>The project presents high difficulty</t>
  </si>
  <si>
    <t>B5. RESULTS</t>
  </si>
  <si>
    <t>The project works</t>
  </si>
  <si>
    <t>Presents data or results obtained according to a fourth-year project.</t>
  </si>
  <si>
    <t>B6. CONCLUSIONS</t>
  </si>
  <si>
    <t>Define the feasibility of the project and its possible advantages and disadvantages.</t>
  </si>
  <si>
    <t>Sets the utility of the project.</t>
  </si>
  <si>
    <t>B7. BIBLIOGRAPHICAL SOURCES</t>
  </si>
  <si>
    <t>Properly cite the bibliography used [ISO 690, APA...]</t>
  </si>
  <si>
    <t>Use current bibliographic sources.</t>
  </si>
  <si>
    <t>It uses a number of representative bibliographic resources depending on the subject.</t>
  </si>
  <si>
    <t>B8. ANNEXES</t>
  </si>
  <si>
    <t>Use this section to provide reports, code results and additional documentation.</t>
  </si>
  <si>
    <t>C0. MATERIAL FOR THE DEFENSE</t>
  </si>
  <si>
    <t>The materials have an index and conclusions, as well as their general "shape" is appropriate.</t>
  </si>
  <si>
    <t>The backgrounds, gradients or textures are easy on the eye, and the fonts allow them to be read from a distance.</t>
  </si>
  <si>
    <t>Text fits ideal (7x7): 7 words per line, 7 lines per slide. There are no spelling or scientific/technical errors.</t>
  </si>
  <si>
    <t>The photographs, graphics and/or drawings are previously resized so as not to lose quality. The tables do not present cumbersome data and do not abound in figures.</t>
  </si>
  <si>
    <t>C1. PRESENTATION</t>
  </si>
  <si>
    <t>Deliver the documentation of the presentation and make it on time</t>
  </si>
  <si>
    <t>Verbal language is fluent, according to a defense of the Final Degree Project.</t>
  </si>
  <si>
    <t>The presentation is dynamic and presents an adequate non-verbal expression.</t>
  </si>
  <si>
    <t>It adjusts to the marked times</t>
  </si>
  <si>
    <t>Make a correct functional demonstration.</t>
  </si>
  <si>
    <t>It presents validation of the objectives and justifies the results.</t>
  </si>
  <si>
    <t>Respond coherently to the questions.</t>
  </si>
  <si>
    <t>It demonstrates their knowledge of the subject, providing examples or information other than that which can be found in the Report document.</t>
  </si>
  <si>
    <t>Shows an attitude consistent with a defense of the Project and the values ​​promoted by the UFV.</t>
  </si>
  <si>
    <t>C2. DEMONSTRATION AND DEFENSE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</si>
</sst>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2" xfId="0" applyBorder="1"/>
    <xf numFmtId="0" fontId="0" fillId="0" borderId="11" xfId="0" applyBorder="1"/>
    <xf numFmtId="0" fontId="0" fillId="0" borderId="2" xfId="0" applyBorder="1" applyAlignment="1">
      <alignment horizontal="justify" vertical="center"/>
    </xf>
    <xf numFmtId="0" fontId="0" fillId="0" borderId="1" xfId="0" applyBorder="1" applyAlignment="1">
      <alignment horizontal="center" vertical="center"/>
    </xf>
    <xf numFmtId="0" fontId="3" fillId="3" borderId="17" xfId="0" applyFont="1" applyFill="1" applyBorder="1"/>
    <xf numFmtId="0" fontId="1" fillId="4" borderId="1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0" fillId="0" borderId="4" xfId="0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0" fillId="2" borderId="9" xfId="0" applyFill="1" applyBorder="1" applyAlignment="1" applyProtection="1">
      <alignment horizontal="center" vertical="center"/>
      <protection locked="0"/>
    </xf>
    <xf numFmtId="0" fontId="0" fillId="2" borderId="30" xfId="0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0" fontId="1" fillId="4" borderId="23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right" vertical="center"/>
    </xf>
    <xf numFmtId="0" fontId="0" fillId="2" borderId="2" xfId="0" applyFill="1" applyBorder="1" applyAlignment="1">
      <alignment horizontal="right" vertical="center"/>
    </xf>
    <xf numFmtId="0" fontId="0" fillId="0" borderId="3" xfId="0" applyBorder="1" applyAlignment="1">
      <alignment horizontal="justify" vertical="center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32" xfId="0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 applyProtection="1">
      <alignment horizontal="center" vertical="center"/>
      <protection locked="0"/>
    </xf>
    <xf numFmtId="0" fontId="0" fillId="2" borderId="20" xfId="0" applyFill="1" applyBorder="1" applyAlignment="1" applyProtection="1">
      <alignment horizontal="center" vertical="center"/>
      <protection locked="0"/>
    </xf>
    <xf numFmtId="0" fontId="0" fillId="2" borderId="33" xfId="0" applyFill="1" applyBorder="1" applyAlignment="1" applyProtection="1">
      <alignment horizontal="center" vertical="center"/>
      <protection locked="0"/>
    </xf>
    <xf numFmtId="0" fontId="0" fillId="2" borderId="14" xfId="0" applyFill="1" applyBorder="1" applyAlignment="1" applyProtection="1">
      <alignment horizontal="center" vertical="center"/>
      <protection locked="0"/>
    </xf>
    <xf numFmtId="0" fontId="0" fillId="2" borderId="21" xfId="0" applyFill="1" applyBorder="1" applyAlignment="1" applyProtection="1">
      <alignment horizontal="center" vertical="center"/>
      <protection locked="0"/>
    </xf>
    <xf numFmtId="0" fontId="0" fillId="2" borderId="15" xfId="0" applyFill="1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36" xfId="0" applyFill="1" applyBorder="1" applyAlignment="1" applyProtection="1">
      <alignment horizontal="center" vertical="center"/>
      <protection locked="0"/>
    </xf>
    <xf numFmtId="0" fontId="0" fillId="2" borderId="22" xfId="0" applyFill="1" applyBorder="1" applyAlignment="1" applyProtection="1">
      <alignment horizontal="center" vertical="center"/>
      <protection locked="0"/>
    </xf>
    <xf numFmtId="0" fontId="0" fillId="2" borderId="34" xfId="0" applyFill="1" applyBorder="1" applyAlignment="1" applyProtection="1">
      <alignment horizontal="center" vertical="center"/>
      <protection locked="0"/>
    </xf>
    <xf numFmtId="0" fontId="0" fillId="2" borderId="16" xfId="0" applyFill="1" applyBorder="1" applyAlignment="1" applyProtection="1">
      <alignment horizontal="center" vertical="center"/>
      <protection locked="0"/>
    </xf>
    <xf numFmtId="0" fontId="0" fillId="2" borderId="2" xfId="0" applyFill="1" applyBorder="1"/>
    <xf numFmtId="0" fontId="0" fillId="2" borderId="11" xfId="0" applyFill="1" applyBorder="1"/>
    <xf numFmtId="0" fontId="0" fillId="2" borderId="8" xfId="0" applyFill="1" applyBorder="1"/>
    <xf numFmtId="0" fontId="0" fillId="2" borderId="35" xfId="0" applyFill="1" applyBorder="1"/>
    <xf numFmtId="0" fontId="0" fillId="2" borderId="3" xfId="0" applyFill="1" applyBorder="1"/>
    <xf numFmtId="9" fontId="4" fillId="5" borderId="4" xfId="0" applyNumberFormat="1" applyFont="1" applyFill="1" applyBorder="1" applyAlignment="1">
      <alignment horizontal="center" vertical="center"/>
    </xf>
    <xf numFmtId="0" fontId="3" fillId="5" borderId="1" xfId="0" applyFont="1" applyFill="1" applyBorder="1"/>
    <xf numFmtId="164" fontId="4" fillId="5" borderId="5" xfId="0" applyNumberFormat="1" applyFont="1" applyFill="1" applyBorder="1" applyAlignment="1">
      <alignment horizontal="center" vertical="center"/>
    </xf>
    <xf numFmtId="164" fontId="4" fillId="5" borderId="26" xfId="0" applyNumberFormat="1" applyFont="1" applyFill="1" applyBorder="1" applyAlignment="1">
      <alignment horizontal="center" vertical="center"/>
    </xf>
    <xf numFmtId="164" fontId="4" fillId="5" borderId="6" xfId="0" applyNumberFormat="1" applyFont="1" applyFill="1" applyBorder="1" applyAlignment="1">
      <alignment horizontal="center" vertical="center"/>
    </xf>
    <xf numFmtId="0" fontId="4" fillId="5" borderId="6" xfId="0" applyFont="1" applyFill="1" applyBorder="1"/>
    <xf numFmtId="0" fontId="3" fillId="5" borderId="17" xfId="0" applyFont="1" applyFill="1" applyBorder="1"/>
    <xf numFmtId="0" fontId="0" fillId="2" borderId="2" xfId="0" applyFill="1" applyBorder="1" applyAlignment="1">
      <alignment vertical="center"/>
    </xf>
    <xf numFmtId="0" fontId="7" fillId="0" borderId="2" xfId="0" applyFont="1" applyBorder="1"/>
    <xf numFmtId="0" fontId="7" fillId="0" borderId="2" xfId="0" applyFont="1" applyBorder="1" applyAlignment="1">
      <alignment wrapText="1"/>
    </xf>
    <xf numFmtId="0" fontId="7" fillId="0" borderId="35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justify" vertical="center"/>
    </xf>
    <xf numFmtId="0" fontId="7" fillId="0" borderId="2" xfId="0" applyFont="1" applyBorder="1" applyAlignment="1">
      <alignment horizontal="left" vertical="top"/>
    </xf>
    <xf numFmtId="0" fontId="7" fillId="6" borderId="2" xfId="0" applyFont="1" applyFill="1" applyBorder="1" applyAlignment="1">
      <alignment horizontal="justify" vertical="center"/>
    </xf>
    <xf numFmtId="0" fontId="0" fillId="6" borderId="7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1" fontId="0" fillId="6" borderId="7" xfId="0" applyNumberFormat="1" applyFill="1" applyBorder="1" applyAlignment="1">
      <alignment horizontal="center" vertical="center"/>
    </xf>
    <xf numFmtId="0" fontId="0" fillId="6" borderId="11" xfId="0" applyFill="1" applyBorder="1"/>
    <xf numFmtId="0" fontId="6" fillId="6" borderId="25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left" vertical="top"/>
    </xf>
    <xf numFmtId="0" fontId="7" fillId="6" borderId="2" xfId="0" applyFont="1" applyFill="1" applyBorder="1"/>
    <xf numFmtId="2" fontId="5" fillId="5" borderId="27" xfId="0" applyNumberFormat="1" applyFont="1" applyFill="1" applyBorder="1" applyAlignment="1">
      <alignment horizontal="center"/>
    </xf>
    <xf numFmtId="2" fontId="5" fillId="5" borderId="31" xfId="0" applyNumberFormat="1" applyFont="1" applyFill="1" applyBorder="1" applyAlignment="1">
      <alignment horizontal="center"/>
    </xf>
    <xf numFmtId="2" fontId="5" fillId="5" borderId="28" xfId="0" applyNumberFormat="1" applyFont="1" applyFill="1" applyBorder="1" applyAlignment="1">
      <alignment horizontal="center"/>
    </xf>
    <xf numFmtId="2" fontId="5" fillId="5" borderId="29" xfId="0" applyNumberFormat="1" applyFont="1" applyFill="1" applyBorder="1" applyAlignment="1">
      <alignment horizontal="center"/>
    </xf>
    <xf numFmtId="0" fontId="6" fillId="0" borderId="26" xfId="0" applyFont="1" applyBorder="1" applyAlignment="1">
      <alignment horizontal="center"/>
    </xf>
    <xf numFmtId="2" fontId="5" fillId="5" borderId="19" xfId="0" applyNumberFormat="1" applyFont="1" applyFill="1" applyBorder="1" applyAlignment="1">
      <alignment horizontal="center"/>
    </xf>
    <xf numFmtId="2" fontId="5" fillId="5" borderId="34" xfId="0" applyNumberFormat="1" applyFont="1" applyFill="1" applyBorder="1" applyAlignment="1">
      <alignment horizontal="center"/>
    </xf>
    <xf numFmtId="2" fontId="5" fillId="5" borderId="37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2" fontId="5" fillId="3" borderId="27" xfId="0" applyNumberFormat="1" applyFont="1" applyFill="1" applyBorder="1" applyAlignment="1">
      <alignment horizontal="center"/>
    </xf>
    <xf numFmtId="2" fontId="5" fillId="3" borderId="31" xfId="0" applyNumberFormat="1" applyFont="1" applyFill="1" applyBorder="1" applyAlignment="1">
      <alignment horizontal="center"/>
    </xf>
    <xf numFmtId="2" fontId="5" fillId="3" borderId="28" xfId="0" applyNumberFormat="1" applyFont="1" applyFill="1" applyBorder="1" applyAlignment="1">
      <alignment horizontal="center"/>
    </xf>
    <xf numFmtId="2" fontId="5" fillId="3" borderId="2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F72"/>
  <sheetViews>
    <sheetView tabSelected="1" topLeftCell="A42" zoomScale="140" zoomScaleNormal="140" workbookViewId="0">
      <selection activeCell="B72" sqref="B72"/>
    </sheetView>
  </sheetViews>
  <sheetFormatPr baseColWidth="10" defaultRowHeight="15" x14ac:dyDescent="0.2"/>
  <cols>
    <col min="1" max="1" width="5.33203125" style="12" bestFit="1" customWidth="1"/>
    <col min="2" max="2" width="105.5" customWidth="1"/>
    <col min="3" max="5" width="8.1640625" customWidth="1"/>
    <col min="6" max="6" width="12.6640625" bestFit="1" customWidth="1"/>
  </cols>
  <sheetData>
    <row r="1" spans="1:6" ht="32" thickBot="1" x14ac:dyDescent="0.4">
      <c r="A1" s="4"/>
      <c r="B1" s="74" t="s">
        <v>8</v>
      </c>
      <c r="C1" s="75"/>
      <c r="D1" s="75"/>
      <c r="E1" s="75"/>
      <c r="F1" s="76"/>
    </row>
    <row r="2" spans="1:6" ht="22" thickBot="1" x14ac:dyDescent="0.3">
      <c r="A2" s="9"/>
      <c r="B2" s="10" t="s">
        <v>7</v>
      </c>
      <c r="C2" s="70" t="s">
        <v>9</v>
      </c>
      <c r="D2" s="70"/>
      <c r="E2" s="70"/>
      <c r="F2" s="63">
        <f>IF(C15="SS", "SS",(C15*A3)+(A17*C52)+(A54*C72))</f>
        <v>10</v>
      </c>
    </row>
    <row r="3" spans="1:6" ht="27.75" customHeight="1" thickBot="1" x14ac:dyDescent="0.3">
      <c r="A3" s="45">
        <v>0.2</v>
      </c>
      <c r="B3" s="46" t="s">
        <v>10</v>
      </c>
      <c r="C3" s="47">
        <v>1</v>
      </c>
      <c r="D3" s="48">
        <v>0.5</v>
      </c>
      <c r="E3" s="49">
        <v>0</v>
      </c>
      <c r="F3" s="50"/>
    </row>
    <row r="4" spans="1:6" ht="17" thickBot="1" x14ac:dyDescent="0.25">
      <c r="A4" s="13">
        <v>0.4</v>
      </c>
      <c r="B4" s="23" t="s">
        <v>16</v>
      </c>
      <c r="C4" s="17" t="s">
        <v>1</v>
      </c>
      <c r="D4" s="18" t="s">
        <v>0</v>
      </c>
      <c r="E4" s="19" t="s">
        <v>2</v>
      </c>
      <c r="F4" s="6">
        <f>((F5*A5)+(F6*A6))/10</f>
        <v>10</v>
      </c>
    </row>
    <row r="5" spans="1:6" ht="14.25" customHeight="1" x14ac:dyDescent="0.2">
      <c r="A5" s="61">
        <v>50</v>
      </c>
      <c r="B5" s="64" t="s">
        <v>17</v>
      </c>
      <c r="C5" s="20" t="s">
        <v>5</v>
      </c>
      <c r="D5" s="21"/>
      <c r="E5" s="22"/>
      <c r="F5" s="25">
        <f>+IF(C5="x", 1, IF(D5="x", 0.5,0))</f>
        <v>1</v>
      </c>
    </row>
    <row r="6" spans="1:6" ht="14.25" customHeight="1" thickBot="1" x14ac:dyDescent="0.25">
      <c r="A6" s="11">
        <v>50</v>
      </c>
      <c r="B6" s="57" t="s">
        <v>18</v>
      </c>
      <c r="C6" s="20" t="s">
        <v>5</v>
      </c>
      <c r="D6" s="21"/>
      <c r="E6" s="22"/>
      <c r="F6" s="25">
        <f>+IF(C6="x", 1, IF(D6="x", 0.5,0))</f>
        <v>1</v>
      </c>
    </row>
    <row r="7" spans="1:6" ht="17" thickBot="1" x14ac:dyDescent="0.25">
      <c r="A7" s="13">
        <v>0.2</v>
      </c>
      <c r="B7" s="23" t="s">
        <v>3</v>
      </c>
      <c r="C7" s="17" t="s">
        <v>1</v>
      </c>
      <c r="D7" s="18" t="s">
        <v>0</v>
      </c>
      <c r="E7" s="19" t="s">
        <v>2</v>
      </c>
      <c r="F7" s="24">
        <f>IF(OR(E8="x",E9="x",E10="x"),0,((F8*A8)+(F9*A9)+(F10*A10))/10)</f>
        <v>10</v>
      </c>
    </row>
    <row r="8" spans="1:6" ht="14.25" customHeight="1" x14ac:dyDescent="0.2">
      <c r="A8" s="61">
        <v>60</v>
      </c>
      <c r="B8" s="64" t="s">
        <v>19</v>
      </c>
      <c r="C8" s="20" t="s">
        <v>5</v>
      </c>
      <c r="D8" s="20"/>
      <c r="E8" s="22"/>
      <c r="F8" s="25">
        <f>+IF(C8="x", 1, IF(D8="x", 0.5,0))</f>
        <v>1</v>
      </c>
    </row>
    <row r="9" spans="1:6" ht="14.25" customHeight="1" x14ac:dyDescent="0.2">
      <c r="A9" s="11">
        <v>20</v>
      </c>
      <c r="B9" s="57" t="s">
        <v>20</v>
      </c>
      <c r="C9" s="20" t="s">
        <v>5</v>
      </c>
      <c r="D9" s="20"/>
      <c r="E9" s="22"/>
      <c r="F9" s="25">
        <f t="shared" ref="F9:F10" si="0">+IF(C9="x", 1, IF(D9="x", 0.5,0))</f>
        <v>1</v>
      </c>
    </row>
    <row r="10" spans="1:6" ht="14.25" customHeight="1" thickBot="1" x14ac:dyDescent="0.25">
      <c r="A10" s="11">
        <v>20</v>
      </c>
      <c r="B10" s="57" t="s">
        <v>21</v>
      </c>
      <c r="C10" s="20" t="s">
        <v>5</v>
      </c>
      <c r="D10" s="20"/>
      <c r="E10" s="22"/>
      <c r="F10" s="25">
        <f t="shared" si="0"/>
        <v>1</v>
      </c>
    </row>
    <row r="11" spans="1:6" ht="14.25" customHeight="1" thickBot="1" x14ac:dyDescent="0.25">
      <c r="A11" s="13">
        <v>0.3</v>
      </c>
      <c r="B11" s="23" t="s">
        <v>6</v>
      </c>
      <c r="C11" s="17" t="s">
        <v>1</v>
      </c>
      <c r="D11" s="18" t="s">
        <v>0</v>
      </c>
      <c r="E11" s="19" t="s">
        <v>2</v>
      </c>
      <c r="F11" s="24">
        <f>+IF(E12="x", 0, ((F12*A12))/10)</f>
        <v>10</v>
      </c>
    </row>
    <row r="12" spans="1:6" ht="14.25" customHeight="1" thickBot="1" x14ac:dyDescent="0.25">
      <c r="A12" s="61">
        <v>100</v>
      </c>
      <c r="B12" s="64" t="s">
        <v>22</v>
      </c>
      <c r="C12" s="20" t="s">
        <v>5</v>
      </c>
      <c r="D12" s="20"/>
      <c r="E12" s="22"/>
      <c r="F12" s="25">
        <f>+IF(C12="x", 1, IF(D12="x", 0.5,0))</f>
        <v>1</v>
      </c>
    </row>
    <row r="13" spans="1:6" ht="14.25" customHeight="1" thickBot="1" x14ac:dyDescent="0.25">
      <c r="A13" s="13">
        <v>0.1</v>
      </c>
      <c r="B13" s="23" t="s">
        <v>4</v>
      </c>
      <c r="C13" s="17" t="s">
        <v>1</v>
      </c>
      <c r="D13" s="18" t="s">
        <v>0</v>
      </c>
      <c r="E13" s="19" t="s">
        <v>2</v>
      </c>
      <c r="F13" s="24">
        <f>+IF(E14="x", 0, ((F14*A14))/10)</f>
        <v>10</v>
      </c>
    </row>
    <row r="14" spans="1:6" ht="14.25" customHeight="1" x14ac:dyDescent="0.2">
      <c r="A14" s="61">
        <v>100</v>
      </c>
      <c r="B14" s="64" t="s">
        <v>23</v>
      </c>
      <c r="C14" s="20" t="s">
        <v>5</v>
      </c>
      <c r="D14" s="21"/>
      <c r="E14" s="22"/>
      <c r="F14" s="25">
        <f t="shared" ref="F14" si="1">+IF(C14="x", 1, IF(D14="x", 0.5,0))</f>
        <v>1</v>
      </c>
    </row>
    <row r="15" spans="1:6" ht="27" thickBot="1" x14ac:dyDescent="0.35">
      <c r="B15" s="51" t="s">
        <v>11</v>
      </c>
      <c r="C15" s="71">
        <f>(F4*A4)+(F7*A7)+(F11*A11)+(F13*A13)</f>
        <v>10</v>
      </c>
      <c r="D15" s="72"/>
      <c r="E15" s="72"/>
      <c r="F15" s="73"/>
    </row>
    <row r="16" spans="1:6" ht="16" thickBot="1" x14ac:dyDescent="0.25"/>
    <row r="17" spans="1:6" ht="27.75" customHeight="1" thickBot="1" x14ac:dyDescent="0.3">
      <c r="A17" s="45">
        <v>0.5</v>
      </c>
      <c r="B17" s="46" t="s">
        <v>12</v>
      </c>
      <c r="C17" s="47">
        <v>1</v>
      </c>
      <c r="D17" s="48">
        <v>0.5</v>
      </c>
      <c r="E17" s="49">
        <v>0</v>
      </c>
      <c r="F17" s="50"/>
    </row>
    <row r="18" spans="1:6" ht="17" thickBot="1" x14ac:dyDescent="0.25">
      <c r="A18" s="13">
        <v>0.2</v>
      </c>
      <c r="B18" s="7" t="s">
        <v>24</v>
      </c>
      <c r="C18" s="17" t="s">
        <v>1</v>
      </c>
      <c r="D18" s="18" t="s">
        <v>0</v>
      </c>
      <c r="E18" s="19" t="s">
        <v>2</v>
      </c>
      <c r="F18" s="6">
        <f>((F19*A19)+(F20*A20)+(A21*F21)+(A22*F22)+F23*A23+F24*A24+(A25*F25)+(A26*F26))/10</f>
        <v>10</v>
      </c>
    </row>
    <row r="19" spans="1:6" x14ac:dyDescent="0.2">
      <c r="A19" s="11">
        <v>4</v>
      </c>
      <c r="B19" s="1" t="s">
        <v>25</v>
      </c>
      <c r="C19" s="20" t="s">
        <v>5</v>
      </c>
      <c r="D19" s="21"/>
      <c r="E19" s="22"/>
      <c r="F19" s="40">
        <f>+IF(C19="x", 1, IF(D19="x", 0.5,0))</f>
        <v>1</v>
      </c>
    </row>
    <row r="20" spans="1:6" x14ac:dyDescent="0.2">
      <c r="A20" s="11">
        <v>4</v>
      </c>
      <c r="B20" s="1" t="s">
        <v>26</v>
      </c>
      <c r="C20" s="20" t="s">
        <v>5</v>
      </c>
      <c r="D20" s="21"/>
      <c r="E20" s="22"/>
      <c r="F20" s="40">
        <f t="shared" ref="F20:F51" si="2">+IF(C20="x", 1, IF(D20="x", 0.5,0))</f>
        <v>1</v>
      </c>
    </row>
    <row r="21" spans="1:6" x14ac:dyDescent="0.2">
      <c r="A21" s="11">
        <v>4</v>
      </c>
      <c r="B21" s="1" t="s">
        <v>27</v>
      </c>
      <c r="C21" s="20" t="s">
        <v>5</v>
      </c>
      <c r="D21" s="21"/>
      <c r="E21" s="22"/>
      <c r="F21" s="40">
        <f t="shared" si="2"/>
        <v>1</v>
      </c>
    </row>
    <row r="22" spans="1:6" x14ac:dyDescent="0.2">
      <c r="A22" s="11">
        <v>4</v>
      </c>
      <c r="B22" s="1" t="s">
        <v>28</v>
      </c>
      <c r="C22" s="20" t="s">
        <v>5</v>
      </c>
      <c r="D22" s="21"/>
      <c r="E22" s="22"/>
      <c r="F22" s="40">
        <f t="shared" si="2"/>
        <v>1</v>
      </c>
    </row>
    <row r="23" spans="1:6" x14ac:dyDescent="0.2">
      <c r="A23" s="11">
        <v>4</v>
      </c>
      <c r="B23" s="2" t="s">
        <v>29</v>
      </c>
      <c r="C23" s="27" t="s">
        <v>5</v>
      </c>
      <c r="D23" s="28"/>
      <c r="E23" s="29"/>
      <c r="F23" s="41">
        <f t="shared" si="2"/>
        <v>1</v>
      </c>
    </row>
    <row r="24" spans="1:6" x14ac:dyDescent="0.2">
      <c r="A24" s="11">
        <v>10</v>
      </c>
      <c r="B24" s="2" t="s">
        <v>30</v>
      </c>
      <c r="C24" s="27" t="s">
        <v>5</v>
      </c>
      <c r="D24" s="28"/>
      <c r="E24" s="29"/>
      <c r="F24" s="41">
        <f t="shared" ref="F24" si="3">+IF(C24="x", 1, IF(D24="x", 0.5,0))</f>
        <v>1</v>
      </c>
    </row>
    <row r="25" spans="1:6" x14ac:dyDescent="0.2">
      <c r="A25" s="61">
        <v>30</v>
      </c>
      <c r="B25" s="62" t="s">
        <v>31</v>
      </c>
      <c r="C25" s="27" t="s">
        <v>5</v>
      </c>
      <c r="D25" s="28"/>
      <c r="E25" s="29"/>
      <c r="F25" s="41">
        <f t="shared" si="2"/>
        <v>1</v>
      </c>
    </row>
    <row r="26" spans="1:6" ht="16" thickBot="1" x14ac:dyDescent="0.25">
      <c r="A26" s="61">
        <v>40</v>
      </c>
      <c r="B26" s="62" t="s">
        <v>23</v>
      </c>
      <c r="C26" s="27" t="s">
        <v>5</v>
      </c>
      <c r="D26" s="28"/>
      <c r="E26" s="29"/>
      <c r="F26" s="41">
        <f t="shared" ref="F26" si="4">+IF(C26="x", 1, IF(D26="x", 0.5,0))</f>
        <v>1</v>
      </c>
    </row>
    <row r="27" spans="1:6" ht="15" customHeight="1" thickBot="1" x14ac:dyDescent="0.25">
      <c r="A27" s="13">
        <v>0.01</v>
      </c>
      <c r="B27" s="7" t="s">
        <v>32</v>
      </c>
      <c r="C27" s="17" t="s">
        <v>1</v>
      </c>
      <c r="D27" s="18" t="s">
        <v>0</v>
      </c>
      <c r="E27" s="19" t="s">
        <v>2</v>
      </c>
      <c r="F27" s="6">
        <f>((F28*A28)+(F29*A29))/10</f>
        <v>10</v>
      </c>
    </row>
    <row r="28" spans="1:6" ht="15" customHeight="1" x14ac:dyDescent="0.2">
      <c r="A28" s="14">
        <v>30</v>
      </c>
      <c r="B28" s="3" t="s">
        <v>33</v>
      </c>
      <c r="C28" s="30" t="s">
        <v>5</v>
      </c>
      <c r="D28" s="31"/>
      <c r="E28" s="32"/>
      <c r="F28" s="42">
        <f t="shared" si="2"/>
        <v>1</v>
      </c>
    </row>
    <row r="29" spans="1:6" ht="15" customHeight="1" thickBot="1" x14ac:dyDescent="0.25">
      <c r="A29" s="15">
        <v>70</v>
      </c>
      <c r="B29" s="3" t="s">
        <v>34</v>
      </c>
      <c r="C29" s="33" t="s">
        <v>5</v>
      </c>
      <c r="D29" s="21"/>
      <c r="E29" s="34"/>
      <c r="F29" s="40">
        <f t="shared" si="2"/>
        <v>1</v>
      </c>
    </row>
    <row r="30" spans="1:6" ht="15" customHeight="1" thickBot="1" x14ac:dyDescent="0.25">
      <c r="A30" s="13">
        <v>0.05</v>
      </c>
      <c r="B30" s="8" t="s">
        <v>35</v>
      </c>
      <c r="C30" s="17" t="s">
        <v>1</v>
      </c>
      <c r="D30" s="18" t="s">
        <v>0</v>
      </c>
      <c r="E30" s="19" t="s">
        <v>2</v>
      </c>
      <c r="F30" s="6">
        <f>((F31*A31)+(F32*A32)+(A33*F33))/10</f>
        <v>10</v>
      </c>
    </row>
    <row r="31" spans="1:6" ht="15" customHeight="1" x14ac:dyDescent="0.2">
      <c r="A31" s="14">
        <v>30</v>
      </c>
      <c r="B31" s="3" t="s">
        <v>36</v>
      </c>
      <c r="C31" s="30" t="s">
        <v>5</v>
      </c>
      <c r="D31" s="31"/>
      <c r="E31" s="32"/>
      <c r="F31" s="42">
        <f t="shared" si="2"/>
        <v>1</v>
      </c>
    </row>
    <row r="32" spans="1:6" ht="15" customHeight="1" x14ac:dyDescent="0.2">
      <c r="A32" s="15">
        <v>40</v>
      </c>
      <c r="B32" s="3" t="s">
        <v>37</v>
      </c>
      <c r="C32" s="33" t="s">
        <v>5</v>
      </c>
      <c r="D32" s="21"/>
      <c r="E32" s="34"/>
      <c r="F32" s="40">
        <f t="shared" si="2"/>
        <v>1</v>
      </c>
    </row>
    <row r="33" spans="1:6" ht="15" customHeight="1" thickBot="1" x14ac:dyDescent="0.25">
      <c r="A33" s="15">
        <v>30</v>
      </c>
      <c r="B33" s="3" t="s">
        <v>38</v>
      </c>
      <c r="C33" s="33" t="s">
        <v>5</v>
      </c>
      <c r="D33" s="21"/>
      <c r="E33" s="34"/>
      <c r="F33" s="40">
        <f t="shared" si="2"/>
        <v>1</v>
      </c>
    </row>
    <row r="34" spans="1:6" ht="15" customHeight="1" thickBot="1" x14ac:dyDescent="0.25">
      <c r="A34" s="13">
        <v>0.03</v>
      </c>
      <c r="B34" s="8" t="s">
        <v>39</v>
      </c>
      <c r="C34" s="17" t="s">
        <v>1</v>
      </c>
      <c r="D34" s="18" t="s">
        <v>0</v>
      </c>
      <c r="E34" s="19" t="s">
        <v>2</v>
      </c>
      <c r="F34" s="6">
        <f>((F35*A35)+(F36*A36)+(F37*A37))/10</f>
        <v>10</v>
      </c>
    </row>
    <row r="35" spans="1:6" ht="15" customHeight="1" x14ac:dyDescent="0.2">
      <c r="A35" s="14">
        <v>65</v>
      </c>
      <c r="B35" s="3" t="s">
        <v>40</v>
      </c>
      <c r="C35" s="30" t="s">
        <v>5</v>
      </c>
      <c r="D35" s="31"/>
      <c r="E35" s="32"/>
      <c r="F35" s="42">
        <f t="shared" si="2"/>
        <v>1</v>
      </c>
    </row>
    <row r="36" spans="1:6" ht="15" customHeight="1" x14ac:dyDescent="0.2">
      <c r="A36" s="14">
        <v>10</v>
      </c>
      <c r="B36" s="3" t="s">
        <v>41</v>
      </c>
      <c r="C36" s="30" t="s">
        <v>5</v>
      </c>
      <c r="D36" s="31"/>
      <c r="E36" s="32"/>
      <c r="F36" s="42">
        <f t="shared" si="2"/>
        <v>1</v>
      </c>
    </row>
    <row r="37" spans="1:6" ht="15" customHeight="1" thickBot="1" x14ac:dyDescent="0.25">
      <c r="A37" s="14">
        <v>25</v>
      </c>
      <c r="B37" s="3" t="s">
        <v>42</v>
      </c>
      <c r="C37" s="30" t="s">
        <v>5</v>
      </c>
      <c r="D37" s="31"/>
      <c r="E37" s="32"/>
      <c r="F37" s="42">
        <f t="shared" si="2"/>
        <v>1</v>
      </c>
    </row>
    <row r="38" spans="1:6" ht="15" customHeight="1" thickBot="1" x14ac:dyDescent="0.25">
      <c r="A38" s="13">
        <v>0.3</v>
      </c>
      <c r="B38" s="8" t="s">
        <v>43</v>
      </c>
      <c r="C38" s="17" t="s">
        <v>1</v>
      </c>
      <c r="D38" s="18" t="s">
        <v>0</v>
      </c>
      <c r="E38" s="19" t="s">
        <v>2</v>
      </c>
      <c r="F38" s="6">
        <f>((F39*A39))/10</f>
        <v>10</v>
      </c>
    </row>
    <row r="39" spans="1:6" ht="15" customHeight="1" thickBot="1" x14ac:dyDescent="0.25">
      <c r="A39" s="60">
        <v>100</v>
      </c>
      <c r="B39" s="58" t="s">
        <v>44</v>
      </c>
      <c r="C39" s="30" t="s">
        <v>5</v>
      </c>
      <c r="D39" s="35"/>
      <c r="E39" s="36"/>
      <c r="F39" s="43">
        <f t="shared" si="2"/>
        <v>1</v>
      </c>
    </row>
    <row r="40" spans="1:6" ht="15" customHeight="1" thickBot="1" x14ac:dyDescent="0.25">
      <c r="A40" s="13">
        <v>0.3</v>
      </c>
      <c r="B40" s="8" t="s">
        <v>45</v>
      </c>
      <c r="C40" s="17" t="s">
        <v>1</v>
      </c>
      <c r="D40" s="18" t="s">
        <v>0</v>
      </c>
      <c r="E40" s="19" t="s">
        <v>2</v>
      </c>
      <c r="F40" s="6">
        <f>((F41*A41)+(F42*A42))/10</f>
        <v>10</v>
      </c>
    </row>
    <row r="41" spans="1:6" ht="15" customHeight="1" x14ac:dyDescent="0.2">
      <c r="A41" s="59">
        <v>90</v>
      </c>
      <c r="B41" s="58" t="s">
        <v>46</v>
      </c>
      <c r="C41" s="30" t="s">
        <v>5</v>
      </c>
      <c r="D41" s="31"/>
      <c r="E41" s="32"/>
      <c r="F41" s="42">
        <f t="shared" si="2"/>
        <v>1</v>
      </c>
    </row>
    <row r="42" spans="1:6" ht="15" customHeight="1" thickBot="1" x14ac:dyDescent="0.25">
      <c r="A42" s="14">
        <v>10</v>
      </c>
      <c r="B42" s="56" t="s">
        <v>47</v>
      </c>
      <c r="C42" s="30" t="s">
        <v>5</v>
      </c>
      <c r="D42" s="31"/>
      <c r="E42" s="32"/>
      <c r="F42" s="42">
        <f t="shared" si="2"/>
        <v>1</v>
      </c>
    </row>
    <row r="43" spans="1:6" ht="15" customHeight="1" thickBot="1" x14ac:dyDescent="0.25">
      <c r="A43" s="13">
        <v>0.05</v>
      </c>
      <c r="B43" s="8" t="s">
        <v>48</v>
      </c>
      <c r="C43" s="17" t="s">
        <v>1</v>
      </c>
      <c r="D43" s="18" t="s">
        <v>0</v>
      </c>
      <c r="E43" s="19" t="s">
        <v>2</v>
      </c>
      <c r="F43" s="6">
        <f>((F44*A44)+(F45*A45))/10</f>
        <v>10</v>
      </c>
    </row>
    <row r="44" spans="1:6" ht="15" customHeight="1" x14ac:dyDescent="0.2">
      <c r="A44" s="14">
        <v>50</v>
      </c>
      <c r="B44" s="3" t="s">
        <v>49</v>
      </c>
      <c r="C44" s="30" t="s">
        <v>5</v>
      </c>
      <c r="D44" s="31"/>
      <c r="E44" s="32"/>
      <c r="F44" s="42">
        <f t="shared" si="2"/>
        <v>1</v>
      </c>
    </row>
    <row r="45" spans="1:6" ht="15" customHeight="1" thickBot="1" x14ac:dyDescent="0.25">
      <c r="A45" s="15">
        <v>50</v>
      </c>
      <c r="B45" s="3" t="s">
        <v>50</v>
      </c>
      <c r="C45" s="33" t="s">
        <v>5</v>
      </c>
      <c r="D45" s="21"/>
      <c r="E45" s="34"/>
      <c r="F45" s="40">
        <f t="shared" si="2"/>
        <v>1</v>
      </c>
    </row>
    <row r="46" spans="1:6" ht="15" customHeight="1" thickBot="1" x14ac:dyDescent="0.25">
      <c r="A46" s="13">
        <v>0.05</v>
      </c>
      <c r="B46" s="7" t="s">
        <v>51</v>
      </c>
      <c r="C46" s="17" t="s">
        <v>1</v>
      </c>
      <c r="D46" s="18" t="s">
        <v>0</v>
      </c>
      <c r="E46" s="19" t="s">
        <v>2</v>
      </c>
      <c r="F46" s="6">
        <f>((F47*A47)+(F48*A48)+(F49*A49))/10</f>
        <v>10</v>
      </c>
    </row>
    <row r="47" spans="1:6" ht="15" customHeight="1" x14ac:dyDescent="0.2">
      <c r="A47" s="15">
        <v>50</v>
      </c>
      <c r="B47" s="3" t="s">
        <v>52</v>
      </c>
      <c r="C47" s="33" t="s">
        <v>5</v>
      </c>
      <c r="D47" s="21"/>
      <c r="E47" s="34"/>
      <c r="F47" s="40">
        <f t="shared" si="2"/>
        <v>1</v>
      </c>
    </row>
    <row r="48" spans="1:6" ht="15" customHeight="1" x14ac:dyDescent="0.2">
      <c r="A48" s="15">
        <v>25</v>
      </c>
      <c r="B48" s="3" t="s">
        <v>53</v>
      </c>
      <c r="C48" s="33" t="s">
        <v>5</v>
      </c>
      <c r="D48" s="21"/>
      <c r="E48" s="34"/>
      <c r="F48" s="40">
        <f t="shared" si="2"/>
        <v>1</v>
      </c>
    </row>
    <row r="49" spans="1:6" ht="15" customHeight="1" thickBot="1" x14ac:dyDescent="0.25">
      <c r="A49" s="15">
        <v>25</v>
      </c>
      <c r="B49" s="3" t="s">
        <v>54</v>
      </c>
      <c r="C49" s="33" t="s">
        <v>5</v>
      </c>
      <c r="D49" s="21"/>
      <c r="E49" s="34"/>
      <c r="F49" s="40">
        <f t="shared" si="2"/>
        <v>1</v>
      </c>
    </row>
    <row r="50" spans="1:6" ht="15" customHeight="1" thickBot="1" x14ac:dyDescent="0.25">
      <c r="A50" s="13">
        <v>0.01</v>
      </c>
      <c r="B50" s="7" t="s">
        <v>55</v>
      </c>
      <c r="C50" s="17" t="s">
        <v>1</v>
      </c>
      <c r="D50" s="18" t="s">
        <v>0</v>
      </c>
      <c r="E50" s="19" t="s">
        <v>2</v>
      </c>
      <c r="F50" s="6">
        <f>((F51*A51))/10</f>
        <v>10</v>
      </c>
    </row>
    <row r="51" spans="1:6" ht="17" thickBot="1" x14ac:dyDescent="0.25">
      <c r="A51" s="16">
        <v>100</v>
      </c>
      <c r="B51" s="26" t="s">
        <v>56</v>
      </c>
      <c r="C51" s="37" t="s">
        <v>5</v>
      </c>
      <c r="D51" s="38"/>
      <c r="E51" s="39"/>
      <c r="F51" s="44">
        <f t="shared" si="2"/>
        <v>1</v>
      </c>
    </row>
    <row r="52" spans="1:6" ht="27" thickBot="1" x14ac:dyDescent="0.35">
      <c r="B52" s="5" t="s">
        <v>13</v>
      </c>
      <c r="C52" s="77">
        <f>(F18*A18)+(A27*F27)+(A30*F30)+(A34*F34)+(A38*F38)+(A40*F40)+(A43*F43)+(A46*F46)+(A50*F50)</f>
        <v>10</v>
      </c>
      <c r="D52" s="78"/>
      <c r="E52" s="79"/>
      <c r="F52" s="80"/>
    </row>
    <row r="53" spans="1:6" ht="16" thickBot="1" x14ac:dyDescent="0.25"/>
    <row r="54" spans="1:6" ht="27" customHeight="1" thickBot="1" x14ac:dyDescent="0.3">
      <c r="A54" s="45">
        <v>0.3</v>
      </c>
      <c r="B54" s="46" t="s">
        <v>15</v>
      </c>
      <c r="C54" s="47">
        <v>1</v>
      </c>
      <c r="D54" s="48">
        <v>0.5</v>
      </c>
      <c r="E54" s="49">
        <v>0</v>
      </c>
      <c r="F54" s="50"/>
    </row>
    <row r="55" spans="1:6" ht="17" thickBot="1" x14ac:dyDescent="0.25">
      <c r="A55" s="13">
        <v>0.3</v>
      </c>
      <c r="B55" s="7" t="s">
        <v>57</v>
      </c>
      <c r="C55" s="17" t="s">
        <v>1</v>
      </c>
      <c r="D55" s="18" t="s">
        <v>0</v>
      </c>
      <c r="E55" s="19" t="s">
        <v>2</v>
      </c>
      <c r="F55" s="6">
        <f>+((F56*A56)+(F57*A57)+(F58*A58)+(F59*A59))/10</f>
        <v>10</v>
      </c>
    </row>
    <row r="56" spans="1:6" x14ac:dyDescent="0.2">
      <c r="A56" s="11">
        <v>25</v>
      </c>
      <c r="B56" s="53" t="s">
        <v>58</v>
      </c>
      <c r="C56" s="20" t="s">
        <v>5</v>
      </c>
      <c r="D56" s="21"/>
      <c r="E56" s="22"/>
      <c r="F56" s="25">
        <f t="shared" ref="F56:F59" si="5">+IF(C56="x", 1, IF(D56="x", 0.5,0))</f>
        <v>1</v>
      </c>
    </row>
    <row r="57" spans="1:6" x14ac:dyDescent="0.2">
      <c r="A57" s="11">
        <v>25</v>
      </c>
      <c r="B57" s="53" t="s">
        <v>59</v>
      </c>
      <c r="C57" s="20" t="s">
        <v>5</v>
      </c>
      <c r="D57" s="21"/>
      <c r="E57" s="22"/>
      <c r="F57" s="25">
        <f t="shared" si="5"/>
        <v>1</v>
      </c>
    </row>
    <row r="58" spans="1:6" ht="32.25" customHeight="1" x14ac:dyDescent="0.2">
      <c r="A58" s="11">
        <v>25</v>
      </c>
      <c r="B58" s="54" t="s">
        <v>60</v>
      </c>
      <c r="C58" s="20" t="s">
        <v>5</v>
      </c>
      <c r="D58" s="21"/>
      <c r="E58" s="22"/>
      <c r="F58" s="25">
        <f t="shared" si="5"/>
        <v>1</v>
      </c>
    </row>
    <row r="59" spans="1:6" ht="31.5" customHeight="1" thickBot="1" x14ac:dyDescent="0.25">
      <c r="A59" s="11">
        <v>25</v>
      </c>
      <c r="B59" s="55" t="s">
        <v>61</v>
      </c>
      <c r="C59" s="20" t="s">
        <v>5</v>
      </c>
      <c r="D59" s="21"/>
      <c r="E59" s="22"/>
      <c r="F59" s="25">
        <f t="shared" si="5"/>
        <v>1</v>
      </c>
    </row>
    <row r="60" spans="1:6" ht="17" thickBot="1" x14ac:dyDescent="0.25">
      <c r="A60" s="13">
        <v>0.4</v>
      </c>
      <c r="B60" s="7" t="s">
        <v>62</v>
      </c>
      <c r="C60" s="17" t="s">
        <v>1</v>
      </c>
      <c r="D60" s="18" t="s">
        <v>0</v>
      </c>
      <c r="E60" s="19" t="s">
        <v>2</v>
      </c>
      <c r="F60" s="6">
        <f>+(F61*A61+(F62*A62)+(F63*A63)+(F64*A64)+(F69*A69)+F65*A65+F66*A66+F67*A67+F68*A68)/10</f>
        <v>10</v>
      </c>
    </row>
    <row r="61" spans="1:6" x14ac:dyDescent="0.2">
      <c r="A61" s="61">
        <v>25</v>
      </c>
      <c r="B61" s="65" t="s">
        <v>63</v>
      </c>
      <c r="C61" s="20" t="s">
        <v>5</v>
      </c>
      <c r="D61" s="21"/>
      <c r="E61" s="22"/>
      <c r="F61" s="52">
        <f t="shared" ref="F61" si="6">+IF(C61="x", 1, IF(D61="x", 0.5,0))</f>
        <v>1</v>
      </c>
    </row>
    <row r="62" spans="1:6" x14ac:dyDescent="0.2">
      <c r="A62" s="11">
        <v>5</v>
      </c>
      <c r="B62" s="53" t="s">
        <v>64</v>
      </c>
      <c r="C62" s="20" t="s">
        <v>5</v>
      </c>
      <c r="D62" s="21"/>
      <c r="E62" s="22"/>
      <c r="F62" s="52">
        <f t="shared" ref="F62:F69" si="7">+IF(C62="x", 1, IF(D62="x", 0.5,0))</f>
        <v>1</v>
      </c>
    </row>
    <row r="63" spans="1:6" x14ac:dyDescent="0.2">
      <c r="A63" s="11">
        <v>5</v>
      </c>
      <c r="B63" s="53" t="s">
        <v>65</v>
      </c>
      <c r="C63" s="20" t="s">
        <v>5</v>
      </c>
      <c r="D63" s="21"/>
      <c r="E63" s="22"/>
      <c r="F63" s="52">
        <f t="shared" si="7"/>
        <v>1</v>
      </c>
    </row>
    <row r="64" spans="1:6" x14ac:dyDescent="0.2">
      <c r="A64" s="11">
        <v>5</v>
      </c>
      <c r="B64" s="53" t="s">
        <v>66</v>
      </c>
      <c r="C64" s="20" t="s">
        <v>5</v>
      </c>
      <c r="D64" s="21"/>
      <c r="E64" s="22"/>
      <c r="F64" s="52">
        <f t="shared" si="7"/>
        <v>1</v>
      </c>
    </row>
    <row r="65" spans="1:6" x14ac:dyDescent="0.2">
      <c r="A65" s="61">
        <v>20</v>
      </c>
      <c r="B65" s="65" t="s">
        <v>67</v>
      </c>
      <c r="C65" s="20" t="s">
        <v>5</v>
      </c>
      <c r="D65" s="21"/>
      <c r="E65" s="22"/>
      <c r="F65" s="52">
        <f t="shared" si="7"/>
        <v>1</v>
      </c>
    </row>
    <row r="66" spans="1:6" x14ac:dyDescent="0.2">
      <c r="A66" s="11">
        <v>10</v>
      </c>
      <c r="B66" s="53" t="s">
        <v>68</v>
      </c>
      <c r="C66" s="20" t="s">
        <v>5</v>
      </c>
      <c r="D66" s="21"/>
      <c r="E66" s="22"/>
      <c r="F66" s="52">
        <f t="shared" si="7"/>
        <v>1</v>
      </c>
    </row>
    <row r="67" spans="1:6" x14ac:dyDescent="0.2">
      <c r="A67" s="11">
        <v>15</v>
      </c>
      <c r="B67" s="53" t="s">
        <v>69</v>
      </c>
      <c r="C67" s="20" t="s">
        <v>5</v>
      </c>
      <c r="D67" s="21"/>
      <c r="E67" s="22"/>
      <c r="F67" s="52">
        <f t="shared" si="7"/>
        <v>1</v>
      </c>
    </row>
    <row r="68" spans="1:6" ht="32" x14ac:dyDescent="0.2">
      <c r="A68" s="11">
        <v>10</v>
      </c>
      <c r="B68" s="54" t="s">
        <v>70</v>
      </c>
      <c r="C68" s="20" t="s">
        <v>5</v>
      </c>
      <c r="D68" s="21"/>
      <c r="E68" s="22"/>
      <c r="F68" s="52">
        <f t="shared" si="7"/>
        <v>1</v>
      </c>
    </row>
    <row r="69" spans="1:6" ht="16" thickBot="1" x14ac:dyDescent="0.25">
      <c r="A69" s="11">
        <v>5</v>
      </c>
      <c r="B69" s="53" t="s">
        <v>71</v>
      </c>
      <c r="C69" s="20" t="s">
        <v>5</v>
      </c>
      <c r="D69" s="21"/>
      <c r="E69" s="22"/>
      <c r="F69" s="52">
        <f t="shared" si="7"/>
        <v>1</v>
      </c>
    </row>
    <row r="70" spans="1:6" ht="17" thickBot="1" x14ac:dyDescent="0.25">
      <c r="A70" s="13">
        <v>0.3</v>
      </c>
      <c r="B70" s="7" t="s">
        <v>72</v>
      </c>
      <c r="C70" s="17" t="s">
        <v>1</v>
      </c>
      <c r="D70" s="18" t="s">
        <v>0</v>
      </c>
      <c r="E70" s="19" t="s">
        <v>2</v>
      </c>
      <c r="F70" s="6">
        <f>+((F71*A71)/10)</f>
        <v>10</v>
      </c>
    </row>
    <row r="71" spans="1:6" ht="16" x14ac:dyDescent="0.2">
      <c r="A71" s="61">
        <v>100</v>
      </c>
      <c r="B71" s="58" t="s">
        <v>44</v>
      </c>
      <c r="C71" s="20" t="s">
        <v>5</v>
      </c>
      <c r="D71" s="21"/>
      <c r="E71" s="22"/>
      <c r="F71" s="52">
        <f t="shared" ref="F71" si="8">+IF(C71="x", 1, IF(D71="x", 0.5,0))</f>
        <v>1</v>
      </c>
    </row>
    <row r="72" spans="1:6" ht="27" thickBot="1" x14ac:dyDescent="0.35">
      <c r="B72" s="51" t="s">
        <v>14</v>
      </c>
      <c r="C72" s="66">
        <f>(F55*A55)+(F60*A60)+(F70*A70)</f>
        <v>10</v>
      </c>
      <c r="D72" s="67"/>
      <c r="E72" s="68"/>
      <c r="F72" s="69"/>
    </row>
  </sheetData>
  <mergeCells count="5">
    <mergeCell ref="C72:F72"/>
    <mergeCell ref="C2:E2"/>
    <mergeCell ref="C15:F15"/>
    <mergeCell ref="B1:F1"/>
    <mergeCell ref="C52:F52"/>
  </mergeCells>
  <pageMargins left="0.25" right="0.25" top="0.75" bottom="0.75" header="0.3" footer="0.3"/>
  <pageSetup paperSize="9" scale="66" fitToHeight="0" orientation="portrait" r:id="rId1"/>
  <ignoredErrors>
    <ignoredError sqref="F5:F6 F8:F10 F12 F25 F28:F29 F31:F33 F35:F37 F39 F41:F42 F44:F45 F47:F49 F51 F56:F59 F69 F71 F62:F64 F19:F22" unlockedFormula="1"/>
    <ignoredError sqref="F7 F46 F5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Rúbrica 2016-17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carlos.montero</dc:creator>
  <cp:lastModifiedBy>Microsoft Office User</cp:lastModifiedBy>
  <cp:lastPrinted>2020-04-11T16:02:44Z</cp:lastPrinted>
  <dcterms:created xsi:type="dcterms:W3CDTF">2016-10-19T14:08:34Z</dcterms:created>
  <dcterms:modified xsi:type="dcterms:W3CDTF">2023-02-15T16:11:18Z</dcterms:modified>
</cp:coreProperties>
</file>