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d.docs.live.net/711f26309c79f7f8/Universidad_Distrital/2024-03/Ingenieria_Economica_81/Trabajo Flujo Caja/"/>
    </mc:Choice>
  </mc:AlternateContent>
  <xr:revisionPtr revIDLastSave="0" documentId="8_{84EBF70A-0A38-4266-9DE2-6531D18E71F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lantilla" sheetId="1" r:id="rId1"/>
    <sheet name="Parámetros" sheetId="2" r:id="rId2"/>
    <sheet name="Porcentaj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F10" i="1"/>
  <c r="G10" i="1"/>
  <c r="H10" i="1"/>
  <c r="I10" i="1"/>
  <c r="J10" i="1"/>
  <c r="K10" i="1"/>
  <c r="L10" i="1"/>
  <c r="M10" i="1"/>
  <c r="N10" i="1"/>
  <c r="O10" i="1"/>
  <c r="P10" i="1"/>
  <c r="Q10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D23" i="1"/>
  <c r="C23" i="1"/>
  <c r="D10" i="1"/>
  <c r="D16" i="1"/>
  <c r="D18" i="1"/>
  <c r="D19" i="1"/>
  <c r="D20" i="1"/>
  <c r="C19" i="1"/>
  <c r="C16" i="1"/>
  <c r="C18" i="1"/>
  <c r="C20" i="1"/>
  <c r="C10" i="1"/>
  <c r="B20" i="1"/>
  <c r="B16" i="1"/>
  <c r="B10" i="1"/>
  <c r="B18" i="1"/>
  <c r="B9" i="1"/>
  <c r="H6" i="2"/>
  <c r="F6" i="2"/>
  <c r="C21" i="1" s="1"/>
  <c r="D6" i="2"/>
  <c r="D17" i="1" s="1"/>
  <c r="B6" i="2"/>
  <c r="D11" i="1" s="1"/>
  <c r="L21" i="1" l="1"/>
  <c r="G21" i="1"/>
  <c r="O21" i="1"/>
  <c r="Q17" i="1"/>
  <c r="E17" i="1"/>
  <c r="K21" i="1"/>
  <c r="P21" i="1"/>
  <c r="H21" i="1"/>
  <c r="O11" i="1"/>
  <c r="G11" i="1"/>
  <c r="N11" i="1"/>
  <c r="F11" i="1"/>
  <c r="Q11" i="1"/>
  <c r="M11" i="1"/>
  <c r="I11" i="1"/>
  <c r="E11" i="1"/>
  <c r="K11" i="1"/>
  <c r="J11" i="1"/>
  <c r="P11" i="1"/>
  <c r="L11" i="1"/>
  <c r="H11" i="1"/>
  <c r="D21" i="1"/>
  <c r="N21" i="1"/>
  <c r="J21" i="1"/>
  <c r="F21" i="1"/>
  <c r="B24" i="1"/>
  <c r="Q21" i="1"/>
  <c r="M21" i="1"/>
  <c r="I21" i="1"/>
  <c r="E21" i="1"/>
  <c r="M17" i="1"/>
  <c r="I17" i="1"/>
  <c r="P17" i="1"/>
  <c r="L17" i="1"/>
  <c r="H17" i="1"/>
  <c r="O17" i="1"/>
  <c r="K17" i="1"/>
  <c r="G17" i="1"/>
  <c r="N17" i="1"/>
  <c r="J17" i="1"/>
  <c r="F17" i="1"/>
  <c r="B13" i="1"/>
  <c r="C11" i="1"/>
  <c r="C17" i="1"/>
  <c r="B27" i="1" l="1"/>
  <c r="B28" i="1" s="1"/>
  <c r="C12" i="1" a="1"/>
  <c r="C12" i="1" l="1"/>
  <c r="B29" i="1"/>
  <c r="C9" i="1" s="1"/>
  <c r="C22" i="1"/>
  <c r="C13" i="1" l="1"/>
  <c r="C24" i="1"/>
  <c r="C27" i="1" l="1"/>
  <c r="C28" i="1" s="1"/>
  <c r="D12" i="1" a="1"/>
  <c r="C29" i="1" l="1"/>
  <c r="D12" i="1"/>
  <c r="D22" i="1"/>
  <c r="D9" i="1" l="1"/>
  <c r="D13" i="1" s="1"/>
  <c r="D24" i="1"/>
  <c r="D27" i="1" l="1"/>
  <c r="D29" i="1" l="1"/>
  <c r="D28" i="1"/>
  <c r="E12" i="1" a="1"/>
  <c r="E22" i="1"/>
  <c r="E12" i="1" l="1"/>
  <c r="E24" i="1"/>
  <c r="E9" i="1"/>
  <c r="E13" i="1" l="1"/>
  <c r="E27" i="1" s="1"/>
  <c r="E28" i="1" l="1"/>
  <c r="E29" i="1"/>
  <c r="F12" i="1" a="1"/>
  <c r="F22" i="1"/>
  <c r="F9" i="1" l="1"/>
  <c r="F24" i="1"/>
  <c r="F12" i="1"/>
  <c r="F13" i="1" l="1"/>
  <c r="F27" i="1" s="1"/>
  <c r="F28" i="1" s="1"/>
  <c r="G12" i="1" a="1"/>
  <c r="F29" i="1" l="1"/>
  <c r="G12" i="1"/>
  <c r="G22" i="1"/>
  <c r="G24" i="1" l="1"/>
  <c r="G9" i="1"/>
  <c r="G13" i="1" s="1"/>
  <c r="G27" i="1" l="1"/>
  <c r="G29" i="1" s="1"/>
  <c r="H22" i="1"/>
  <c r="G28" i="1" l="1"/>
  <c r="H9" i="1" s="1"/>
  <c r="H24" i="1"/>
  <c r="H12" i="1" a="1"/>
  <c r="H12" i="1" l="1"/>
  <c r="H13" i="1" s="1"/>
  <c r="H27" i="1" s="1"/>
  <c r="H29" i="1" s="1"/>
  <c r="I22" i="1"/>
  <c r="I24" i="1" l="1"/>
  <c r="H28" i="1"/>
  <c r="I9" i="1" s="1"/>
  <c r="I12" i="1" a="1"/>
  <c r="I12" i="1" l="1"/>
  <c r="I13" i="1" s="1"/>
  <c r="I27" i="1" s="1"/>
  <c r="I28" i="1" s="1"/>
  <c r="J12" i="1" a="1"/>
  <c r="I29" i="1" l="1"/>
  <c r="J12" i="1"/>
  <c r="J22" i="1"/>
  <c r="J24" i="1" l="1"/>
  <c r="J9" i="1"/>
  <c r="J13" i="1" s="1"/>
  <c r="J27" i="1" l="1"/>
  <c r="J28" i="1" s="1"/>
  <c r="K12" i="1" a="1"/>
  <c r="J29" i="1" l="1"/>
  <c r="K12" i="1"/>
  <c r="K22" i="1"/>
  <c r="K24" i="1" l="1"/>
  <c r="K9" i="1"/>
  <c r="K13" i="1" s="1"/>
  <c r="K27" i="1" l="1"/>
  <c r="K29" i="1" s="1"/>
  <c r="L22" i="1"/>
  <c r="K28" i="1" l="1"/>
  <c r="L9" i="1" s="1"/>
  <c r="L24" i="1"/>
  <c r="L12" i="1" a="1"/>
  <c r="L12" i="1" l="1"/>
  <c r="L13" i="1" s="1"/>
  <c r="L27" i="1" s="1"/>
  <c r="L29" i="1" s="1"/>
  <c r="M22" i="1"/>
  <c r="M24" i="1" l="1"/>
  <c r="L28" i="1"/>
  <c r="M9" i="1" s="1"/>
  <c r="M12" i="1" a="1"/>
  <c r="M12" i="1" l="1"/>
  <c r="M13" i="1" s="1"/>
  <c r="M27" i="1" s="1"/>
  <c r="M28" i="1" l="1"/>
  <c r="M29" i="1"/>
  <c r="N22" i="1"/>
  <c r="N12" i="1" a="1"/>
  <c r="N24" i="1" l="1"/>
  <c r="N12" i="1"/>
  <c r="N9" i="1"/>
  <c r="N13" i="1" l="1"/>
  <c r="N27" i="1" s="1"/>
  <c r="N29" i="1" l="1"/>
  <c r="N28" i="1"/>
  <c r="O22" i="1"/>
  <c r="O12" i="1" a="1"/>
  <c r="O12" i="1" l="1"/>
  <c r="O24" i="1"/>
  <c r="O9" i="1"/>
  <c r="O13" i="1" l="1"/>
  <c r="O27" i="1" s="1"/>
  <c r="O28" i="1" s="1"/>
  <c r="P12" i="1" a="1"/>
  <c r="P12" i="1" l="1"/>
  <c r="O29" i="1"/>
  <c r="P22" i="1"/>
  <c r="P24" i="1" l="1"/>
  <c r="P9" i="1"/>
  <c r="P13" i="1" s="1"/>
  <c r="P27" i="1" l="1"/>
  <c r="P29" i="1" l="1"/>
  <c r="P28" i="1"/>
  <c r="Q12" i="1" a="1"/>
  <c r="Q22" i="1"/>
  <c r="Q24" i="1" l="1"/>
  <c r="Q12" i="1"/>
  <c r="Q9" i="1"/>
  <c r="Q13" i="1" l="1"/>
  <c r="Q27" i="1" s="1"/>
  <c r="Q28" i="1" l="1"/>
  <c r="Q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<sst xmlns="http://schemas.openxmlformats.org/spreadsheetml/2006/main" count="69" uniqueCount="45">
  <si>
    <t>Movimientos</t>
  </si>
  <si>
    <t>Concepto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</si>
  <si>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</si>
  <si>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</si>
  <si>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</si>
  <si>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</si>
  <si>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</si>
  <si>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</si>
  <si>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</si>
  <si>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</si>
  <si>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</si>
  <si>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</si>
  <si>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</si>
  <si>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</si>
  <si>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Ventas</t>
  </si>
  <si>
    <t>Compra de Mercancías</t>
  </si>
  <si>
    <t>Pago de Mano de Obra</t>
  </si>
  <si>
    <t>Gastos de Administración y Ventas</t>
  </si>
  <si>
    <t>Ingresos</t>
  </si>
  <si>
    <t>Saldo Inicial Caja</t>
  </si>
  <si>
    <t>Recuperación de Cartera</t>
  </si>
  <si>
    <t>Pago CDT</t>
  </si>
  <si>
    <t>Total</t>
  </si>
  <si>
    <t>Egresos</t>
  </si>
  <si>
    <t>Cuentas por Pagar</t>
  </si>
  <si>
    <t>Pago Crédito</t>
  </si>
  <si>
    <t>Pago de Impuestos de Renta</t>
  </si>
  <si>
    <t>Ajuste Caja</t>
  </si>
  <si>
    <t>Saldo Final Caja</t>
  </si>
  <si>
    <t>Inverión CDT</t>
  </si>
  <si>
    <t>Solicitud Crédito</t>
  </si>
  <si>
    <t>Saldo Inicial Primer Mes</t>
  </si>
  <si>
    <t>Saldo Inicial Otros Meses</t>
  </si>
  <si>
    <t>Compras de Mercancía</t>
  </si>
  <si>
    <t>Gastos de Administración</t>
  </si>
  <si>
    <t>Mano de Obra</t>
  </si>
  <si>
    <t>Contado</t>
  </si>
  <si>
    <t>Restante</t>
  </si>
  <si>
    <t>Crédito</t>
  </si>
  <si>
    <t>CDT</t>
  </si>
  <si>
    <t>Impuestos</t>
  </si>
  <si>
    <t>Meses</t>
  </si>
  <si>
    <t>Renta</t>
  </si>
  <si>
    <t>Interés</t>
  </si>
  <si>
    <t>Interés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</si>
</sst>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.00_-;\-[$$-240A]\ * #,##0.00_-;_-[$$-240A]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164" fontId="0" fillId="0" borderId="1" xfId="0" applyNumberFormat="1" applyBorder="1"/>
    <xf numFmtId="10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6" xfId="0" applyNumberFormat="1" applyBorder="1"/>
    <xf numFmtId="164" fontId="0" fillId="0" borderId="9" xfId="0" applyNumberFormat="1" applyBorder="1"/>
    <xf numFmtId="164" fontId="0" fillId="0" borderId="4" xfId="0" applyNumberFormat="1" applyBorder="1"/>
    <xf numFmtId="10" fontId="0" fillId="0" borderId="6" xfId="1" applyNumberFormat="1" applyFont="1" applyBorder="1"/>
    <xf numFmtId="10" fontId="0" fillId="0" borderId="9" xfId="1" applyNumberFormat="1" applyFont="1" applyBorder="1"/>
    <xf numFmtId="0" fontId="0" fillId="0" borderId="13" xfId="0" applyBorder="1"/>
    <xf numFmtId="0" fontId="0" fillId="0" borderId="2" xfId="0" applyBorder="1"/>
    <xf numFmtId="0" fontId="0" fillId="0" borderId="3" xfId="0" applyBorder="1"/>
    <xf numFmtId="10" fontId="0" fillId="0" borderId="5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0" fontId="0" fillId="0" borderId="4" xfId="0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3">
    <cellStyle name="Moneda 2" xfId="2" xr:uid="{43AA6BD9-3B2C-4BF8-9837-8AF67DDB5C2D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E35" sqref="E35"/>
    </sheetView>
  </sheetViews>
  <sheetFormatPr defaultColWidth="11.42578125" defaultRowHeight="15"/>
  <cols>
    <col min="1" max="1" width="32" bestFit="1" customWidth="1"/>
    <col min="2" max="17" width="12" bestFit="1" customWidth="1"/>
  </cols>
  <sheetData>
    <row r="1" spans="1:17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</row>
    <row r="2" spans="1:17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2</v>
      </c>
      <c r="O2" s="1" t="s">
        <v>3</v>
      </c>
      <c r="P2" s="1" t="s">
        <v>4</v>
      </c>
      <c r="Q2" s="5" t="s">
        <v>5</v>
      </c>
    </row>
    <row r="3" spans="1:17">
      <c r="A3" s="4" t="s">
        <v>14</v>
      </c>
      <c r="B3" s="2">
        <v>18000</v>
      </c>
      <c r="C3" s="2">
        <v>22000</v>
      </c>
      <c r="D3" s="2">
        <v>35000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</row>
    <row r="4" spans="1:17">
      <c r="A4" s="4" t="s">
        <v>15</v>
      </c>
      <c r="B4" s="2">
        <v>10000</v>
      </c>
      <c r="C4" s="2">
        <v>12000</v>
      </c>
      <c r="D4" s="2">
        <v>15000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</row>
    <row r="5" spans="1:17">
      <c r="A5" s="4" t="s">
        <v>16</v>
      </c>
      <c r="B5" s="2">
        <v>2500</v>
      </c>
      <c r="C5" s="2">
        <v>2700</v>
      </c>
      <c r="D5" s="2">
        <v>3000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</row>
    <row r="6" spans="1:17" ht="15.75" thickBot="1">
      <c r="A6" s="6" t="s">
        <v>17</v>
      </c>
      <c r="B6" s="7">
        <v>1200</v>
      </c>
      <c r="C6" s="7">
        <v>1400</v>
      </c>
      <c r="D6" s="7">
        <v>1600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spans="1:17" ht="15.75" thickBot="1"/>
    <row r="8" spans="1:17">
      <c r="A8" s="22" t="s">
        <v>18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>
      <c r="A9" s="4" t="s">
        <v>19</v>
      </c>
      <c r="B9" s="2">
        <f>Parámetros!$C$1</f>
        <v>25000</v>
      </c>
      <c r="C9" s="2">
        <f>B27-B28+B29</f>
        <v>20000</v>
      </c>
      <c r="D9" s="2">
        <f ca="1">C27-C28+C29</f>
        <v>20000</v>
      </c>
      <c r="E9" s="2">
        <f t="shared" ref="E9:Q9" ca="1" si="0">D27-D28+D29</f>
        <v>20000</v>
      </c>
      <c r="F9" s="2">
        <f t="shared" ca="1" si="0"/>
        <v>20000</v>
      </c>
      <c r="G9" s="2">
        <f t="shared" ca="1" si="0"/>
        <v>20000</v>
      </c>
      <c r="H9" s="2">
        <f t="shared" ca="1" si="0"/>
        <v>20000</v>
      </c>
      <c r="I9" s="2">
        <f t="shared" ca="1" si="0"/>
        <v>20000</v>
      </c>
      <c r="J9" s="2">
        <f t="shared" ca="1" si="0"/>
        <v>20000</v>
      </c>
      <c r="K9" s="2">
        <f t="shared" ca="1" si="0"/>
        <v>20000</v>
      </c>
      <c r="L9" s="2">
        <f t="shared" ca="1" si="0"/>
        <v>20000</v>
      </c>
      <c r="M9" s="2">
        <f t="shared" ca="1" si="0"/>
        <v>20000</v>
      </c>
      <c r="N9" s="2">
        <f t="shared" ca="1" si="0"/>
        <v>20000</v>
      </c>
      <c r="O9" s="2">
        <f t="shared" ca="1" si="0"/>
        <v>20000</v>
      </c>
      <c r="P9" s="2">
        <f t="shared" ca="1" si="0"/>
        <v>20000</v>
      </c>
      <c r="Q9" s="10">
        <f t="shared" ca="1" si="0"/>
        <v>20000</v>
      </c>
    </row>
    <row r="10" spans="1:17">
      <c r="A10" s="4" t="s">
        <v>14</v>
      </c>
      <c r="B10" s="2">
        <f>B3*Parámetros!$B$5</f>
        <v>4500</v>
      </c>
      <c r="C10" s="2">
        <f>C3*Parámetros!$B$5</f>
        <v>5500</v>
      </c>
      <c r="D10" s="2">
        <f>D3*Parámetros!$B$5</f>
        <v>8750</v>
      </c>
      <c r="E10" s="2">
        <f>E3*Parámetros!$B$5</f>
        <v>0</v>
      </c>
      <c r="F10" s="2">
        <f>F3*Parámetros!$B$5</f>
        <v>0</v>
      </c>
      <c r="G10" s="2">
        <f>G3*Parámetros!$B$5</f>
        <v>0</v>
      </c>
      <c r="H10" s="2">
        <f>H3*Parámetros!$B$5</f>
        <v>0</v>
      </c>
      <c r="I10" s="2">
        <f>I3*Parámetros!$B$5</f>
        <v>0</v>
      </c>
      <c r="J10" s="2">
        <f>J3*Parámetros!$B$5</f>
        <v>0</v>
      </c>
      <c r="K10" s="2">
        <f>K3*Parámetros!$B$5</f>
        <v>0</v>
      </c>
      <c r="L10" s="2">
        <f>L3*Parámetros!$B$5</f>
        <v>0</v>
      </c>
      <c r="M10" s="2">
        <f>M3*Parámetros!$B$5</f>
        <v>0</v>
      </c>
      <c r="N10" s="2">
        <f>N3*Parámetros!$B$5</f>
        <v>0</v>
      </c>
      <c r="O10" s="2">
        <f>O3*Parámetros!$B$5</f>
        <v>0</v>
      </c>
      <c r="P10" s="2">
        <f>P3*Parámetros!$B$5</f>
        <v>0</v>
      </c>
      <c r="Q10" s="10">
        <f>Q3*Parámetros!$B$5</f>
        <v>0</v>
      </c>
    </row>
    <row r="11" spans="1:17">
      <c r="A11" s="4" t="s">
        <v>20</v>
      </c>
      <c r="B11" s="2">
        <v>0</v>
      </c>
      <c r="C11" s="2">
        <f>B3*Parámetros!$B$6</f>
        <v>13500</v>
      </c>
      <c r="D11" s="2">
        <f>C3*Parámetros!$B$6</f>
        <v>16500</v>
      </c>
      <c r="E11" s="2">
        <f>D3*Parámetros!$B$6</f>
        <v>26250</v>
      </c>
      <c r="F11" s="2">
        <f>E3*Parámetros!$B$6</f>
        <v>0</v>
      </c>
      <c r="G11" s="2">
        <f>F3*Parámetros!$B$6</f>
        <v>0</v>
      </c>
      <c r="H11" s="2">
        <f>G3*Parámetros!$B$6</f>
        <v>0</v>
      </c>
      <c r="I11" s="2">
        <f>H3*Parámetros!$B$6</f>
        <v>0</v>
      </c>
      <c r="J11" s="2">
        <f>I3*Parámetros!$B$6</f>
        <v>0</v>
      </c>
      <c r="K11" s="2">
        <f>J3*Parámetros!$B$6</f>
        <v>0</v>
      </c>
      <c r="L11" s="2">
        <f>K3*Parámetros!$B$6</f>
        <v>0</v>
      </c>
      <c r="M11" s="2">
        <f>L3*Parámetros!$B$6</f>
        <v>0</v>
      </c>
      <c r="N11" s="2">
        <f>M3*Parámetros!$B$6</f>
        <v>0</v>
      </c>
      <c r="O11" s="2">
        <f>N3*Parámetros!$B$6</f>
        <v>0</v>
      </c>
      <c r="P11" s="2">
        <f>O3*Parámetros!$B$6</f>
        <v>0</v>
      </c>
      <c r="Q11" s="10">
        <f>P3*Parámetros!$B$6</f>
        <v>0</v>
      </c>
    </row>
    <row r="12" spans="1:17">
      <c r="A12" s="4" t="s">
        <v>21</v>
      </c>
      <c r="B12" s="2">
        <v>0</v>
      </c>
      <c r="C12" s="2" cm="1">
        <f t="array" aca="1" ref="C12" ca="1">IF(COLUMN(C12)-Parámetros!$D$9&lt;COLUMN($B28),0,INDIRECT(ADDRESS(ROW($B28),COLUMN(C12)-Parámetros!$D$9))*(1+Parámetros!$D$10)^Parámetros!$D$9)</f>
        <v>2385.2499999999995</v>
      </c>
      <c r="D12" s="2" cm="1">
        <f t="array" aca="1" ref="D12" ca="1">IF(COLUMN(D12)-Parámetros!$D$9&lt;COLUMN($B28),0,INDIRECT(ADDRESS(ROW($B28),COLUMN(D12)-Parámetros!$D$9))*(1+Parámetros!$D$10)^Parámetros!$D$9)</f>
        <v>6338.9287499999991</v>
      </c>
      <c r="E12" s="2" cm="1">
        <f t="array" aca="1" ref="E12" ca="1">IF(COLUMN(E12)-Parámetros!$D$9&lt;COLUMN($B28),0,INDIRECT(ADDRESS(ROW($B28),COLUMN(E12)-Parámetros!$D$9))*(1+Parámetros!$D$10)^Parámetros!$D$9)</f>
        <v>13478.112681249997</v>
      </c>
      <c r="F12" s="2" cm="1">
        <f t="array" aca="1" ref="F12" ca="1">IF(COLUMN(F12)-Parámetros!$D$9&lt;COLUMN($B28),0,INDIRECT(ADDRESS(ROW($B28),COLUMN(F12)-Parámetros!$D$9))*(1+Parámetros!$D$10)^Parámetros!$D$9)</f>
        <v>29463.534371468748</v>
      </c>
      <c r="G12" s="2" cm="1">
        <f t="array" aca="1" ref="G12" ca="1">IF(COLUMN(G12)-Parámetros!$D$9&lt;COLUMN($B28),0,INDIRECT(ADDRESS(ROW($B28),COLUMN(G12)-Parámetros!$D$9))*(1+Parámetros!$D$10)^Parámetros!$D$9)</f>
        <v>29905.487387040776</v>
      </c>
      <c r="H12" s="2" cm="1">
        <f t="array" aca="1" ref="H12" ca="1">IF(COLUMN(H12)-Parámetros!$D$9&lt;COLUMN($B28),0,INDIRECT(ADDRESS(ROW($B28),COLUMN(H12)-Parámetros!$D$9))*(1+Parámetros!$D$10)^Parámetros!$D$9)</f>
        <v>30354.069697846386</v>
      </c>
      <c r="I12" s="2" cm="1">
        <f t="array" aca="1" ref="I12" ca="1">IF(COLUMN(I12)-Parámetros!$D$9&lt;COLUMN($B28),0,INDIRECT(ADDRESS(ROW($B28),COLUMN(I12)-Parámetros!$D$9))*(1+Parámetros!$D$10)^Parámetros!$D$9)</f>
        <v>30809.380743314076</v>
      </c>
      <c r="J12" s="2" cm="1">
        <f t="array" aca="1" ref="J12" ca="1">IF(COLUMN(J12)-Parámetros!$D$9&lt;COLUMN($B28),0,INDIRECT(ADDRESS(ROW($B28),COLUMN(J12)-Parámetros!$D$9))*(1+Parámetros!$D$10)^Parámetros!$D$9)</f>
        <v>31271.521454463782</v>
      </c>
      <c r="K12" s="2" cm="1">
        <f t="array" aca="1" ref="K12" ca="1">IF(COLUMN(K12)-Parámetros!$D$9&lt;COLUMN($B28),0,INDIRECT(ADDRESS(ROW($B28),COLUMN(K12)-Parámetros!$D$9))*(1+Parámetros!$D$10)^Parámetros!$D$9)</f>
        <v>31740.594276280739</v>
      </c>
      <c r="L12" s="2" cm="1">
        <f t="array" aca="1" ref="L12" ca="1">IF(COLUMN(L12)-Parámetros!$D$9&lt;COLUMN($B28),0,INDIRECT(ADDRESS(ROW($B28),COLUMN(L12)-Parámetros!$D$9))*(1+Parámetros!$D$10)^Parámetros!$D$9)</f>
        <v>32216.703190424945</v>
      </c>
      <c r="M12" s="2" cm="1">
        <f t="array" aca="1" ref="M12" ca="1">IF(COLUMN(M12)-Parámetros!$D$9&lt;COLUMN($B28),0,INDIRECT(ADDRESS(ROW($B28),COLUMN(M12)-Parámetros!$D$9))*(1+Parámetros!$D$10)^Parámetros!$D$9)</f>
        <v>32699.953738281318</v>
      </c>
      <c r="N12" s="2" cm="1">
        <f t="array" aca="1" ref="N12" ca="1">IF(COLUMN(N12)-Parámetros!$D$9&lt;COLUMN($B28),0,INDIRECT(ADDRESS(ROW($B28),COLUMN(N12)-Parámetros!$D$9))*(1+Parámetros!$D$10)^Parámetros!$D$9)</f>
        <v>33190.453044355534</v>
      </c>
      <c r="O12" s="2" cm="1">
        <f t="array" aca="1" ref="O12" ca="1">IF(COLUMN(O12)-Parámetros!$D$9&lt;COLUMN($B28),0,INDIRECT(ADDRESS(ROW($B28),COLUMN(O12)-Parámetros!$D$9))*(1+Parámetros!$D$10)^Parámetros!$D$9)</f>
        <v>33688.309840020862</v>
      </c>
      <c r="P12" s="2" cm="1">
        <f t="array" aca="1" ref="P12" ca="1">IF(COLUMN(P12)-Parámetros!$D$9&lt;COLUMN($B28),0,INDIRECT(ADDRESS(ROW($B28),COLUMN(P12)-Parámetros!$D$9))*(1+Parámetros!$D$10)^Parámetros!$D$9)</f>
        <v>34193.634487621173</v>
      </c>
      <c r="Q12" s="10" cm="1">
        <f t="array" aca="1" ref="Q12" ca="1">IF(COLUMN(Q12)-Parámetros!$D$9&lt;COLUMN($B28),0,INDIRECT(ADDRESS(ROW($B28),COLUMN(Q12)-Parámetros!$D$9))*(1+Parámetros!$D$10)^Parámetros!$D$9)</f>
        <v>34706.53900493549</v>
      </c>
    </row>
    <row r="13" spans="1:17" ht="15.75" thickBot="1">
      <c r="A13" s="6" t="s">
        <v>22</v>
      </c>
      <c r="B13" s="7">
        <f>SUM(B9:B12)</f>
        <v>29500</v>
      </c>
      <c r="C13" s="7">
        <f t="shared" ref="C13:D13" ca="1" si="1">SUM(C9:C12)</f>
        <v>41385.25</v>
      </c>
      <c r="D13" s="7">
        <f t="shared" ca="1" si="1"/>
        <v>51588.928749999999</v>
      </c>
      <c r="E13" s="7">
        <f t="shared" ref="E13" ca="1" si="2">SUM(E9:E12)</f>
        <v>59728.112681250001</v>
      </c>
      <c r="F13" s="7">
        <f t="shared" ref="F13" ca="1" si="3">SUM(F9:F12)</f>
        <v>49463.534371468748</v>
      </c>
      <c r="G13" s="7">
        <f t="shared" ref="G13" ca="1" si="4">SUM(G9:G12)</f>
        <v>49905.487387040776</v>
      </c>
      <c r="H13" s="7">
        <f t="shared" ref="H13" ca="1" si="5">SUM(H9:H12)</f>
        <v>50354.069697846382</v>
      </c>
      <c r="I13" s="7">
        <f t="shared" ref="I13" ca="1" si="6">SUM(I9:I12)</f>
        <v>50809.380743314076</v>
      </c>
      <c r="J13" s="7">
        <f t="shared" ref="J13" ca="1" si="7">SUM(J9:J12)</f>
        <v>51271.521454463786</v>
      </c>
      <c r="K13" s="7">
        <f t="shared" ref="K13" ca="1" si="8">SUM(K9:K12)</f>
        <v>51740.594276280739</v>
      </c>
      <c r="L13" s="7">
        <f t="shared" ref="L13" ca="1" si="9">SUM(L9:L12)</f>
        <v>52216.703190424945</v>
      </c>
      <c r="M13" s="7">
        <f t="shared" ref="M13" ca="1" si="10">SUM(M9:M12)</f>
        <v>52699.953738281314</v>
      </c>
      <c r="N13" s="7">
        <f t="shared" ref="N13" ca="1" si="11">SUM(N9:N12)</f>
        <v>53190.453044355534</v>
      </c>
      <c r="O13" s="7">
        <f t="shared" ref="O13" ca="1" si="12">SUM(O9:O12)</f>
        <v>53688.309840020862</v>
      </c>
      <c r="P13" s="7">
        <f t="shared" ref="P13" ca="1" si="13">SUM(P9:P12)</f>
        <v>54193.634487621173</v>
      </c>
      <c r="Q13" s="11">
        <f t="shared" ref="Q13" ca="1" si="14">SUM(Q9:Q12)</f>
        <v>54706.53900493549</v>
      </c>
    </row>
    <row r="14" spans="1:17" ht="15.75" thickBot="1"/>
    <row r="15" spans="1:17">
      <c r="A15" s="25" t="s">
        <v>23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>
      <c r="A16" s="4" t="s">
        <v>15</v>
      </c>
      <c r="B16" s="2">
        <f>B4*Parámetros!$D$5</f>
        <v>5000</v>
      </c>
      <c r="C16" s="2">
        <f>C4*Parámetros!$D$5</f>
        <v>6000</v>
      </c>
      <c r="D16" s="2">
        <f>D4*Parámetros!$D$5</f>
        <v>7500</v>
      </c>
      <c r="E16" s="2">
        <f>E4*Parámetros!$D$5</f>
        <v>0</v>
      </c>
      <c r="F16" s="2">
        <f>F4*Parámetros!$D$5</f>
        <v>0</v>
      </c>
      <c r="G16" s="2">
        <f>G4*Parámetros!$D$5</f>
        <v>0</v>
      </c>
      <c r="H16" s="2">
        <f>H4*Parámetros!$D$5</f>
        <v>0</v>
      </c>
      <c r="I16" s="2">
        <f>I4*Parámetros!$D$5</f>
        <v>0</v>
      </c>
      <c r="J16" s="2">
        <f>J4*Parámetros!$D$5</f>
        <v>0</v>
      </c>
      <c r="K16" s="2">
        <f>K4*Parámetros!$D$5</f>
        <v>0</v>
      </c>
      <c r="L16" s="2">
        <f>L4*Parámetros!$D$5</f>
        <v>0</v>
      </c>
      <c r="M16" s="2">
        <f>M4*Parámetros!$D$5</f>
        <v>0</v>
      </c>
      <c r="N16" s="2">
        <f>N4*Parámetros!$D$5</f>
        <v>0</v>
      </c>
      <c r="O16" s="2">
        <f>O4*Parámetros!$D$5</f>
        <v>0</v>
      </c>
      <c r="P16" s="2">
        <f>P4*Parámetros!$D$5</f>
        <v>0</v>
      </c>
      <c r="Q16" s="10">
        <f>Q4*Parámetros!$D$5</f>
        <v>0</v>
      </c>
    </row>
    <row r="17" spans="1:17">
      <c r="A17" s="4" t="s">
        <v>24</v>
      </c>
      <c r="B17" s="2">
        <v>0</v>
      </c>
      <c r="C17" s="2">
        <f>B4*Parámetros!$D$6</f>
        <v>5000</v>
      </c>
      <c r="D17" s="2">
        <f>C4*Parámetros!$D$6</f>
        <v>6000</v>
      </c>
      <c r="E17" s="2">
        <f>D4*Parámetros!$D$6</f>
        <v>7500</v>
      </c>
      <c r="F17" s="2">
        <f>E4*Parámetros!$D$6</f>
        <v>0</v>
      </c>
      <c r="G17" s="2">
        <f>F4*Parámetros!$D$6</f>
        <v>0</v>
      </c>
      <c r="H17" s="2">
        <f>G4*Parámetros!$D$6</f>
        <v>0</v>
      </c>
      <c r="I17" s="2">
        <f>H4*Parámetros!$D$6</f>
        <v>0</v>
      </c>
      <c r="J17" s="2">
        <f>I4*Parámetros!$D$6</f>
        <v>0</v>
      </c>
      <c r="K17" s="2">
        <f>J4*Parámetros!$D$6</f>
        <v>0</v>
      </c>
      <c r="L17" s="2">
        <f>K4*Parámetros!$D$6</f>
        <v>0</v>
      </c>
      <c r="M17" s="2">
        <f>L4*Parámetros!$D$6</f>
        <v>0</v>
      </c>
      <c r="N17" s="2">
        <f>M4*Parámetros!$D$6</f>
        <v>0</v>
      </c>
      <c r="O17" s="2">
        <f>N4*Parámetros!$D$6</f>
        <v>0</v>
      </c>
      <c r="P17" s="2">
        <f>O4*Parámetros!$D$6</f>
        <v>0</v>
      </c>
      <c r="Q17" s="10">
        <f>P4*Parámetros!$D$6</f>
        <v>0</v>
      </c>
    </row>
    <row r="18" spans="1:17">
      <c r="A18" s="4" t="s">
        <v>16</v>
      </c>
      <c r="B18" s="2">
        <f>B5*Parámetros!$H$5</f>
        <v>1250</v>
      </c>
      <c r="C18" s="2">
        <f>C5*Parámetros!$H$5</f>
        <v>1350</v>
      </c>
      <c r="D18" s="2">
        <f>D5*Parámetros!$H$5</f>
        <v>1500</v>
      </c>
      <c r="E18" s="2">
        <f>E5*Parámetros!$H$5</f>
        <v>0</v>
      </c>
      <c r="F18" s="2">
        <f>F5*Parámetros!$H$5</f>
        <v>0</v>
      </c>
      <c r="G18" s="2">
        <f>G5*Parámetros!$H$5</f>
        <v>0</v>
      </c>
      <c r="H18" s="2">
        <f>H5*Parámetros!$H$5</f>
        <v>0</v>
      </c>
      <c r="I18" s="2">
        <f>I5*Parámetros!$H$5</f>
        <v>0</v>
      </c>
      <c r="J18" s="2">
        <f>J5*Parámetros!$H$5</f>
        <v>0</v>
      </c>
      <c r="K18" s="2">
        <f>K5*Parámetros!$H$5</f>
        <v>0</v>
      </c>
      <c r="L18" s="2">
        <f>L5*Parámetros!$H$5</f>
        <v>0</v>
      </c>
      <c r="M18" s="2">
        <f>M5*Parámetros!$H$5</f>
        <v>0</v>
      </c>
      <c r="N18" s="2">
        <f>N5*Parámetros!$H$5</f>
        <v>0</v>
      </c>
      <c r="O18" s="2">
        <f>O5*Parámetros!$H$5</f>
        <v>0</v>
      </c>
      <c r="P18" s="2">
        <f>P5*Parámetros!$H$5</f>
        <v>0</v>
      </c>
      <c r="Q18" s="10">
        <f>Q5*Parámetros!$H$5</f>
        <v>0</v>
      </c>
    </row>
    <row r="19" spans="1:17">
      <c r="A19" s="4" t="s">
        <v>24</v>
      </c>
      <c r="B19" s="2">
        <v>0</v>
      </c>
      <c r="C19" s="2">
        <f>B5*Parámetros!$H$4</f>
        <v>0</v>
      </c>
      <c r="D19" s="2">
        <f>C5*Parámetros!$H$4</f>
        <v>0</v>
      </c>
      <c r="E19" s="2">
        <f>D5*Parámetros!$H$4</f>
        <v>0</v>
      </c>
      <c r="F19" s="2">
        <f>E5*Parámetros!$H$4</f>
        <v>0</v>
      </c>
      <c r="G19" s="2">
        <f>F5*Parámetros!$H$4</f>
        <v>0</v>
      </c>
      <c r="H19" s="2">
        <f>G5*Parámetros!$H$4</f>
        <v>0</v>
      </c>
      <c r="I19" s="2">
        <f>H5*Parámetros!$H$4</f>
        <v>0</v>
      </c>
      <c r="J19" s="2">
        <f>I5*Parámetros!$H$4</f>
        <v>0</v>
      </c>
      <c r="K19" s="2">
        <f>J5*Parámetros!$H$4</f>
        <v>0</v>
      </c>
      <c r="L19" s="2">
        <f>K5*Parámetros!$H$4</f>
        <v>0</v>
      </c>
      <c r="M19" s="2">
        <f>L5*Parámetros!$H$4</f>
        <v>0</v>
      </c>
      <c r="N19" s="2">
        <f>M5*Parámetros!$H$4</f>
        <v>0</v>
      </c>
      <c r="O19" s="2">
        <f>N5*Parámetros!$H$4</f>
        <v>0</v>
      </c>
      <c r="P19" s="2">
        <f>O5*Parámetros!$H$4</f>
        <v>0</v>
      </c>
      <c r="Q19" s="10">
        <f>P5*Parámetros!$H$4</f>
        <v>0</v>
      </c>
    </row>
    <row r="20" spans="1:17">
      <c r="A20" s="4" t="s">
        <v>17</v>
      </c>
      <c r="B20" s="2">
        <f>B6*Parámetros!$F$5</f>
        <v>900</v>
      </c>
      <c r="C20" s="2">
        <f>C6*Parámetros!$F$5</f>
        <v>1050</v>
      </c>
      <c r="D20" s="2">
        <f>D6*Parámetros!$F$5</f>
        <v>1200</v>
      </c>
      <c r="E20" s="2">
        <f>E6*Parámetros!$F$5</f>
        <v>0</v>
      </c>
      <c r="F20" s="2">
        <f>F6*Parámetros!$F$5</f>
        <v>0</v>
      </c>
      <c r="G20" s="2">
        <f>G6*Parámetros!$F$5</f>
        <v>0</v>
      </c>
      <c r="H20" s="2">
        <f>H6*Parámetros!$F$5</f>
        <v>0</v>
      </c>
      <c r="I20" s="2">
        <f>I6*Parámetros!$F$5</f>
        <v>0</v>
      </c>
      <c r="J20" s="2">
        <f>J6*Parámetros!$F$5</f>
        <v>0</v>
      </c>
      <c r="K20" s="2">
        <f>K6*Parámetros!$F$5</f>
        <v>0</v>
      </c>
      <c r="L20" s="2">
        <f>L6*Parámetros!$F$5</f>
        <v>0</v>
      </c>
      <c r="M20" s="2">
        <f>M6*Parámetros!$F$5</f>
        <v>0</v>
      </c>
      <c r="N20" s="2">
        <f>N6*Parámetros!$F$5</f>
        <v>0</v>
      </c>
      <c r="O20" s="2">
        <f>O6*Parámetros!$F$5</f>
        <v>0</v>
      </c>
      <c r="P20" s="2">
        <f>P6*Parámetros!$F$5</f>
        <v>0</v>
      </c>
      <c r="Q20" s="10">
        <f>Q6*Parámetros!$F$5</f>
        <v>0</v>
      </c>
    </row>
    <row r="21" spans="1:17">
      <c r="A21" s="4" t="s">
        <v>24</v>
      </c>
      <c r="B21" s="2">
        <v>0</v>
      </c>
      <c r="C21" s="2">
        <f>B6*Parámetros!$F$6</f>
        <v>300</v>
      </c>
      <c r="D21" s="2">
        <f>C6*Parámetros!$F$6</f>
        <v>350</v>
      </c>
      <c r="E21" s="2">
        <f>D6*Parámetros!$F$6</f>
        <v>400</v>
      </c>
      <c r="F21" s="2">
        <f>E6*Parámetros!$F$6</f>
        <v>0</v>
      </c>
      <c r="G21" s="2">
        <f>F6*Parámetros!$F$6</f>
        <v>0</v>
      </c>
      <c r="H21" s="2">
        <f>G6*Parámetros!$F$6</f>
        <v>0</v>
      </c>
      <c r="I21" s="2">
        <f>H6*Parámetros!$F$6</f>
        <v>0</v>
      </c>
      <c r="J21" s="2">
        <f>I6*Parámetros!$F$6</f>
        <v>0</v>
      </c>
      <c r="K21" s="2">
        <f>J6*Parámetros!$F$6</f>
        <v>0</v>
      </c>
      <c r="L21" s="2">
        <f>K6*Parámetros!$F$6</f>
        <v>0</v>
      </c>
      <c r="M21" s="2">
        <f>L6*Parámetros!$F$6</f>
        <v>0</v>
      </c>
      <c r="N21" s="2">
        <f>M6*Parámetros!$F$6</f>
        <v>0</v>
      </c>
      <c r="O21" s="2">
        <f>N6*Parámetros!$F$6</f>
        <v>0</v>
      </c>
      <c r="P21" s="2">
        <f>O6*Parámetros!$F$6</f>
        <v>0</v>
      </c>
      <c r="Q21" s="10">
        <f>P6*Parámetros!$F$6</f>
        <v>0</v>
      </c>
    </row>
    <row r="22" spans="1:17">
      <c r="A22" s="4" t="s">
        <v>25</v>
      </c>
      <c r="B22" s="2">
        <v>0</v>
      </c>
      <c r="C22" s="2">
        <f ca="1">-PMT(Parámetros!$B$10,Parámetros!$B$9,SUM(INDIRECT(ADDRESS(ROW($B29),MAX(COLUMN(C22)-Parámetros!$B$9,COLUMN($B29)))&amp;":"&amp;ADDRESS(ROW($B29),COLUMN(B29)))))</f>
        <v>0</v>
      </c>
      <c r="D22" s="2">
        <f ca="1">-PMT(Parámetros!$B$10,Parámetros!$B$9,SUM(INDIRECT(ADDRESS(ROW($B29),MAX(COLUMN(D22)-Parámetros!$B$9,COLUMN($B29)))&amp;":"&amp;ADDRESS(ROW($B29),COLUMN(C29)))))</f>
        <v>0</v>
      </c>
      <c r="E22" s="2">
        <f ca="1">-PMT(Parámetros!$B$10,Parámetros!$B$9,SUM(INDIRECT(ADDRESS(ROW($B29),MAX(COLUMN(E22)-Parámetros!$B$9,COLUMN($B29)))&amp;":"&amp;ADDRESS(ROW($B29),COLUMN(D29)))))</f>
        <v>0</v>
      </c>
      <c r="F22" s="2">
        <f ca="1">-PMT(Parámetros!$B$10,Parámetros!$B$9,SUM(INDIRECT(ADDRESS(ROW($B29),MAX(COLUMN(F22)-Parámetros!$B$9,COLUMN($B29)))&amp;":"&amp;ADDRESS(ROW($B29),COLUMN(E29)))))</f>
        <v>0</v>
      </c>
      <c r="G22" s="2">
        <f ca="1">-PMT(Parámetros!$B$10,Parámetros!$B$9,SUM(INDIRECT(ADDRESS(ROW($B29),MAX(COLUMN(G22)-Parámetros!$B$9,COLUMN($B29)))&amp;":"&amp;ADDRESS(ROW($B29),COLUMN(F29)))))</f>
        <v>0</v>
      </c>
      <c r="H22" s="2">
        <f ca="1">-PMT(Parámetros!$B$10,Parámetros!$B$9,SUM(INDIRECT(ADDRESS(ROW($B29),MAX(COLUMN(H22)-Parámetros!$B$9,COLUMN($B29)))&amp;":"&amp;ADDRESS(ROW($B29),COLUMN(G29)))))</f>
        <v>0</v>
      </c>
      <c r="I22" s="2">
        <f ca="1">-PMT(Parámetros!$B$10,Parámetros!$B$9,SUM(INDIRECT(ADDRESS(ROW($B29),MAX(COLUMN(I22)-Parámetros!$B$9,COLUMN($B29)))&amp;":"&amp;ADDRESS(ROW($B29),COLUMN(H29)))))</f>
        <v>0</v>
      </c>
      <c r="J22" s="2">
        <f ca="1">-PMT(Parámetros!$B$10,Parámetros!$B$9,SUM(INDIRECT(ADDRESS(ROW($B29),MAX(COLUMN(J22)-Parámetros!$B$9,COLUMN($B29)))&amp;":"&amp;ADDRESS(ROW($B29),COLUMN(I29)))))</f>
        <v>0</v>
      </c>
      <c r="K22" s="2">
        <f ca="1">-PMT(Parámetros!$B$10,Parámetros!$B$9,SUM(INDIRECT(ADDRESS(ROW($B29),MAX(COLUMN(K22)-Parámetros!$B$9,COLUMN($B29)))&amp;":"&amp;ADDRESS(ROW($B29),COLUMN(J29)))))</f>
        <v>0</v>
      </c>
      <c r="L22" s="2">
        <f ca="1">-PMT(Parámetros!$B$10,Parámetros!$B$9,SUM(INDIRECT(ADDRESS(ROW($B29),MAX(COLUMN(L22)-Parámetros!$B$9,COLUMN($B29)))&amp;":"&amp;ADDRESS(ROW($B29),COLUMN(K29)))))</f>
        <v>0</v>
      </c>
      <c r="M22" s="2">
        <f ca="1">-PMT(Parámetros!$B$10,Parámetros!$B$9,SUM(INDIRECT(ADDRESS(ROW($B29),MAX(COLUMN(M22)-Parámetros!$B$9,COLUMN($B29)))&amp;":"&amp;ADDRESS(ROW($B29),COLUMN(L29)))))</f>
        <v>0</v>
      </c>
      <c r="N22" s="2">
        <f ca="1">-PMT(Parámetros!$B$10,Parámetros!$B$9,SUM(INDIRECT(ADDRESS(ROW($B29),MAX(COLUMN(N22)-Parámetros!$B$9,COLUMN($B29)))&amp;":"&amp;ADDRESS(ROW($B29),COLUMN(M29)))))</f>
        <v>0</v>
      </c>
      <c r="O22" s="2">
        <f ca="1">-PMT(Parámetros!$B$10,Parámetros!$B$9,SUM(INDIRECT(ADDRESS(ROW($B29),MAX(COLUMN(O22)-Parámetros!$B$9,COLUMN($B29)))&amp;":"&amp;ADDRESS(ROW($B29),COLUMN(N29)))))</f>
        <v>0</v>
      </c>
      <c r="P22" s="2">
        <f ca="1">-PMT(Parámetros!$B$10,Parámetros!$B$9,SUM(INDIRECT(ADDRESS(ROW($B29),MAX(COLUMN(P22)-Parámetros!$B$9,COLUMN($B29)))&amp;":"&amp;ADDRESS(ROW($B29),COLUMN(O29)))))</f>
        <v>0</v>
      </c>
      <c r="Q22" s="10">
        <f ca="1">-PMT(Parámetros!$B$10,Parámetros!$B$9,SUM(INDIRECT(ADDRESS(ROW($B29),MAX(COLUMN(Q22)-Parámetros!$B$9,COLUMN($B29)))&amp;":"&amp;ADDRESS(ROW($B29),COLUMN(P29)))))</f>
        <v>0</v>
      </c>
    </row>
    <row r="23" spans="1:17">
      <c r="A23" s="4" t="s">
        <v>26</v>
      </c>
      <c r="B23" s="2">
        <v>0</v>
      </c>
      <c r="C23" s="2">
        <f>B3*Parámetros!$F$9</f>
        <v>1440</v>
      </c>
      <c r="D23" s="2">
        <f>C3*Parámetros!$F$9</f>
        <v>1760</v>
      </c>
      <c r="E23" s="2">
        <f>D3*Parámetros!$F$9</f>
        <v>2800</v>
      </c>
      <c r="F23" s="2">
        <f>E3*Parámetros!$F$9</f>
        <v>0</v>
      </c>
      <c r="G23" s="2">
        <f>F3*Parámetros!$F$9</f>
        <v>0</v>
      </c>
      <c r="H23" s="2">
        <f>G3*Parámetros!$F$9</f>
        <v>0</v>
      </c>
      <c r="I23" s="2">
        <f>H3*Parámetros!$F$9</f>
        <v>0</v>
      </c>
      <c r="J23" s="2">
        <f>I3*Parámetros!$F$9</f>
        <v>0</v>
      </c>
      <c r="K23" s="2">
        <f>J3*Parámetros!$F$9</f>
        <v>0</v>
      </c>
      <c r="L23" s="2">
        <f>K3*Parámetros!$F$9</f>
        <v>0</v>
      </c>
      <c r="M23" s="2">
        <f>L3*Parámetros!$F$9</f>
        <v>0</v>
      </c>
      <c r="N23" s="2">
        <f>M3*Parámetros!$F$9</f>
        <v>0</v>
      </c>
      <c r="O23" s="2">
        <f>N3*Parámetros!$F$9</f>
        <v>0</v>
      </c>
      <c r="P23" s="2">
        <f>O3*Parámetros!$F$9</f>
        <v>0</v>
      </c>
      <c r="Q23" s="10">
        <f>P3*Parámetros!$F$9</f>
        <v>0</v>
      </c>
    </row>
    <row r="24" spans="1:17" ht="15.75" thickBot="1">
      <c r="A24" s="6" t="s">
        <v>22</v>
      </c>
      <c r="B24" s="7">
        <f>SUM(B16:B23)</f>
        <v>7150</v>
      </c>
      <c r="C24" s="7">
        <f t="shared" ref="C24:D24" ca="1" si="15">SUM(C16:C23)</f>
        <v>15140</v>
      </c>
      <c r="D24" s="7">
        <f t="shared" ca="1" si="15"/>
        <v>18310</v>
      </c>
      <c r="E24" s="7">
        <f t="shared" ref="E24" ca="1" si="16">SUM(E16:E23)</f>
        <v>10700</v>
      </c>
      <c r="F24" s="7">
        <f t="shared" ref="F24" ca="1" si="17">SUM(F16:F23)</f>
        <v>0</v>
      </c>
      <c r="G24" s="7">
        <f t="shared" ref="G24" ca="1" si="18">SUM(G16:G23)</f>
        <v>0</v>
      </c>
      <c r="H24" s="7">
        <f t="shared" ref="H24" ca="1" si="19">SUM(H16:H23)</f>
        <v>0</v>
      </c>
      <c r="I24" s="7">
        <f t="shared" ref="I24" ca="1" si="20">SUM(I16:I23)</f>
        <v>0</v>
      </c>
      <c r="J24" s="7">
        <f t="shared" ref="J24" ca="1" si="21">SUM(J16:J23)</f>
        <v>0</v>
      </c>
      <c r="K24" s="7">
        <f t="shared" ref="K24" ca="1" si="22">SUM(K16:K23)</f>
        <v>0</v>
      </c>
      <c r="L24" s="7">
        <f t="shared" ref="L24" ca="1" si="23">SUM(L16:L23)</f>
        <v>0</v>
      </c>
      <c r="M24" s="7">
        <f t="shared" ref="M24" ca="1" si="24">SUM(M16:M23)</f>
        <v>0</v>
      </c>
      <c r="N24" s="7">
        <f t="shared" ref="N24" ca="1" si="25">SUM(N16:N23)</f>
        <v>0</v>
      </c>
      <c r="O24" s="7">
        <f t="shared" ref="O24" ca="1" si="26">SUM(O16:O23)</f>
        <v>0</v>
      </c>
      <c r="P24" s="7">
        <f t="shared" ref="P24" ca="1" si="27">SUM(P16:P23)</f>
        <v>0</v>
      </c>
      <c r="Q24" s="11">
        <f t="shared" ref="Q24" ca="1" si="28">SUM(Q16:Q23)</f>
        <v>0</v>
      </c>
    </row>
    <row r="25" spans="1:17" ht="15.75" thickBot="1"/>
    <row r="26" spans="1:17">
      <c r="A26" s="28" t="s">
        <v>27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</row>
    <row r="27" spans="1:17">
      <c r="A27" s="4" t="s">
        <v>28</v>
      </c>
      <c r="B27" s="2">
        <f>B13-B24</f>
        <v>22350</v>
      </c>
      <c r="C27" s="2">
        <f ca="1">C13-C24</f>
        <v>26245.25</v>
      </c>
      <c r="D27" s="2">
        <f ca="1">D13-D24</f>
        <v>33278.928749999999</v>
      </c>
      <c r="E27" s="2">
        <f t="shared" ref="E27:Q27" ca="1" si="29">E13-E24</f>
        <v>49028.112681250001</v>
      </c>
      <c r="F27" s="2">
        <f t="shared" ca="1" si="29"/>
        <v>49463.534371468748</v>
      </c>
      <c r="G27" s="2">
        <f t="shared" ca="1" si="29"/>
        <v>49905.487387040776</v>
      </c>
      <c r="H27" s="2">
        <f t="shared" ca="1" si="29"/>
        <v>50354.069697846382</v>
      </c>
      <c r="I27" s="2">
        <f t="shared" ca="1" si="29"/>
        <v>50809.380743314076</v>
      </c>
      <c r="J27" s="2">
        <f t="shared" ca="1" si="29"/>
        <v>51271.521454463786</v>
      </c>
      <c r="K27" s="2">
        <f t="shared" ca="1" si="29"/>
        <v>51740.594276280739</v>
      </c>
      <c r="L27" s="2">
        <f t="shared" ca="1" si="29"/>
        <v>52216.703190424945</v>
      </c>
      <c r="M27" s="2">
        <f t="shared" ca="1" si="29"/>
        <v>52699.953738281314</v>
      </c>
      <c r="N27" s="2">
        <f t="shared" ca="1" si="29"/>
        <v>53190.453044355534</v>
      </c>
      <c r="O27" s="2">
        <f t="shared" ca="1" si="29"/>
        <v>53688.309840020862</v>
      </c>
      <c r="P27" s="2">
        <f t="shared" ca="1" si="29"/>
        <v>54193.634487621173</v>
      </c>
      <c r="Q27" s="10">
        <f t="shared" ca="1" si="29"/>
        <v>54706.53900493549</v>
      </c>
    </row>
    <row r="28" spans="1:17">
      <c r="A28" s="4" t="s">
        <v>29</v>
      </c>
      <c r="B28" s="2">
        <f>MAX(B27-Parámetros!$C$2,0)</f>
        <v>2350</v>
      </c>
      <c r="C28" s="2">
        <f ca="1">MAX(C27-Parámetros!$C$2,0)</f>
        <v>6245.25</v>
      </c>
      <c r="D28" s="2">
        <f ca="1">MAX(D27-Parámetros!$C$2,0)</f>
        <v>13278.928749999999</v>
      </c>
      <c r="E28" s="2">
        <f ca="1">MAX(E27-Parámetros!$C$2,0)</f>
        <v>29028.112681250001</v>
      </c>
      <c r="F28" s="2">
        <f ca="1">MAX(F27-Parámetros!$C$2,0)</f>
        <v>29463.534371468748</v>
      </c>
      <c r="G28" s="2">
        <f ca="1">MAX(G27-Parámetros!$C$2,0)</f>
        <v>29905.487387040776</v>
      </c>
      <c r="H28" s="2">
        <f ca="1">MAX(H27-Parámetros!$C$2,0)</f>
        <v>30354.069697846382</v>
      </c>
      <c r="I28" s="2">
        <f ca="1">MAX(I27-Parámetros!$C$2,0)</f>
        <v>30809.380743314076</v>
      </c>
      <c r="J28" s="2">
        <f ca="1">MAX(J27-Parámetros!$C$2,0)</f>
        <v>31271.521454463786</v>
      </c>
      <c r="K28" s="2">
        <f ca="1">MAX(K27-Parámetros!$C$2,0)</f>
        <v>31740.594276280739</v>
      </c>
      <c r="L28" s="2">
        <f ca="1">MAX(L27-Parámetros!$C$2,0)</f>
        <v>32216.703190424945</v>
      </c>
      <c r="M28" s="2">
        <f ca="1">MAX(M27-Parámetros!$C$2,0)</f>
        <v>32699.953738281314</v>
      </c>
      <c r="N28" s="2">
        <f ca="1">MAX(N27-Parámetros!$C$2,0)</f>
        <v>33190.453044355534</v>
      </c>
      <c r="O28" s="2">
        <f ca="1">MAX(O27-Parámetros!$C$2,0)</f>
        <v>33688.309840020862</v>
      </c>
      <c r="P28" s="2">
        <f ca="1">MAX(P27-Parámetros!$C$2,0)</f>
        <v>34193.634487621173</v>
      </c>
      <c r="Q28" s="10">
        <f ca="1">MAX(Q27-Parámetros!$C$2,0)</f>
        <v>34706.53900493549</v>
      </c>
    </row>
    <row r="29" spans="1:17" ht="15.75" thickBot="1">
      <c r="A29" s="6" t="s">
        <v>30</v>
      </c>
      <c r="B29" s="7">
        <f>MAX(Parámetros!$C$2-B27,0)</f>
        <v>0</v>
      </c>
      <c r="C29" s="7">
        <f ca="1">MAX(Parámetros!$C$2-C27,0)</f>
        <v>0</v>
      </c>
      <c r="D29" s="7">
        <f ca="1">MAX(Parámetros!$C$2-D27,0)</f>
        <v>0</v>
      </c>
      <c r="E29" s="7">
        <f ca="1">MAX(Parámetros!$C$2-E27,0)</f>
        <v>0</v>
      </c>
      <c r="F29" s="7">
        <f ca="1">MAX(Parámetros!$C$2-F27,0)</f>
        <v>0</v>
      </c>
      <c r="G29" s="7">
        <f ca="1">MAX(Parámetros!$C$2-G27,0)</f>
        <v>0</v>
      </c>
      <c r="H29" s="7">
        <f ca="1">MAX(Parámetros!$C$2-H27,0)</f>
        <v>0</v>
      </c>
      <c r="I29" s="7">
        <f ca="1">MAX(Parámetros!$C$2-I27,0)</f>
        <v>0</v>
      </c>
      <c r="J29" s="7">
        <f ca="1">MAX(Parámetros!$C$2-J27,0)</f>
        <v>0</v>
      </c>
      <c r="K29" s="7">
        <f ca="1">MAX(Parámetros!$C$2-K27,0)</f>
        <v>0</v>
      </c>
      <c r="L29" s="7">
        <f ca="1">MAX(Parámetros!$C$2-L27,0)</f>
        <v>0</v>
      </c>
      <c r="M29" s="7">
        <f ca="1">MAX(Parámetros!$C$2-M27,0)</f>
        <v>0</v>
      </c>
      <c r="N29" s="7">
        <f ca="1">MAX(Parámetros!$C$2-N27,0)</f>
        <v>0</v>
      </c>
      <c r="O29" s="7">
        <f ca="1">MAX(Parámetros!$C$2-O27,0)</f>
        <v>0</v>
      </c>
      <c r="P29" s="7">
        <f ca="1">MAX(Parámetros!$C$2-P27,0)</f>
        <v>0</v>
      </c>
      <c r="Q29" s="11">
        <f ca="1">MAX(Parámetros!$C$2-Q27,0)</f>
        <v>0</v>
      </c>
    </row>
  </sheetData>
  <mergeCells count="4">
    <mergeCell ref="A8:Q8"/>
    <mergeCell ref="A15:Q15"/>
    <mergeCell ref="A26:Q26"/>
    <mergeCell ref="A1:Q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C5A9-2629-482B-884B-DFD50019013D}">
  <dimension ref="A1:H10"/>
  <sheetViews>
    <sheetView workbookViewId="0">
      <selection activeCell="E24" sqref="E24"/>
    </sheetView>
  </sheetViews>
  <sheetFormatPr defaultColWidth="13" defaultRowHeight="15"/>
  <sheetData>
    <row r="1" spans="1:8">
      <c r="A1" s="37" t="s">
        <v>31</v>
      </c>
      <c r="B1" s="38"/>
      <c r="C1" s="12">
        <v>25000</v>
      </c>
    </row>
    <row r="2" spans="1:8" ht="15.75" thickBot="1">
      <c r="A2" s="39" t="s">
        <v>32</v>
      </c>
      <c r="B2" s="40"/>
      <c r="C2" s="11">
        <v>20000</v>
      </c>
    </row>
    <row r="3" spans="1:8" ht="15.75" thickBot="1"/>
    <row r="4" spans="1:8">
      <c r="A4" s="34" t="s">
        <v>14</v>
      </c>
      <c r="B4" s="35"/>
      <c r="C4" s="34" t="s">
        <v>33</v>
      </c>
      <c r="D4" s="35"/>
      <c r="E4" s="34" t="s">
        <v>34</v>
      </c>
      <c r="F4" s="35"/>
      <c r="G4" s="34" t="s">
        <v>35</v>
      </c>
      <c r="H4" s="35"/>
    </row>
    <row r="5" spans="1:8">
      <c r="A5" s="4" t="s">
        <v>36</v>
      </c>
      <c r="B5" s="13">
        <v>0.25</v>
      </c>
      <c r="C5" s="4" t="s">
        <v>36</v>
      </c>
      <c r="D5" s="13">
        <v>0.5</v>
      </c>
      <c r="E5" s="4" t="s">
        <v>36</v>
      </c>
      <c r="F5" s="13">
        <v>0.75</v>
      </c>
      <c r="G5" s="4" t="s">
        <v>36</v>
      </c>
      <c r="H5" s="13">
        <v>0.5</v>
      </c>
    </row>
    <row r="6" spans="1:8" ht="15.75" thickBot="1">
      <c r="A6" s="6" t="s">
        <v>37</v>
      </c>
      <c r="B6" s="14">
        <f>1-B5</f>
        <v>0.75</v>
      </c>
      <c r="C6" s="6" t="s">
        <v>37</v>
      </c>
      <c r="D6" s="14">
        <f>1-D5</f>
        <v>0.5</v>
      </c>
      <c r="E6" s="6" t="s">
        <v>37</v>
      </c>
      <c r="F6" s="14">
        <f>1-F5</f>
        <v>0.25</v>
      </c>
      <c r="G6" s="6" t="s">
        <v>37</v>
      </c>
      <c r="H6" s="14">
        <f>1-H5</f>
        <v>0.5</v>
      </c>
    </row>
    <row r="7" spans="1:8" ht="15.75" thickBot="1"/>
    <row r="8" spans="1:8">
      <c r="A8" s="34" t="s">
        <v>38</v>
      </c>
      <c r="B8" s="35"/>
      <c r="C8" s="34" t="s">
        <v>39</v>
      </c>
      <c r="D8" s="35"/>
      <c r="E8" s="36" t="s">
        <v>40</v>
      </c>
      <c r="F8" s="35"/>
    </row>
    <row r="9" spans="1:8" ht="15.75" thickBot="1">
      <c r="A9" s="4" t="s">
        <v>41</v>
      </c>
      <c r="B9" s="5">
        <v>6</v>
      </c>
      <c r="C9" s="4" t="s">
        <v>41</v>
      </c>
      <c r="D9" s="5">
        <v>1</v>
      </c>
      <c r="E9" s="15" t="s">
        <v>42</v>
      </c>
      <c r="F9" s="14">
        <v>0.08</v>
      </c>
    </row>
    <row r="10" spans="1:8" ht="15.75" thickBot="1">
      <c r="A10" s="6" t="s">
        <v>43</v>
      </c>
      <c r="B10" s="14">
        <v>2.5000000000000001E-2</v>
      </c>
      <c r="C10" s="6" t="s">
        <v>43</v>
      </c>
      <c r="D10" s="14">
        <v>1.4999999999999999E-2</v>
      </c>
    </row>
  </sheetData>
  <mergeCells count="9">
    <mergeCell ref="G4:H4"/>
    <mergeCell ref="E4:F4"/>
    <mergeCell ref="A8:B8"/>
    <mergeCell ref="E8:F8"/>
    <mergeCell ref="C8:D8"/>
    <mergeCell ref="A1:B1"/>
    <mergeCell ref="A2:B2"/>
    <mergeCell ref="A4:B4"/>
    <mergeCell ref="C4:D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1FAB4F8-49D1-4D33-AD9B-0DBC4D170FDF}">
          <x14:formula1>
            <xm:f>Porcentajes!$A$2:$A$6</xm:f>
          </x14:formula1>
          <xm:sqref>B5</xm:sqref>
        </x14:dataValidation>
        <x14:dataValidation type="list" allowBlank="1" showInputMessage="1" showErrorMessage="1" xr:uid="{2979F665-9345-4847-8095-D9308279A7CB}">
          <x14:formula1>
            <xm:f>Porcentajes!$B$2:$B$6</xm:f>
          </x14:formula1>
          <xm:sqref>D5</xm:sqref>
        </x14:dataValidation>
        <x14:dataValidation type="list" allowBlank="1" showInputMessage="1" showErrorMessage="1" xr:uid="{B85C1BFF-45F6-4447-877D-29F74BFC125D}">
          <x14:formula1>
            <xm:f>Porcentajes!$E$2:$E$6</xm:f>
          </x14:formula1>
          <xm:sqref>B10</xm:sqref>
        </x14:dataValidation>
        <x14:dataValidation type="list" allowBlank="1" showInputMessage="1" showErrorMessage="1" xr:uid="{0E78A531-EF34-4618-9A99-9FE32B722673}">
          <x14:formula1>
            <xm:f>Porcentajes!$C$2:$C$6</xm:f>
          </x14:formula1>
          <xm:sqref>F5</xm:sqref>
        </x14:dataValidation>
        <x14:dataValidation type="list" allowBlank="1" showInputMessage="1" showErrorMessage="1" xr:uid="{84A9A9A9-6B54-4E25-AEE2-043E2560AFEF}">
          <x14:formula1>
            <xm:f>Porcentajes!$D$2:$D$6</xm:f>
          </x14:formula1>
          <xm:sqref>H5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EC40-B5F1-4054-B882-1FC86C7BF607}">
  <dimension ref="A1:E6"/>
  <sheetViews>
    <sheetView workbookViewId="0">
      <selection activeCell="F6" sqref="F6"/>
    </sheetView>
  </sheetViews>
  <sheetFormatPr defaultColWidth="11.42578125" defaultRowHeight="15"/>
  <cols>
    <col min="1" max="1" width="8.140625" bestFit="1" customWidth="1"/>
    <col min="2" max="2" width="20.85546875" bestFit="1" customWidth="1"/>
    <col min="3" max="3" width="23.7109375" bestFit="1" customWidth="1"/>
    <col min="4" max="4" width="13.42578125" bestFit="1" customWidth="1"/>
    <col min="5" max="5" width="14.28515625" bestFit="1" customWidth="1"/>
  </cols>
  <sheetData>
    <row r="1" spans="1:5">
      <c r="A1" s="16" t="s">
        <v>14</v>
      </c>
      <c r="B1" s="17" t="s">
        <v>33</v>
      </c>
      <c r="C1" s="17" t="s">
        <v>34</v>
      </c>
      <c r="D1" s="17" t="s">
        <v>35</v>
      </c>
      <c r="E1" s="21" t="s">
        <v>44</v>
      </c>
    </row>
    <row r="2" spans="1:5">
      <c r="A2" s="3">
        <v>0</v>
      </c>
      <c r="B2" s="3">
        <v>0</v>
      </c>
      <c r="C2" s="3">
        <v>0</v>
      </c>
      <c r="D2" s="3">
        <v>0</v>
      </c>
      <c r="E2" s="13">
        <v>0.01</v>
      </c>
    </row>
    <row r="3" spans="1:5">
      <c r="A3" s="18">
        <v>0.25</v>
      </c>
      <c r="B3" s="3">
        <v>0.25</v>
      </c>
      <c r="C3" s="3">
        <v>0.25</v>
      </c>
      <c r="D3" s="3">
        <v>0.25</v>
      </c>
      <c r="E3" s="13">
        <v>1.4999999999999999E-2</v>
      </c>
    </row>
    <row r="4" spans="1:5">
      <c r="A4" s="18">
        <v>0.5</v>
      </c>
      <c r="B4" s="3">
        <v>0.5</v>
      </c>
      <c r="C4" s="3">
        <v>0.5</v>
      </c>
      <c r="D4" s="3">
        <v>0.5</v>
      </c>
      <c r="E4" s="13">
        <v>0.02</v>
      </c>
    </row>
    <row r="5" spans="1:5">
      <c r="A5" s="18">
        <v>0.75</v>
      </c>
      <c r="B5" s="3">
        <v>0.75</v>
      </c>
      <c r="C5" s="3">
        <v>0.75</v>
      </c>
      <c r="D5" s="3">
        <v>0.75</v>
      </c>
      <c r="E5" s="13">
        <v>2.5000000000000001E-2</v>
      </c>
    </row>
    <row r="6" spans="1:5" ht="15.75" thickBot="1">
      <c r="A6" s="19">
        <v>1</v>
      </c>
      <c r="B6" s="20">
        <v>1</v>
      </c>
      <c r="C6" s="20">
        <v>1</v>
      </c>
      <c r="D6" s="20">
        <v>1</v>
      </c>
      <c r="E6" s="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Nicolás David Sabogal Velásquez</dc:creator>
  <cp:keywords/>
  <dc:description/>
  <cp:lastModifiedBy>Nicolás David Sabogal Velásquez</cp:lastModifiedBy>
  <cp:revision/>
  <dcterms:created xsi:type="dcterms:W3CDTF">2015-06-05T18:19:34Z</dcterms:created>
  <dcterms:modified xsi:type="dcterms:W3CDTF">2025-01-31T21:57:32Z</dcterms:modified>
  <cp:category/>
  <cp:contentStatus/>
</cp:coreProperties>
</file>