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11f26309c79f7f8/Universidad_Distrital/2024-03/Ingenieria_Economica_81/"/>
    </mc:Choice>
  </mc:AlternateContent>
  <xr:revisionPtr revIDLastSave="1163" documentId="11_AD4DB114E441178AC67DF4941694D3B0683EDF35" xr6:coauthVersionLast="47" xr6:coauthVersionMax="47" xr10:uidLastSave="{F9FDFE24-3867-42E0-AC78-16742DB10399}"/>
  <bookViews>
    <workbookView xWindow="14295" yWindow="0" windowWidth="14610" windowHeight="15585" xr2:uid="{00000000-000D-0000-FFFF-FFFF00000000}"/>
  </bookViews>
  <sheets>
    <sheet name="A partir de Cuota" sheetId="3" r:id="rId1"/>
    <sheet name="A partir de Valor Inici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D13" i="3" s="1"/>
  <c r="D6" i="3"/>
  <c r="G5" i="3"/>
  <c r="G4" i="3"/>
  <c r="G3" i="3"/>
  <c r="D10" i="1"/>
  <c r="G5" i="1"/>
  <c r="G4" i="1"/>
  <c r="G3" i="1"/>
  <c r="D14" i="3" l="1"/>
  <c r="D7" i="3"/>
  <c r="D6" i="1"/>
  <c r="D7" i="1" l="1"/>
  <c r="D13" i="1"/>
  <c r="D17" i="1" s="1"/>
  <c r="D14" i="1"/>
  <c r="D18" i="1" l="1"/>
  <c r="D19" i="1" s="1"/>
  <c r="D19" i="3"/>
  <c r="D17" i="3"/>
  <c r="D16" i="3" s="1"/>
</calcChain>
</file>

<file path=xl/sharedStrings.xml><?xml version="1.0" encoding="utf-8"?>
<sst xmlns="http://schemas.openxmlformats.org/spreadsheetml/2006/main" count="64" uniqueCount="25">
  <si>
    <t>Mensual</t>
  </si>
  <si>
    <t>Trimestral</t>
  </si>
  <si>
    <t>Semestral</t>
  </si>
  <si>
    <t>Anual</t>
  </si>
  <si>
    <t>Anualidad Diferida</t>
  </si>
  <si>
    <t>Cuota</t>
  </si>
  <si>
    <t>Número de Cuotas</t>
  </si>
  <si>
    <t>Periodo Valor Presente</t>
  </si>
  <si>
    <t>Periodos de Gracia</t>
  </si>
  <si>
    <t>Valor Presente</t>
  </si>
  <si>
    <t>Valor de La cuota</t>
  </si>
  <si>
    <t>Valor Inicial</t>
  </si>
  <si>
    <t>Periodo Primera Cuota</t>
  </si>
  <si>
    <t>Periodo Última Cuota</t>
  </si>
  <si>
    <t>Meses</t>
  </si>
  <si>
    <t>Periodo</t>
  </si>
  <si>
    <t>Valor Futuro</t>
  </si>
  <si>
    <t>Tasa de Interés</t>
  </si>
  <si>
    <t>Vencida</t>
  </si>
  <si>
    <t>Anticipada</t>
  </si>
  <si>
    <t>Interés por Periodo</t>
  </si>
  <si>
    <t>Interés por Cuota</t>
  </si>
  <si>
    <t>→</t>
  </si>
  <si>
    <t>A partir de Valor Inicial</t>
  </si>
  <si>
    <t>A partir de Cuota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</si>
</sst>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10" fontId="0" fillId="0" borderId="1" xfId="1" applyNumberFormat="1" applyFont="1" applyBorder="1" applyProtection="1"/>
    <xf numFmtId="0" fontId="0" fillId="0" borderId="3" xfId="0" applyBorder="1"/>
    <xf numFmtId="10" fontId="0" fillId="0" borderId="2" xfId="1" applyNumberFormat="1" applyFont="1" applyBorder="1" applyProtection="1">
      <protection locked="0"/>
    </xf>
    <xf numFmtId="0" fontId="0" fillId="0" borderId="2" xfId="0" applyBorder="1" applyAlignment="1" applyProtection="1">
      <alignment horizontal="right"/>
      <protection locked="0"/>
    </xf>
    <xf numFmtId="0" fontId="2" fillId="2" borderId="1" xfId="0" applyFont="1" applyFill="1" applyBorder="1"/>
    <xf numFmtId="164" fontId="0" fillId="0" borderId="0" xfId="0" applyNumberFormat="1"/>
    <xf numFmtId="10" fontId="0" fillId="0" borderId="0" xfId="0" applyNumberFormat="1"/>
    <xf numFmtId="0" fontId="0" fillId="0" borderId="0" xfId="0" quotePrefix="1"/>
    <xf numFmtId="0" fontId="0" fillId="0" borderId="7" xfId="0" applyBorder="1" applyAlignment="1" applyProtection="1">
      <alignment horizontal="right"/>
      <protection locked="0"/>
    </xf>
    <xf numFmtId="0" fontId="0" fillId="0" borderId="11" xfId="0" quotePrefix="1" applyBorder="1"/>
    <xf numFmtId="0" fontId="0" fillId="0" borderId="5" xfId="0" applyBorder="1" applyAlignment="1" applyProtection="1">
      <alignment horizontal="right"/>
      <protection locked="0"/>
    </xf>
    <xf numFmtId="0" fontId="0" fillId="0" borderId="10" xfId="0" applyBorder="1" applyAlignment="1" applyProtection="1">
      <alignment horizontal="right"/>
      <protection locked="0"/>
    </xf>
    <xf numFmtId="10" fontId="2" fillId="2" borderId="1" xfId="0" applyNumberFormat="1" applyFont="1" applyFill="1" applyBorder="1" applyAlignment="1">
      <alignment horizontal="right"/>
    </xf>
    <xf numFmtId="10" fontId="2" fillId="2" borderId="8" xfId="0" applyNumberFormat="1" applyFont="1" applyFill="1" applyBorder="1" applyAlignment="1">
      <alignment horizontal="right"/>
    </xf>
    <xf numFmtId="10" fontId="2" fillId="2" borderId="9" xfId="0" applyNumberFormat="1" applyFont="1" applyFill="1" applyBorder="1" applyAlignment="1">
      <alignment horizontal="right"/>
    </xf>
    <xf numFmtId="0" fontId="0" fillId="0" borderId="6" xfId="0" applyBorder="1" applyAlignment="1" applyProtection="1">
      <alignment horizontal="right"/>
      <protection locked="0"/>
    </xf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164" fontId="0" fillId="0" borderId="5" xfId="0" applyNumberFormat="1" applyBorder="1" applyAlignment="1" applyProtection="1">
      <alignment horizontal="right"/>
      <protection locked="0"/>
    </xf>
    <xf numFmtId="164" fontId="0" fillId="0" borderId="6" xfId="0" applyNumberFormat="1" applyBorder="1" applyAlignment="1" applyProtection="1">
      <alignment horizontal="right"/>
      <protection locked="0"/>
    </xf>
    <xf numFmtId="164" fontId="2" fillId="2" borderId="4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12" xfId="0" applyFont="1" applyFill="1" applyBorder="1" applyAlignment="1">
      <alignment horizontal="right"/>
    </xf>
    <xf numFmtId="164" fontId="0" fillId="0" borderId="7" xfId="0" applyNumberFormat="1" applyBorder="1" applyAlignment="1" applyProtection="1">
      <alignment horizontal="right"/>
      <protection locked="0"/>
    </xf>
    <xf numFmtId="164" fontId="0" fillId="0" borderId="13" xfId="0" applyNumberFormat="1" applyBorder="1" applyAlignment="1" applyProtection="1">
      <alignment horizontal="right"/>
      <protection locked="0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40D99-5D38-44EB-A7D7-EAF22FBE51AC}">
  <dimension ref="A1:I19"/>
  <sheetViews>
    <sheetView showGridLines="0" tabSelected="1" topLeftCell="B1" zoomScaleNormal="100" workbookViewId="0">
      <selection activeCell="J33" sqref="J33"/>
    </sheetView>
  </sheetViews>
  <sheetFormatPr baseColWidth="10" defaultColWidth="11.42578125" defaultRowHeight="15" x14ac:dyDescent="0.25"/>
  <cols>
    <col min="1" max="1" width="10.42578125" hidden="1" customWidth="1"/>
    <col min="2" max="2" width="2.85546875" customWidth="1"/>
    <col min="3" max="3" width="21.85546875" bestFit="1" customWidth="1"/>
    <col min="4" max="4" width="10.42578125" bestFit="1" customWidth="1"/>
    <col min="5" max="5" width="10" bestFit="1" customWidth="1"/>
    <col min="6" max="7" width="3" bestFit="1" customWidth="1"/>
    <col min="8" max="8" width="6.7109375" bestFit="1" customWidth="1"/>
  </cols>
  <sheetData>
    <row r="1" spans="1:8" x14ac:dyDescent="0.25">
      <c r="A1" t="s">
        <v>0</v>
      </c>
      <c r="C1" t="s">
        <v>4</v>
      </c>
      <c r="D1" t="s">
        <v>24</v>
      </c>
    </row>
    <row r="2" spans="1:8" ht="15.75" thickBot="1" x14ac:dyDescent="0.3">
      <c r="A2" t="s">
        <v>1</v>
      </c>
    </row>
    <row r="3" spans="1:8" ht="15.75" thickBot="1" x14ac:dyDescent="0.3">
      <c r="A3" t="s">
        <v>2</v>
      </c>
      <c r="C3" s="3" t="s">
        <v>17</v>
      </c>
      <c r="D3" s="4">
        <v>0.02</v>
      </c>
      <c r="E3" s="10" t="s">
        <v>0</v>
      </c>
      <c r="F3" s="11" t="s">
        <v>22</v>
      </c>
      <c r="G3" s="6">
        <f>IF($E$3=$A$1,1,IF($E$3=$A$2,3,IF($E$3=$A$3,6,12)))</f>
        <v>1</v>
      </c>
      <c r="H3" s="2" t="s">
        <v>14</v>
      </c>
    </row>
    <row r="4" spans="1:8" ht="15.75" thickBot="1" x14ac:dyDescent="0.3">
      <c r="A4" t="s">
        <v>3</v>
      </c>
      <c r="C4" s="3" t="s">
        <v>5</v>
      </c>
      <c r="D4" s="5" t="s">
        <v>18</v>
      </c>
      <c r="E4" s="10" t="s">
        <v>0</v>
      </c>
      <c r="F4" s="11" t="s">
        <v>22</v>
      </c>
      <c r="G4" s="6">
        <f>IF($E$4=$A$1,1,IF($E$4=$A$2,3,IF($E$4=$A$3,6,12)))</f>
        <v>1</v>
      </c>
      <c r="H4" s="1" t="s">
        <v>14</v>
      </c>
    </row>
    <row r="5" spans="1:8" ht="15.75" thickBot="1" x14ac:dyDescent="0.3">
      <c r="C5" s="3" t="s">
        <v>15</v>
      </c>
      <c r="D5" s="12" t="s">
        <v>0</v>
      </c>
      <c r="E5" s="13"/>
      <c r="F5" s="11" t="s">
        <v>22</v>
      </c>
      <c r="G5" s="6">
        <f>IF($D$5=$A$1,1,IF($D$5=$A$2,3,IF($D$5=$A$3,6,12)))</f>
        <v>1</v>
      </c>
      <c r="H5" s="1" t="s">
        <v>14</v>
      </c>
    </row>
    <row r="6" spans="1:8" x14ac:dyDescent="0.25">
      <c r="C6" s="1" t="s">
        <v>20</v>
      </c>
      <c r="D6" s="15">
        <f>(1+$D$3)^($G$5/$G$3)-1</f>
        <v>2.0000000000000018E-2</v>
      </c>
      <c r="E6" s="16"/>
      <c r="F6" s="9"/>
    </row>
    <row r="7" spans="1:8" x14ac:dyDescent="0.25">
      <c r="A7" t="s">
        <v>18</v>
      </c>
      <c r="C7" s="1" t="s">
        <v>21</v>
      </c>
      <c r="D7" s="14">
        <f>(1+$D$6)^($G$4/$G$5)-1</f>
        <v>2.0000000000000018E-2</v>
      </c>
      <c r="E7" s="14"/>
      <c r="F7" s="9"/>
    </row>
    <row r="8" spans="1:8" ht="15.75" thickBot="1" x14ac:dyDescent="0.3">
      <c r="A8" t="s">
        <v>19</v>
      </c>
    </row>
    <row r="9" spans="1:8" ht="15.75" thickBot="1" x14ac:dyDescent="0.3">
      <c r="C9" s="3" t="s">
        <v>8</v>
      </c>
      <c r="D9" s="12">
        <v>3</v>
      </c>
      <c r="E9" s="17"/>
    </row>
    <row r="10" spans="1:8" ht="15.75" thickBot="1" x14ac:dyDescent="0.3">
      <c r="C10" s="3" t="s">
        <v>12</v>
      </c>
      <c r="D10" s="23">
        <f>$D$9+IF($D$4=$A$7,1,0)</f>
        <v>4</v>
      </c>
      <c r="E10" s="24"/>
    </row>
    <row r="11" spans="1:8" ht="15.75" thickBot="1" x14ac:dyDescent="0.3">
      <c r="C11" s="3" t="s">
        <v>13</v>
      </c>
      <c r="D11" s="12">
        <v>9</v>
      </c>
      <c r="E11" s="17"/>
    </row>
    <row r="13" spans="1:8" x14ac:dyDescent="0.25">
      <c r="A13" s="8"/>
      <c r="C13" s="1" t="s">
        <v>7</v>
      </c>
      <c r="D13" s="19">
        <f>$D$10-$G$4/$G$5</f>
        <v>3</v>
      </c>
      <c r="E13" s="19"/>
    </row>
    <row r="14" spans="1:8" x14ac:dyDescent="0.25">
      <c r="C14" s="1" t="s">
        <v>6</v>
      </c>
      <c r="D14" s="19">
        <f>($D$11-$D$10)/($G$4/$G$5)+1</f>
        <v>6</v>
      </c>
      <c r="E14" s="19"/>
    </row>
    <row r="16" spans="1:8" x14ac:dyDescent="0.25">
      <c r="A16" s="8"/>
      <c r="C16" s="3" t="s">
        <v>11</v>
      </c>
      <c r="D16" s="18">
        <f>$D$17*(1+$D$6)^(-$D$13)</f>
        <v>5000000.0000000009</v>
      </c>
      <c r="E16" s="18"/>
    </row>
    <row r="17" spans="3:9" ht="15.75" thickBot="1" x14ac:dyDescent="0.3">
      <c r="C17" s="1" t="s">
        <v>9</v>
      </c>
      <c r="D17" s="22">
        <f>$D$18*(1-(1+$D$7)^(-$D$14))/$D$7*IF($D$4=$A$7,1,1+$D$7)</f>
        <v>5306040</v>
      </c>
      <c r="E17" s="22"/>
    </row>
    <row r="18" spans="3:9" ht="15.75" thickBot="1" x14ac:dyDescent="0.3">
      <c r="C18" s="1" t="s">
        <v>10</v>
      </c>
      <c r="D18" s="25">
        <v>947265.10128307797</v>
      </c>
      <c r="E18" s="26"/>
    </row>
    <row r="19" spans="3:9" x14ac:dyDescent="0.25">
      <c r="C19" s="1" t="s">
        <v>16</v>
      </c>
      <c r="D19" s="18">
        <f>$D$18*((1+$D$7)^$D$14-1)/$D$7*IF($D$4=$A$7,1,1+$D$7)</f>
        <v>5975462.8431115532</v>
      </c>
      <c r="E19" s="18"/>
      <c r="I19" s="7"/>
    </row>
  </sheetData>
  <sheetProtection sheet="1" objects="1" scenarios="1"/>
  <mergeCells count="12">
    <mergeCell ref="D13:E13"/>
    <mergeCell ref="D14:E14"/>
    <mergeCell ref="D16:E16"/>
    <mergeCell ref="D17:E17"/>
    <mergeCell ref="D18:E18"/>
    <mergeCell ref="D19:E19"/>
    <mergeCell ref="D5:E5"/>
    <mergeCell ref="D6:E6"/>
    <mergeCell ref="D7:E7"/>
    <mergeCell ref="D9:E9"/>
    <mergeCell ref="D10:E10"/>
    <mergeCell ref="D11:E11"/>
  </mergeCells>
  <dataValidations count="6">
    <dataValidation type="custom" showInputMessage="1" showErrorMessage="1" errorTitle="Error de Dominio" error="Este número debe tener un valor natural menor o igual a 12 y la primera cuota debe ser menor o igual a la última cuota." sqref="D9:E9" xr:uid="{B1584A84-9784-470E-90A4-FC02BC62B213}">
      <formula1>AND(AND(ISNUMBER($D$9),INT($D$9)=$D$9),AND(AND($D$9&gt;=0,$D$9&lt;=12),$D$10&lt;=$D$11))</formula1>
    </dataValidation>
    <dataValidation type="list" allowBlank="1" showInputMessage="1" showErrorMessage="1" sqref="D4" xr:uid="{05E66F99-FB1B-42F3-B4AC-65242D95D659}">
      <formula1>$A$7:$A$8</formula1>
    </dataValidation>
    <dataValidation type="decimal" operator="greaterThan" showInputMessage="1" showErrorMessage="1" errorTitle="Error de Dominio" error="Este número debe tener valor real positivo." sqref="D18:E18" xr:uid="{F02EEDA4-4551-4393-926A-863462A84316}">
      <formula1>0</formula1>
    </dataValidation>
    <dataValidation type="custom" showInputMessage="1" showErrorMessage="1" errorTitle="Error de Dominio" error="Este número debe tener un valor natural mayor o igual al de la primera cuota y menor o igual a 32." sqref="D11:E11" xr:uid="{FB13FE4F-284D-4B4A-8313-4EF06E567304}">
      <formula1>AND(AND(ISNUMBER($D$11),INT($D$11)=$D$11),AND($D$10&lt;=$D$11,$D$11&lt;=32))</formula1>
    </dataValidation>
    <dataValidation type="custom" operator="greaterThanOrEqual" allowBlank="1" showInputMessage="1" showErrorMessage="1" errorTitle="Error de Dominio" error="Este número debe tener valor real." sqref="D3" xr:uid="{7F7864CC-A7FC-4547-9A36-FC186AD1EB95}">
      <formula1>ISNUMBER(D3)</formula1>
    </dataValidation>
    <dataValidation type="list" allowBlank="1" showInputMessage="1" showErrorMessage="1" sqref="E3:E4 D5" xr:uid="{95A5CD5E-D1B4-42EF-B7E2-1458C0FAAD7A}">
      <formula1>$A$1:$A$4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showGridLines="0" topLeftCell="B1" zoomScaleNormal="100" workbookViewId="0">
      <selection activeCell="J15" sqref="J15"/>
    </sheetView>
  </sheetViews>
  <sheetFormatPr baseColWidth="10" defaultColWidth="11.42578125" defaultRowHeight="15" x14ac:dyDescent="0.25"/>
  <cols>
    <col min="1" max="1" width="10.42578125" hidden="1" customWidth="1"/>
    <col min="2" max="2" width="2.85546875" customWidth="1"/>
    <col min="3" max="3" width="21.85546875" bestFit="1" customWidth="1"/>
    <col min="4" max="4" width="10.42578125" bestFit="1" customWidth="1"/>
    <col min="5" max="5" width="10" bestFit="1" customWidth="1"/>
    <col min="6" max="7" width="3" bestFit="1" customWidth="1"/>
    <col min="8" max="8" width="6.7109375" bestFit="1" customWidth="1"/>
  </cols>
  <sheetData>
    <row r="1" spans="1:8" x14ac:dyDescent="0.25">
      <c r="A1" t="s">
        <v>0</v>
      </c>
      <c r="C1" t="s">
        <v>4</v>
      </c>
      <c r="D1" t="s">
        <v>23</v>
      </c>
    </row>
    <row r="2" spans="1:8" ht="15.75" thickBot="1" x14ac:dyDescent="0.3">
      <c r="A2" t="s">
        <v>1</v>
      </c>
    </row>
    <row r="3" spans="1:8" ht="15.75" thickBot="1" x14ac:dyDescent="0.3">
      <c r="A3" t="s">
        <v>2</v>
      </c>
      <c r="C3" s="3" t="s">
        <v>17</v>
      </c>
      <c r="D3" s="4">
        <v>0.02</v>
      </c>
      <c r="E3" s="10" t="s">
        <v>0</v>
      </c>
      <c r="F3" s="11" t="s">
        <v>22</v>
      </c>
      <c r="G3" s="6">
        <f>IF($E$3=$A$1,1,IF($E$3=$A$2,3,IF($E$3=$A$3,6,12)))</f>
        <v>1</v>
      </c>
      <c r="H3" s="2" t="s">
        <v>14</v>
      </c>
    </row>
    <row r="4" spans="1:8" ht="15.75" thickBot="1" x14ac:dyDescent="0.3">
      <c r="A4" t="s">
        <v>3</v>
      </c>
      <c r="C4" s="3" t="s">
        <v>5</v>
      </c>
      <c r="D4" s="5" t="s">
        <v>18</v>
      </c>
      <c r="E4" s="10" t="s">
        <v>0</v>
      </c>
      <c r="F4" s="11" t="s">
        <v>22</v>
      </c>
      <c r="G4" s="6">
        <f>IF($E$4=$A$1,1,IF($E$4=$A$2,3,IF($E$4=$A$3,6,12)))</f>
        <v>1</v>
      </c>
      <c r="H4" s="1" t="s">
        <v>14</v>
      </c>
    </row>
    <row r="5" spans="1:8" ht="15.75" thickBot="1" x14ac:dyDescent="0.3">
      <c r="C5" s="3" t="s">
        <v>15</v>
      </c>
      <c r="D5" s="12" t="s">
        <v>0</v>
      </c>
      <c r="E5" s="13"/>
      <c r="F5" s="11" t="s">
        <v>22</v>
      </c>
      <c r="G5" s="6">
        <f>IF($D$5=$A$1,1,IF($D$5=$A$2,3,IF($D$5=$A$3,6,12)))</f>
        <v>1</v>
      </c>
      <c r="H5" s="1" t="s">
        <v>14</v>
      </c>
    </row>
    <row r="6" spans="1:8" x14ac:dyDescent="0.25">
      <c r="C6" s="1" t="s">
        <v>20</v>
      </c>
      <c r="D6" s="15">
        <f>(1+$D$3)^($G$5/$G$3)-1</f>
        <v>2.0000000000000018E-2</v>
      </c>
      <c r="E6" s="16"/>
      <c r="F6" s="9"/>
    </row>
    <row r="7" spans="1:8" x14ac:dyDescent="0.25">
      <c r="A7" t="s">
        <v>18</v>
      </c>
      <c r="C7" s="1" t="s">
        <v>21</v>
      </c>
      <c r="D7" s="14">
        <f>(1+$D$6)^($G$4/$G$5)-1</f>
        <v>2.0000000000000018E-2</v>
      </c>
      <c r="E7" s="14"/>
      <c r="F7" s="9"/>
    </row>
    <row r="8" spans="1:8" ht="15.75" thickBot="1" x14ac:dyDescent="0.3">
      <c r="A8" t="s">
        <v>19</v>
      </c>
    </row>
    <row r="9" spans="1:8" ht="15.75" thickBot="1" x14ac:dyDescent="0.3">
      <c r="C9" s="3" t="s">
        <v>8</v>
      </c>
      <c r="D9" s="12">
        <v>3</v>
      </c>
      <c r="E9" s="17"/>
    </row>
    <row r="10" spans="1:8" ht="15.75" thickBot="1" x14ac:dyDescent="0.3">
      <c r="C10" s="3" t="s">
        <v>12</v>
      </c>
      <c r="D10" s="23">
        <f>$D$9+IF($D$4=$A$7,1,0)</f>
        <v>4</v>
      </c>
      <c r="E10" s="24"/>
    </row>
    <row r="11" spans="1:8" ht="15.75" thickBot="1" x14ac:dyDescent="0.3">
      <c r="C11" s="3" t="s">
        <v>13</v>
      </c>
      <c r="D11" s="12">
        <v>9</v>
      </c>
      <c r="E11" s="17"/>
    </row>
    <row r="13" spans="1:8" x14ac:dyDescent="0.25">
      <c r="A13" s="8"/>
      <c r="C13" s="1" t="s">
        <v>7</v>
      </c>
      <c r="D13" s="19">
        <f>$D$10-$G$4/$G$5</f>
        <v>3</v>
      </c>
      <c r="E13" s="19"/>
    </row>
    <row r="14" spans="1:8" x14ac:dyDescent="0.25">
      <c r="C14" s="1" t="s">
        <v>6</v>
      </c>
      <c r="D14" s="19">
        <f>($D$11-$D$10)/($G$4/$G$5)+1</f>
        <v>6</v>
      </c>
      <c r="E14" s="19"/>
    </row>
    <row r="15" spans="1:8" ht="15.75" thickBot="1" x14ac:dyDescent="0.3"/>
    <row r="16" spans="1:8" ht="15.75" thickBot="1" x14ac:dyDescent="0.3">
      <c r="A16" s="8"/>
      <c r="C16" s="3" t="s">
        <v>11</v>
      </c>
      <c r="D16" s="20">
        <v>5000000</v>
      </c>
      <c r="E16" s="21"/>
    </row>
    <row r="17" spans="3:9" x14ac:dyDescent="0.25">
      <c r="C17" s="1" t="s">
        <v>9</v>
      </c>
      <c r="D17" s="22">
        <f>$D$16*(1+$D$6)^$D$13</f>
        <v>5306040</v>
      </c>
      <c r="E17" s="22"/>
    </row>
    <row r="18" spans="3:9" x14ac:dyDescent="0.25">
      <c r="C18" s="1" t="s">
        <v>10</v>
      </c>
      <c r="D18" s="18">
        <f>$D$17*$D$7/(1-(1+$D$7)^(-$D$14))/IF($D$4=$A$7,1,1+$D$7)</f>
        <v>947265.10128307797</v>
      </c>
      <c r="E18" s="18"/>
    </row>
    <row r="19" spans="3:9" x14ac:dyDescent="0.25">
      <c r="C19" s="1" t="s">
        <v>16</v>
      </c>
      <c r="D19" s="18">
        <f>$D$18*((1+$D$7)^($D$14)-1)/$D$7*IF($D$4=$A$7,1,1+$D$7)</f>
        <v>5975462.8431115532</v>
      </c>
      <c r="E19" s="18"/>
      <c r="I19" s="7"/>
    </row>
  </sheetData>
  <sheetProtection sheet="1" objects="1" scenarios="1"/>
  <mergeCells count="12">
    <mergeCell ref="D5:E5"/>
    <mergeCell ref="D7:E7"/>
    <mergeCell ref="D6:E6"/>
    <mergeCell ref="D10:E10"/>
    <mergeCell ref="D19:E19"/>
    <mergeCell ref="D9:E9"/>
    <mergeCell ref="D11:E11"/>
    <mergeCell ref="D14:E14"/>
    <mergeCell ref="D16:E16"/>
    <mergeCell ref="D17:E17"/>
    <mergeCell ref="D18:E18"/>
    <mergeCell ref="D13:E13"/>
  </mergeCells>
  <dataValidations count="6">
    <dataValidation type="list" allowBlank="1" showInputMessage="1" showErrorMessage="1" sqref="E3:E4 D5" xr:uid="{0E9C0339-6AF6-4A37-B4EC-673A9C9E4304}">
      <formula1>$A$1:$A$4</formula1>
    </dataValidation>
    <dataValidation type="custom" operator="greaterThanOrEqual" allowBlank="1" showInputMessage="1" showErrorMessage="1" errorTitle="Error de Dominio" error="Este número debe tener valor real." sqref="D3" xr:uid="{B01F5671-52C7-4D65-AED7-C9A906A703BC}">
      <formula1>ISNUMBER(D3)</formula1>
    </dataValidation>
    <dataValidation type="custom" showInputMessage="1" showErrorMessage="1" errorTitle="Error de Dominio" error="Este número debe tener un valor natural mayor o igual al de la primera cuota y menor o igual a 32." sqref="D11:E11" xr:uid="{D9096CB0-F883-4D20-908D-BD3E41491E81}">
      <formula1>AND(AND(ISNUMBER($D$11),INT($D$11)=$D$11),AND($D$10&lt;=$D$11,$D$11&lt;=32))</formula1>
    </dataValidation>
    <dataValidation type="decimal" operator="greaterThan" showInputMessage="1" showErrorMessage="1" errorTitle="Error de Dominio" error="Este número debe tener valor real positivo." sqref="D16:E16" xr:uid="{0148EDEF-CBCF-4A8D-A63D-157FA76CD117}">
      <formula1>0</formula1>
    </dataValidation>
    <dataValidation type="list" allowBlank="1" showInputMessage="1" showErrorMessage="1" sqref="D4" xr:uid="{503CD192-2317-4BDF-9CC2-02AA3E1D387C}">
      <formula1>$A$7:$A$8</formula1>
    </dataValidation>
    <dataValidation type="custom" showInputMessage="1" showErrorMessage="1" errorTitle="Error de Dominio" error="Este número debe tener un valor natural menor o igual a 12 y la primera cuota debe ser menor o igual a la última cuota." sqref="D9:E9" xr:uid="{51516770-A401-4A70-B464-EA37BCBE7CB1}">
      <formula1>AND(AND(ISNUMBER($D$9),INT($D$9)=$D$9),AND(AND($D$9&gt;=0,$D$9&lt;=12),$D$10&lt;=$D$11))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 partir de Cuota</vt:lpstr>
      <vt:lpstr>A partir de Valor 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David Sabogal Velásquez</dc:creator>
  <cp:lastModifiedBy>Nicolás David Sabogal Velásquez</cp:lastModifiedBy>
  <dcterms:created xsi:type="dcterms:W3CDTF">2015-06-05T18:19:34Z</dcterms:created>
  <dcterms:modified xsi:type="dcterms:W3CDTF">2024-09-24T17:44:30Z</dcterms:modified>
</cp:coreProperties>
</file>