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Miguel Rios\Desktop\Tarea1\"/>
    </mc:Choice>
  </mc:AlternateContent>
  <xr:revisionPtr revIDLastSave="0" documentId="13_ncr:1_{D1A9643D-C70D-4801-92FF-78761E7DFA6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puestas" sheetId="1" r:id="rId1"/>
  </sheets>
  <definedNames>
    <definedName name="_xlchart.v1.0" hidden="1">Respuestas!$G$41:$G$61</definedName>
    <definedName name="_xlchart.v1.1" hidden="1">Respuestas!$H$41:$H$61</definedName>
    <definedName name="_xlchart.v1.2" hidden="1">Respuestas!$I$41:$I$61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38" i="1" l="1"/>
  <c r="V140" i="1"/>
  <c r="AI147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I137" i="1"/>
  <c r="AI138" i="1"/>
  <c r="AI139" i="1"/>
  <c r="AI140" i="1"/>
  <c r="AI141" i="1"/>
  <c r="AI142" i="1"/>
  <c r="AI143" i="1"/>
  <c r="AI144" i="1"/>
  <c r="AI145" i="1"/>
  <c r="AI146" i="1"/>
  <c r="AI148" i="1"/>
  <c r="AI149" i="1"/>
  <c r="AI150" i="1"/>
  <c r="AI151" i="1"/>
  <c r="AI152" i="1"/>
  <c r="AI153" i="1"/>
  <c r="AI154" i="1"/>
  <c r="AI155" i="1"/>
  <c r="AI15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J136" i="1"/>
  <c r="AI136" i="1"/>
  <c r="AH136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E149" i="1"/>
  <c r="AF149" i="1"/>
  <c r="AE147" i="1"/>
  <c r="AF147" i="1"/>
  <c r="AE141" i="1"/>
  <c r="AF141" i="1"/>
  <c r="AD149" i="1"/>
  <c r="AD147" i="1"/>
  <c r="AD141" i="1"/>
  <c r="AE136" i="1"/>
  <c r="AF136" i="1"/>
  <c r="AD136" i="1"/>
  <c r="AB141" i="1"/>
  <c r="AB146" i="1"/>
  <c r="AB147" i="1"/>
  <c r="AB148" i="1"/>
  <c r="AB151" i="1"/>
  <c r="AB136" i="1"/>
  <c r="AA137" i="1"/>
  <c r="AA138" i="1"/>
  <c r="AA141" i="1"/>
  <c r="AA142" i="1"/>
  <c r="AA143" i="1"/>
  <c r="AA144" i="1"/>
  <c r="AA145" i="1"/>
  <c r="AA139" i="1"/>
  <c r="AA146" i="1"/>
  <c r="AA140" i="1"/>
  <c r="AA147" i="1"/>
  <c r="AA148" i="1"/>
  <c r="AA149" i="1"/>
  <c r="AA150" i="1"/>
  <c r="AA151" i="1"/>
  <c r="AA152" i="1"/>
  <c r="AA153" i="1"/>
  <c r="AA154" i="1"/>
  <c r="AA155" i="1"/>
  <c r="AA156" i="1"/>
  <c r="AA136" i="1"/>
  <c r="Z137" i="1"/>
  <c r="Z138" i="1"/>
  <c r="Z141" i="1"/>
  <c r="Z142" i="1"/>
  <c r="Z143" i="1"/>
  <c r="Z144" i="1"/>
  <c r="Z145" i="1"/>
  <c r="Z139" i="1"/>
  <c r="Z146" i="1"/>
  <c r="Z140" i="1"/>
  <c r="Z147" i="1"/>
  <c r="Z148" i="1"/>
  <c r="Z149" i="1"/>
  <c r="Z150" i="1"/>
  <c r="Z151" i="1"/>
  <c r="Z152" i="1"/>
  <c r="Z153" i="1"/>
  <c r="Z154" i="1"/>
  <c r="Z155" i="1"/>
  <c r="Z156" i="1"/>
  <c r="Z136" i="1"/>
  <c r="W149" i="1"/>
  <c r="X149" i="1"/>
  <c r="W140" i="1"/>
  <c r="X140" i="1"/>
  <c r="V149" i="1"/>
  <c r="AB137" i="1" s="1"/>
  <c r="X141" i="1"/>
  <c r="W141" i="1"/>
  <c r="V141" i="1"/>
  <c r="V136" i="1"/>
  <c r="Y139" i="1" s="1"/>
  <c r="W136" i="1"/>
  <c r="Y144" i="1" s="1"/>
  <c r="X136" i="1"/>
  <c r="Y140" i="1" s="1"/>
  <c r="S137" i="1"/>
  <c r="S143" i="1"/>
  <c r="S144" i="1"/>
  <c r="S151" i="1"/>
  <c r="S152" i="1"/>
  <c r="S153" i="1"/>
  <c r="O149" i="1"/>
  <c r="P149" i="1"/>
  <c r="N149" i="1"/>
  <c r="O140" i="1"/>
  <c r="S148" i="1" s="1"/>
  <c r="P140" i="1"/>
  <c r="N140" i="1"/>
  <c r="S141" i="1" s="1"/>
  <c r="O141" i="1"/>
  <c r="P141" i="1"/>
  <c r="N141" i="1"/>
  <c r="R144" i="1" s="1"/>
  <c r="O136" i="1"/>
  <c r="P136" i="1"/>
  <c r="N136" i="1"/>
  <c r="Q141" i="1" s="1"/>
  <c r="I141" i="1"/>
  <c r="I150" i="1"/>
  <c r="I151" i="1"/>
  <c r="I143" i="1"/>
  <c r="I153" i="1"/>
  <c r="I154" i="1"/>
  <c r="G156" i="1"/>
  <c r="L155" i="1" s="1"/>
  <c r="H156" i="1"/>
  <c r="L141" i="1" s="1"/>
  <c r="F156" i="1"/>
  <c r="L142" i="1" s="1"/>
  <c r="G147" i="1"/>
  <c r="H147" i="1"/>
  <c r="F147" i="1"/>
  <c r="K141" i="1" s="1"/>
  <c r="G140" i="1"/>
  <c r="H140" i="1"/>
  <c r="F140" i="1"/>
  <c r="J143" i="1" s="1"/>
  <c r="H149" i="1"/>
  <c r="G149" i="1"/>
  <c r="F149" i="1"/>
  <c r="I144" i="1" s="1"/>
  <c r="Y145" i="1" l="1"/>
  <c r="Y154" i="1"/>
  <c r="Y143" i="1"/>
  <c r="AB140" i="1"/>
  <c r="Y152" i="1"/>
  <c r="Y141" i="1"/>
  <c r="AB156" i="1"/>
  <c r="AB139" i="1"/>
  <c r="Y156" i="1"/>
  <c r="Y155" i="1"/>
  <c r="Y153" i="1"/>
  <c r="T155" i="1"/>
  <c r="Y151" i="1"/>
  <c r="AB155" i="1"/>
  <c r="AB145" i="1"/>
  <c r="Y142" i="1"/>
  <c r="Y150" i="1"/>
  <c r="Y137" i="1"/>
  <c r="AB154" i="1"/>
  <c r="AB144" i="1"/>
  <c r="Y149" i="1"/>
  <c r="Y147" i="1"/>
  <c r="AB153" i="1"/>
  <c r="AB143" i="1"/>
  <c r="Y148" i="1"/>
  <c r="Y136" i="1"/>
  <c r="AB152" i="1"/>
  <c r="AB142" i="1"/>
  <c r="Y146" i="1"/>
  <c r="AB150" i="1"/>
  <c r="AB138" i="1"/>
  <c r="AB149" i="1"/>
  <c r="Q139" i="1"/>
  <c r="T140" i="1"/>
  <c r="R139" i="1"/>
  <c r="R151" i="1"/>
  <c r="T145" i="1"/>
  <c r="R142" i="1"/>
  <c r="S147" i="1"/>
  <c r="R149" i="1"/>
  <c r="R141" i="1"/>
  <c r="S140" i="1"/>
  <c r="R156" i="1"/>
  <c r="R146" i="1"/>
  <c r="R137" i="1"/>
  <c r="R148" i="1"/>
  <c r="S146" i="1"/>
  <c r="Q152" i="1"/>
  <c r="S136" i="1"/>
  <c r="R138" i="1"/>
  <c r="S155" i="1"/>
  <c r="S139" i="1"/>
  <c r="R152" i="1"/>
  <c r="R143" i="1"/>
  <c r="S138" i="1"/>
  <c r="R150" i="1"/>
  <c r="R136" i="1"/>
  <c r="S156" i="1"/>
  <c r="Q155" i="1"/>
  <c r="R147" i="1"/>
  <c r="S154" i="1"/>
  <c r="S145" i="1"/>
  <c r="R140" i="1"/>
  <c r="R155" i="1"/>
  <c r="R154" i="1"/>
  <c r="R145" i="1"/>
  <c r="S150" i="1"/>
  <c r="S142" i="1"/>
  <c r="R153" i="1"/>
  <c r="S149" i="1"/>
  <c r="K155" i="1"/>
  <c r="Q136" i="1"/>
  <c r="Q148" i="1"/>
  <c r="T148" i="1"/>
  <c r="T138" i="1"/>
  <c r="Q138" i="1"/>
  <c r="Q147" i="1"/>
  <c r="T147" i="1"/>
  <c r="T136" i="1"/>
  <c r="Q140" i="1"/>
  <c r="T146" i="1"/>
  <c r="Q156" i="1"/>
  <c r="Q146" i="1"/>
  <c r="T156" i="1"/>
  <c r="T139" i="1"/>
  <c r="Q154" i="1"/>
  <c r="Q145" i="1"/>
  <c r="T154" i="1"/>
  <c r="T144" i="1"/>
  <c r="Q153" i="1"/>
  <c r="Q144" i="1"/>
  <c r="T153" i="1"/>
  <c r="T143" i="1"/>
  <c r="Q143" i="1"/>
  <c r="T152" i="1"/>
  <c r="T137" i="1"/>
  <c r="K150" i="1"/>
  <c r="K154" i="1"/>
  <c r="Q151" i="1"/>
  <c r="Q137" i="1"/>
  <c r="T151" i="1"/>
  <c r="T142" i="1"/>
  <c r="K152" i="1"/>
  <c r="Q150" i="1"/>
  <c r="Q142" i="1"/>
  <c r="T150" i="1"/>
  <c r="T141" i="1"/>
  <c r="K147" i="1"/>
  <c r="Q149" i="1"/>
  <c r="T149" i="1"/>
  <c r="J146" i="1"/>
  <c r="J137" i="1"/>
  <c r="L156" i="1"/>
  <c r="I146" i="1"/>
  <c r="K145" i="1"/>
  <c r="L147" i="1"/>
  <c r="I139" i="1"/>
  <c r="I136" i="1"/>
  <c r="J155" i="1"/>
  <c r="J140" i="1"/>
  <c r="K144" i="1"/>
  <c r="K153" i="1"/>
  <c r="L152" i="1"/>
  <c r="L138" i="1"/>
  <c r="I137" i="1"/>
  <c r="J139" i="1"/>
  <c r="J136" i="1"/>
  <c r="K138" i="1"/>
  <c r="I155" i="1"/>
  <c r="I140" i="1"/>
  <c r="J154" i="1"/>
  <c r="J150" i="1"/>
  <c r="K143" i="1"/>
  <c r="K149" i="1"/>
  <c r="L144" i="1"/>
  <c r="J145" i="1"/>
  <c r="J142" i="1"/>
  <c r="K151" i="1"/>
  <c r="L149" i="1"/>
  <c r="L143" i="1"/>
  <c r="I145" i="1"/>
  <c r="I142" i="1"/>
  <c r="J153" i="1"/>
  <c r="J141" i="1"/>
  <c r="K137" i="1"/>
  <c r="L148" i="1"/>
  <c r="L151" i="1"/>
  <c r="J156" i="1"/>
  <c r="J149" i="1"/>
  <c r="K136" i="1"/>
  <c r="L146" i="1"/>
  <c r="L137" i="1"/>
  <c r="I138" i="1"/>
  <c r="I156" i="1"/>
  <c r="J147" i="1"/>
  <c r="K148" i="1"/>
  <c r="K140" i="1"/>
  <c r="L139" i="1"/>
  <c r="L136" i="1"/>
  <c r="J151" i="1"/>
  <c r="J138" i="1"/>
  <c r="I147" i="1"/>
  <c r="K156" i="1"/>
  <c r="L140" i="1"/>
  <c r="I152" i="1"/>
  <c r="I149" i="1"/>
  <c r="J144" i="1"/>
  <c r="K146" i="1"/>
  <c r="K142" i="1"/>
  <c r="L154" i="1"/>
  <c r="L150" i="1"/>
  <c r="L153" i="1"/>
  <c r="I148" i="1"/>
  <c r="J152" i="1"/>
  <c r="J148" i="1"/>
  <c r="K139" i="1"/>
  <c r="L145" i="1"/>
  <c r="H68" i="1"/>
  <c r="G70" i="1"/>
  <c r="G69" i="1"/>
  <c r="G68" i="1"/>
  <c r="N114" i="1"/>
  <c r="N112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I105" i="1"/>
  <c r="I106" i="1"/>
  <c r="I107" i="1"/>
  <c r="I125" i="1" s="1"/>
  <c r="N104" i="1" s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J104" i="1"/>
  <c r="I104" i="1"/>
  <c r="H125" i="1"/>
  <c r="G125" i="1"/>
  <c r="K12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04" i="1"/>
  <c r="AH67" i="1"/>
  <c r="T84" i="1"/>
  <c r="T86" i="1"/>
  <c r="T80" i="1"/>
  <c r="U76" i="1"/>
  <c r="T76" i="1"/>
  <c r="P97" i="1"/>
  <c r="Q97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75" i="1"/>
  <c r="M97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75" i="1"/>
  <c r="H97" i="1"/>
  <c r="G97" i="1"/>
  <c r="AH64" i="1"/>
  <c r="AC63" i="1"/>
  <c r="AG50" i="1" s="1"/>
  <c r="AB63" i="1"/>
  <c r="AF42" i="1" s="1"/>
  <c r="K125" i="1" l="1"/>
  <c r="N103" i="1" s="1"/>
  <c r="J125" i="1"/>
  <c r="N105" i="1" s="1"/>
  <c r="N106" i="1" s="1"/>
  <c r="N107" i="1" s="1"/>
  <c r="AG41" i="1"/>
  <c r="AG49" i="1"/>
  <c r="AF52" i="1"/>
  <c r="AF53" i="1"/>
  <c r="AF51" i="1"/>
  <c r="AG59" i="1"/>
  <c r="AG47" i="1"/>
  <c r="AG60" i="1"/>
  <c r="AG48" i="1"/>
  <c r="AF41" i="1"/>
  <c r="AH41" i="1" s="1"/>
  <c r="AF50" i="1"/>
  <c r="AH50" i="1" s="1"/>
  <c r="AG58" i="1"/>
  <c r="AG46" i="1"/>
  <c r="AG45" i="1"/>
  <c r="AG56" i="1"/>
  <c r="AF49" i="1"/>
  <c r="AH49" i="1" s="1"/>
  <c r="AF59" i="1"/>
  <c r="AF48" i="1"/>
  <c r="AG44" i="1"/>
  <c r="AF47" i="1"/>
  <c r="AH47" i="1" s="1"/>
  <c r="AG55" i="1"/>
  <c r="AG43" i="1"/>
  <c r="AF58" i="1"/>
  <c r="AF46" i="1"/>
  <c r="AG54" i="1"/>
  <c r="AG42" i="1"/>
  <c r="AH42" i="1" s="1"/>
  <c r="AF61" i="1"/>
  <c r="AF57" i="1"/>
  <c r="AG61" i="1"/>
  <c r="AG57" i="1"/>
  <c r="AF45" i="1"/>
  <c r="AH45" i="1" s="1"/>
  <c r="AG53" i="1"/>
  <c r="AF44" i="1"/>
  <c r="AH44" i="1" s="1"/>
  <c r="AG52" i="1"/>
  <c r="AF55" i="1"/>
  <c r="AH55" i="1" s="1"/>
  <c r="AF43" i="1"/>
  <c r="AH43" i="1" s="1"/>
  <c r="AG51" i="1"/>
  <c r="AF60" i="1"/>
  <c r="AF56" i="1"/>
  <c r="AH56" i="1" s="1"/>
  <c r="AF54" i="1"/>
  <c r="H67" i="1"/>
  <c r="I67" i="1"/>
  <c r="G67" i="1"/>
  <c r="H66" i="1"/>
  <c r="I66" i="1"/>
  <c r="G66" i="1"/>
  <c r="H65" i="1"/>
  <c r="I65" i="1"/>
  <c r="G65" i="1"/>
  <c r="H63" i="1"/>
  <c r="I63" i="1"/>
  <c r="G63" i="1"/>
  <c r="H64" i="1"/>
  <c r="I64" i="1"/>
  <c r="G64" i="1"/>
  <c r="S27" i="1"/>
  <c r="T27" i="1"/>
  <c r="R27" i="1"/>
  <c r="M27" i="1"/>
  <c r="N27" i="1"/>
  <c r="O27" i="1"/>
  <c r="H28" i="1"/>
  <c r="AA6" i="1" s="1"/>
  <c r="I27" i="1"/>
  <c r="J27" i="1"/>
  <c r="H27" i="1"/>
  <c r="AH59" i="1" l="1"/>
  <c r="I68" i="1"/>
  <c r="I70" i="1" s="1"/>
  <c r="AH46" i="1"/>
  <c r="H70" i="1"/>
  <c r="AH58" i="1"/>
  <c r="AH48" i="1"/>
  <c r="AH51" i="1"/>
  <c r="AH63" i="1" s="1"/>
  <c r="AH65" i="1" s="1"/>
  <c r="AH54" i="1"/>
  <c r="AH57" i="1"/>
  <c r="AH53" i="1"/>
  <c r="AH61" i="1"/>
  <c r="AH52" i="1"/>
  <c r="AH60" i="1"/>
  <c r="I29" i="1"/>
  <c r="AB8" i="1" s="1"/>
  <c r="H29" i="1"/>
  <c r="AA8" i="1" s="1"/>
  <c r="J29" i="1"/>
  <c r="AC8" i="1" s="1"/>
  <c r="H69" i="1" l="1"/>
  <c r="I69" i="1"/>
  <c r="AD9" i="1"/>
  <c r="AD21" i="1"/>
  <c r="AD10" i="1"/>
  <c r="AD22" i="1"/>
  <c r="AD23" i="1"/>
  <c r="AD12" i="1"/>
  <c r="AD24" i="1"/>
  <c r="AD13" i="1"/>
  <c r="AD25" i="1"/>
  <c r="AD14" i="1"/>
  <c r="AD26" i="1"/>
  <c r="AD15" i="1"/>
  <c r="AD8" i="1"/>
  <c r="AD16" i="1"/>
  <c r="AD17" i="1"/>
  <c r="AD18" i="1"/>
  <c r="AD20" i="1"/>
  <c r="AD28" i="1"/>
  <c r="AD19" i="1"/>
  <c r="AD27" i="1"/>
  <c r="AD11" i="1"/>
  <c r="AF17" i="1"/>
  <c r="AF8" i="1"/>
  <c r="AF18" i="1"/>
  <c r="AF20" i="1"/>
  <c r="AF9" i="1"/>
  <c r="AF21" i="1"/>
  <c r="AF10" i="1"/>
  <c r="AF22" i="1"/>
  <c r="AF11" i="1"/>
  <c r="AF23" i="1"/>
  <c r="AF25" i="1"/>
  <c r="AF12" i="1"/>
  <c r="AF24" i="1"/>
  <c r="AF13" i="1"/>
  <c r="AF19" i="1"/>
  <c r="AF14" i="1"/>
  <c r="AF26" i="1"/>
  <c r="AF28" i="1"/>
  <c r="AF15" i="1"/>
  <c r="AF27" i="1"/>
  <c r="AF16" i="1"/>
  <c r="AE20" i="1"/>
  <c r="AE9" i="1"/>
  <c r="AE21" i="1"/>
  <c r="AE11" i="1"/>
  <c r="AE23" i="1"/>
  <c r="AE12" i="1"/>
  <c r="AE24" i="1"/>
  <c r="AE13" i="1"/>
  <c r="AE25" i="1"/>
  <c r="AE14" i="1"/>
  <c r="AE26" i="1"/>
  <c r="AE28" i="1"/>
  <c r="AE10" i="1"/>
  <c r="AE15" i="1"/>
  <c r="AE27" i="1"/>
  <c r="AE16" i="1"/>
  <c r="AE17" i="1"/>
  <c r="AE8" i="1"/>
  <c r="AE22" i="1"/>
  <c r="AE18" i="1"/>
  <c r="AE19" i="1"/>
  <c r="AE30" i="1" l="1"/>
  <c r="AE31" i="1" s="1"/>
  <c r="AE33" i="1" s="1"/>
  <c r="AF30" i="1"/>
  <c r="AF31" i="1" s="1"/>
  <c r="AF33" i="1" s="1"/>
  <c r="AD30" i="1"/>
  <c r="AD31" i="1" s="1"/>
  <c r="AD33" i="1" s="1"/>
</calcChain>
</file>

<file path=xl/sharedStrings.xml><?xml version="1.0" encoding="utf-8"?>
<sst xmlns="http://schemas.openxmlformats.org/spreadsheetml/2006/main" count="151" uniqueCount="86">
  <si>
    <t>Set de datos</t>
  </si>
  <si>
    <t>Punto 1 - Tarea 1 - Estadistica3_2023-2</t>
  </si>
  <si>
    <t>X1</t>
  </si>
  <si>
    <t>X2</t>
  </si>
  <si>
    <t>X3</t>
  </si>
  <si>
    <t>MEDIA</t>
  </si>
  <si>
    <t xml:space="preserve">Valor n </t>
  </si>
  <si>
    <t>Media</t>
  </si>
  <si>
    <t>Sumatoria</t>
  </si>
  <si>
    <t>MEDIANA</t>
  </si>
  <si>
    <t>Mediana</t>
  </si>
  <si>
    <t>MODA</t>
  </si>
  <si>
    <t>Moda</t>
  </si>
  <si>
    <t>DESVIACIÓN ESTÁNDAR</t>
  </si>
  <si>
    <t>(X1i-X̅1)^2</t>
  </si>
  <si>
    <t>(X2i-X̅2)^2</t>
  </si>
  <si>
    <t>(X3i-X̅3)^2</t>
  </si>
  <si>
    <t>n</t>
  </si>
  <si>
    <t>Sumatoria dividida n - Varianza</t>
  </si>
  <si>
    <t>Raiz de Varianza - Desviacion estandar</t>
  </si>
  <si>
    <t>Calculos para la Desviacion Estandar</t>
  </si>
  <si>
    <t>Punto 1.1</t>
  </si>
  <si>
    <t>Q1</t>
  </si>
  <si>
    <t>Q2</t>
  </si>
  <si>
    <t>Q3</t>
  </si>
  <si>
    <t>MIN</t>
  </si>
  <si>
    <t>MAX</t>
  </si>
  <si>
    <t>IQR</t>
  </si>
  <si>
    <t>LIM INF</t>
  </si>
  <si>
    <t>LIM SUP</t>
  </si>
  <si>
    <t>(X1i-X̅1)</t>
  </si>
  <si>
    <t>(X2i-X̅2)</t>
  </si>
  <si>
    <t>(X1i-X̅1)*(X2i-X̅2)</t>
  </si>
  <si>
    <t>N</t>
  </si>
  <si>
    <t>Covarianza</t>
  </si>
  <si>
    <t>Punto 1.2 BOXPLOT</t>
  </si>
  <si>
    <t>Punto 1.3 COVARIANZA X1 Y X2</t>
  </si>
  <si>
    <t>Numerador</t>
  </si>
  <si>
    <t>Denominador</t>
  </si>
  <si>
    <t>Sumatoria Numerador</t>
  </si>
  <si>
    <t>Sumatoria denominador</t>
  </si>
  <si>
    <t>Multiplicamos Raices en denominador</t>
  </si>
  <si>
    <t>Sacamos Raiz a la sumatoria en denominador</t>
  </si>
  <si>
    <t>√Σ(X1i-X̅1)^2</t>
  </si>
  <si>
    <t>√Σ(X2i-X̅2)^2</t>
  </si>
  <si>
    <t>√Σ(X1i-X̅1)^2 * √Σ(X2i-X̅2)^2</t>
  </si>
  <si>
    <t>Dividimos numerador con denominador</t>
  </si>
  <si>
    <t>Σ(X1i-X̅1)*(X2i-X̅2)/√Σ(X1i-X̅1)^2 * √Σ(X2i-X̅2)^2</t>
  </si>
  <si>
    <t>Calculo de correlación con excel</t>
  </si>
  <si>
    <t>Calculo de covarianza con excel</t>
  </si>
  <si>
    <t>X1*X2</t>
  </si>
  <si>
    <t>SUMA</t>
  </si>
  <si>
    <t>X1^2</t>
  </si>
  <si>
    <t>X2^2</t>
  </si>
  <si>
    <t>Correlacion</t>
  </si>
  <si>
    <t>RAIZ(DenominadorX1 * DenominadorX2</t>
  </si>
  <si>
    <t>DenominadorX1 * DenominadorX2</t>
  </si>
  <si>
    <t>DenominadorX2</t>
  </si>
  <si>
    <t>DenominadorX1</t>
  </si>
  <si>
    <t>Tenemos:</t>
  </si>
  <si>
    <t>Punto 1.4 CORRELACION X1 Y X2 - USANDO FORMULA 1</t>
  </si>
  <si>
    <t>Punto 1.4 CORRELACION X1 Y X2 - USANDO FORMULA 2</t>
  </si>
  <si>
    <t>Inicialización</t>
  </si>
  <si>
    <t>CentroideX1</t>
  </si>
  <si>
    <t>CentroideX2</t>
  </si>
  <si>
    <t>CentroideX3</t>
  </si>
  <si>
    <t>Nuevas Etiquetas</t>
  </si>
  <si>
    <t>Distancia_centroide1_3</t>
  </si>
  <si>
    <t>Distancia_centroide2_2</t>
  </si>
  <si>
    <t>Distancia_centroide3_1</t>
  </si>
  <si>
    <t>Distancia_centroide4_0</t>
  </si>
  <si>
    <t>CentroideX1_it2</t>
  </si>
  <si>
    <t>CentroideX2_it2</t>
  </si>
  <si>
    <t>CentroideX3_it2</t>
  </si>
  <si>
    <t>ITERACION 2</t>
  </si>
  <si>
    <t>ITERACION 1</t>
  </si>
  <si>
    <t>ITERACION 3</t>
  </si>
  <si>
    <t>CentroideX1_it3</t>
  </si>
  <si>
    <t>CentroideX2_it3</t>
  </si>
  <si>
    <t>CentroideX3_i1t3</t>
  </si>
  <si>
    <t>INICIALIZACION</t>
  </si>
  <si>
    <t>ITERACION 4</t>
  </si>
  <si>
    <t>CentroideX1_it4</t>
  </si>
  <si>
    <t>CentroideX2_it4</t>
  </si>
  <si>
    <t>CentroideX3_i1t4</t>
  </si>
  <si>
    <t>Punto 1.6 K-MEANS K=3 INTENTO Y DUDAS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</si>
</sst>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1" fillId="3" borderId="1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2" borderId="12" xfId="0" applyFont="1" applyFill="1" applyBorder="1" applyAlignment="1">
      <alignment horizontal="center"/>
    </xf>
    <xf numFmtId="0" fontId="0" fillId="0" borderId="17" xfId="0" applyBorder="1"/>
    <xf numFmtId="0" fontId="0" fillId="4" borderId="12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2" xfId="0" applyFill="1" applyBorder="1"/>
    <xf numFmtId="0" fontId="1" fillId="2" borderId="18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0" xfId="0" applyBorder="1"/>
    <xf numFmtId="0" fontId="1" fillId="2" borderId="17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3" borderId="0" xfId="0" applyFill="1"/>
    <xf numFmtId="0" fontId="0" fillId="5" borderId="12" xfId="0" applyFill="1" applyBorder="1"/>
    <xf numFmtId="0" fontId="1" fillId="2" borderId="22" xfId="0" applyFont="1" applyFill="1" applyBorder="1" applyAlignment="1">
      <alignment horizontal="center"/>
    </xf>
    <xf numFmtId="0" fontId="0" fillId="4" borderId="12" xfId="0" applyFill="1" applyBorder="1" applyAlignment="1">
      <alignment horizontal="right"/>
    </xf>
    <xf numFmtId="0" fontId="1" fillId="0" borderId="24" xfId="0" applyFont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23" xfId="0" applyBorder="1"/>
    <xf numFmtId="0" fontId="0" fillId="6" borderId="12" xfId="0" applyFill="1" applyBorder="1"/>
    <xf numFmtId="0" fontId="0" fillId="4" borderId="0" xfId="0" applyFill="1" applyAlignment="1">
      <alignment horizontal="center"/>
    </xf>
    <xf numFmtId="0" fontId="0" fillId="7" borderId="12" xfId="0" applyFill="1" applyBorder="1"/>
    <xf numFmtId="0" fontId="0" fillId="4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12" xfId="0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0" fillId="3" borderId="0" xfId="0" applyFill="1" applyAlignment="1">
      <alignment horizontal="center" wrapText="1"/>
    </xf>
    <xf numFmtId="0" fontId="0" fillId="5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27" xfId="0" applyBorder="1" applyAlignment="1">
      <alignment horizontal="center"/>
    </xf>
    <xf numFmtId="0" fontId="0" fillId="0" borderId="27" xfId="0" applyBorder="1" applyAlignment="1"/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Excel Boxplot X1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Excel Boxplot X1</a:t>
          </a:r>
        </a:p>
      </cx:txPr>
    </cx:title>
    <cx:plotArea>
      <cx:plotAreaRegion>
        <cx:series layoutId="boxWhisker" uniqueId="{F0D0133E-CFBB-4ED3-B200-B57D417AF879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Excel Boxplot X2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Excel Boxplot X2</a:t>
          </a:r>
        </a:p>
      </cx:txPr>
    </cx:title>
    <cx:plotArea>
      <cx:plotAreaRegion>
        <cx:series layoutId="boxWhisker" uniqueId="{F6BE118C-2597-4588-B47C-822FD350ECBC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Excel Botplox X3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Excel Botplox X3</a:t>
          </a:r>
        </a:p>
      </cx:txPr>
    </cx:title>
    <cx:plotArea>
      <cx:plotAreaRegion>
        <cx:series layoutId="boxWhisker" uniqueId="{B777691A-FD8B-4F16-B0A0-8DD177B4502D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image" Target="../media/image3.jpeg"/><Relationship Id="rId7" Type="http://schemas.microsoft.com/office/2014/relationships/chartEx" Target="../charts/chartEx1.xml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589772</xdr:colOff>
      <xdr:row>37</xdr:row>
      <xdr:rowOff>143640</xdr:rowOff>
    </xdr:from>
    <xdr:to>
      <xdr:col>11</xdr:col>
      <xdr:colOff>882912</xdr:colOff>
      <xdr:row>51</xdr:row>
      <xdr:rowOff>34638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2A7BCBC-9322-D26E-7E2B-484AD010D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2863" y="7296049"/>
          <a:ext cx="2941090" cy="2575316"/>
        </a:xfrm>
        <a:prstGeom prst="rect">
          <a:avLst/>
        </a:prstGeom>
      </xdr:spPr>
    </xdr:pic>
    <xdr:clientData/>
  </xdr:twoCellAnchor>
  <xdr:twoCellAnchor editAs="oneCell">
    <xdr:from>
      <xdr:col>10</xdr:col>
      <xdr:colOff>373871</xdr:colOff>
      <xdr:row>51</xdr:row>
      <xdr:rowOff>150038</xdr:rowOff>
    </xdr:from>
    <xdr:to>
      <xdr:col>11</xdr:col>
      <xdr:colOff>929974</xdr:colOff>
      <xdr:row>68</xdr:row>
      <xdr:rowOff>121227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1196D42-26AF-FDE4-CFCE-72021558C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598" y="9986765"/>
          <a:ext cx="1883542" cy="3209689"/>
        </a:xfrm>
        <a:prstGeom prst="rect">
          <a:avLst/>
        </a:prstGeom>
      </xdr:spPr>
    </xdr:pic>
    <xdr:clientData/>
  </xdr:twoCellAnchor>
  <xdr:twoCellAnchor editAs="oneCell">
    <xdr:from>
      <xdr:col>16</xdr:col>
      <xdr:colOff>194572</xdr:colOff>
      <xdr:row>42</xdr:row>
      <xdr:rowOff>129135</xdr:rowOff>
    </xdr:from>
    <xdr:to>
      <xdr:col>18</xdr:col>
      <xdr:colOff>487843</xdr:colOff>
      <xdr:row>61</xdr:row>
      <xdr:rowOff>103911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D4A3CD4-5E07-5B77-08E9-980CC23EA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63072" y="8251362"/>
          <a:ext cx="2941221" cy="3594276"/>
        </a:xfrm>
        <a:prstGeom prst="rect">
          <a:avLst/>
        </a:prstGeom>
      </xdr:spPr>
    </xdr:pic>
    <xdr:clientData/>
  </xdr:twoCellAnchor>
  <xdr:twoCellAnchor editAs="oneCell">
    <xdr:from>
      <xdr:col>34</xdr:col>
      <xdr:colOff>649941</xdr:colOff>
      <xdr:row>48</xdr:row>
      <xdr:rowOff>33617</xdr:rowOff>
    </xdr:from>
    <xdr:to>
      <xdr:col>38</xdr:col>
      <xdr:colOff>818029</xdr:colOff>
      <xdr:row>53</xdr:row>
      <xdr:rowOff>132564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3D7FC98C-F15A-38FC-EC75-84A75C9C9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99706" y="9256058"/>
          <a:ext cx="4717677" cy="1051447"/>
        </a:xfrm>
        <a:prstGeom prst="rect">
          <a:avLst/>
        </a:prstGeom>
      </xdr:spPr>
    </xdr:pic>
    <xdr:clientData/>
  </xdr:twoCellAnchor>
  <xdr:twoCellAnchor editAs="oneCell">
    <xdr:from>
      <xdr:col>17</xdr:col>
      <xdr:colOff>600076</xdr:colOff>
      <xdr:row>90</xdr:row>
      <xdr:rowOff>35859</xdr:rowOff>
    </xdr:from>
    <xdr:to>
      <xdr:col>22</xdr:col>
      <xdr:colOff>161909</xdr:colOff>
      <xdr:row>95</xdr:row>
      <xdr:rowOff>74097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4950CD33-DE8A-8D80-6EA8-B6F66D979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09252" y="17292918"/>
          <a:ext cx="5580193" cy="990738"/>
        </a:xfrm>
        <a:prstGeom prst="rect">
          <a:avLst/>
        </a:prstGeom>
      </xdr:spPr>
    </xdr:pic>
    <xdr:clientData/>
  </xdr:twoCellAnchor>
  <xdr:twoCellAnchor editAs="oneCell">
    <xdr:from>
      <xdr:col>11</xdr:col>
      <xdr:colOff>1362798</xdr:colOff>
      <xdr:row>116</xdr:row>
      <xdr:rowOff>114575</xdr:rowOff>
    </xdr:from>
    <xdr:to>
      <xdr:col>14</xdr:col>
      <xdr:colOff>1171581</xdr:colOff>
      <xdr:row>124</xdr:row>
      <xdr:rowOff>57764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BE4A24C-E69B-5E69-900F-3018DB0EC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39680" y="22358251"/>
          <a:ext cx="4730967" cy="1449870"/>
        </a:xfrm>
        <a:prstGeom prst="rect">
          <a:avLst/>
        </a:prstGeom>
      </xdr:spPr>
    </xdr:pic>
    <xdr:clientData/>
  </xdr:twoCellAnchor>
  <xdr:twoCellAnchor>
    <xdr:from>
      <xdr:col>12</xdr:col>
      <xdr:colOff>838201</xdr:colOff>
      <xdr:row>37</xdr:row>
      <xdr:rowOff>109537</xdr:rowOff>
    </xdr:from>
    <xdr:to>
      <xdr:col>14</xdr:col>
      <xdr:colOff>962026</xdr:colOff>
      <xdr:row>51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F1FAF5FD-EACE-6C43-A7B2-A8E13E309E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20576" y="7215187"/>
              <a:ext cx="3590925" cy="2738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557212</xdr:colOff>
      <xdr:row>54</xdr:row>
      <xdr:rowOff>33337</xdr:rowOff>
    </xdr:from>
    <xdr:to>
      <xdr:col>14</xdr:col>
      <xdr:colOff>1362075</xdr:colOff>
      <xdr:row>67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9B312C11-4CFC-701D-9F71-86AB0C0B07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39587" y="10387012"/>
              <a:ext cx="4271963" cy="25955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19</xdr:col>
      <xdr:colOff>471487</xdr:colOff>
      <xdr:row>43</xdr:row>
      <xdr:rowOff>128587</xdr:rowOff>
    </xdr:from>
    <xdr:to>
      <xdr:col>23</xdr:col>
      <xdr:colOff>485775</xdr:colOff>
      <xdr:row>57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752C78CE-819D-280E-0FDA-DBCC05F71B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826537" y="8386762"/>
              <a:ext cx="3548063" cy="2671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82"/>
  <sheetViews>
    <sheetView tabSelected="1" topLeftCell="A93" zoomScale="55" zoomScaleNormal="55" workbookViewId="0">
      <selection activeCell="B132" sqref="B132"/>
    </sheetView>
  </sheetViews>
  <sheetFormatPr baseColWidth="10" defaultColWidth="9.140625" defaultRowHeight="15" x14ac:dyDescent="0.25"/>
  <cols>
    <col min="5" max="5" width="11.85546875" bestFit="1" customWidth="1"/>
    <col min="6" max="6" width="11.7109375" bestFit="1" customWidth="1"/>
    <col min="7" max="7" width="12" bestFit="1" customWidth="1"/>
    <col min="8" max="8" width="19.28515625" bestFit="1" customWidth="1"/>
    <col min="9" max="11" width="19.85546875" bestFit="1" customWidth="1"/>
    <col min="12" max="12" width="21.7109375" bestFit="1" customWidth="1"/>
    <col min="13" max="13" width="38.42578125" bestFit="1" customWidth="1"/>
    <col min="14" max="14" width="13.5703125" bestFit="1" customWidth="1"/>
    <col min="15" max="15" width="22.7109375" bestFit="1" customWidth="1"/>
    <col min="16" max="16" width="13.5703125" bestFit="1" customWidth="1"/>
    <col min="17" max="18" width="19.85546875" bestFit="1" customWidth="1"/>
    <col min="19" max="19" width="21.5703125" customWidth="1"/>
    <col min="20" max="20" width="19.85546875" bestFit="1" customWidth="1"/>
    <col min="21" max="21" width="14.85546875" customWidth="1"/>
    <col min="22" max="22" width="14.5703125" bestFit="1" customWidth="1"/>
    <col min="23" max="24" width="15" bestFit="1" customWidth="1"/>
    <col min="25" max="25" width="21.140625" customWidth="1"/>
    <col min="26" max="26" width="21.5703125" bestFit="1" customWidth="1"/>
    <col min="27" max="27" width="21.140625" bestFit="1" customWidth="1"/>
    <col min="28" max="28" width="21.5703125" bestFit="1" customWidth="1"/>
    <col min="29" max="29" width="16.28515625" bestFit="1" customWidth="1"/>
    <col min="30" max="31" width="14.140625" bestFit="1" customWidth="1"/>
    <col min="32" max="32" width="15.140625" bestFit="1" customWidth="1"/>
    <col min="33" max="33" width="30.42578125" bestFit="1" customWidth="1"/>
    <col min="34" max="36" width="20.28515625" bestFit="1" customWidth="1"/>
    <col min="37" max="37" width="15" bestFit="1" customWidth="1"/>
    <col min="38" max="39" width="12.5703125" bestFit="1" customWidth="1"/>
  </cols>
  <sheetData>
    <row r="1" spans="1:33" ht="15.75" thickBot="1" x14ac:dyDescent="0.3"/>
    <row r="2" spans="1:33" ht="15.75" thickBot="1" x14ac:dyDescent="0.3">
      <c r="A2" s="50" t="s">
        <v>1</v>
      </c>
      <c r="B2" s="50"/>
      <c r="C2" s="50"/>
      <c r="D2" s="50"/>
      <c r="F2" s="52" t="s">
        <v>21</v>
      </c>
      <c r="G2" s="5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4"/>
    </row>
    <row r="3" spans="1:33" ht="15.75" thickBot="1" x14ac:dyDescent="0.3">
      <c r="F3" s="5"/>
      <c r="AG3" s="6"/>
    </row>
    <row r="4" spans="1:33" ht="15.75" thickBot="1" x14ac:dyDescent="0.3">
      <c r="B4" s="51" t="s">
        <v>0</v>
      </c>
      <c r="C4" s="51"/>
      <c r="D4" s="51"/>
      <c r="F4" s="5"/>
      <c r="H4" s="52" t="s">
        <v>5</v>
      </c>
      <c r="I4" s="53"/>
      <c r="J4" s="54"/>
      <c r="M4" s="52" t="s">
        <v>9</v>
      </c>
      <c r="N4" s="53"/>
      <c r="O4" s="54"/>
      <c r="R4" s="52" t="s">
        <v>11</v>
      </c>
      <c r="S4" s="53"/>
      <c r="T4" s="54"/>
      <c r="V4" s="52" t="s">
        <v>13</v>
      </c>
      <c r="W4" s="53"/>
      <c r="X4" s="54"/>
      <c r="Z4" s="52" t="s">
        <v>20</v>
      </c>
      <c r="AA4" s="53"/>
      <c r="AB4" s="53"/>
      <c r="AC4" s="53"/>
      <c r="AD4" s="53"/>
      <c r="AE4" s="53"/>
      <c r="AF4" s="54"/>
      <c r="AG4" s="6"/>
    </row>
    <row r="5" spans="1:33" x14ac:dyDescent="0.25">
      <c r="B5" s="1" t="s">
        <v>2</v>
      </c>
      <c r="C5" s="1" t="s">
        <v>3</v>
      </c>
      <c r="D5" s="1" t="s">
        <v>4</v>
      </c>
      <c r="F5" s="5"/>
      <c r="H5" s="20" t="s">
        <v>2</v>
      </c>
      <c r="I5" s="20" t="s">
        <v>3</v>
      </c>
      <c r="J5" s="20" t="s">
        <v>4</v>
      </c>
      <c r="M5" s="20" t="s">
        <v>2</v>
      </c>
      <c r="N5" s="20" t="s">
        <v>3</v>
      </c>
      <c r="O5" s="20" t="s">
        <v>4</v>
      </c>
      <c r="R5" s="20" t="s">
        <v>2</v>
      </c>
      <c r="S5" s="20" t="s">
        <v>3</v>
      </c>
      <c r="T5" s="20" t="s">
        <v>4</v>
      </c>
      <c r="V5" s="20" t="s">
        <v>2</v>
      </c>
      <c r="W5" s="20" t="s">
        <v>3</v>
      </c>
      <c r="X5" s="20" t="s">
        <v>4</v>
      </c>
      <c r="AG5" s="6"/>
    </row>
    <row r="6" spans="1:33" x14ac:dyDescent="0.25">
      <c r="B6" s="2">
        <v>4</v>
      </c>
      <c r="C6" s="2">
        <v>4</v>
      </c>
      <c r="D6" s="2">
        <v>28</v>
      </c>
      <c r="F6" s="5"/>
      <c r="H6" s="2">
        <v>4</v>
      </c>
      <c r="I6" s="2">
        <v>4</v>
      </c>
      <c r="J6" s="2">
        <v>28</v>
      </c>
      <c r="M6" s="2">
        <v>0</v>
      </c>
      <c r="N6" s="2">
        <v>0</v>
      </c>
      <c r="O6" s="2">
        <v>1</v>
      </c>
      <c r="R6" s="2">
        <v>0</v>
      </c>
      <c r="S6" s="2">
        <v>0</v>
      </c>
      <c r="T6" s="2">
        <v>1</v>
      </c>
      <c r="V6" s="2">
        <v>0</v>
      </c>
      <c r="W6" s="2">
        <v>0</v>
      </c>
      <c r="X6" s="2">
        <v>1</v>
      </c>
      <c r="Z6" t="s">
        <v>17</v>
      </c>
      <c r="AA6">
        <f>H28</f>
        <v>21</v>
      </c>
      <c r="AG6" s="6"/>
    </row>
    <row r="7" spans="1:33" x14ac:dyDescent="0.25">
      <c r="B7" s="2">
        <v>2</v>
      </c>
      <c r="C7" s="2">
        <v>3</v>
      </c>
      <c r="D7" s="2">
        <v>24</v>
      </c>
      <c r="F7" s="5"/>
      <c r="H7" s="2">
        <v>2</v>
      </c>
      <c r="I7" s="2">
        <v>3</v>
      </c>
      <c r="J7" s="2">
        <v>24</v>
      </c>
      <c r="M7" s="2">
        <v>0</v>
      </c>
      <c r="N7" s="2">
        <v>1</v>
      </c>
      <c r="O7" s="2">
        <v>5</v>
      </c>
      <c r="R7" s="2">
        <v>0</v>
      </c>
      <c r="S7" s="2">
        <v>1</v>
      </c>
      <c r="T7" s="2">
        <v>5</v>
      </c>
      <c r="V7" s="2">
        <v>0</v>
      </c>
      <c r="W7" s="2">
        <v>1</v>
      </c>
      <c r="X7" s="2">
        <v>5</v>
      </c>
      <c r="Z7" s="10"/>
      <c r="AA7" s="17" t="s">
        <v>2</v>
      </c>
      <c r="AB7" s="17" t="s">
        <v>3</v>
      </c>
      <c r="AC7" s="18" t="s">
        <v>4</v>
      </c>
      <c r="AD7" s="19" t="s">
        <v>14</v>
      </c>
      <c r="AE7" s="19" t="s">
        <v>15</v>
      </c>
      <c r="AF7" s="19" t="s">
        <v>16</v>
      </c>
      <c r="AG7" s="6"/>
    </row>
    <row r="8" spans="1:33" x14ac:dyDescent="0.25">
      <c r="B8" s="2">
        <v>2</v>
      </c>
      <c r="C8" s="2">
        <v>4</v>
      </c>
      <c r="D8" s="2">
        <v>30</v>
      </c>
      <c r="F8" s="5"/>
      <c r="H8" s="2">
        <v>2</v>
      </c>
      <c r="I8" s="2">
        <v>4</v>
      </c>
      <c r="J8" s="2">
        <v>30</v>
      </c>
      <c r="M8" s="2">
        <v>1</v>
      </c>
      <c r="N8" s="2">
        <v>2</v>
      </c>
      <c r="O8" s="2">
        <v>17</v>
      </c>
      <c r="R8" s="2">
        <v>1</v>
      </c>
      <c r="S8" s="2">
        <v>2</v>
      </c>
      <c r="T8" s="2">
        <v>17</v>
      </c>
      <c r="V8" s="2">
        <v>1</v>
      </c>
      <c r="W8" s="2">
        <v>2</v>
      </c>
      <c r="X8" s="2">
        <v>17</v>
      </c>
      <c r="Z8" s="19" t="s">
        <v>5</v>
      </c>
      <c r="AA8" s="10">
        <f>H29</f>
        <v>2.3333333333333335</v>
      </c>
      <c r="AB8" s="10">
        <f>I29</f>
        <v>4.4285714285714288</v>
      </c>
      <c r="AC8" s="16">
        <f>J29</f>
        <v>31.38095238095238</v>
      </c>
      <c r="AD8" s="10">
        <f t="shared" ref="AD8:AD28" si="0">(V6-$AA$8)^2</f>
        <v>5.4444444444444455</v>
      </c>
      <c r="AE8" s="10">
        <f t="shared" ref="AE8:AE28" si="1">(W6-$AB$8)^2</f>
        <v>19.612244897959187</v>
      </c>
      <c r="AF8" s="10">
        <f t="shared" ref="AF8:AF28" si="2">(X6-$AC$8)^2</f>
        <v>923.00226757369603</v>
      </c>
      <c r="AG8" s="6"/>
    </row>
    <row r="9" spans="1:33" x14ac:dyDescent="0.25">
      <c r="B9" s="2">
        <v>3</v>
      </c>
      <c r="C9" s="2">
        <v>5</v>
      </c>
      <c r="D9" s="2">
        <v>32</v>
      </c>
      <c r="F9" s="5"/>
      <c r="H9" s="2">
        <v>3</v>
      </c>
      <c r="I9" s="2">
        <v>5</v>
      </c>
      <c r="J9" s="2">
        <v>32</v>
      </c>
      <c r="M9" s="2">
        <v>1</v>
      </c>
      <c r="N9" s="2">
        <v>2</v>
      </c>
      <c r="O9" s="2">
        <v>17</v>
      </c>
      <c r="R9" s="2">
        <v>1</v>
      </c>
      <c r="S9" s="2">
        <v>2</v>
      </c>
      <c r="T9" s="2">
        <v>17</v>
      </c>
      <c r="V9" s="2">
        <v>1</v>
      </c>
      <c r="W9" s="2">
        <v>2</v>
      </c>
      <c r="X9" s="2">
        <v>17</v>
      </c>
      <c r="AD9" s="10">
        <f t="shared" si="0"/>
        <v>5.4444444444444455</v>
      </c>
      <c r="AE9" s="10">
        <f t="shared" si="1"/>
        <v>11.755102040816329</v>
      </c>
      <c r="AF9" s="10">
        <f t="shared" si="2"/>
        <v>695.95464852607699</v>
      </c>
      <c r="AG9" s="6"/>
    </row>
    <row r="10" spans="1:33" x14ac:dyDescent="0.25">
      <c r="B10" s="2">
        <v>1</v>
      </c>
      <c r="C10" s="2">
        <v>3</v>
      </c>
      <c r="D10" s="2">
        <v>18</v>
      </c>
      <c r="F10" s="5"/>
      <c r="H10" s="2">
        <v>1</v>
      </c>
      <c r="I10" s="2">
        <v>3</v>
      </c>
      <c r="J10" s="2">
        <v>18</v>
      </c>
      <c r="M10" s="2">
        <v>1</v>
      </c>
      <c r="N10" s="2">
        <v>2</v>
      </c>
      <c r="O10" s="2">
        <v>17</v>
      </c>
      <c r="R10" s="2">
        <v>1</v>
      </c>
      <c r="S10" s="2">
        <v>2</v>
      </c>
      <c r="T10" s="2">
        <v>17</v>
      </c>
      <c r="V10" s="2">
        <v>1</v>
      </c>
      <c r="W10" s="2">
        <v>2</v>
      </c>
      <c r="X10" s="2">
        <v>17</v>
      </c>
      <c r="AD10" s="10">
        <f t="shared" si="0"/>
        <v>1.7777777777777781</v>
      </c>
      <c r="AE10" s="10">
        <f t="shared" si="1"/>
        <v>5.8979591836734704</v>
      </c>
      <c r="AF10" s="10">
        <f t="shared" si="2"/>
        <v>206.81179138321991</v>
      </c>
      <c r="AG10" s="6"/>
    </row>
    <row r="11" spans="1:33" x14ac:dyDescent="0.25">
      <c r="B11" s="2">
        <v>3</v>
      </c>
      <c r="C11" s="2">
        <v>6</v>
      </c>
      <c r="D11" s="2">
        <v>41</v>
      </c>
      <c r="F11" s="5"/>
      <c r="H11" s="2">
        <v>3</v>
      </c>
      <c r="I11" s="2">
        <v>6</v>
      </c>
      <c r="J11" s="2">
        <v>41</v>
      </c>
      <c r="M11" s="2">
        <v>1</v>
      </c>
      <c r="N11" s="2">
        <v>3</v>
      </c>
      <c r="O11" s="2">
        <v>18</v>
      </c>
      <c r="R11" s="2">
        <v>1</v>
      </c>
      <c r="S11" s="2">
        <v>3</v>
      </c>
      <c r="T11" s="2">
        <v>18</v>
      </c>
      <c r="V11" s="2">
        <v>1</v>
      </c>
      <c r="W11" s="2">
        <v>3</v>
      </c>
      <c r="X11" s="2">
        <v>18</v>
      </c>
      <c r="AD11" s="10">
        <f t="shared" si="0"/>
        <v>1.7777777777777781</v>
      </c>
      <c r="AE11" s="10">
        <f t="shared" si="1"/>
        <v>5.8979591836734704</v>
      </c>
      <c r="AF11" s="10">
        <f t="shared" si="2"/>
        <v>206.81179138321991</v>
      </c>
      <c r="AG11" s="6"/>
    </row>
    <row r="12" spans="1:33" x14ac:dyDescent="0.25">
      <c r="B12" s="2">
        <v>3</v>
      </c>
      <c r="C12" s="2">
        <v>6</v>
      </c>
      <c r="D12" s="2">
        <v>44</v>
      </c>
      <c r="F12" s="5"/>
      <c r="H12" s="2">
        <v>3</v>
      </c>
      <c r="I12" s="2">
        <v>6</v>
      </c>
      <c r="J12" s="2">
        <v>44</v>
      </c>
      <c r="M12" s="2">
        <v>1</v>
      </c>
      <c r="N12" s="2">
        <v>3</v>
      </c>
      <c r="O12" s="2">
        <v>18</v>
      </c>
      <c r="R12" s="2">
        <v>1</v>
      </c>
      <c r="S12" s="2">
        <v>3</v>
      </c>
      <c r="T12" s="2">
        <v>18</v>
      </c>
      <c r="V12" s="2">
        <v>1</v>
      </c>
      <c r="W12" s="2">
        <v>3</v>
      </c>
      <c r="X12" s="2">
        <v>18</v>
      </c>
      <c r="AD12" s="10">
        <f t="shared" si="0"/>
        <v>1.7777777777777781</v>
      </c>
      <c r="AE12" s="10">
        <f t="shared" si="1"/>
        <v>5.8979591836734704</v>
      </c>
      <c r="AF12" s="10">
        <f t="shared" si="2"/>
        <v>206.81179138321991</v>
      </c>
      <c r="AG12" s="6"/>
    </row>
    <row r="13" spans="1:33" x14ac:dyDescent="0.25">
      <c r="B13" s="2">
        <v>0</v>
      </c>
      <c r="C13" s="2">
        <v>1</v>
      </c>
      <c r="D13" s="2">
        <v>5</v>
      </c>
      <c r="F13" s="5"/>
      <c r="H13" s="2">
        <v>0</v>
      </c>
      <c r="I13" s="2">
        <v>1</v>
      </c>
      <c r="J13" s="2">
        <v>5</v>
      </c>
      <c r="M13" s="2">
        <v>1</v>
      </c>
      <c r="N13" s="2">
        <v>3</v>
      </c>
      <c r="O13" s="2">
        <v>19</v>
      </c>
      <c r="R13" s="2">
        <v>1</v>
      </c>
      <c r="S13" s="2">
        <v>3</v>
      </c>
      <c r="T13" s="2">
        <v>19</v>
      </c>
      <c r="V13" s="2">
        <v>1</v>
      </c>
      <c r="W13" s="2">
        <v>3</v>
      </c>
      <c r="X13" s="2">
        <v>19</v>
      </c>
      <c r="AD13" s="10">
        <f t="shared" si="0"/>
        <v>1.7777777777777781</v>
      </c>
      <c r="AE13" s="10">
        <f t="shared" si="1"/>
        <v>2.0408163265306132</v>
      </c>
      <c r="AF13" s="10">
        <f t="shared" si="2"/>
        <v>179.04988662131515</v>
      </c>
      <c r="AG13" s="6"/>
    </row>
    <row r="14" spans="1:33" x14ac:dyDescent="0.25">
      <c r="B14" s="2">
        <v>1</v>
      </c>
      <c r="C14" s="2">
        <v>3</v>
      </c>
      <c r="D14" s="2">
        <v>18</v>
      </c>
      <c r="F14" s="5"/>
      <c r="H14" s="2">
        <v>1</v>
      </c>
      <c r="I14" s="2">
        <v>3</v>
      </c>
      <c r="J14" s="2">
        <v>18</v>
      </c>
      <c r="M14" s="2">
        <v>2</v>
      </c>
      <c r="N14" s="2">
        <v>3</v>
      </c>
      <c r="O14" s="2">
        <v>24</v>
      </c>
      <c r="R14" s="2">
        <v>2</v>
      </c>
      <c r="S14" s="2">
        <v>3</v>
      </c>
      <c r="T14" s="2">
        <v>24</v>
      </c>
      <c r="V14" s="2">
        <v>2</v>
      </c>
      <c r="W14" s="2">
        <v>3</v>
      </c>
      <c r="X14" s="2">
        <v>24</v>
      </c>
      <c r="AD14" s="10">
        <f t="shared" si="0"/>
        <v>1.7777777777777781</v>
      </c>
      <c r="AE14" s="10">
        <f t="shared" si="1"/>
        <v>2.0408163265306132</v>
      </c>
      <c r="AF14" s="10">
        <f t="shared" si="2"/>
        <v>179.04988662131515</v>
      </c>
      <c r="AG14" s="6"/>
    </row>
    <row r="15" spans="1:33" x14ac:dyDescent="0.25">
      <c r="B15" s="2">
        <v>0</v>
      </c>
      <c r="C15" s="2">
        <v>0</v>
      </c>
      <c r="D15" s="2">
        <v>1</v>
      </c>
      <c r="F15" s="5"/>
      <c r="H15" s="2">
        <v>0</v>
      </c>
      <c r="I15" s="2">
        <v>0</v>
      </c>
      <c r="J15" s="2">
        <v>1</v>
      </c>
      <c r="M15" s="2">
        <v>2</v>
      </c>
      <c r="N15" s="2">
        <v>3</v>
      </c>
      <c r="O15" s="2">
        <v>24</v>
      </c>
      <c r="R15" s="2">
        <v>2</v>
      </c>
      <c r="S15" s="2">
        <v>3</v>
      </c>
      <c r="T15" s="2">
        <v>24</v>
      </c>
      <c r="V15" s="2">
        <v>2</v>
      </c>
      <c r="W15" s="2">
        <v>3</v>
      </c>
      <c r="X15" s="2">
        <v>24</v>
      </c>
      <c r="AD15" s="10">
        <f t="shared" si="0"/>
        <v>1.7777777777777781</v>
      </c>
      <c r="AE15" s="10">
        <f t="shared" si="1"/>
        <v>2.0408163265306132</v>
      </c>
      <c r="AF15" s="10">
        <f t="shared" si="2"/>
        <v>153.28798185941039</v>
      </c>
      <c r="AG15" s="6"/>
    </row>
    <row r="16" spans="1:33" x14ac:dyDescent="0.25">
      <c r="B16" s="2">
        <v>5</v>
      </c>
      <c r="C16" s="2">
        <v>9</v>
      </c>
      <c r="D16" s="2">
        <v>62</v>
      </c>
      <c r="F16" s="5"/>
      <c r="H16" s="2">
        <v>5</v>
      </c>
      <c r="I16" s="2">
        <v>9</v>
      </c>
      <c r="J16" s="2">
        <v>62</v>
      </c>
      <c r="M16" s="2">
        <v>2</v>
      </c>
      <c r="N16" s="2">
        <v>4</v>
      </c>
      <c r="O16" s="2">
        <v>28</v>
      </c>
      <c r="R16" s="2">
        <v>2</v>
      </c>
      <c r="S16" s="2">
        <v>4</v>
      </c>
      <c r="T16" s="2">
        <v>28</v>
      </c>
      <c r="V16" s="2">
        <v>2</v>
      </c>
      <c r="W16" s="2">
        <v>4</v>
      </c>
      <c r="X16" s="2">
        <v>28</v>
      </c>
      <c r="AD16" s="10">
        <f t="shared" si="0"/>
        <v>0.11111111111111122</v>
      </c>
      <c r="AE16" s="10">
        <f t="shared" si="1"/>
        <v>2.0408163265306132</v>
      </c>
      <c r="AF16" s="10">
        <f t="shared" si="2"/>
        <v>54.478458049886598</v>
      </c>
      <c r="AG16" s="6"/>
    </row>
    <row r="17" spans="2:33" x14ac:dyDescent="0.25">
      <c r="B17" s="2">
        <v>1</v>
      </c>
      <c r="C17" s="2">
        <v>2</v>
      </c>
      <c r="D17" s="2">
        <v>17</v>
      </c>
      <c r="F17" s="5"/>
      <c r="H17" s="2">
        <v>1</v>
      </c>
      <c r="I17" s="2">
        <v>2</v>
      </c>
      <c r="J17" s="2">
        <v>17</v>
      </c>
      <c r="M17" s="2">
        <v>3</v>
      </c>
      <c r="N17" s="2">
        <v>4</v>
      </c>
      <c r="O17" s="2">
        <v>30</v>
      </c>
      <c r="R17" s="2">
        <v>3</v>
      </c>
      <c r="S17" s="2">
        <v>4</v>
      </c>
      <c r="T17" s="2">
        <v>30</v>
      </c>
      <c r="V17" s="2">
        <v>3</v>
      </c>
      <c r="W17" s="2">
        <v>4</v>
      </c>
      <c r="X17" s="2">
        <v>30</v>
      </c>
      <c r="AD17" s="10">
        <f t="shared" si="0"/>
        <v>0.11111111111111122</v>
      </c>
      <c r="AE17" s="10">
        <f t="shared" si="1"/>
        <v>2.0408163265306132</v>
      </c>
      <c r="AF17" s="10">
        <f t="shared" si="2"/>
        <v>54.478458049886598</v>
      </c>
      <c r="AG17" s="6"/>
    </row>
    <row r="18" spans="2:33" x14ac:dyDescent="0.25">
      <c r="B18" s="2">
        <v>2</v>
      </c>
      <c r="C18" s="2">
        <v>3</v>
      </c>
      <c r="D18" s="2">
        <v>24</v>
      </c>
      <c r="F18" s="5"/>
      <c r="H18" s="2">
        <v>2</v>
      </c>
      <c r="I18" s="2">
        <v>3</v>
      </c>
      <c r="J18" s="2">
        <v>24</v>
      </c>
      <c r="M18" s="2">
        <v>3</v>
      </c>
      <c r="N18" s="2">
        <v>5</v>
      </c>
      <c r="O18" s="2">
        <v>32</v>
      </c>
      <c r="R18" s="2">
        <v>3</v>
      </c>
      <c r="S18" s="2">
        <v>5</v>
      </c>
      <c r="T18" s="2">
        <v>32</v>
      </c>
      <c r="V18" s="2">
        <v>3</v>
      </c>
      <c r="W18" s="2">
        <v>5</v>
      </c>
      <c r="X18" s="2">
        <v>32</v>
      </c>
      <c r="AD18" s="10">
        <f t="shared" si="0"/>
        <v>0.11111111111111122</v>
      </c>
      <c r="AE18" s="10">
        <f t="shared" si="1"/>
        <v>0.18367346938775531</v>
      </c>
      <c r="AF18" s="10">
        <f t="shared" si="2"/>
        <v>11.430839002267565</v>
      </c>
      <c r="AG18" s="6"/>
    </row>
    <row r="19" spans="2:33" x14ac:dyDescent="0.25">
      <c r="B19" s="2">
        <v>1</v>
      </c>
      <c r="C19" s="2">
        <v>3</v>
      </c>
      <c r="D19" s="2">
        <v>19</v>
      </c>
      <c r="F19" s="5"/>
      <c r="H19" s="2">
        <v>1</v>
      </c>
      <c r="I19" s="2">
        <v>3</v>
      </c>
      <c r="J19" s="2">
        <v>19</v>
      </c>
      <c r="M19" s="2">
        <v>3</v>
      </c>
      <c r="N19" s="2">
        <v>6</v>
      </c>
      <c r="O19" s="2">
        <v>41</v>
      </c>
      <c r="R19" s="2">
        <v>3</v>
      </c>
      <c r="S19" s="2">
        <v>6</v>
      </c>
      <c r="T19" s="2">
        <v>41</v>
      </c>
      <c r="V19" s="2">
        <v>3</v>
      </c>
      <c r="W19" s="2">
        <v>6</v>
      </c>
      <c r="X19" s="2">
        <v>41</v>
      </c>
      <c r="AD19" s="10">
        <f t="shared" si="0"/>
        <v>0.44444444444444425</v>
      </c>
      <c r="AE19" s="10">
        <f t="shared" si="1"/>
        <v>0.18367346938775531</v>
      </c>
      <c r="AF19" s="10">
        <f t="shared" si="2"/>
        <v>1.9070294784580462</v>
      </c>
      <c r="AG19" s="6"/>
    </row>
    <row r="20" spans="2:33" x14ac:dyDescent="0.25">
      <c r="B20" s="2">
        <v>3</v>
      </c>
      <c r="C20" s="2">
        <v>6</v>
      </c>
      <c r="D20" s="2">
        <v>42</v>
      </c>
      <c r="F20" s="5"/>
      <c r="H20" s="2">
        <v>3</v>
      </c>
      <c r="I20" s="2">
        <v>6</v>
      </c>
      <c r="J20" s="2">
        <v>42</v>
      </c>
      <c r="M20" s="2">
        <v>3</v>
      </c>
      <c r="N20" s="2">
        <v>6</v>
      </c>
      <c r="O20" s="2">
        <v>42</v>
      </c>
      <c r="R20" s="2">
        <v>3</v>
      </c>
      <c r="S20" s="2">
        <v>6</v>
      </c>
      <c r="T20" s="2">
        <v>42</v>
      </c>
      <c r="V20" s="2">
        <v>3</v>
      </c>
      <c r="W20" s="2">
        <v>6</v>
      </c>
      <c r="X20" s="2">
        <v>42</v>
      </c>
      <c r="AD20" s="10">
        <f t="shared" si="0"/>
        <v>0.44444444444444425</v>
      </c>
      <c r="AE20" s="10">
        <f t="shared" si="1"/>
        <v>0.32653061224489766</v>
      </c>
      <c r="AF20" s="10">
        <f t="shared" si="2"/>
        <v>0.38321995464852776</v>
      </c>
      <c r="AG20" s="6"/>
    </row>
    <row r="21" spans="2:33" x14ac:dyDescent="0.25">
      <c r="B21" s="2">
        <v>4</v>
      </c>
      <c r="C21" s="2">
        <v>8</v>
      </c>
      <c r="D21" s="2">
        <v>56</v>
      </c>
      <c r="F21" s="5"/>
      <c r="H21" s="2">
        <v>4</v>
      </c>
      <c r="I21" s="2">
        <v>8</v>
      </c>
      <c r="J21" s="2">
        <v>56</v>
      </c>
      <c r="M21" s="2">
        <v>3</v>
      </c>
      <c r="N21" s="2">
        <v>6</v>
      </c>
      <c r="O21" s="2">
        <v>44</v>
      </c>
      <c r="R21" s="2">
        <v>3</v>
      </c>
      <c r="S21" s="2">
        <v>6</v>
      </c>
      <c r="T21" s="2">
        <v>44</v>
      </c>
      <c r="V21" s="2">
        <v>3</v>
      </c>
      <c r="W21" s="2">
        <v>6</v>
      </c>
      <c r="X21" s="2">
        <v>44</v>
      </c>
      <c r="AD21" s="10">
        <f t="shared" si="0"/>
        <v>0.44444444444444425</v>
      </c>
      <c r="AE21" s="10">
        <f t="shared" si="1"/>
        <v>2.4693877551020402</v>
      </c>
      <c r="AF21" s="10">
        <f t="shared" si="2"/>
        <v>92.526077097505691</v>
      </c>
      <c r="AG21" s="6"/>
    </row>
    <row r="22" spans="2:33" x14ac:dyDescent="0.25">
      <c r="B22" s="2">
        <v>4</v>
      </c>
      <c r="C22" s="2">
        <v>8</v>
      </c>
      <c r="D22" s="2">
        <v>56</v>
      </c>
      <c r="F22" s="5"/>
      <c r="H22" s="2">
        <v>4</v>
      </c>
      <c r="I22" s="2">
        <v>8</v>
      </c>
      <c r="J22" s="2">
        <v>56</v>
      </c>
      <c r="M22" s="2">
        <v>4</v>
      </c>
      <c r="N22" s="2">
        <v>6</v>
      </c>
      <c r="O22" s="2">
        <v>44</v>
      </c>
      <c r="R22" s="2">
        <v>4</v>
      </c>
      <c r="S22" s="2">
        <v>6</v>
      </c>
      <c r="T22" s="2">
        <v>44</v>
      </c>
      <c r="V22" s="2">
        <v>4</v>
      </c>
      <c r="W22" s="2">
        <v>6</v>
      </c>
      <c r="X22" s="2">
        <v>44</v>
      </c>
      <c r="AD22" s="10">
        <f t="shared" si="0"/>
        <v>0.44444444444444425</v>
      </c>
      <c r="AE22" s="10">
        <f t="shared" si="1"/>
        <v>2.4693877551020402</v>
      </c>
      <c r="AF22" s="10">
        <f t="shared" si="2"/>
        <v>112.76417233560093</v>
      </c>
      <c r="AG22" s="6"/>
    </row>
    <row r="23" spans="2:33" x14ac:dyDescent="0.25">
      <c r="B23" s="2">
        <v>3</v>
      </c>
      <c r="C23" s="2">
        <v>6</v>
      </c>
      <c r="D23" s="2">
        <v>44</v>
      </c>
      <c r="F23" s="5"/>
      <c r="H23" s="2">
        <v>3</v>
      </c>
      <c r="I23" s="2">
        <v>6</v>
      </c>
      <c r="J23" s="2">
        <v>44</v>
      </c>
      <c r="M23" s="2">
        <v>4</v>
      </c>
      <c r="N23" s="2">
        <v>8</v>
      </c>
      <c r="O23" s="2">
        <v>56</v>
      </c>
      <c r="R23" s="2">
        <v>4</v>
      </c>
      <c r="S23" s="2">
        <v>8</v>
      </c>
      <c r="T23" s="2">
        <v>56</v>
      </c>
      <c r="V23" s="2">
        <v>4</v>
      </c>
      <c r="W23" s="2">
        <v>8</v>
      </c>
      <c r="X23" s="2">
        <v>56</v>
      </c>
      <c r="AD23" s="10">
        <f t="shared" si="0"/>
        <v>0.44444444444444425</v>
      </c>
      <c r="AE23" s="10">
        <f t="shared" si="1"/>
        <v>2.4693877551020402</v>
      </c>
      <c r="AF23" s="10">
        <f t="shared" si="2"/>
        <v>159.24036281179141</v>
      </c>
      <c r="AG23" s="6"/>
    </row>
    <row r="24" spans="2:33" x14ac:dyDescent="0.25">
      <c r="B24" s="2">
        <v>5</v>
      </c>
      <c r="C24" s="2">
        <v>9</v>
      </c>
      <c r="D24" s="2">
        <v>64</v>
      </c>
      <c r="F24" s="5"/>
      <c r="H24" s="2">
        <v>5</v>
      </c>
      <c r="I24" s="2">
        <v>9</v>
      </c>
      <c r="J24" s="2">
        <v>64</v>
      </c>
      <c r="M24" s="2">
        <v>4</v>
      </c>
      <c r="N24" s="2">
        <v>8</v>
      </c>
      <c r="O24" s="2">
        <v>56</v>
      </c>
      <c r="R24" s="2">
        <v>4</v>
      </c>
      <c r="S24" s="2">
        <v>8</v>
      </c>
      <c r="T24" s="2">
        <v>56</v>
      </c>
      <c r="V24" s="2">
        <v>4</v>
      </c>
      <c r="W24" s="2">
        <v>8</v>
      </c>
      <c r="X24" s="2">
        <v>56</v>
      </c>
      <c r="AD24" s="10">
        <f t="shared" si="0"/>
        <v>2.7777777777777772</v>
      </c>
      <c r="AE24" s="10">
        <f t="shared" si="1"/>
        <v>2.4693877551020402</v>
      </c>
      <c r="AF24" s="10">
        <f t="shared" si="2"/>
        <v>159.24036281179141</v>
      </c>
      <c r="AG24" s="6"/>
    </row>
    <row r="25" spans="2:33" x14ac:dyDescent="0.25">
      <c r="B25" s="2">
        <v>1</v>
      </c>
      <c r="C25" s="2">
        <v>2</v>
      </c>
      <c r="D25" s="2">
        <v>17</v>
      </c>
      <c r="F25" s="5"/>
      <c r="H25" s="2">
        <v>1</v>
      </c>
      <c r="I25" s="2">
        <v>2</v>
      </c>
      <c r="J25" s="2">
        <v>17</v>
      </c>
      <c r="M25" s="2">
        <v>5</v>
      </c>
      <c r="N25" s="2">
        <v>9</v>
      </c>
      <c r="O25" s="2">
        <v>62</v>
      </c>
      <c r="R25" s="2">
        <v>5</v>
      </c>
      <c r="S25" s="2">
        <v>9</v>
      </c>
      <c r="T25" s="2">
        <v>62</v>
      </c>
      <c r="V25" s="2">
        <v>5</v>
      </c>
      <c r="W25" s="2">
        <v>9</v>
      </c>
      <c r="X25" s="2">
        <v>62</v>
      </c>
      <c r="AD25" s="10">
        <f t="shared" si="0"/>
        <v>2.7777777777777772</v>
      </c>
      <c r="AE25" s="10">
        <f t="shared" si="1"/>
        <v>12.755102040816325</v>
      </c>
      <c r="AF25" s="10">
        <f t="shared" si="2"/>
        <v>606.09750566893433</v>
      </c>
      <c r="AG25" s="6"/>
    </row>
    <row r="26" spans="2:33" x14ac:dyDescent="0.25">
      <c r="B26" s="2">
        <v>1</v>
      </c>
      <c r="C26" s="2">
        <v>2</v>
      </c>
      <c r="D26" s="2">
        <v>17</v>
      </c>
      <c r="F26" s="5"/>
      <c r="H26" s="21">
        <v>1</v>
      </c>
      <c r="I26" s="21">
        <v>2</v>
      </c>
      <c r="J26" s="21">
        <v>17</v>
      </c>
      <c r="M26" s="21">
        <v>5</v>
      </c>
      <c r="N26" s="21">
        <v>9</v>
      </c>
      <c r="O26" s="21">
        <v>64</v>
      </c>
      <c r="R26" s="21">
        <v>5</v>
      </c>
      <c r="S26" s="21">
        <v>9</v>
      </c>
      <c r="T26" s="21">
        <v>64</v>
      </c>
      <c r="V26" s="2">
        <v>5</v>
      </c>
      <c r="W26" s="2">
        <v>9</v>
      </c>
      <c r="X26" s="2">
        <v>64</v>
      </c>
      <c r="AD26" s="10">
        <f t="shared" si="0"/>
        <v>2.7777777777777772</v>
      </c>
      <c r="AE26" s="10">
        <f t="shared" si="1"/>
        <v>12.755102040816325</v>
      </c>
      <c r="AF26" s="10">
        <f t="shared" si="2"/>
        <v>606.09750566893433</v>
      </c>
      <c r="AG26" s="6"/>
    </row>
    <row r="27" spans="2:33" x14ac:dyDescent="0.25">
      <c r="F27" s="5"/>
      <c r="G27" s="10" t="s">
        <v>8</v>
      </c>
      <c r="H27" s="10">
        <f>SUM(H6:H26)</f>
        <v>49</v>
      </c>
      <c r="I27" s="10">
        <f t="shared" ref="I27:J27" si="3">SUM(I6:I26)</f>
        <v>93</v>
      </c>
      <c r="J27" s="10">
        <f t="shared" si="3"/>
        <v>659</v>
      </c>
      <c r="L27" s="10" t="s">
        <v>10</v>
      </c>
      <c r="M27" s="10">
        <f>MEDIAN(M6:M26)</f>
        <v>2</v>
      </c>
      <c r="N27" s="10">
        <f>MEDIAN(N6:N26)</f>
        <v>4</v>
      </c>
      <c r="O27" s="10">
        <f>MEDIAN(O6:O26)</f>
        <v>28</v>
      </c>
      <c r="Q27" s="10" t="s">
        <v>12</v>
      </c>
      <c r="R27" s="10">
        <f>MODE(R6:R26)</f>
        <v>1</v>
      </c>
      <c r="S27" s="10">
        <f t="shared" ref="S27:T27" si="4">MODE(S6:S26)</f>
        <v>3</v>
      </c>
      <c r="T27" s="10">
        <f t="shared" si="4"/>
        <v>17</v>
      </c>
      <c r="AD27" s="10">
        <f t="shared" si="0"/>
        <v>7.1111111111111107</v>
      </c>
      <c r="AE27" s="10">
        <f t="shared" si="1"/>
        <v>20.897959183673468</v>
      </c>
      <c r="AF27" s="10">
        <f t="shared" si="2"/>
        <v>937.52607709750578</v>
      </c>
      <c r="AG27" s="6"/>
    </row>
    <row r="28" spans="2:33" x14ac:dyDescent="0.25">
      <c r="F28" s="5"/>
      <c r="G28" s="10" t="s">
        <v>6</v>
      </c>
      <c r="H28" s="10">
        <f>COUNT(H6:H26)</f>
        <v>21</v>
      </c>
      <c r="AD28" s="10">
        <f t="shared" si="0"/>
        <v>7.1111111111111107</v>
      </c>
      <c r="AE28" s="10">
        <f t="shared" si="1"/>
        <v>20.897959183673468</v>
      </c>
      <c r="AF28" s="10">
        <f t="shared" si="2"/>
        <v>1064.0022675736961</v>
      </c>
      <c r="AG28" s="6"/>
    </row>
    <row r="29" spans="2:33" x14ac:dyDescent="0.25">
      <c r="F29" s="5"/>
      <c r="G29" s="10" t="s">
        <v>7</v>
      </c>
      <c r="H29" s="10">
        <f>H27/$H$28</f>
        <v>2.3333333333333335</v>
      </c>
      <c r="I29" s="10">
        <f>I27/$H$28</f>
        <v>4.4285714285714288</v>
      </c>
      <c r="J29" s="10">
        <f>J27/$H$28</f>
        <v>31.38095238095238</v>
      </c>
      <c r="AG29" s="6"/>
    </row>
    <row r="30" spans="2:33" x14ac:dyDescent="0.25">
      <c r="F30" s="5"/>
      <c r="AB30" s="49" t="s">
        <v>8</v>
      </c>
      <c r="AC30" s="49"/>
      <c r="AD30" s="10">
        <f>SUM(AD8:AD28)</f>
        <v>46.666666666666671</v>
      </c>
      <c r="AE30" s="10">
        <f t="shared" ref="AE30:AF30" si="5">SUM(AE8:AE28)</f>
        <v>137.14285714285711</v>
      </c>
      <c r="AF30" s="10">
        <f t="shared" si="5"/>
        <v>6610.9523809523807</v>
      </c>
      <c r="AG30" s="6"/>
    </row>
    <row r="31" spans="2:33" x14ac:dyDescent="0.25">
      <c r="F31" s="5"/>
      <c r="AB31" s="55" t="s">
        <v>18</v>
      </c>
      <c r="AC31" s="55"/>
      <c r="AD31" s="49">
        <f>AD30/AA6</f>
        <v>2.2222222222222223</v>
      </c>
      <c r="AE31" s="49">
        <f>AE30/AA6</f>
        <v>6.5306122448979576</v>
      </c>
      <c r="AF31" s="49">
        <f>AF30/AA6</f>
        <v>314.80725623582765</v>
      </c>
      <c r="AG31" s="6"/>
    </row>
    <row r="32" spans="2:33" x14ac:dyDescent="0.25">
      <c r="F32" s="5"/>
      <c r="AB32" s="55"/>
      <c r="AC32" s="55"/>
      <c r="AD32" s="49"/>
      <c r="AE32" s="49"/>
      <c r="AF32" s="49"/>
      <c r="AG32" s="6"/>
    </row>
    <row r="33" spans="6:43" x14ac:dyDescent="0.25">
      <c r="F33" s="5"/>
      <c r="AB33" s="55" t="s">
        <v>19</v>
      </c>
      <c r="AC33" s="55"/>
      <c r="AD33" s="49">
        <f>SQRT(AD31)</f>
        <v>1.4907119849998598</v>
      </c>
      <c r="AE33" s="49">
        <f>SQRT(AE31)</f>
        <v>2.5555062599997593</v>
      </c>
      <c r="AF33" s="49">
        <f>SQRT(AF31)</f>
        <v>17.742808578007814</v>
      </c>
      <c r="AG33" s="6"/>
    </row>
    <row r="34" spans="6:43" x14ac:dyDescent="0.25">
      <c r="F34" s="5"/>
      <c r="AB34" s="55"/>
      <c r="AC34" s="55"/>
      <c r="AD34" s="49"/>
      <c r="AE34" s="49"/>
      <c r="AF34" s="49"/>
      <c r="AG34" s="6"/>
    </row>
    <row r="35" spans="6:43" x14ac:dyDescent="0.25">
      <c r="F35" s="5"/>
      <c r="AG35" s="6"/>
    </row>
    <row r="36" spans="6:43" ht="15.75" thickBot="1" x14ac:dyDescent="0.3">
      <c r="F36" s="7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9"/>
    </row>
    <row r="37" spans="6:43" ht="15.75" thickBot="1" x14ac:dyDescent="0.3"/>
    <row r="38" spans="6:43" ht="15.75" thickBot="1" x14ac:dyDescent="0.3">
      <c r="F38" s="52" t="s">
        <v>35</v>
      </c>
      <c r="G38" s="5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4"/>
      <c r="AA38" s="52" t="s">
        <v>36</v>
      </c>
      <c r="AB38" s="53"/>
      <c r="AC38" s="53"/>
      <c r="AD38" s="54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4"/>
    </row>
    <row r="39" spans="6:43" x14ac:dyDescent="0.25">
      <c r="F39" s="5"/>
      <c r="Y39" s="6"/>
      <c r="AA39" s="5"/>
      <c r="AQ39" s="6"/>
    </row>
    <row r="40" spans="6:43" x14ac:dyDescent="0.25">
      <c r="F40" s="5"/>
      <c r="G40" s="1" t="s">
        <v>2</v>
      </c>
      <c r="H40" s="1" t="s">
        <v>3</v>
      </c>
      <c r="I40" s="1" t="s">
        <v>4</v>
      </c>
      <c r="Y40" s="6"/>
      <c r="AA40" s="5"/>
      <c r="AB40" s="1" t="s">
        <v>2</v>
      </c>
      <c r="AC40" s="1" t="s">
        <v>3</v>
      </c>
      <c r="AF40" s="15" t="s">
        <v>30</v>
      </c>
      <c r="AG40" s="23" t="s">
        <v>31</v>
      </c>
      <c r="AH40" s="15" t="s">
        <v>32</v>
      </c>
      <c r="AQ40" s="6"/>
    </row>
    <row r="41" spans="6:43" x14ac:dyDescent="0.25">
      <c r="F41" s="5"/>
      <c r="G41" s="2">
        <v>0</v>
      </c>
      <c r="H41" s="2">
        <v>0</v>
      </c>
      <c r="I41" s="2">
        <v>1</v>
      </c>
      <c r="Y41" s="6"/>
      <c r="AA41" s="5"/>
      <c r="AB41" s="2">
        <v>4</v>
      </c>
      <c r="AC41" s="2">
        <v>4</v>
      </c>
      <c r="AF41" s="10">
        <f>(AB41-$AB$63)</f>
        <v>1.6666666666666665</v>
      </c>
      <c r="AG41" s="16">
        <f>(AC41-$AC$63)</f>
        <v>-0.42857142857142883</v>
      </c>
      <c r="AH41" s="10">
        <f>AF41*AG41</f>
        <v>-0.71428571428571463</v>
      </c>
      <c r="AQ41" s="6"/>
    </row>
    <row r="42" spans="6:43" x14ac:dyDescent="0.25">
      <c r="F42" s="5"/>
      <c r="G42" s="2">
        <v>0</v>
      </c>
      <c r="H42" s="2">
        <v>1</v>
      </c>
      <c r="I42" s="2">
        <v>5</v>
      </c>
      <c r="Y42" s="6"/>
      <c r="AA42" s="5"/>
      <c r="AB42" s="2">
        <v>2</v>
      </c>
      <c r="AC42" s="2">
        <v>3</v>
      </c>
      <c r="AF42" s="10">
        <f t="shared" ref="AF42:AF61" si="6">(AB42-$AB$63)</f>
        <v>-0.33333333333333348</v>
      </c>
      <c r="AG42" s="16">
        <f t="shared" ref="AG42:AG60" si="7">(AC42-$AC$63)</f>
        <v>-1.4285714285714288</v>
      </c>
      <c r="AH42" s="10">
        <f t="shared" ref="AH42:AH61" si="8">AF42*AG42</f>
        <v>0.4761904761904765</v>
      </c>
      <c r="AQ42" s="6"/>
    </row>
    <row r="43" spans="6:43" x14ac:dyDescent="0.25">
      <c r="F43" s="5"/>
      <c r="G43" s="2">
        <v>1</v>
      </c>
      <c r="H43" s="2">
        <v>2</v>
      </c>
      <c r="I43" s="2">
        <v>17</v>
      </c>
      <c r="Y43" s="6"/>
      <c r="AA43" s="5"/>
      <c r="AB43" s="2">
        <v>2</v>
      </c>
      <c r="AC43" s="2">
        <v>4</v>
      </c>
      <c r="AF43" s="10">
        <f t="shared" si="6"/>
        <v>-0.33333333333333348</v>
      </c>
      <c r="AG43" s="16">
        <f t="shared" si="7"/>
        <v>-0.42857142857142883</v>
      </c>
      <c r="AH43" s="10">
        <f t="shared" si="8"/>
        <v>0.14285714285714302</v>
      </c>
      <c r="AQ43" s="6"/>
    </row>
    <row r="44" spans="6:43" x14ac:dyDescent="0.25">
      <c r="F44" s="5"/>
      <c r="G44" s="2">
        <v>1</v>
      </c>
      <c r="H44" s="2">
        <v>2</v>
      </c>
      <c r="I44" s="2">
        <v>17</v>
      </c>
      <c r="Y44" s="6"/>
      <c r="AA44" s="5"/>
      <c r="AB44" s="2">
        <v>3</v>
      </c>
      <c r="AC44" s="2">
        <v>5</v>
      </c>
      <c r="AF44" s="10">
        <f t="shared" si="6"/>
        <v>0.66666666666666652</v>
      </c>
      <c r="AG44" s="16">
        <f t="shared" si="7"/>
        <v>0.57142857142857117</v>
      </c>
      <c r="AH44" s="10">
        <f t="shared" si="8"/>
        <v>0.38095238095238071</v>
      </c>
      <c r="AQ44" s="6"/>
    </row>
    <row r="45" spans="6:43" x14ac:dyDescent="0.25">
      <c r="F45" s="5"/>
      <c r="G45" s="11">
        <v>1</v>
      </c>
      <c r="H45" s="11">
        <v>2</v>
      </c>
      <c r="I45" s="11">
        <v>17</v>
      </c>
      <c r="Y45" s="6"/>
      <c r="AA45" s="5"/>
      <c r="AB45" s="2">
        <v>1</v>
      </c>
      <c r="AC45" s="2">
        <v>3</v>
      </c>
      <c r="AF45" s="10">
        <f t="shared" si="6"/>
        <v>-1.3333333333333335</v>
      </c>
      <c r="AG45" s="16">
        <f t="shared" si="7"/>
        <v>-1.4285714285714288</v>
      </c>
      <c r="AH45" s="10">
        <f t="shared" si="8"/>
        <v>1.9047619047619053</v>
      </c>
      <c r="AQ45" s="6"/>
    </row>
    <row r="46" spans="6:43" x14ac:dyDescent="0.25">
      <c r="F46" s="5"/>
      <c r="G46" s="11">
        <v>1</v>
      </c>
      <c r="H46" s="11">
        <v>3</v>
      </c>
      <c r="I46" s="11">
        <v>18</v>
      </c>
      <c r="Y46" s="6"/>
      <c r="AA46" s="5"/>
      <c r="AB46" s="2">
        <v>3</v>
      </c>
      <c r="AC46" s="2">
        <v>6</v>
      </c>
      <c r="AF46" s="10">
        <f t="shared" si="6"/>
        <v>0.66666666666666652</v>
      </c>
      <c r="AG46" s="16">
        <f t="shared" si="7"/>
        <v>1.5714285714285712</v>
      </c>
      <c r="AH46" s="10">
        <f t="shared" si="8"/>
        <v>1.0476190476190472</v>
      </c>
      <c r="AQ46" s="6"/>
    </row>
    <row r="47" spans="6:43" x14ac:dyDescent="0.25">
      <c r="F47" s="5"/>
      <c r="G47" s="2">
        <v>1</v>
      </c>
      <c r="H47" s="2">
        <v>3</v>
      </c>
      <c r="I47" s="2">
        <v>18</v>
      </c>
      <c r="Y47" s="6"/>
      <c r="AA47" s="5"/>
      <c r="AB47" s="2">
        <v>3</v>
      </c>
      <c r="AC47" s="2">
        <v>6</v>
      </c>
      <c r="AF47" s="10">
        <f t="shared" si="6"/>
        <v>0.66666666666666652</v>
      </c>
      <c r="AG47" s="16">
        <f t="shared" si="7"/>
        <v>1.5714285714285712</v>
      </c>
      <c r="AH47" s="10">
        <f t="shared" si="8"/>
        <v>1.0476190476190472</v>
      </c>
      <c r="AQ47" s="6"/>
    </row>
    <row r="48" spans="6:43" x14ac:dyDescent="0.25">
      <c r="F48" s="5"/>
      <c r="G48" s="2">
        <v>1</v>
      </c>
      <c r="H48" s="2">
        <v>3</v>
      </c>
      <c r="I48" s="2">
        <v>19</v>
      </c>
      <c r="Y48" s="6"/>
      <c r="AA48" s="5"/>
      <c r="AB48" s="2">
        <v>0</v>
      </c>
      <c r="AC48" s="2">
        <v>1</v>
      </c>
      <c r="AF48" s="10">
        <f t="shared" si="6"/>
        <v>-2.3333333333333335</v>
      </c>
      <c r="AG48" s="16">
        <f t="shared" si="7"/>
        <v>-3.4285714285714288</v>
      </c>
      <c r="AH48" s="10">
        <f t="shared" si="8"/>
        <v>8.0000000000000018</v>
      </c>
      <c r="AQ48" s="6"/>
    </row>
    <row r="49" spans="6:43" x14ac:dyDescent="0.25">
      <c r="F49" s="5"/>
      <c r="G49" s="2">
        <v>2</v>
      </c>
      <c r="H49" s="2">
        <v>3</v>
      </c>
      <c r="I49" s="2">
        <v>24</v>
      </c>
      <c r="Y49" s="6"/>
      <c r="AA49" s="5"/>
      <c r="AB49" s="2">
        <v>1</v>
      </c>
      <c r="AC49" s="2">
        <v>3</v>
      </c>
      <c r="AF49" s="10">
        <f t="shared" si="6"/>
        <v>-1.3333333333333335</v>
      </c>
      <c r="AG49" s="16">
        <f t="shared" si="7"/>
        <v>-1.4285714285714288</v>
      </c>
      <c r="AH49" s="10">
        <f t="shared" si="8"/>
        <v>1.9047619047619053</v>
      </c>
      <c r="AQ49" s="6"/>
    </row>
    <row r="50" spans="6:43" x14ac:dyDescent="0.25">
      <c r="F50" s="5"/>
      <c r="G50" s="2">
        <v>2</v>
      </c>
      <c r="H50" s="2">
        <v>3</v>
      </c>
      <c r="I50" s="2">
        <v>24</v>
      </c>
      <c r="Y50" s="6"/>
      <c r="AA50" s="5"/>
      <c r="AB50" s="2">
        <v>0</v>
      </c>
      <c r="AC50" s="2">
        <v>0</v>
      </c>
      <c r="AF50" s="10">
        <f t="shared" si="6"/>
        <v>-2.3333333333333335</v>
      </c>
      <c r="AG50" s="16">
        <f t="shared" si="7"/>
        <v>-4.4285714285714288</v>
      </c>
      <c r="AH50" s="10">
        <f t="shared" si="8"/>
        <v>10.333333333333334</v>
      </c>
      <c r="AQ50" s="6"/>
    </row>
    <row r="51" spans="6:43" x14ac:dyDescent="0.25">
      <c r="F51" s="5"/>
      <c r="G51" s="11">
        <v>2</v>
      </c>
      <c r="H51" s="11">
        <v>4</v>
      </c>
      <c r="I51" s="11">
        <v>28</v>
      </c>
      <c r="Y51" s="6"/>
      <c r="AA51" s="5"/>
      <c r="AB51" s="2">
        <v>5</v>
      </c>
      <c r="AC51" s="2">
        <v>9</v>
      </c>
      <c r="AF51" s="10">
        <f t="shared" si="6"/>
        <v>2.6666666666666665</v>
      </c>
      <c r="AG51" s="16">
        <f t="shared" si="7"/>
        <v>4.5714285714285712</v>
      </c>
      <c r="AH51" s="10">
        <f t="shared" si="8"/>
        <v>12.19047619047619</v>
      </c>
      <c r="AQ51" s="6"/>
    </row>
    <row r="52" spans="6:43" x14ac:dyDescent="0.25">
      <c r="F52" s="5"/>
      <c r="G52" s="2">
        <v>3</v>
      </c>
      <c r="H52" s="2">
        <v>4</v>
      </c>
      <c r="I52" s="2">
        <v>30</v>
      </c>
      <c r="Y52" s="6"/>
      <c r="AA52" s="5"/>
      <c r="AB52" s="2">
        <v>1</v>
      </c>
      <c r="AC52" s="2">
        <v>2</v>
      </c>
      <c r="AF52" s="10">
        <f t="shared" si="6"/>
        <v>-1.3333333333333335</v>
      </c>
      <c r="AG52" s="16">
        <f t="shared" si="7"/>
        <v>-2.4285714285714288</v>
      </c>
      <c r="AH52" s="10">
        <f t="shared" si="8"/>
        <v>3.2380952380952386</v>
      </c>
      <c r="AQ52" s="6"/>
    </row>
    <row r="53" spans="6:43" x14ac:dyDescent="0.25">
      <c r="F53" s="5"/>
      <c r="G53" s="2">
        <v>3</v>
      </c>
      <c r="H53" s="2">
        <v>5</v>
      </c>
      <c r="I53" s="2">
        <v>32</v>
      </c>
      <c r="Y53" s="6"/>
      <c r="AA53" s="5"/>
      <c r="AB53" s="2">
        <v>2</v>
      </c>
      <c r="AC53" s="2">
        <v>3</v>
      </c>
      <c r="AF53" s="10">
        <f t="shared" si="6"/>
        <v>-0.33333333333333348</v>
      </c>
      <c r="AG53" s="16">
        <f t="shared" si="7"/>
        <v>-1.4285714285714288</v>
      </c>
      <c r="AH53" s="10">
        <f t="shared" si="8"/>
        <v>0.4761904761904765</v>
      </c>
      <c r="AQ53" s="6"/>
    </row>
    <row r="54" spans="6:43" x14ac:dyDescent="0.25">
      <c r="F54" s="5"/>
      <c r="G54" s="2">
        <v>3</v>
      </c>
      <c r="H54" s="2">
        <v>6</v>
      </c>
      <c r="I54" s="2">
        <v>41</v>
      </c>
      <c r="Y54" s="6"/>
      <c r="AA54" s="5"/>
      <c r="AB54" s="2">
        <v>1</v>
      </c>
      <c r="AC54" s="2">
        <v>3</v>
      </c>
      <c r="AF54" s="10">
        <f t="shared" si="6"/>
        <v>-1.3333333333333335</v>
      </c>
      <c r="AG54" s="16">
        <f t="shared" si="7"/>
        <v>-1.4285714285714288</v>
      </c>
      <c r="AH54" s="10">
        <f t="shared" si="8"/>
        <v>1.9047619047619053</v>
      </c>
      <c r="AQ54" s="6"/>
    </row>
    <row r="55" spans="6:43" x14ac:dyDescent="0.25">
      <c r="F55" s="5"/>
      <c r="G55" s="2">
        <v>3</v>
      </c>
      <c r="H55" s="2">
        <v>6</v>
      </c>
      <c r="I55" s="2">
        <v>42</v>
      </c>
      <c r="Y55" s="6"/>
      <c r="AA55" s="5"/>
      <c r="AB55" s="2">
        <v>3</v>
      </c>
      <c r="AC55" s="2">
        <v>6</v>
      </c>
      <c r="AF55" s="10">
        <f t="shared" si="6"/>
        <v>0.66666666666666652</v>
      </c>
      <c r="AG55" s="16">
        <f t="shared" si="7"/>
        <v>1.5714285714285712</v>
      </c>
      <c r="AH55" s="10">
        <f t="shared" si="8"/>
        <v>1.0476190476190472</v>
      </c>
      <c r="AQ55" s="6"/>
    </row>
    <row r="56" spans="6:43" x14ac:dyDescent="0.25">
      <c r="F56" s="5"/>
      <c r="G56" s="11">
        <v>3</v>
      </c>
      <c r="H56" s="11">
        <v>6</v>
      </c>
      <c r="I56" s="11">
        <v>44</v>
      </c>
      <c r="Y56" s="6"/>
      <c r="AA56" s="5"/>
      <c r="AB56" s="2">
        <v>4</v>
      </c>
      <c r="AC56" s="2">
        <v>8</v>
      </c>
      <c r="AF56" s="10">
        <f t="shared" si="6"/>
        <v>1.6666666666666665</v>
      </c>
      <c r="AG56" s="16">
        <f t="shared" si="7"/>
        <v>3.5714285714285712</v>
      </c>
      <c r="AH56" s="10">
        <f t="shared" si="8"/>
        <v>5.9523809523809517</v>
      </c>
      <c r="AQ56" s="6"/>
    </row>
    <row r="57" spans="6:43" x14ac:dyDescent="0.25">
      <c r="F57" s="5"/>
      <c r="G57" s="11">
        <v>4</v>
      </c>
      <c r="H57" s="11">
        <v>6</v>
      </c>
      <c r="I57" s="11">
        <v>44</v>
      </c>
      <c r="Y57" s="6"/>
      <c r="AA57" s="5"/>
      <c r="AB57" s="2">
        <v>4</v>
      </c>
      <c r="AC57" s="2">
        <v>8</v>
      </c>
      <c r="AF57" s="10">
        <f t="shared" si="6"/>
        <v>1.6666666666666665</v>
      </c>
      <c r="AG57" s="16">
        <f t="shared" si="7"/>
        <v>3.5714285714285712</v>
      </c>
      <c r="AH57" s="10">
        <f t="shared" si="8"/>
        <v>5.9523809523809517</v>
      </c>
      <c r="AQ57" s="6"/>
    </row>
    <row r="58" spans="6:43" x14ac:dyDescent="0.25">
      <c r="F58" s="5"/>
      <c r="G58" s="2">
        <v>4</v>
      </c>
      <c r="H58" s="2">
        <v>8</v>
      </c>
      <c r="I58" s="2">
        <v>56</v>
      </c>
      <c r="Y58" s="6"/>
      <c r="AA58" s="5"/>
      <c r="AB58" s="2">
        <v>3</v>
      </c>
      <c r="AC58" s="2">
        <v>6</v>
      </c>
      <c r="AF58" s="10">
        <f t="shared" si="6"/>
        <v>0.66666666666666652</v>
      </c>
      <c r="AG58" s="16">
        <f t="shared" si="7"/>
        <v>1.5714285714285712</v>
      </c>
      <c r="AH58" s="10">
        <f t="shared" si="8"/>
        <v>1.0476190476190472</v>
      </c>
      <c r="AQ58" s="6"/>
    </row>
    <row r="59" spans="6:43" x14ac:dyDescent="0.25">
      <c r="F59" s="5"/>
      <c r="G59" s="2">
        <v>4</v>
      </c>
      <c r="H59" s="2">
        <v>8</v>
      </c>
      <c r="I59" s="2">
        <v>56</v>
      </c>
      <c r="Y59" s="6"/>
      <c r="AA59" s="5"/>
      <c r="AB59" s="2">
        <v>5</v>
      </c>
      <c r="AC59" s="2">
        <v>9</v>
      </c>
      <c r="AF59" s="10">
        <f t="shared" si="6"/>
        <v>2.6666666666666665</v>
      </c>
      <c r="AG59" s="16">
        <f t="shared" si="7"/>
        <v>4.5714285714285712</v>
      </c>
      <c r="AH59" s="10">
        <f t="shared" si="8"/>
        <v>12.19047619047619</v>
      </c>
      <c r="AQ59" s="6"/>
    </row>
    <row r="60" spans="6:43" x14ac:dyDescent="0.25">
      <c r="F60" s="5"/>
      <c r="G60" s="2">
        <v>5</v>
      </c>
      <c r="H60" s="2">
        <v>9</v>
      </c>
      <c r="I60" s="2">
        <v>62</v>
      </c>
      <c r="Y60" s="6"/>
      <c r="AA60" s="5"/>
      <c r="AB60" s="2">
        <v>1</v>
      </c>
      <c r="AC60" s="2">
        <v>2</v>
      </c>
      <c r="AF60" s="10">
        <f t="shared" si="6"/>
        <v>-1.3333333333333335</v>
      </c>
      <c r="AG60" s="16">
        <f t="shared" si="7"/>
        <v>-2.4285714285714288</v>
      </c>
      <c r="AH60" s="10">
        <f t="shared" si="8"/>
        <v>3.2380952380952386</v>
      </c>
      <c r="AQ60" s="6"/>
    </row>
    <row r="61" spans="6:43" x14ac:dyDescent="0.25">
      <c r="F61" s="5"/>
      <c r="G61" s="2">
        <v>5</v>
      </c>
      <c r="H61" s="2">
        <v>9</v>
      </c>
      <c r="I61" s="2">
        <v>64</v>
      </c>
      <c r="Y61" s="6"/>
      <c r="AA61" s="5"/>
      <c r="AB61" s="2">
        <v>1</v>
      </c>
      <c r="AC61" s="2">
        <v>2</v>
      </c>
      <c r="AF61" s="10">
        <f t="shared" si="6"/>
        <v>-1.3333333333333335</v>
      </c>
      <c r="AG61" s="16">
        <f>(AC61-$AC$63)</f>
        <v>-2.4285714285714288</v>
      </c>
      <c r="AH61" s="10">
        <f t="shared" si="8"/>
        <v>3.2380952380952386</v>
      </c>
      <c r="AQ61" s="6"/>
    </row>
    <row r="62" spans="6:43" x14ac:dyDescent="0.25">
      <c r="F62" s="5"/>
      <c r="Y62" s="6"/>
      <c r="AA62" s="5"/>
      <c r="AQ62" s="6"/>
    </row>
    <row r="63" spans="6:43" x14ac:dyDescent="0.25">
      <c r="F63" s="12" t="s">
        <v>22</v>
      </c>
      <c r="G63" s="10">
        <f>AVERAGE(G45:G46)</f>
        <v>1</v>
      </c>
      <c r="H63" s="10">
        <f t="shared" ref="H63:I63" si="9">AVERAGE(H45:H46)</f>
        <v>2.5</v>
      </c>
      <c r="I63" s="10">
        <f t="shared" si="9"/>
        <v>17.5</v>
      </c>
      <c r="Y63" s="6"/>
      <c r="AA63" s="12" t="s">
        <v>7</v>
      </c>
      <c r="AB63" s="10">
        <f>AVERAGE(AB41:AB61)</f>
        <v>2.3333333333333335</v>
      </c>
      <c r="AC63" s="10">
        <f>AVERAGE(AC41:AC61)</f>
        <v>4.4285714285714288</v>
      </c>
      <c r="AG63" s="16" t="s">
        <v>8</v>
      </c>
      <c r="AH63" s="10">
        <f>SUM(AH41:AH61)</f>
        <v>75</v>
      </c>
      <c r="AQ63" s="6"/>
    </row>
    <row r="64" spans="6:43" x14ac:dyDescent="0.25">
      <c r="F64" s="12" t="s">
        <v>23</v>
      </c>
      <c r="G64" s="10">
        <f>MEDIAN(G41:G61)</f>
        <v>2</v>
      </c>
      <c r="H64" s="10">
        <f t="shared" ref="H64:I64" si="10">MEDIAN(H41:H61)</f>
        <v>4</v>
      </c>
      <c r="I64" s="10">
        <f t="shared" si="10"/>
        <v>28</v>
      </c>
      <c r="Y64" s="6"/>
      <c r="AA64" s="5"/>
      <c r="AG64" s="16" t="s">
        <v>33</v>
      </c>
      <c r="AH64" s="10">
        <f>COUNT(AB41:AB61)</f>
        <v>21</v>
      </c>
      <c r="AQ64" s="6"/>
    </row>
    <row r="65" spans="6:43" x14ac:dyDescent="0.25">
      <c r="F65" s="12" t="s">
        <v>24</v>
      </c>
      <c r="G65" s="10">
        <f>AVERAGE(G56:G57)</f>
        <v>3.5</v>
      </c>
      <c r="H65" s="10">
        <f t="shared" ref="H65:I65" si="11">AVERAGE(H56:H57)</f>
        <v>6</v>
      </c>
      <c r="I65" s="10">
        <f t="shared" si="11"/>
        <v>44</v>
      </c>
      <c r="Y65" s="6"/>
      <c r="AA65" s="5"/>
      <c r="AG65" s="16" t="s">
        <v>34</v>
      </c>
      <c r="AH65" s="26">
        <f>AH63/AH64</f>
        <v>3.5714285714285716</v>
      </c>
      <c r="AQ65" s="6"/>
    </row>
    <row r="66" spans="6:43" x14ac:dyDescent="0.25">
      <c r="F66" s="12" t="s">
        <v>25</v>
      </c>
      <c r="G66" s="10">
        <f>MIN(G41:G61)</f>
        <v>0</v>
      </c>
      <c r="H66" s="10">
        <f t="shared" ref="H66:I66" si="12">MIN(H41:H61)</f>
        <v>0</v>
      </c>
      <c r="I66" s="10">
        <f t="shared" si="12"/>
        <v>1</v>
      </c>
      <c r="Y66" s="6"/>
      <c r="AA66" s="5"/>
      <c r="AQ66" s="6"/>
    </row>
    <row r="67" spans="6:43" x14ac:dyDescent="0.25">
      <c r="F67" s="12" t="s">
        <v>26</v>
      </c>
      <c r="G67" s="10">
        <f>MAX(G41:G61)</f>
        <v>5</v>
      </c>
      <c r="H67" s="10">
        <f t="shared" ref="H67:I67" si="13">MAX(H41:H61)</f>
        <v>9</v>
      </c>
      <c r="I67" s="10">
        <f t="shared" si="13"/>
        <v>64</v>
      </c>
      <c r="Y67" s="6"/>
      <c r="AA67" s="5"/>
      <c r="AG67" s="43" t="s">
        <v>49</v>
      </c>
      <c r="AH67" s="46">
        <f>_xlfn.COVARIANCE.P(AB41:AB61,AC41:AC61)</f>
        <v>3.5714285714285716</v>
      </c>
      <c r="AQ67" s="6"/>
    </row>
    <row r="68" spans="6:43" x14ac:dyDescent="0.25">
      <c r="F68" s="12" t="s">
        <v>27</v>
      </c>
      <c r="G68" s="10">
        <f>G65-G63</f>
        <v>2.5</v>
      </c>
      <c r="H68" s="10">
        <f>H65-H63</f>
        <v>3.5</v>
      </c>
      <c r="I68" s="10">
        <f t="shared" ref="I68" si="14">I65-I63</f>
        <v>26.5</v>
      </c>
      <c r="Y68" s="6"/>
      <c r="AA68" s="5"/>
      <c r="AG68" s="43"/>
      <c r="AH68" s="47"/>
      <c r="AQ68" s="6"/>
    </row>
    <row r="69" spans="6:43" x14ac:dyDescent="0.25">
      <c r="F69" s="12" t="s">
        <v>28</v>
      </c>
      <c r="G69" s="10">
        <f>G63-(1.5*G68)</f>
        <v>-2.75</v>
      </c>
      <c r="H69" s="10">
        <f>H63-(1.5*H68)</f>
        <v>-2.75</v>
      </c>
      <c r="I69" s="10">
        <f>I63-(1.5*I68)</f>
        <v>-22.25</v>
      </c>
      <c r="Y69" s="6"/>
      <c r="AA69" s="5"/>
      <c r="AQ69" s="6"/>
    </row>
    <row r="70" spans="6:43" ht="15.75" thickBot="1" x14ac:dyDescent="0.3">
      <c r="F70" s="13" t="s">
        <v>29</v>
      </c>
      <c r="G70" s="14">
        <f>G65+(1.5*G68)</f>
        <v>7.25</v>
      </c>
      <c r="H70" s="14">
        <f t="shared" ref="H70:I70" si="15">H65+(1.5*H68)</f>
        <v>11.25</v>
      </c>
      <c r="I70" s="14">
        <f t="shared" si="15"/>
        <v>83.75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9"/>
      <c r="AA70" s="7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9"/>
    </row>
    <row r="71" spans="6:43" ht="15.75" thickBot="1" x14ac:dyDescent="0.3"/>
    <row r="72" spans="6:43" ht="15.75" thickBot="1" x14ac:dyDescent="0.3">
      <c r="F72" s="52" t="s">
        <v>60</v>
      </c>
      <c r="G72" s="53"/>
      <c r="H72" s="53"/>
      <c r="I72" s="53"/>
      <c r="J72" s="53"/>
      <c r="K72" s="53"/>
      <c r="L72" s="54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4"/>
    </row>
    <row r="73" spans="6:43" x14ac:dyDescent="0.25">
      <c r="F73" s="5"/>
      <c r="Y73" s="6"/>
    </row>
    <row r="74" spans="6:43" x14ac:dyDescent="0.25">
      <c r="F74" s="5"/>
      <c r="G74" s="1" t="s">
        <v>2</v>
      </c>
      <c r="H74" s="1" t="s">
        <v>3</v>
      </c>
      <c r="J74" s="25" t="s">
        <v>37</v>
      </c>
      <c r="K74" s="15" t="s">
        <v>30</v>
      </c>
      <c r="L74" s="23" t="s">
        <v>31</v>
      </c>
      <c r="M74" s="15" t="s">
        <v>32</v>
      </c>
      <c r="O74" s="25" t="s">
        <v>38</v>
      </c>
      <c r="P74" s="15" t="s">
        <v>14</v>
      </c>
      <c r="Q74" s="15" t="s">
        <v>15</v>
      </c>
      <c r="S74" s="43" t="s">
        <v>42</v>
      </c>
      <c r="T74" s="45" t="s">
        <v>43</v>
      </c>
      <c r="U74" s="45" t="s">
        <v>44</v>
      </c>
      <c r="Y74" s="6"/>
    </row>
    <row r="75" spans="6:43" x14ac:dyDescent="0.25">
      <c r="F75" s="5"/>
      <c r="G75" s="2">
        <v>4</v>
      </c>
      <c r="H75" s="2">
        <v>4</v>
      </c>
      <c r="K75" s="10">
        <f>G75-$G$97</f>
        <v>1.6666666666666665</v>
      </c>
      <c r="L75" s="10">
        <f>H75-$H$97</f>
        <v>-0.42857142857142883</v>
      </c>
      <c r="M75" s="10">
        <f>K75*L75</f>
        <v>-0.71428571428571463</v>
      </c>
      <c r="P75" s="10">
        <f>K75^2</f>
        <v>2.7777777777777772</v>
      </c>
      <c r="Q75" s="10">
        <f>L75^2</f>
        <v>0.18367346938775531</v>
      </c>
      <c r="S75" s="43"/>
      <c r="T75" s="45"/>
      <c r="U75" s="45"/>
      <c r="Y75" s="6"/>
    </row>
    <row r="76" spans="6:43" x14ac:dyDescent="0.25">
      <c r="F76" s="5"/>
      <c r="G76" s="2">
        <v>2</v>
      </c>
      <c r="H76" s="2">
        <v>3</v>
      </c>
      <c r="K76" s="10">
        <f t="shared" ref="K76:K95" si="16">G76-$G$97</f>
        <v>-0.33333333333333348</v>
      </c>
      <c r="L76" s="10">
        <f t="shared" ref="L76:L95" si="17">H76-$H$97</f>
        <v>-1.4285714285714288</v>
      </c>
      <c r="M76" s="10">
        <f t="shared" ref="M76:M95" si="18">K76*L76</f>
        <v>0.4761904761904765</v>
      </c>
      <c r="P76" s="10">
        <f t="shared" ref="P76:P95" si="19">K76^2</f>
        <v>0.11111111111111122</v>
      </c>
      <c r="Q76" s="10">
        <f t="shared" ref="Q76:Q95" si="20">L76^2</f>
        <v>2.0408163265306132</v>
      </c>
      <c r="T76" s="10">
        <f>SQRT(P97)</f>
        <v>6.8313005106397329</v>
      </c>
      <c r="U76" s="10">
        <f>SQRT(Q97)</f>
        <v>11.710800875382398</v>
      </c>
      <c r="Y76" s="6"/>
    </row>
    <row r="77" spans="6:43" x14ac:dyDescent="0.25">
      <c r="F77" s="5"/>
      <c r="G77" s="2">
        <v>2</v>
      </c>
      <c r="H77" s="2">
        <v>4</v>
      </c>
      <c r="K77" s="10">
        <f t="shared" si="16"/>
        <v>-0.33333333333333348</v>
      </c>
      <c r="L77" s="10">
        <f t="shared" si="17"/>
        <v>-0.42857142857142883</v>
      </c>
      <c r="M77" s="10">
        <f t="shared" si="18"/>
        <v>0.14285714285714302</v>
      </c>
      <c r="P77" s="10">
        <f t="shared" si="19"/>
        <v>0.11111111111111122</v>
      </c>
      <c r="Q77" s="10">
        <f t="shared" si="20"/>
        <v>0.18367346938775531</v>
      </c>
      <c r="Y77" s="6"/>
    </row>
    <row r="78" spans="6:43" x14ac:dyDescent="0.25">
      <c r="F78" s="5"/>
      <c r="G78" s="2">
        <v>3</v>
      </c>
      <c r="H78" s="2">
        <v>5</v>
      </c>
      <c r="K78" s="10">
        <f t="shared" si="16"/>
        <v>0.66666666666666652</v>
      </c>
      <c r="L78" s="10">
        <f t="shared" si="17"/>
        <v>0.57142857142857117</v>
      </c>
      <c r="M78" s="10">
        <f t="shared" si="18"/>
        <v>0.38095238095238071</v>
      </c>
      <c r="P78" s="10">
        <f t="shared" si="19"/>
        <v>0.44444444444444425</v>
      </c>
      <c r="Q78" s="10">
        <f t="shared" si="20"/>
        <v>0.32653061224489766</v>
      </c>
      <c r="S78" s="43" t="s">
        <v>41</v>
      </c>
      <c r="T78" s="45" t="s">
        <v>45</v>
      </c>
      <c r="U78" s="45"/>
      <c r="Y78" s="6"/>
    </row>
    <row r="79" spans="6:43" x14ac:dyDescent="0.25">
      <c r="F79" s="5"/>
      <c r="G79" s="2">
        <v>1</v>
      </c>
      <c r="H79" s="2">
        <v>3</v>
      </c>
      <c r="K79" s="10">
        <f t="shared" si="16"/>
        <v>-1.3333333333333335</v>
      </c>
      <c r="L79" s="10">
        <f t="shared" si="17"/>
        <v>-1.4285714285714288</v>
      </c>
      <c r="M79" s="10">
        <f t="shared" si="18"/>
        <v>1.9047619047619053</v>
      </c>
      <c r="P79" s="10">
        <f t="shared" si="19"/>
        <v>1.7777777777777781</v>
      </c>
      <c r="Q79" s="10">
        <f t="shared" si="20"/>
        <v>2.0408163265306132</v>
      </c>
      <c r="S79" s="43"/>
      <c r="T79" s="45"/>
      <c r="U79" s="45"/>
      <c r="Y79" s="6"/>
    </row>
    <row r="80" spans="6:43" x14ac:dyDescent="0.25">
      <c r="F80" s="5"/>
      <c r="G80" s="2">
        <v>3</v>
      </c>
      <c r="H80" s="2">
        <v>6</v>
      </c>
      <c r="K80" s="10">
        <f t="shared" si="16"/>
        <v>0.66666666666666652</v>
      </c>
      <c r="L80" s="10">
        <f t="shared" si="17"/>
        <v>1.5714285714285712</v>
      </c>
      <c r="M80" s="10">
        <f t="shared" si="18"/>
        <v>1.0476190476190472</v>
      </c>
      <c r="P80" s="10">
        <f t="shared" si="19"/>
        <v>0.44444444444444425</v>
      </c>
      <c r="Q80" s="10">
        <f t="shared" si="20"/>
        <v>2.4693877551020402</v>
      </c>
      <c r="T80" s="49">
        <f>T76*U76</f>
        <v>80.000000000000014</v>
      </c>
      <c r="U80" s="49"/>
      <c r="Y80" s="6"/>
    </row>
    <row r="81" spans="6:25" x14ac:dyDescent="0.25">
      <c r="F81" s="5"/>
      <c r="G81" s="2">
        <v>3</v>
      </c>
      <c r="H81" s="2">
        <v>6</v>
      </c>
      <c r="K81" s="10">
        <f t="shared" si="16"/>
        <v>0.66666666666666652</v>
      </c>
      <c r="L81" s="10">
        <f t="shared" si="17"/>
        <v>1.5714285714285712</v>
      </c>
      <c r="M81" s="10">
        <f t="shared" si="18"/>
        <v>1.0476190476190472</v>
      </c>
      <c r="P81" s="10">
        <f t="shared" si="19"/>
        <v>0.44444444444444425</v>
      </c>
      <c r="Q81" s="10">
        <f t="shared" si="20"/>
        <v>2.4693877551020402</v>
      </c>
      <c r="Y81" s="6"/>
    </row>
    <row r="82" spans="6:25" ht="15" customHeight="1" x14ac:dyDescent="0.25">
      <c r="F82" s="5"/>
      <c r="G82" s="2">
        <v>0</v>
      </c>
      <c r="H82" s="2">
        <v>1</v>
      </c>
      <c r="K82" s="10">
        <f t="shared" si="16"/>
        <v>-2.3333333333333335</v>
      </c>
      <c r="L82" s="10">
        <f t="shared" si="17"/>
        <v>-3.4285714285714288</v>
      </c>
      <c r="M82" s="10">
        <f t="shared" si="18"/>
        <v>8.0000000000000018</v>
      </c>
      <c r="P82" s="10">
        <f t="shared" si="19"/>
        <v>5.4444444444444455</v>
      </c>
      <c r="Q82" s="10">
        <f t="shared" si="20"/>
        <v>11.755102040816329</v>
      </c>
      <c r="S82" s="43" t="s">
        <v>46</v>
      </c>
      <c r="T82" s="48" t="s">
        <v>47</v>
      </c>
      <c r="U82" s="48"/>
      <c r="V82" s="48"/>
      <c r="W82" s="48"/>
      <c r="Y82" s="6"/>
    </row>
    <row r="83" spans="6:25" x14ac:dyDescent="0.25">
      <c r="F83" s="5"/>
      <c r="G83" s="2">
        <v>1</v>
      </c>
      <c r="H83" s="2">
        <v>3</v>
      </c>
      <c r="K83" s="10">
        <f t="shared" si="16"/>
        <v>-1.3333333333333335</v>
      </c>
      <c r="L83" s="10">
        <f t="shared" si="17"/>
        <v>-1.4285714285714288</v>
      </c>
      <c r="M83" s="10">
        <f t="shared" si="18"/>
        <v>1.9047619047619053</v>
      </c>
      <c r="P83" s="10">
        <f t="shared" si="19"/>
        <v>1.7777777777777781</v>
      </c>
      <c r="Q83" s="10">
        <f t="shared" si="20"/>
        <v>2.0408163265306132</v>
      </c>
      <c r="S83" s="43"/>
      <c r="T83" s="48"/>
      <c r="U83" s="48"/>
      <c r="V83" s="48"/>
      <c r="W83" s="48"/>
      <c r="Y83" s="6"/>
    </row>
    <row r="84" spans="6:25" x14ac:dyDescent="0.25">
      <c r="F84" s="5"/>
      <c r="G84" s="2">
        <v>0</v>
      </c>
      <c r="H84" s="2">
        <v>0</v>
      </c>
      <c r="K84" s="10">
        <f t="shared" si="16"/>
        <v>-2.3333333333333335</v>
      </c>
      <c r="L84" s="10">
        <f t="shared" si="17"/>
        <v>-4.4285714285714288</v>
      </c>
      <c r="M84" s="10">
        <f t="shared" si="18"/>
        <v>10.333333333333334</v>
      </c>
      <c r="P84" s="10">
        <f t="shared" si="19"/>
        <v>5.4444444444444455</v>
      </c>
      <c r="Q84" s="10">
        <f t="shared" si="20"/>
        <v>19.612244897959187</v>
      </c>
      <c r="T84" s="44">
        <f>M97/T80</f>
        <v>0.93749999999999978</v>
      </c>
      <c r="U84" s="44"/>
      <c r="V84" s="44"/>
      <c r="W84" s="44"/>
      <c r="Y84" s="6"/>
    </row>
    <row r="85" spans="6:25" x14ac:dyDescent="0.25">
      <c r="F85" s="5"/>
      <c r="G85" s="2">
        <v>5</v>
      </c>
      <c r="H85" s="2">
        <v>9</v>
      </c>
      <c r="K85" s="10">
        <f t="shared" si="16"/>
        <v>2.6666666666666665</v>
      </c>
      <c r="L85" s="10">
        <f t="shared" si="17"/>
        <v>4.5714285714285712</v>
      </c>
      <c r="M85" s="10">
        <f t="shared" si="18"/>
        <v>12.19047619047619</v>
      </c>
      <c r="P85" s="10">
        <f t="shared" si="19"/>
        <v>7.1111111111111107</v>
      </c>
      <c r="Q85" s="10">
        <f t="shared" si="20"/>
        <v>20.897959183673468</v>
      </c>
      <c r="Y85" s="6"/>
    </row>
    <row r="86" spans="6:25" x14ac:dyDescent="0.25">
      <c r="F86" s="5"/>
      <c r="G86" s="2">
        <v>1</v>
      </c>
      <c r="H86" s="2">
        <v>2</v>
      </c>
      <c r="K86" s="10">
        <f t="shared" si="16"/>
        <v>-1.3333333333333335</v>
      </c>
      <c r="L86" s="10">
        <f t="shared" si="17"/>
        <v>-2.4285714285714288</v>
      </c>
      <c r="M86" s="10">
        <f t="shared" si="18"/>
        <v>3.2380952380952386</v>
      </c>
      <c r="P86" s="10">
        <f t="shared" si="19"/>
        <v>1.7777777777777781</v>
      </c>
      <c r="Q86" s="10">
        <f t="shared" si="20"/>
        <v>5.8979591836734704</v>
      </c>
      <c r="S86" s="43" t="s">
        <v>48</v>
      </c>
      <c r="T86" s="44">
        <f>CORREL(G75:G95,H75:H95)</f>
        <v>0.9375</v>
      </c>
      <c r="U86" s="44"/>
      <c r="Y86" s="6"/>
    </row>
    <row r="87" spans="6:25" x14ac:dyDescent="0.25">
      <c r="F87" s="5"/>
      <c r="G87" s="2">
        <v>2</v>
      </c>
      <c r="H87" s="2">
        <v>3</v>
      </c>
      <c r="K87" s="10">
        <f t="shared" si="16"/>
        <v>-0.33333333333333348</v>
      </c>
      <c r="L87" s="10">
        <f t="shared" si="17"/>
        <v>-1.4285714285714288</v>
      </c>
      <c r="M87" s="10">
        <f t="shared" si="18"/>
        <v>0.4761904761904765</v>
      </c>
      <c r="P87" s="10">
        <f t="shared" si="19"/>
        <v>0.11111111111111122</v>
      </c>
      <c r="Q87" s="10">
        <f t="shared" si="20"/>
        <v>2.0408163265306132</v>
      </c>
      <c r="S87" s="43"/>
      <c r="T87" s="44"/>
      <c r="U87" s="44"/>
      <c r="Y87" s="6"/>
    </row>
    <row r="88" spans="6:25" x14ac:dyDescent="0.25">
      <c r="F88" s="5"/>
      <c r="G88" s="2">
        <v>1</v>
      </c>
      <c r="H88" s="2">
        <v>3</v>
      </c>
      <c r="K88" s="10">
        <f t="shared" si="16"/>
        <v>-1.3333333333333335</v>
      </c>
      <c r="L88" s="10">
        <f t="shared" si="17"/>
        <v>-1.4285714285714288</v>
      </c>
      <c r="M88" s="10">
        <f t="shared" si="18"/>
        <v>1.9047619047619053</v>
      </c>
      <c r="P88" s="10">
        <f t="shared" si="19"/>
        <v>1.7777777777777781</v>
      </c>
      <c r="Q88" s="10">
        <f t="shared" si="20"/>
        <v>2.0408163265306132</v>
      </c>
      <c r="Y88" s="6"/>
    </row>
    <row r="89" spans="6:25" x14ac:dyDescent="0.25">
      <c r="F89" s="5"/>
      <c r="G89" s="2">
        <v>3</v>
      </c>
      <c r="H89" s="2">
        <v>6</v>
      </c>
      <c r="K89" s="10">
        <f t="shared" si="16"/>
        <v>0.66666666666666652</v>
      </c>
      <c r="L89" s="10">
        <f t="shared" si="17"/>
        <v>1.5714285714285712</v>
      </c>
      <c r="M89" s="10">
        <f t="shared" si="18"/>
        <v>1.0476190476190472</v>
      </c>
      <c r="P89" s="10">
        <f t="shared" si="19"/>
        <v>0.44444444444444425</v>
      </c>
      <c r="Q89" s="10">
        <f t="shared" si="20"/>
        <v>2.4693877551020402</v>
      </c>
      <c r="Y89" s="6"/>
    </row>
    <row r="90" spans="6:25" x14ac:dyDescent="0.25">
      <c r="F90" s="5"/>
      <c r="G90" s="2">
        <v>4</v>
      </c>
      <c r="H90" s="2">
        <v>8</v>
      </c>
      <c r="K90" s="10">
        <f t="shared" si="16"/>
        <v>1.6666666666666665</v>
      </c>
      <c r="L90" s="10">
        <f t="shared" si="17"/>
        <v>3.5714285714285712</v>
      </c>
      <c r="M90" s="10">
        <f t="shared" si="18"/>
        <v>5.9523809523809517</v>
      </c>
      <c r="P90" s="10">
        <f t="shared" si="19"/>
        <v>2.7777777777777772</v>
      </c>
      <c r="Q90" s="10">
        <f t="shared" si="20"/>
        <v>12.755102040816325</v>
      </c>
      <c r="Y90" s="6"/>
    </row>
    <row r="91" spans="6:25" x14ac:dyDescent="0.25">
      <c r="F91" s="5"/>
      <c r="G91" s="2">
        <v>4</v>
      </c>
      <c r="H91" s="2">
        <v>8</v>
      </c>
      <c r="K91" s="10">
        <f t="shared" si="16"/>
        <v>1.6666666666666665</v>
      </c>
      <c r="L91" s="10">
        <f t="shared" si="17"/>
        <v>3.5714285714285712</v>
      </c>
      <c r="M91" s="10">
        <f t="shared" si="18"/>
        <v>5.9523809523809517</v>
      </c>
      <c r="P91" s="10">
        <f t="shared" si="19"/>
        <v>2.7777777777777772</v>
      </c>
      <c r="Q91" s="10">
        <f t="shared" si="20"/>
        <v>12.755102040816325</v>
      </c>
      <c r="Y91" s="6"/>
    </row>
    <row r="92" spans="6:25" x14ac:dyDescent="0.25">
      <c r="F92" s="5"/>
      <c r="G92" s="2">
        <v>3</v>
      </c>
      <c r="H92" s="2">
        <v>6</v>
      </c>
      <c r="K92" s="10">
        <f t="shared" si="16"/>
        <v>0.66666666666666652</v>
      </c>
      <c r="L92" s="10">
        <f t="shared" si="17"/>
        <v>1.5714285714285712</v>
      </c>
      <c r="M92" s="10">
        <f t="shared" si="18"/>
        <v>1.0476190476190472</v>
      </c>
      <c r="P92" s="10">
        <f t="shared" si="19"/>
        <v>0.44444444444444425</v>
      </c>
      <c r="Q92" s="10">
        <f t="shared" si="20"/>
        <v>2.4693877551020402</v>
      </c>
      <c r="Y92" s="6"/>
    </row>
    <row r="93" spans="6:25" x14ac:dyDescent="0.25">
      <c r="F93" s="5"/>
      <c r="G93" s="2">
        <v>5</v>
      </c>
      <c r="H93" s="2">
        <v>9</v>
      </c>
      <c r="K93" s="10">
        <f t="shared" si="16"/>
        <v>2.6666666666666665</v>
      </c>
      <c r="L93" s="10">
        <f t="shared" si="17"/>
        <v>4.5714285714285712</v>
      </c>
      <c r="M93" s="10">
        <f t="shared" si="18"/>
        <v>12.19047619047619</v>
      </c>
      <c r="P93" s="10">
        <f t="shared" si="19"/>
        <v>7.1111111111111107</v>
      </c>
      <c r="Q93" s="10">
        <f t="shared" si="20"/>
        <v>20.897959183673468</v>
      </c>
      <c r="Y93" s="6"/>
    </row>
    <row r="94" spans="6:25" x14ac:dyDescent="0.25">
      <c r="F94" s="5"/>
      <c r="G94" s="2">
        <v>1</v>
      </c>
      <c r="H94" s="2">
        <v>2</v>
      </c>
      <c r="K94" s="10">
        <f t="shared" si="16"/>
        <v>-1.3333333333333335</v>
      </c>
      <c r="L94" s="10">
        <f t="shared" si="17"/>
        <v>-2.4285714285714288</v>
      </c>
      <c r="M94" s="10">
        <f t="shared" si="18"/>
        <v>3.2380952380952386</v>
      </c>
      <c r="P94" s="10">
        <f t="shared" si="19"/>
        <v>1.7777777777777781</v>
      </c>
      <c r="Q94" s="10">
        <f t="shared" si="20"/>
        <v>5.8979591836734704</v>
      </c>
      <c r="Y94" s="6"/>
    </row>
    <row r="95" spans="6:25" x14ac:dyDescent="0.25">
      <c r="F95" s="5"/>
      <c r="G95" s="2">
        <v>1</v>
      </c>
      <c r="H95" s="2">
        <v>2</v>
      </c>
      <c r="K95" s="10">
        <f t="shared" si="16"/>
        <v>-1.3333333333333335</v>
      </c>
      <c r="L95" s="10">
        <f t="shared" si="17"/>
        <v>-2.4285714285714288</v>
      </c>
      <c r="M95" s="10">
        <f t="shared" si="18"/>
        <v>3.2380952380952386</v>
      </c>
      <c r="P95" s="10">
        <f t="shared" si="19"/>
        <v>1.7777777777777781</v>
      </c>
      <c r="Q95" s="10">
        <f t="shared" si="20"/>
        <v>5.8979591836734704</v>
      </c>
      <c r="Y95" s="6"/>
    </row>
    <row r="96" spans="6:25" x14ac:dyDescent="0.25">
      <c r="F96" s="5"/>
      <c r="Y96" s="6"/>
    </row>
    <row r="97" spans="6:25" x14ac:dyDescent="0.25">
      <c r="F97" s="10" t="s">
        <v>7</v>
      </c>
      <c r="G97" s="10">
        <f>AVERAGE(G75:G95)</f>
        <v>2.3333333333333335</v>
      </c>
      <c r="H97" s="10">
        <f>AVERAGE(H75:H95)</f>
        <v>4.4285714285714288</v>
      </c>
      <c r="L97" s="10" t="s">
        <v>39</v>
      </c>
      <c r="M97" s="10">
        <f>SUM(M75:M95)</f>
        <v>75</v>
      </c>
      <c r="O97" s="10" t="s">
        <v>40</v>
      </c>
      <c r="P97" s="10">
        <f>SUM(P75:P95)</f>
        <v>46.666666666666671</v>
      </c>
      <c r="Q97" s="10">
        <f>SUM(Q75:Q95)</f>
        <v>137.14285714285714</v>
      </c>
      <c r="Y97" s="6"/>
    </row>
    <row r="98" spans="6:25" x14ac:dyDescent="0.25">
      <c r="F98" s="5"/>
      <c r="Y98" s="6"/>
    </row>
    <row r="99" spans="6:25" ht="15.75" thickBot="1" x14ac:dyDescent="0.3">
      <c r="F99" s="7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9"/>
    </row>
    <row r="100" spans="6:25" ht="15.75" thickBot="1" x14ac:dyDescent="0.3"/>
    <row r="101" spans="6:25" ht="15.75" thickBot="1" x14ac:dyDescent="0.3">
      <c r="F101" s="52" t="s">
        <v>61</v>
      </c>
      <c r="G101" s="53"/>
      <c r="H101" s="53"/>
      <c r="I101" s="53"/>
      <c r="J101" s="53"/>
      <c r="K101" s="53"/>
      <c r="L101" s="54"/>
      <c r="M101" s="3"/>
      <c r="N101" s="3"/>
      <c r="O101" s="4"/>
    </row>
    <row r="102" spans="6:25" x14ac:dyDescent="0.25">
      <c r="F102" s="5"/>
      <c r="O102" s="6"/>
    </row>
    <row r="103" spans="6:25" x14ac:dyDescent="0.25">
      <c r="F103" s="38" t="s">
        <v>17</v>
      </c>
      <c r="G103" s="27" t="s">
        <v>2</v>
      </c>
      <c r="H103" s="1" t="s">
        <v>3</v>
      </c>
      <c r="I103" s="30" t="s">
        <v>52</v>
      </c>
      <c r="J103" s="31" t="s">
        <v>53</v>
      </c>
      <c r="K103" s="19" t="s">
        <v>50</v>
      </c>
      <c r="M103" s="28" t="s">
        <v>37</v>
      </c>
      <c r="N103" s="10">
        <f>(K125*F124)-(G125*H125)</f>
        <v>1575</v>
      </c>
      <c r="O103" s="6"/>
    </row>
    <row r="104" spans="6:25" x14ac:dyDescent="0.25">
      <c r="F104" s="39">
        <v>1</v>
      </c>
      <c r="G104" s="24">
        <v>4</v>
      </c>
      <c r="H104" s="29">
        <v>4</v>
      </c>
      <c r="I104" s="10">
        <f>G104^2</f>
        <v>16</v>
      </c>
      <c r="J104" s="16">
        <f>H104^2</f>
        <v>16</v>
      </c>
      <c r="K104" s="10">
        <f t="shared" ref="K104:K124" si="21">G104*H104</f>
        <v>16</v>
      </c>
      <c r="M104" s="28" t="s">
        <v>58</v>
      </c>
      <c r="N104" s="10">
        <f>I125*F124-G125^2</f>
        <v>980</v>
      </c>
      <c r="O104" s="6"/>
    </row>
    <row r="105" spans="6:25" x14ac:dyDescent="0.25">
      <c r="F105" s="39">
        <v>2</v>
      </c>
      <c r="G105" s="24">
        <v>2</v>
      </c>
      <c r="H105" s="29">
        <v>3</v>
      </c>
      <c r="I105" s="10">
        <f t="shared" ref="I105:I124" si="22">G105^2</f>
        <v>4</v>
      </c>
      <c r="J105" s="16">
        <f t="shared" ref="J105:J124" si="23">H105^2</f>
        <v>9</v>
      </c>
      <c r="K105" s="10">
        <f t="shared" si="21"/>
        <v>6</v>
      </c>
      <c r="M105" s="28" t="s">
        <v>57</v>
      </c>
      <c r="N105" s="10">
        <f>J125*F124-H125^2</f>
        <v>2880</v>
      </c>
      <c r="O105" s="6"/>
    </row>
    <row r="106" spans="6:25" x14ac:dyDescent="0.25">
      <c r="F106" s="39">
        <v>3</v>
      </c>
      <c r="G106" s="24">
        <v>2</v>
      </c>
      <c r="H106" s="29">
        <v>4</v>
      </c>
      <c r="I106" s="10">
        <f t="shared" si="22"/>
        <v>4</v>
      </c>
      <c r="J106" s="16">
        <f t="shared" si="23"/>
        <v>16</v>
      </c>
      <c r="K106" s="10">
        <f t="shared" si="21"/>
        <v>8</v>
      </c>
      <c r="M106" s="28" t="s">
        <v>56</v>
      </c>
      <c r="N106" s="10">
        <f>N104*N105</f>
        <v>2822400</v>
      </c>
      <c r="O106" s="6"/>
    </row>
    <row r="107" spans="6:25" x14ac:dyDescent="0.25">
      <c r="F107" s="39">
        <v>4</v>
      </c>
      <c r="G107" s="24">
        <v>3</v>
      </c>
      <c r="H107" s="29">
        <v>5</v>
      </c>
      <c r="I107" s="10">
        <f t="shared" si="22"/>
        <v>9</v>
      </c>
      <c r="J107" s="16">
        <f t="shared" si="23"/>
        <v>25</v>
      </c>
      <c r="K107" s="10">
        <f t="shared" si="21"/>
        <v>15</v>
      </c>
      <c r="M107" s="28" t="s">
        <v>55</v>
      </c>
      <c r="N107" s="10">
        <f>SQRT(N106)</f>
        <v>1680</v>
      </c>
      <c r="O107" s="6"/>
    </row>
    <row r="108" spans="6:25" x14ac:dyDescent="0.25">
      <c r="F108" s="39">
        <v>5</v>
      </c>
      <c r="G108" s="24">
        <v>1</v>
      </c>
      <c r="H108" s="29">
        <v>3</v>
      </c>
      <c r="I108" s="10">
        <f t="shared" si="22"/>
        <v>1</v>
      </c>
      <c r="J108" s="16">
        <f t="shared" si="23"/>
        <v>9</v>
      </c>
      <c r="K108" s="10">
        <f t="shared" si="21"/>
        <v>3</v>
      </c>
      <c r="O108" s="6"/>
    </row>
    <row r="109" spans="6:25" x14ac:dyDescent="0.25">
      <c r="F109" s="39">
        <v>6</v>
      </c>
      <c r="G109" s="24">
        <v>3</v>
      </c>
      <c r="H109" s="29">
        <v>6</v>
      </c>
      <c r="I109" s="10">
        <f t="shared" si="22"/>
        <v>9</v>
      </c>
      <c r="J109" s="16">
        <f t="shared" si="23"/>
        <v>36</v>
      </c>
      <c r="K109" s="10">
        <f t="shared" si="21"/>
        <v>18</v>
      </c>
      <c r="M109" s="36" t="s">
        <v>59</v>
      </c>
      <c r="O109" s="6"/>
    </row>
    <row r="110" spans="6:25" x14ac:dyDescent="0.25">
      <c r="F110" s="39">
        <v>7</v>
      </c>
      <c r="G110" s="24">
        <v>3</v>
      </c>
      <c r="H110" s="29">
        <v>6</v>
      </c>
      <c r="I110" s="10">
        <f t="shared" si="22"/>
        <v>9</v>
      </c>
      <c r="J110" s="16">
        <f t="shared" si="23"/>
        <v>36</v>
      </c>
      <c r="K110" s="10">
        <f t="shared" si="21"/>
        <v>18</v>
      </c>
      <c r="M110" s="28" t="s">
        <v>37</v>
      </c>
      <c r="N110" s="10">
        <v>1575</v>
      </c>
      <c r="O110" s="6"/>
    </row>
    <row r="111" spans="6:25" x14ac:dyDescent="0.25">
      <c r="F111" s="39">
        <v>8</v>
      </c>
      <c r="G111" s="24">
        <v>0</v>
      </c>
      <c r="H111" s="29">
        <v>1</v>
      </c>
      <c r="I111" s="10">
        <f t="shared" si="22"/>
        <v>0</v>
      </c>
      <c r="J111" s="16">
        <f t="shared" si="23"/>
        <v>1</v>
      </c>
      <c r="K111" s="10">
        <f t="shared" si="21"/>
        <v>0</v>
      </c>
      <c r="M111" s="28" t="s">
        <v>38</v>
      </c>
      <c r="N111" s="10">
        <v>1680</v>
      </c>
      <c r="O111" s="6"/>
    </row>
    <row r="112" spans="6:25" x14ac:dyDescent="0.25">
      <c r="F112" s="39">
        <v>9</v>
      </c>
      <c r="G112" s="24">
        <v>1</v>
      </c>
      <c r="H112" s="29">
        <v>3</v>
      </c>
      <c r="I112" s="10">
        <f t="shared" si="22"/>
        <v>1</v>
      </c>
      <c r="J112" s="16">
        <f t="shared" si="23"/>
        <v>9</v>
      </c>
      <c r="K112" s="10">
        <f t="shared" si="21"/>
        <v>3</v>
      </c>
      <c r="M112" s="28" t="s">
        <v>54</v>
      </c>
      <c r="N112" s="26">
        <f>N110/N111</f>
        <v>0.9375</v>
      </c>
      <c r="O112" s="6"/>
    </row>
    <row r="113" spans="6:15" x14ac:dyDescent="0.25">
      <c r="F113" s="39">
        <v>10</v>
      </c>
      <c r="G113" s="24">
        <v>0</v>
      </c>
      <c r="H113" s="29">
        <v>0</v>
      </c>
      <c r="I113" s="10">
        <f t="shared" si="22"/>
        <v>0</v>
      </c>
      <c r="J113" s="16">
        <f t="shared" si="23"/>
        <v>0</v>
      </c>
      <c r="K113" s="10">
        <f t="shared" si="21"/>
        <v>0</v>
      </c>
      <c r="O113" s="6"/>
    </row>
    <row r="114" spans="6:15" x14ac:dyDescent="0.25">
      <c r="F114" s="39">
        <v>11</v>
      </c>
      <c r="G114" s="24">
        <v>5</v>
      </c>
      <c r="H114" s="29">
        <v>9</v>
      </c>
      <c r="I114" s="10">
        <f t="shared" si="22"/>
        <v>25</v>
      </c>
      <c r="J114" s="16">
        <f t="shared" si="23"/>
        <v>81</v>
      </c>
      <c r="K114" s="10">
        <f t="shared" si="21"/>
        <v>45</v>
      </c>
      <c r="M114" s="37" t="s">
        <v>48</v>
      </c>
      <c r="N114" s="26">
        <f>CORREL(G104:G124,H104:H124)</f>
        <v>0.9375</v>
      </c>
      <c r="O114" s="6"/>
    </row>
    <row r="115" spans="6:15" x14ac:dyDescent="0.25">
      <c r="F115" s="39">
        <v>12</v>
      </c>
      <c r="G115" s="24">
        <v>1</v>
      </c>
      <c r="H115" s="29">
        <v>2</v>
      </c>
      <c r="I115" s="10">
        <f t="shared" si="22"/>
        <v>1</v>
      </c>
      <c r="J115" s="16">
        <f t="shared" si="23"/>
        <v>4</v>
      </c>
      <c r="K115" s="10">
        <f t="shared" si="21"/>
        <v>2</v>
      </c>
      <c r="O115" s="6"/>
    </row>
    <row r="116" spans="6:15" x14ac:dyDescent="0.25">
      <c r="F116" s="39">
        <v>13</v>
      </c>
      <c r="G116" s="24">
        <v>2</v>
      </c>
      <c r="H116" s="29">
        <v>3</v>
      </c>
      <c r="I116" s="10">
        <f t="shared" si="22"/>
        <v>4</v>
      </c>
      <c r="J116" s="16">
        <f t="shared" si="23"/>
        <v>9</v>
      </c>
      <c r="K116" s="10">
        <f t="shared" si="21"/>
        <v>6</v>
      </c>
      <c r="O116" s="6"/>
    </row>
    <row r="117" spans="6:15" x14ac:dyDescent="0.25">
      <c r="F117" s="39">
        <v>14</v>
      </c>
      <c r="G117" s="24">
        <v>1</v>
      </c>
      <c r="H117" s="29">
        <v>3</v>
      </c>
      <c r="I117" s="10">
        <f t="shared" si="22"/>
        <v>1</v>
      </c>
      <c r="J117" s="16">
        <f t="shared" si="23"/>
        <v>9</v>
      </c>
      <c r="K117" s="10">
        <f t="shared" si="21"/>
        <v>3</v>
      </c>
      <c r="O117" s="6"/>
    </row>
    <row r="118" spans="6:15" x14ac:dyDescent="0.25">
      <c r="F118" s="39">
        <v>15</v>
      </c>
      <c r="G118" s="24">
        <v>3</v>
      </c>
      <c r="H118" s="29">
        <v>6</v>
      </c>
      <c r="I118" s="10">
        <f t="shared" si="22"/>
        <v>9</v>
      </c>
      <c r="J118" s="16">
        <f t="shared" si="23"/>
        <v>36</v>
      </c>
      <c r="K118" s="10">
        <f t="shared" si="21"/>
        <v>18</v>
      </c>
      <c r="O118" s="6"/>
    </row>
    <row r="119" spans="6:15" x14ac:dyDescent="0.25">
      <c r="F119" s="39">
        <v>16</v>
      </c>
      <c r="G119" s="24">
        <v>4</v>
      </c>
      <c r="H119" s="29">
        <v>8</v>
      </c>
      <c r="I119" s="10">
        <f t="shared" si="22"/>
        <v>16</v>
      </c>
      <c r="J119" s="16">
        <f t="shared" si="23"/>
        <v>64</v>
      </c>
      <c r="K119" s="10">
        <f t="shared" si="21"/>
        <v>32</v>
      </c>
      <c r="O119" s="6"/>
    </row>
    <row r="120" spans="6:15" x14ac:dyDescent="0.25">
      <c r="F120" s="39">
        <v>17</v>
      </c>
      <c r="G120" s="24">
        <v>4</v>
      </c>
      <c r="H120" s="29">
        <v>8</v>
      </c>
      <c r="I120" s="10">
        <f t="shared" si="22"/>
        <v>16</v>
      </c>
      <c r="J120" s="16">
        <f t="shared" si="23"/>
        <v>64</v>
      </c>
      <c r="K120" s="10">
        <f t="shared" si="21"/>
        <v>32</v>
      </c>
      <c r="O120" s="6"/>
    </row>
    <row r="121" spans="6:15" x14ac:dyDescent="0.25">
      <c r="F121" s="39">
        <v>18</v>
      </c>
      <c r="G121" s="24">
        <v>3</v>
      </c>
      <c r="H121" s="29">
        <v>6</v>
      </c>
      <c r="I121" s="10">
        <f t="shared" si="22"/>
        <v>9</v>
      </c>
      <c r="J121" s="16">
        <f t="shared" si="23"/>
        <v>36</v>
      </c>
      <c r="K121" s="10">
        <f t="shared" si="21"/>
        <v>18</v>
      </c>
      <c r="O121" s="6"/>
    </row>
    <row r="122" spans="6:15" x14ac:dyDescent="0.25">
      <c r="F122" s="39">
        <v>19</v>
      </c>
      <c r="G122" s="24">
        <v>5</v>
      </c>
      <c r="H122" s="29">
        <v>9</v>
      </c>
      <c r="I122" s="10">
        <f t="shared" si="22"/>
        <v>25</v>
      </c>
      <c r="J122" s="16">
        <f t="shared" si="23"/>
        <v>81</v>
      </c>
      <c r="K122" s="10">
        <f t="shared" si="21"/>
        <v>45</v>
      </c>
      <c r="O122" s="6"/>
    </row>
    <row r="123" spans="6:15" x14ac:dyDescent="0.25">
      <c r="F123" s="39">
        <v>20</v>
      </c>
      <c r="G123" s="24">
        <v>1</v>
      </c>
      <c r="H123" s="29">
        <v>2</v>
      </c>
      <c r="I123" s="10">
        <f t="shared" si="22"/>
        <v>1</v>
      </c>
      <c r="J123" s="16">
        <f t="shared" si="23"/>
        <v>4</v>
      </c>
      <c r="K123" s="10">
        <f t="shared" si="21"/>
        <v>2</v>
      </c>
      <c r="O123" s="6"/>
    </row>
    <row r="124" spans="6:15" x14ac:dyDescent="0.25">
      <c r="F124" s="39">
        <v>21</v>
      </c>
      <c r="G124" s="32">
        <v>1</v>
      </c>
      <c r="H124" s="33">
        <v>2</v>
      </c>
      <c r="I124" s="22">
        <f t="shared" si="22"/>
        <v>1</v>
      </c>
      <c r="J124" s="34">
        <f t="shared" si="23"/>
        <v>4</v>
      </c>
      <c r="K124" s="22">
        <f t="shared" si="21"/>
        <v>2</v>
      </c>
      <c r="O124" s="6"/>
    </row>
    <row r="125" spans="6:15" x14ac:dyDescent="0.25">
      <c r="F125" s="5" t="s">
        <v>51</v>
      </c>
      <c r="G125" s="35">
        <f>SUM(G104:G124)</f>
        <v>49</v>
      </c>
      <c r="H125" s="35">
        <f>SUM(H104:H124)</f>
        <v>93</v>
      </c>
      <c r="I125" s="35">
        <f>SUM(I104:I124)</f>
        <v>161</v>
      </c>
      <c r="J125" s="35">
        <f>SUM(J104:J124)</f>
        <v>549</v>
      </c>
      <c r="K125" s="35">
        <f>SUM(K104:K124)</f>
        <v>292</v>
      </c>
      <c r="O125" s="6"/>
    </row>
    <row r="126" spans="6:15" x14ac:dyDescent="0.25">
      <c r="F126" s="5"/>
      <c r="L126" s="40"/>
      <c r="O126" s="6"/>
    </row>
    <row r="127" spans="6:15" ht="15.75" thickBot="1" x14ac:dyDescent="0.3">
      <c r="F127" s="7"/>
      <c r="G127" s="8"/>
      <c r="H127" s="8"/>
      <c r="I127" s="8"/>
      <c r="J127" s="8"/>
      <c r="K127" s="8"/>
      <c r="L127" s="8"/>
      <c r="M127" s="8"/>
      <c r="N127" s="8"/>
      <c r="O127" s="9"/>
    </row>
    <row r="132" spans="1:38" ht="15.75" thickBot="1" x14ac:dyDescent="0.3"/>
    <row r="133" spans="1:38" ht="15.75" thickBot="1" x14ac:dyDescent="0.3">
      <c r="A133" s="52" t="s">
        <v>85</v>
      </c>
      <c r="B133" s="53"/>
      <c r="C133" s="53"/>
      <c r="D133" s="53"/>
      <c r="E133" s="53"/>
      <c r="F133" s="53"/>
      <c r="G133" s="5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4"/>
    </row>
    <row r="134" spans="1:38" x14ac:dyDescent="0.25">
      <c r="A134" s="5"/>
      <c r="B134" s="58"/>
      <c r="C134" s="58"/>
      <c r="D134" s="58"/>
      <c r="E134" s="58"/>
      <c r="F134" s="56" t="s">
        <v>75</v>
      </c>
      <c r="G134" s="56"/>
      <c r="H134" s="56"/>
      <c r="I134" s="58"/>
      <c r="J134" s="58"/>
      <c r="K134" s="58"/>
      <c r="L134" s="58"/>
      <c r="M134" s="59" t="s">
        <v>75</v>
      </c>
      <c r="N134" s="56" t="s">
        <v>74</v>
      </c>
      <c r="O134" s="56"/>
      <c r="P134" s="56"/>
      <c r="Q134" s="57"/>
      <c r="R134" s="58"/>
      <c r="S134" s="58"/>
      <c r="T134" s="58"/>
      <c r="U134" s="59" t="s">
        <v>74</v>
      </c>
      <c r="V134" s="56" t="s">
        <v>76</v>
      </c>
      <c r="W134" s="56"/>
      <c r="X134" s="56"/>
      <c r="Y134" s="57"/>
      <c r="Z134" s="58"/>
      <c r="AA134" s="58"/>
      <c r="AB134" s="58"/>
      <c r="AC134" s="59" t="s">
        <v>76</v>
      </c>
      <c r="AD134" s="56" t="s">
        <v>81</v>
      </c>
      <c r="AE134" s="56"/>
      <c r="AF134" s="56"/>
      <c r="AG134" s="57"/>
      <c r="AH134" s="58"/>
      <c r="AI134" s="58"/>
      <c r="AJ134" s="58"/>
      <c r="AK134" s="59" t="s">
        <v>81</v>
      </c>
      <c r="AL134" s="6"/>
    </row>
    <row r="135" spans="1:38" x14ac:dyDescent="0.25">
      <c r="A135" s="5"/>
      <c r="B135" s="1" t="s">
        <v>2</v>
      </c>
      <c r="C135" s="1" t="s">
        <v>3</v>
      </c>
      <c r="D135" s="42" t="s">
        <v>4</v>
      </c>
      <c r="E135" s="15" t="s">
        <v>62</v>
      </c>
      <c r="F135" s="15" t="s">
        <v>63</v>
      </c>
      <c r="G135" s="15" t="s">
        <v>64</v>
      </c>
      <c r="H135" s="15" t="s">
        <v>65</v>
      </c>
      <c r="I135" s="15" t="s">
        <v>67</v>
      </c>
      <c r="J135" s="15" t="s">
        <v>68</v>
      </c>
      <c r="K135" s="15" t="s">
        <v>69</v>
      </c>
      <c r="L135" s="15" t="s">
        <v>70</v>
      </c>
      <c r="M135" s="15" t="s">
        <v>66</v>
      </c>
      <c r="N135" s="15" t="s">
        <v>71</v>
      </c>
      <c r="O135" s="15" t="s">
        <v>72</v>
      </c>
      <c r="P135" s="15" t="s">
        <v>73</v>
      </c>
      <c r="Q135" s="15" t="s">
        <v>67</v>
      </c>
      <c r="R135" s="15" t="s">
        <v>68</v>
      </c>
      <c r="S135" s="15" t="s">
        <v>69</v>
      </c>
      <c r="T135" s="15" t="s">
        <v>70</v>
      </c>
      <c r="U135" s="15" t="s">
        <v>66</v>
      </c>
      <c r="V135" s="15" t="s">
        <v>77</v>
      </c>
      <c r="W135" s="15" t="s">
        <v>78</v>
      </c>
      <c r="X135" s="15" t="s">
        <v>79</v>
      </c>
      <c r="Y135" s="15" t="s">
        <v>67</v>
      </c>
      <c r="Z135" s="15" t="s">
        <v>68</v>
      </c>
      <c r="AA135" s="15" t="s">
        <v>69</v>
      </c>
      <c r="AB135" s="15" t="s">
        <v>70</v>
      </c>
      <c r="AC135" s="15" t="s">
        <v>66</v>
      </c>
      <c r="AD135" s="15" t="s">
        <v>82</v>
      </c>
      <c r="AE135" s="15" t="s">
        <v>83</v>
      </c>
      <c r="AF135" s="15" t="s">
        <v>84</v>
      </c>
      <c r="AG135" s="15" t="s">
        <v>67</v>
      </c>
      <c r="AH135" s="15" t="s">
        <v>68</v>
      </c>
      <c r="AI135" s="15" t="s">
        <v>69</v>
      </c>
      <c r="AJ135" s="15" t="s">
        <v>70</v>
      </c>
      <c r="AK135" s="15" t="s">
        <v>66</v>
      </c>
      <c r="AL135" s="6"/>
    </row>
    <row r="136" spans="1:38" x14ac:dyDescent="0.25">
      <c r="A136" s="5"/>
      <c r="B136" s="2">
        <v>3</v>
      </c>
      <c r="C136" s="2">
        <v>5</v>
      </c>
      <c r="D136" s="29">
        <v>32</v>
      </c>
      <c r="E136" s="10">
        <v>2</v>
      </c>
      <c r="F136" s="58"/>
      <c r="G136" s="58"/>
      <c r="H136" s="58"/>
      <c r="I136" s="58">
        <f>((B136-$F$136)^2+(C136-$G$136)^2+(D136-$H$136)^2)^0.5</f>
        <v>32.526911934581186</v>
      </c>
      <c r="J136" s="58">
        <f>((B136-$F$140)^2+(C136-$G$140)^2+(D136-$H$140)^2)^0.5</f>
        <v>18.72137270390094</v>
      </c>
      <c r="K136" s="58">
        <f>((B136-$F$147)^2+(C136-$G$147)^2+(D136-$H$147)^2)^0.5</f>
        <v>15.098634044177638</v>
      </c>
      <c r="L136" s="58">
        <f>((B136-$F$155)^2+(C136-$G$155)^2+(D136-$H$155)^2)^0.5</f>
        <v>32.526911934581186</v>
      </c>
      <c r="M136" s="58">
        <v>3</v>
      </c>
      <c r="N136" s="58">
        <f>AVERAGE(B136)</f>
        <v>3</v>
      </c>
      <c r="O136" s="58">
        <f>AVERAGE(C136)</f>
        <v>5</v>
      </c>
      <c r="P136" s="58">
        <f>AVERAGE(D136)</f>
        <v>32</v>
      </c>
      <c r="Q136" s="58">
        <f>((B136-$N$136)^2+(C136-$O$136)^2+(D136-$P$136)^2)^0.5</f>
        <v>0</v>
      </c>
      <c r="R136" s="58">
        <f>((B136-$N$137)^2+(C136-$O$137)^2+(D136-$P$137)^2)^0.5</f>
        <v>32.526911934581186</v>
      </c>
      <c r="S136" s="58">
        <f>((B136-$N$145)^2+(C136-$O$145)^2+(D136-$P$145)^2)^0.5</f>
        <v>32.526911934581186</v>
      </c>
      <c r="T136" s="58">
        <f>((B136-$N$149)^2+(C136-$O$149)^2+(D136-$P$149)^2)^0.5</f>
        <v>18.386476008196894</v>
      </c>
      <c r="U136" s="58">
        <v>3</v>
      </c>
      <c r="V136" s="58">
        <f>AVERAGE(B136:B138)</f>
        <v>2.6666666666666665</v>
      </c>
      <c r="W136" s="58">
        <f>AVERAGE(C136:C138)</f>
        <v>5</v>
      </c>
      <c r="X136" s="58">
        <f>AVERAGE(D136:D138)</f>
        <v>34.333333333333336</v>
      </c>
      <c r="Y136" s="58">
        <f>((B136-$V$136)^2+(C136-$W$136)^2+(D136-$X$136)^2)^0.5</f>
        <v>2.3570226039551607</v>
      </c>
      <c r="Z136" s="58">
        <f>((B136-$V$139)^2+(C136-$W$139)^2+(D136-$X$139)^2)^0.5</f>
        <v>32.526911934581186</v>
      </c>
      <c r="AA136" s="58">
        <f>((B136-$V$146)^2+(C136-$W$146)^2+(D136-$X$146)^2)^0.5</f>
        <v>32.526911934581186</v>
      </c>
      <c r="AB136" s="58">
        <f>((B136-$V$149)^2+(C136-$W$149)^2+(D136-$X$149)^2)^0.5</f>
        <v>18.386476008196894</v>
      </c>
      <c r="AC136" s="58">
        <v>3</v>
      </c>
      <c r="AD136" s="58">
        <f>AVERAGE(B136:B140)</f>
        <v>3</v>
      </c>
      <c r="AE136" s="58">
        <f t="shared" ref="AE136:AF136" si="24">AVERAGE(C136:C140)</f>
        <v>5</v>
      </c>
      <c r="AF136" s="58">
        <f t="shared" si="24"/>
        <v>34.6</v>
      </c>
      <c r="AG136" s="58">
        <f>((B136-$AD$136)^2+(C136-$AE$136)^2+(D136-$AF$136)^2)^0.5</f>
        <v>2.6000000000000014</v>
      </c>
      <c r="AH136" s="58">
        <f>((B136-$AD$141)^2+(C136-$AE$141)^2+(D136-$AF$141)^2)^0.5</f>
        <v>22.514193054357712</v>
      </c>
      <c r="AI136" s="58">
        <f>((B136-$AD$147)^2+(C136-$AE$147)^2+(D136-$AF$147)^2)^0.5</f>
        <v>8.3066238629180749</v>
      </c>
      <c r="AJ136" s="58">
        <f>((B136-$AD$149)^2+(C136-$AE$149)^2+(D136-$AF$149)^2)^0.5</f>
        <v>18.386476008196894</v>
      </c>
      <c r="AK136" s="58">
        <v>3</v>
      </c>
      <c r="AL136" s="6"/>
    </row>
    <row r="137" spans="1:38" x14ac:dyDescent="0.25">
      <c r="A137" s="5"/>
      <c r="B137" s="2">
        <v>3</v>
      </c>
      <c r="C137" s="2">
        <v>6</v>
      </c>
      <c r="D137" s="29">
        <v>41</v>
      </c>
      <c r="E137" s="10">
        <v>2</v>
      </c>
      <c r="F137" s="58"/>
      <c r="G137" s="58"/>
      <c r="H137" s="58"/>
      <c r="I137" s="58">
        <f>((B137-$F$136)^2+(C137-$G$136)^2+(D137-$H$136)^2)^0.5</f>
        <v>41.54515615568198</v>
      </c>
      <c r="J137" s="58">
        <f>((B137-$F$140)^2+(C137-$G$140)^2+(D137-$H$140)^2)^0.5</f>
        <v>9.6911489177980723</v>
      </c>
      <c r="K137" s="58">
        <f>((B137-$F$147)^2+(C137-$G$147)^2+(D137-$H$147)^2)^0.5</f>
        <v>24.098106772109713</v>
      </c>
      <c r="L137" s="58">
        <f>((B137-$F$155)^2+(C137-$G$155)^2+(D137-$H$155)^2)^0.5</f>
        <v>41.54515615568198</v>
      </c>
      <c r="M137" s="58">
        <v>2</v>
      </c>
      <c r="N137" s="58"/>
      <c r="O137" s="58"/>
      <c r="P137" s="58"/>
      <c r="Q137" s="58">
        <f>((B137-$N$136)^2+(C137-$O$136)^2+(D137-$P$136)^2)^0.5</f>
        <v>9.0553851381374173</v>
      </c>
      <c r="R137" s="58">
        <f>((B137-$N$137)^2+(C137-$O$137)^2+(D137-$P$137)^2)^0.5</f>
        <v>41.54515615568198</v>
      </c>
      <c r="S137" s="58">
        <f>((B137-$N$145)^2+(C137-$O$145)^2+(D137-$P$145)^2)^0.5</f>
        <v>41.54515615568198</v>
      </c>
      <c r="T137" s="58">
        <f>((B137-$N$149)^2+(C137-$O$149)^2+(D137-$P$149)^2)^0.5</f>
        <v>27.387268940148086</v>
      </c>
      <c r="U137" s="58">
        <v>3</v>
      </c>
      <c r="V137" s="58"/>
      <c r="W137" s="58"/>
      <c r="X137" s="58"/>
      <c r="Y137" s="58">
        <f>((B137-$V$136)^2+(C137-$W$136)^2+(D137-$X$136)^2)^0.5</f>
        <v>6.7494855771055269</v>
      </c>
      <c r="Z137" s="58">
        <f>((B137-$V$139)^2+(C137-$W$139)^2+(D137-$X$139)^2)^0.5</f>
        <v>41.54515615568198</v>
      </c>
      <c r="AA137" s="58">
        <f>((B137-$V$146)^2+(C137-$W$146)^2+(D137-$X$146)^2)^0.5</f>
        <v>41.54515615568198</v>
      </c>
      <c r="AB137" s="58">
        <f>((B137-$V$149)^2+(C137-$W$149)^2+(D137-$X$149)^2)^0.5</f>
        <v>27.387268940148086</v>
      </c>
      <c r="AC137" s="58">
        <v>3</v>
      </c>
      <c r="AD137" s="58"/>
      <c r="AE137" s="58"/>
      <c r="AF137" s="58"/>
      <c r="AG137" s="58">
        <f t="shared" ref="AG137:AG156" si="25">((B137-$AD$136)^2+(C137-$AE$136)^2+(D137-$AF$136)^2)^0.5</f>
        <v>6.4776538962806569</v>
      </c>
      <c r="AH137" s="58">
        <f t="shared" ref="AH137:AH156" si="26">((B137-$AD$141)^2+(C137-$AE$141)^2+(D137-$AF$141)^2)^0.5</f>
        <v>13.474255287605159</v>
      </c>
      <c r="AI137" s="58">
        <f t="shared" ref="AI137:AI156" si="27">((B137-$AD$147)^2+(C137-$AE$147)^2+(D137-$AF$147)^2)^0.5</f>
        <v>17.291616465790582</v>
      </c>
      <c r="AJ137" s="58">
        <f>((B137-$AD$149)^2+(C137-$AE$149)^2+(D137-$AF$149)^2)^0.5</f>
        <v>27.387268940148086</v>
      </c>
      <c r="AK137" s="58">
        <v>3</v>
      </c>
      <c r="AL137" s="6"/>
    </row>
    <row r="138" spans="1:38" x14ac:dyDescent="0.25">
      <c r="A138" s="5"/>
      <c r="B138" s="2">
        <v>2</v>
      </c>
      <c r="C138" s="2">
        <v>4</v>
      </c>
      <c r="D138" s="29">
        <v>30</v>
      </c>
      <c r="E138" s="10">
        <v>1</v>
      </c>
      <c r="F138" s="58"/>
      <c r="G138" s="58"/>
      <c r="H138" s="58"/>
      <c r="I138" s="58">
        <f>((B138-$F$136)^2+(C138-$G$136)^2+(D138-$H$136)^2)^0.5</f>
        <v>30.331501776206203</v>
      </c>
      <c r="J138" s="58">
        <f>((B138-$F$140)^2+(C138-$G$140)^2+(D138-$H$140)^2)^0.5</f>
        <v>20.906009291344819</v>
      </c>
      <c r="K138" s="58">
        <f>((B138-$F$147)^2+(C138-$G$147)^2+(D138-$H$147)^2)^0.5</f>
        <v>12.882885934448073</v>
      </c>
      <c r="L138" s="58">
        <f>((B138-$F$155)^2+(C138-$G$155)^2+(D138-$H$155)^2)^0.5</f>
        <v>30.331501776206203</v>
      </c>
      <c r="M138" s="58">
        <v>1</v>
      </c>
      <c r="N138" s="58"/>
      <c r="O138" s="58"/>
      <c r="P138" s="58"/>
      <c r="Q138" s="58">
        <f>((B138-$N$136)^2+(C138-$O$136)^2+(D138-$P$136)^2)^0.5</f>
        <v>2.4494897427831779</v>
      </c>
      <c r="R138" s="58">
        <f>((B138-$N$137)^2+(C138-$O$137)^2+(D138-$P$137)^2)^0.5</f>
        <v>30.331501776206203</v>
      </c>
      <c r="S138" s="58">
        <f>((B138-$N$145)^2+(C138-$O$145)^2+(D138-$P$145)^2)^0.5</f>
        <v>30.331501776206203</v>
      </c>
      <c r="T138" s="58">
        <f>((B138-$N$149)^2+(C138-$O$149)^2+(D138-$P$149)^2)^0.5</f>
        <v>16.172893989635867</v>
      </c>
      <c r="U138" s="58">
        <v>3</v>
      </c>
      <c r="V138" s="58"/>
      <c r="W138" s="58"/>
      <c r="X138" s="58"/>
      <c r="Y138" s="58">
        <f>((B138-$V$136)^2+(C138-$W$136)^2+(D138-$X$136)^2)^0.5</f>
        <v>4.4969125210773493</v>
      </c>
      <c r="Z138" s="58">
        <f>((B138-$V$139)^2+(C138-$W$139)^2+(D138-$X$139)^2)^0.5</f>
        <v>30.331501776206203</v>
      </c>
      <c r="AA138" s="58">
        <f>((B138-$V$146)^2+(C138-$W$146)^2+(D138-$X$146)^2)^0.5</f>
        <v>30.331501776206203</v>
      </c>
      <c r="AB138" s="58">
        <f>((B138-$V$149)^2+(C138-$W$149)^2+(D138-$X$149)^2)^0.5</f>
        <v>16.172893989635867</v>
      </c>
      <c r="AC138" s="58">
        <v>3</v>
      </c>
      <c r="AD138" s="58"/>
      <c r="AE138" s="58"/>
      <c r="AF138" s="58"/>
      <c r="AG138" s="58">
        <f t="shared" si="25"/>
        <v>4.8124837662063875</v>
      </c>
      <c r="AH138" s="58">
        <f t="shared" si="26"/>
        <v>24.689178916188276</v>
      </c>
      <c r="AI138" s="58">
        <f t="shared" si="27"/>
        <v>6.0827625302982193</v>
      </c>
      <c r="AJ138" s="58">
        <f t="shared" ref="AJ137:AJ156" si="28">((B138-$AD$149)^2+(C138-$AE$149)^2+(D138-$AF$149)^2)^0.5</f>
        <v>16.172893989635867</v>
      </c>
      <c r="AK138" s="58">
        <v>3</v>
      </c>
      <c r="AL138" s="6"/>
    </row>
    <row r="139" spans="1:38" x14ac:dyDescent="0.25">
      <c r="A139" s="5"/>
      <c r="B139" s="2">
        <v>3</v>
      </c>
      <c r="C139" s="2">
        <v>6</v>
      </c>
      <c r="D139" s="29">
        <v>42</v>
      </c>
      <c r="E139" s="10">
        <v>1</v>
      </c>
      <c r="F139" s="58"/>
      <c r="G139" s="58"/>
      <c r="H139" s="58"/>
      <c r="I139" s="58">
        <f>((B139-$F$136)^2+(C139-$G$136)^2+(D139-$H$136)^2)^0.5</f>
        <v>42.532340636273474</v>
      </c>
      <c r="J139" s="58">
        <f>((B139-$F$140)^2+(C139-$G$140)^2+(D139-$H$140)^2)^0.5</f>
        <v>8.7049129923326394</v>
      </c>
      <c r="K139" s="58">
        <f>((B139-$F$147)^2+(C139-$G$147)^2+(D139-$H$147)^2)^0.5</f>
        <v>25.084233095711735</v>
      </c>
      <c r="L139" s="58">
        <f>((B139-$F$155)^2+(C139-$G$155)^2+(D139-$H$155)^2)^0.5</f>
        <v>42.532340636273474</v>
      </c>
      <c r="M139" s="58">
        <v>2</v>
      </c>
      <c r="N139" s="58"/>
      <c r="O139" s="58"/>
      <c r="P139" s="58"/>
      <c r="Q139" s="58">
        <f>((B139-$N$136)^2+(C139-$O$136)^2+(D139-$P$136)^2)^0.5</f>
        <v>10.04987562112089</v>
      </c>
      <c r="R139" s="58">
        <f>((B139-$N$137)^2+(C139-$O$137)^2+(D139-$P$137)^2)^0.5</f>
        <v>42.532340636273474</v>
      </c>
      <c r="S139" s="58">
        <f>((B139-$N$145)^2+(C139-$O$145)^2+(D139-$P$145)^2)^0.5</f>
        <v>42.532340636273474</v>
      </c>
      <c r="T139" s="58">
        <f>((B139-$N$149)^2+(C139-$O$149)^2+(D139-$P$149)^2)^0.5</f>
        <v>28.373623314620922</v>
      </c>
      <c r="U139" s="58">
        <v>2</v>
      </c>
      <c r="V139" s="58"/>
      <c r="W139" s="58"/>
      <c r="X139" s="58"/>
      <c r="Y139" s="58">
        <f>((B139-$V$136)^2+(C139-$W$136)^2+(D139-$X$136)^2)^0.5</f>
        <v>7.7387911774959308</v>
      </c>
      <c r="Z139" s="58">
        <f>((B139-$V$139)^2+(C139-$W$139)^2+(D139-$X$139)^2)^0.5</f>
        <v>42.532340636273474</v>
      </c>
      <c r="AA139" s="58">
        <f>((B139-$V$146)^2+(C139-$W$146)^2+(D139-$X$146)^2)^0.5</f>
        <v>42.532340636273474</v>
      </c>
      <c r="AB139" s="58">
        <f>((B139-$V$149)^2+(C139-$W$149)^2+(D139-$X$149)^2)^0.5</f>
        <v>28.373623314620922</v>
      </c>
      <c r="AC139" s="58">
        <v>3</v>
      </c>
      <c r="AD139" s="58"/>
      <c r="AE139" s="58"/>
      <c r="AF139" s="58"/>
      <c r="AG139" s="58">
        <f t="shared" si="25"/>
        <v>7.4672618810377864</v>
      </c>
      <c r="AH139" s="58">
        <f t="shared" si="26"/>
        <v>12.485547200218697</v>
      </c>
      <c r="AI139" s="58">
        <f t="shared" si="27"/>
        <v>18.275666882497067</v>
      </c>
      <c r="AJ139" s="58">
        <f t="shared" si="28"/>
        <v>28.373623314620922</v>
      </c>
      <c r="AK139" s="58">
        <v>3</v>
      </c>
      <c r="AL139" s="6"/>
    </row>
    <row r="140" spans="1:38" x14ac:dyDescent="0.25">
      <c r="A140" s="5"/>
      <c r="B140" s="2">
        <v>4</v>
      </c>
      <c r="C140" s="2">
        <v>4</v>
      </c>
      <c r="D140" s="29">
        <v>28</v>
      </c>
      <c r="E140" s="10">
        <v>2</v>
      </c>
      <c r="F140" s="58">
        <f>AVERAGE(B140:B146)</f>
        <v>4</v>
      </c>
      <c r="G140" s="58">
        <f>AVERAGE(C140:C146)</f>
        <v>7.1428571428571432</v>
      </c>
      <c r="H140" s="58">
        <f>AVERAGE(D140:D146)</f>
        <v>50.571428571428569</v>
      </c>
      <c r="I140" s="58">
        <f>((B140-$F$136)^2+(C140-$G$136)^2+(D140-$H$136)^2)^0.5</f>
        <v>28.565713714171402</v>
      </c>
      <c r="J140" s="58">
        <f>((B140-$F$140)^2+(C140-$G$140)^2+(D140-$H$140)^2)^0.5</f>
        <v>22.789184688696306</v>
      </c>
      <c r="K140" s="58">
        <f>((B140-$F$147)^2+(C140-$G$147)^2+(D140-$H$147)^2)^0.5</f>
        <v>11.245832561442484</v>
      </c>
      <c r="L140" s="58">
        <f>((B140-$F$155)^2+(C140-$G$155)^2+(D140-$H$155)^2)^0.5</f>
        <v>28.565713714171402</v>
      </c>
      <c r="M140" s="58">
        <v>1</v>
      </c>
      <c r="N140" s="58">
        <f>AVERAGE(B140:B143)</f>
        <v>4</v>
      </c>
      <c r="O140" s="58">
        <f>AVERAGE(C140:C143)</f>
        <v>6.75</v>
      </c>
      <c r="P140" s="58">
        <f>AVERAGE(D140:D143)</f>
        <v>47.5</v>
      </c>
      <c r="Q140" s="58">
        <f>((B140-$N$136)^2+(C140-$O$136)^2+(D140-$P$136)^2)^0.5</f>
        <v>4.2426406871192848</v>
      </c>
      <c r="R140" s="58">
        <f>((B140-$N$137)^2+(C140-$O$137)^2+(D140-$P$137)^2)^0.5</f>
        <v>28.565713714171402</v>
      </c>
      <c r="S140" s="58">
        <f>((B140-$N$145)^2+(C140-$O$145)^2+(D140-$P$145)^2)^0.5</f>
        <v>28.565713714171402</v>
      </c>
      <c r="T140" s="58">
        <f>((B140-$N$149)^2+(C140-$O$149)^2+(D140-$P$149)^2)^0.5</f>
        <v>14.510771860931451</v>
      </c>
      <c r="U140" s="58">
        <v>1</v>
      </c>
      <c r="V140" s="58">
        <f>AVERAGE(B140:B142)</f>
        <v>3.6666666666666665</v>
      </c>
      <c r="W140" s="58">
        <f>AVERAGE(C140:C142)</f>
        <v>6</v>
      </c>
      <c r="X140" s="58">
        <f>AVERAGE(D140:D142)</f>
        <v>42.666666666666664</v>
      </c>
      <c r="Y140" s="58">
        <f>((B140-$V$136)^2+(C140-$W$136)^2+(D140-$X$136)^2)^0.5</f>
        <v>6.548960901462836</v>
      </c>
      <c r="Z140" s="58">
        <f>((B140-$V$139)^2+(C140-$W$139)^2+(D140-$X$139)^2)^0.5</f>
        <v>28.565713714171402</v>
      </c>
      <c r="AA140" s="58">
        <f>((B140-$V$146)^2+(C140-$W$146)^2+(D140-$X$146)^2)^0.5</f>
        <v>28.565713714171402</v>
      </c>
      <c r="AB140" s="58">
        <f>((B140-$V$149)^2+(C140-$W$149)^2+(D140-$X$149)^2)^0.5</f>
        <v>14.510771860931451</v>
      </c>
      <c r="AC140" s="58">
        <v>3</v>
      </c>
      <c r="AD140" s="58"/>
      <c r="AE140" s="58"/>
      <c r="AF140" s="58"/>
      <c r="AG140" s="58">
        <f t="shared" si="25"/>
        <v>6.749814812274483</v>
      </c>
      <c r="AH140" s="58">
        <f t="shared" si="26"/>
        <v>26.587382136812362</v>
      </c>
      <c r="AI140" s="58">
        <f t="shared" si="27"/>
        <v>4.5825756949558398</v>
      </c>
      <c r="AJ140" s="58">
        <f t="shared" si="28"/>
        <v>14.510771860931451</v>
      </c>
      <c r="AK140" s="58">
        <v>1</v>
      </c>
      <c r="AL140" s="6"/>
    </row>
    <row r="141" spans="1:38" x14ac:dyDescent="0.25">
      <c r="A141" s="5"/>
      <c r="B141" s="2">
        <v>4</v>
      </c>
      <c r="C141" s="2">
        <v>8</v>
      </c>
      <c r="D141" s="29">
        <v>56</v>
      </c>
      <c r="E141" s="10">
        <v>3</v>
      </c>
      <c r="F141" s="58"/>
      <c r="G141" s="58"/>
      <c r="H141" s="58"/>
      <c r="I141" s="58">
        <f>((B141-$F$136)^2+(C141-$G$136)^2+(D141-$H$136)^2)^0.5</f>
        <v>56.709787515031302</v>
      </c>
      <c r="J141" s="58">
        <f>((B141-$F$140)^2+(C141-$G$140)^2+(D141-$H$140)^2)^0.5</f>
        <v>5.4958240176203859</v>
      </c>
      <c r="K141" s="58">
        <f>((B141-$F$147)^2+(C141-$G$147)^2+(D141-$H$147)^2)^0.5</f>
        <v>39.261542888684339</v>
      </c>
      <c r="L141" s="58">
        <f>((B141-$F$155)^2+(C141-$G$155)^2+(D141-$H$155)^2)^0.5</f>
        <v>56.709787515031302</v>
      </c>
      <c r="M141" s="58">
        <v>2</v>
      </c>
      <c r="N141" s="58">
        <f>AVERAGE(B141:B148)</f>
        <v>3.5</v>
      </c>
      <c r="O141" s="58">
        <f>AVERAGE(C141:C148)</f>
        <v>6.5</v>
      </c>
      <c r="P141" s="58">
        <f>AVERAGE(D141:D148)</f>
        <v>46.75</v>
      </c>
      <c r="Q141" s="58">
        <f>((B141-$N$136)^2+(C141-$O$136)^2+(D141-$P$136)^2)^0.5</f>
        <v>24.207436873820409</v>
      </c>
      <c r="R141" s="58">
        <f>((B141-$N$137)^2+(C141-$O$137)^2+(D141-$P$137)^2)^0.5</f>
        <v>56.709787515031302</v>
      </c>
      <c r="S141" s="58">
        <f>((B141-$N$145)^2+(C141-$O$145)^2+(D141-$P$145)^2)^0.5</f>
        <v>56.709787515031302</v>
      </c>
      <c r="T141" s="58">
        <f>((B141-$N$149)^2+(C141-$O$149)^2+(D141-$P$149)^2)^0.5</f>
        <v>42.550705047037702</v>
      </c>
      <c r="U141" s="58">
        <v>2</v>
      </c>
      <c r="V141" s="58">
        <f>AVERAGE(B141:B146)</f>
        <v>4</v>
      </c>
      <c r="W141" s="58">
        <f>AVERAGE(C141:C146)</f>
        <v>7.666666666666667</v>
      </c>
      <c r="X141" s="58">
        <f>AVERAGE(D141:D146)</f>
        <v>54.333333333333336</v>
      </c>
      <c r="Y141" s="58">
        <f>((B141-$V$136)^2+(C141-$W$136)^2+(D141-$X$136)^2)^0.5</f>
        <v>21.913973218524799</v>
      </c>
      <c r="Z141" s="58">
        <f>((B141-$V$139)^2+(C141-$W$139)^2+(D141-$X$139)^2)^0.5</f>
        <v>56.709787515031302</v>
      </c>
      <c r="AA141" s="58">
        <f>((B141-$V$146)^2+(C141-$W$146)^2+(D141-$X$146)^2)^0.5</f>
        <v>56.709787515031302</v>
      </c>
      <c r="AB141" s="58">
        <f>((B141-$V$149)^2+(C141-$W$149)^2+(D141-$X$149)^2)^0.5</f>
        <v>42.550705047037702</v>
      </c>
      <c r="AC141" s="58">
        <v>2</v>
      </c>
      <c r="AD141" s="58">
        <f>AVERAGE(B141:B146)</f>
        <v>4</v>
      </c>
      <c r="AE141" s="58">
        <f t="shared" ref="AE141:AF141" si="29">AVERAGE(C141:C146)</f>
        <v>7.666666666666667</v>
      </c>
      <c r="AF141" s="58">
        <f t="shared" si="29"/>
        <v>54.333333333333336</v>
      </c>
      <c r="AG141" s="58">
        <f t="shared" si="25"/>
        <v>21.632383132701769</v>
      </c>
      <c r="AH141" s="58">
        <f t="shared" si="26"/>
        <v>1.6996731711975925</v>
      </c>
      <c r="AI141" s="58">
        <f t="shared" si="27"/>
        <v>32.449961479175904</v>
      </c>
      <c r="AJ141" s="58">
        <f t="shared" si="28"/>
        <v>42.550705047037702</v>
      </c>
      <c r="AK141" s="58">
        <v>2</v>
      </c>
      <c r="AL141" s="6"/>
    </row>
    <row r="142" spans="1:38" x14ac:dyDescent="0.25">
      <c r="A142" s="5"/>
      <c r="B142" s="2">
        <v>3</v>
      </c>
      <c r="C142" s="2">
        <v>6</v>
      </c>
      <c r="D142" s="29">
        <v>44</v>
      </c>
      <c r="E142" s="10">
        <v>3</v>
      </c>
      <c r="F142" s="58"/>
      <c r="G142" s="58"/>
      <c r="H142" s="58"/>
      <c r="I142" s="58">
        <f>((B142-$F$136)^2+(C142-$G$136)^2+(D142-$H$136)^2)^0.5</f>
        <v>44.50842616853577</v>
      </c>
      <c r="J142" s="58">
        <f>((B142-$F$140)^2+(C142-$G$140)^2+(D142-$H$140)^2)^0.5</f>
        <v>6.744612362350213</v>
      </c>
      <c r="K142" s="58">
        <f>((B142-$F$147)^2+(C142-$G$147)^2+(D142-$H$147)^2)^0.5</f>
        <v>27.059540831285368</v>
      </c>
      <c r="L142" s="58">
        <f>((B142-$F$155)^2+(C142-$G$155)^2+(D142-$H$155)^2)^0.5</f>
        <v>44.50842616853577</v>
      </c>
      <c r="M142" s="58">
        <v>2</v>
      </c>
      <c r="N142" s="58"/>
      <c r="O142" s="58"/>
      <c r="P142" s="58"/>
      <c r="Q142" s="58">
        <f>((B142-$N$136)^2+(C142-$O$136)^2+(D142-$P$136)^2)^0.5</f>
        <v>12.041594578792296</v>
      </c>
      <c r="R142" s="58">
        <f>((B142-$N$137)^2+(C142-$O$137)^2+(D142-$P$137)^2)^0.5</f>
        <v>44.50842616853577</v>
      </c>
      <c r="S142" s="58">
        <f>((B142-$N$145)^2+(C142-$O$145)^2+(D142-$P$145)^2)^0.5</f>
        <v>44.50842616853577</v>
      </c>
      <c r="T142" s="58">
        <f>((B142-$N$149)^2+(C142-$O$149)^2+(D142-$P$149)^2)^0.5</f>
        <v>30.349011516027996</v>
      </c>
      <c r="U142" s="58">
        <v>2</v>
      </c>
      <c r="V142" s="58"/>
      <c r="W142" s="58"/>
      <c r="X142" s="58"/>
      <c r="Y142" s="58">
        <f>((B142-$V$136)^2+(C142-$W$136)^2+(D142-$X$136)^2)^0.5</f>
        <v>9.7239680972098785</v>
      </c>
      <c r="Z142" s="58">
        <f>((B142-$V$139)^2+(C142-$W$139)^2+(D142-$X$139)^2)^0.5</f>
        <v>44.50842616853577</v>
      </c>
      <c r="AA142" s="58">
        <f>((B142-$V$146)^2+(C142-$W$146)^2+(D142-$X$146)^2)^0.5</f>
        <v>44.50842616853577</v>
      </c>
      <c r="AB142" s="58">
        <f>((B142-$V$149)^2+(C142-$W$149)^2+(D142-$X$149)^2)^0.5</f>
        <v>30.349011516027996</v>
      </c>
      <c r="AC142" s="58">
        <v>2</v>
      </c>
      <c r="AD142" s="58"/>
      <c r="AE142" s="58"/>
      <c r="AF142" s="58"/>
      <c r="AG142" s="58">
        <f t="shared" si="25"/>
        <v>9.4530418384771764</v>
      </c>
      <c r="AH142" s="58">
        <f t="shared" si="26"/>
        <v>10.514540197058338</v>
      </c>
      <c r="AI142" s="58">
        <f t="shared" si="27"/>
        <v>20.248456731316587</v>
      </c>
      <c r="AJ142" s="58">
        <f t="shared" si="28"/>
        <v>30.349011516027996</v>
      </c>
      <c r="AK142" s="58">
        <v>3</v>
      </c>
      <c r="AL142" s="6"/>
    </row>
    <row r="143" spans="1:38" x14ac:dyDescent="0.25">
      <c r="A143" s="5"/>
      <c r="B143" s="2">
        <v>5</v>
      </c>
      <c r="C143" s="2">
        <v>9</v>
      </c>
      <c r="D143" s="29">
        <v>62</v>
      </c>
      <c r="E143" s="10">
        <v>2</v>
      </c>
      <c r="F143" s="58"/>
      <c r="G143" s="58"/>
      <c r="H143" s="58"/>
      <c r="I143" s="58">
        <f>((B143-$F$136)^2+(C143-$G$136)^2+(D143-$H$136)^2)^0.5</f>
        <v>62.849025449882674</v>
      </c>
      <c r="J143" s="58">
        <f>((B143-$F$140)^2+(C143-$G$140)^2+(D143-$H$140)^2)^0.5</f>
        <v>11.621584422521568</v>
      </c>
      <c r="K143" s="58">
        <f>((B143-$F$147)^2+(C143-$G$147)^2+(D143-$H$147)^2)^0.5</f>
        <v>45.403400203068493</v>
      </c>
      <c r="L143" s="58">
        <f>((B143-$F$155)^2+(C143-$G$155)^2+(D143-$H$155)^2)^0.5</f>
        <v>62.849025449882674</v>
      </c>
      <c r="M143" s="58">
        <v>2</v>
      </c>
      <c r="N143" s="58"/>
      <c r="O143" s="58"/>
      <c r="P143" s="58"/>
      <c r="Q143" s="58">
        <f>((B143-$N$136)^2+(C143-$O$136)^2+(D143-$P$136)^2)^0.5</f>
        <v>30.331501776206203</v>
      </c>
      <c r="R143" s="58">
        <f>((B143-$N$137)^2+(C143-$O$137)^2+(D143-$P$137)^2)^0.5</f>
        <v>62.849025449882674</v>
      </c>
      <c r="S143" s="58">
        <f>((B143-$N$145)^2+(C143-$O$145)^2+(D143-$P$145)^2)^0.5</f>
        <v>62.849025449882674</v>
      </c>
      <c r="T143" s="58">
        <f>((B143-$N$149)^2+(C143-$O$149)^2+(D143-$P$149)^2)^0.5</f>
        <v>48.693557068671829</v>
      </c>
      <c r="U143" s="58">
        <v>2</v>
      </c>
      <c r="V143" s="58"/>
      <c r="W143" s="58"/>
      <c r="X143" s="58"/>
      <c r="Y143" s="58">
        <f>((B143-$V$136)^2+(C143-$W$136)^2+(D143-$X$136)^2)^0.5</f>
        <v>28.05153986662566</v>
      </c>
      <c r="Z143" s="58">
        <f>((B143-$V$139)^2+(C143-$W$139)^2+(D143-$X$139)^2)^0.5</f>
        <v>62.849025449882674</v>
      </c>
      <c r="AA143" s="58">
        <f>((B143-$V$146)^2+(C143-$W$146)^2+(D143-$X$146)^2)^0.5</f>
        <v>62.849025449882674</v>
      </c>
      <c r="AB143" s="58">
        <f>((B143-$V$149)^2+(C143-$W$149)^2+(D143-$X$149)^2)^0.5</f>
        <v>48.693557068671829</v>
      </c>
      <c r="AC143" s="58">
        <v>2</v>
      </c>
      <c r="AD143" s="58"/>
      <c r="AE143" s="58"/>
      <c r="AF143" s="58"/>
      <c r="AG143" s="58">
        <f t="shared" si="25"/>
        <v>27.762564723022258</v>
      </c>
      <c r="AH143" s="58">
        <f t="shared" si="26"/>
        <v>7.8457348639598781</v>
      </c>
      <c r="AI143" s="58">
        <f t="shared" si="27"/>
        <v>38.587562763149478</v>
      </c>
      <c r="AJ143" s="58">
        <f t="shared" si="28"/>
        <v>48.693557068671829</v>
      </c>
      <c r="AK143" s="58">
        <v>2</v>
      </c>
      <c r="AL143" s="6"/>
    </row>
    <row r="144" spans="1:38" x14ac:dyDescent="0.25">
      <c r="A144" s="5"/>
      <c r="B144" s="2">
        <v>5</v>
      </c>
      <c r="C144" s="2">
        <v>9</v>
      </c>
      <c r="D144" s="29">
        <v>64</v>
      </c>
      <c r="E144" s="10">
        <v>2</v>
      </c>
      <c r="F144" s="58"/>
      <c r="G144" s="58"/>
      <c r="H144" s="58"/>
      <c r="I144" s="58">
        <f>((B144-$F$136)^2+(C144-$G$136)^2+(D144-$H$136)^2)^0.5</f>
        <v>64.822835482567413</v>
      </c>
      <c r="J144" s="58">
        <f>((B144-$F$140)^2+(C144-$G$140)^2+(D144-$H$140)^2)^0.5</f>
        <v>13.59321559470318</v>
      </c>
      <c r="K144" s="58">
        <f>((B144-$F$147)^2+(C144-$G$147)^2+(D144-$H$147)^2)^0.5</f>
        <v>47.37582453108336</v>
      </c>
      <c r="L144" s="58">
        <f>((B144-$F$155)^2+(C144-$G$155)^2+(D144-$H$155)^2)^0.5</f>
        <v>64.822835482567413</v>
      </c>
      <c r="M144" s="58">
        <v>2</v>
      </c>
      <c r="N144" s="58"/>
      <c r="O144" s="58"/>
      <c r="P144" s="58"/>
      <c r="Q144" s="58">
        <f>((B144-$N$136)^2+(C144-$O$136)^2+(D144-$P$136)^2)^0.5</f>
        <v>32.310988842807021</v>
      </c>
      <c r="R144" s="58">
        <f>((B144-$N$137)^2+(C144-$O$137)^2+(D144-$P$137)^2)^0.5</f>
        <v>64.822835482567413</v>
      </c>
      <c r="S144" s="58">
        <f>((B144-$N$145)^2+(C144-$O$145)^2+(D144-$P$145)^2)^0.5</f>
        <v>64.822835482567413</v>
      </c>
      <c r="T144" s="58">
        <f>((B144-$N$149)^2+(C144-$O$149)^2+(D144-$P$149)^2)^0.5</f>
        <v>50.666186949483382</v>
      </c>
      <c r="U144" s="58">
        <v>2</v>
      </c>
      <c r="V144" s="58"/>
      <c r="W144" s="58"/>
      <c r="X144" s="58"/>
      <c r="Y144" s="58">
        <f>((B144-$V$136)^2+(C144-$W$136)^2+(D144-$X$136)^2)^0.5</f>
        <v>30.025914733036117</v>
      </c>
      <c r="Z144" s="58">
        <f>((B144-$V$139)^2+(C144-$W$139)^2+(D144-$X$139)^2)^0.5</f>
        <v>64.822835482567413</v>
      </c>
      <c r="AA144" s="58">
        <f>((B144-$V$146)^2+(C144-$W$146)^2+(D144-$X$146)^2)^0.5</f>
        <v>64.822835482567413</v>
      </c>
      <c r="AB144" s="58">
        <f>((B144-$V$149)^2+(C144-$W$149)^2+(D144-$X$149)^2)^0.5</f>
        <v>50.666186949483382</v>
      </c>
      <c r="AC144" s="58">
        <v>2</v>
      </c>
      <c r="AD144" s="58"/>
      <c r="AE144" s="58"/>
      <c r="AF144" s="58"/>
      <c r="AG144" s="58">
        <f t="shared" si="25"/>
        <v>29.738190933545368</v>
      </c>
      <c r="AH144" s="58">
        <f t="shared" si="26"/>
        <v>9.8092926463747716</v>
      </c>
      <c r="AI144" s="58">
        <f t="shared" si="27"/>
        <v>40.558599581346492</v>
      </c>
      <c r="AJ144" s="58">
        <f t="shared" si="28"/>
        <v>50.666186949483382</v>
      </c>
      <c r="AK144" s="58">
        <v>2</v>
      </c>
      <c r="AL144" s="6"/>
    </row>
    <row r="145" spans="1:38" x14ac:dyDescent="0.25">
      <c r="A145" s="5"/>
      <c r="B145" s="2">
        <v>3</v>
      </c>
      <c r="C145" s="2">
        <v>6</v>
      </c>
      <c r="D145" s="29">
        <v>44</v>
      </c>
      <c r="E145" s="10">
        <v>1</v>
      </c>
      <c r="F145" s="58"/>
      <c r="G145" s="58"/>
      <c r="H145" s="58"/>
      <c r="I145" s="58">
        <f>((B145-$F$136)^2+(C145-$G$136)^2+(D145-$H$136)^2)^0.5</f>
        <v>44.50842616853577</v>
      </c>
      <c r="J145" s="58">
        <f>((B145-$F$140)^2+(C145-$G$140)^2+(D145-$H$140)^2)^0.5</f>
        <v>6.744612362350213</v>
      </c>
      <c r="K145" s="58">
        <f>((B145-$F$147)^2+(C145-$G$147)^2+(D145-$H$147)^2)^0.5</f>
        <v>27.059540831285368</v>
      </c>
      <c r="L145" s="58">
        <f>((B145-$F$155)^2+(C145-$G$155)^2+(D145-$H$155)^2)^0.5</f>
        <v>44.50842616853577</v>
      </c>
      <c r="M145" s="58">
        <v>2</v>
      </c>
      <c r="N145" s="58"/>
      <c r="O145" s="58"/>
      <c r="P145" s="58"/>
      <c r="Q145" s="58">
        <f>((B145-$N$136)^2+(C145-$O$136)^2+(D145-$P$136)^2)^0.5</f>
        <v>12.041594578792296</v>
      </c>
      <c r="R145" s="58">
        <f>((B145-$N$137)^2+(C145-$O$137)^2+(D145-$P$137)^2)^0.5</f>
        <v>44.50842616853577</v>
      </c>
      <c r="S145" s="58">
        <f>((B145-$N$145)^2+(C145-$O$145)^2+(D145-$P$145)^2)^0.5</f>
        <v>44.50842616853577</v>
      </c>
      <c r="T145" s="58">
        <f>((B145-$N$149)^2+(C145-$O$149)^2+(D145-$P$149)^2)^0.5</f>
        <v>30.349011516027996</v>
      </c>
      <c r="U145" s="58">
        <v>2</v>
      </c>
      <c r="V145" s="58"/>
      <c r="W145" s="58"/>
      <c r="X145" s="58"/>
      <c r="Y145" s="58">
        <f>((B145-$V$136)^2+(C145-$W$136)^2+(D145-$X$136)^2)^0.5</f>
        <v>9.7239680972098785</v>
      </c>
      <c r="Z145" s="58">
        <f>((B145-$V$139)^2+(C145-$W$139)^2+(D145-$X$139)^2)^0.5</f>
        <v>44.50842616853577</v>
      </c>
      <c r="AA145" s="58">
        <f>((B145-$V$146)^2+(C145-$W$146)^2+(D145-$X$146)^2)^0.5</f>
        <v>44.50842616853577</v>
      </c>
      <c r="AB145" s="58">
        <f>((B145-$V$149)^2+(C145-$W$149)^2+(D145-$X$149)^2)^0.5</f>
        <v>30.349011516027996</v>
      </c>
      <c r="AC145" s="58">
        <v>2</v>
      </c>
      <c r="AD145" s="58"/>
      <c r="AE145" s="58"/>
      <c r="AF145" s="58"/>
      <c r="AG145" s="58">
        <f t="shared" si="25"/>
        <v>9.4530418384771764</v>
      </c>
      <c r="AH145" s="58">
        <f t="shared" si="26"/>
        <v>10.514540197058338</v>
      </c>
      <c r="AI145" s="58">
        <f t="shared" si="27"/>
        <v>20.248456731316587</v>
      </c>
      <c r="AJ145" s="58">
        <f t="shared" si="28"/>
        <v>30.349011516027996</v>
      </c>
      <c r="AK145" s="58">
        <v>3</v>
      </c>
      <c r="AL145" s="6"/>
    </row>
    <row r="146" spans="1:38" x14ac:dyDescent="0.25">
      <c r="A146" s="5"/>
      <c r="B146" s="2">
        <v>4</v>
      </c>
      <c r="C146" s="2">
        <v>8</v>
      </c>
      <c r="D146" s="29">
        <v>56</v>
      </c>
      <c r="E146" s="10">
        <v>1</v>
      </c>
      <c r="F146" s="58"/>
      <c r="G146" s="58"/>
      <c r="H146" s="58"/>
      <c r="I146" s="58">
        <f>((B146-$F$136)^2+(C146-$G$136)^2+(D146-$H$136)^2)^0.5</f>
        <v>56.709787515031302</v>
      </c>
      <c r="J146" s="58">
        <f>((B146-$F$140)^2+(C146-$G$140)^2+(D146-$H$140)^2)^0.5</f>
        <v>5.4958240176203859</v>
      </c>
      <c r="K146" s="58">
        <f>((B146-$F$147)^2+(C146-$G$147)^2+(D146-$H$147)^2)^0.5</f>
        <v>39.261542888684339</v>
      </c>
      <c r="L146" s="58">
        <f>((B146-$F$155)^2+(C146-$G$155)^2+(D146-$H$155)^2)^0.5</f>
        <v>56.709787515031302</v>
      </c>
      <c r="M146" s="58">
        <v>2</v>
      </c>
      <c r="N146" s="58"/>
      <c r="O146" s="58"/>
      <c r="P146" s="58"/>
      <c r="Q146" s="58">
        <f>((B146-$N$136)^2+(C146-$O$136)^2+(D146-$P$136)^2)^0.5</f>
        <v>24.207436873820409</v>
      </c>
      <c r="R146" s="58">
        <f>((B146-$N$137)^2+(C146-$O$137)^2+(D146-$P$137)^2)^0.5</f>
        <v>56.709787515031302</v>
      </c>
      <c r="S146" s="58">
        <f>((B146-$N$145)^2+(C146-$O$145)^2+(D146-$P$145)^2)^0.5</f>
        <v>56.709787515031302</v>
      </c>
      <c r="T146" s="58">
        <f>((B146-$N$149)^2+(C146-$O$149)^2+(D146-$P$149)^2)^0.5</f>
        <v>42.550705047037702</v>
      </c>
      <c r="U146" s="58">
        <v>2</v>
      </c>
      <c r="V146" s="58"/>
      <c r="W146" s="58"/>
      <c r="X146" s="58"/>
      <c r="Y146" s="58">
        <f>((B146-$V$136)^2+(C146-$W$136)^2+(D146-$X$136)^2)^0.5</f>
        <v>21.913973218524799</v>
      </c>
      <c r="Z146" s="58">
        <f>((B146-$V$139)^2+(C146-$W$139)^2+(D146-$X$139)^2)^0.5</f>
        <v>56.709787515031302</v>
      </c>
      <c r="AA146" s="58">
        <f>((B146-$V$146)^2+(C146-$W$146)^2+(D146-$X$146)^2)^0.5</f>
        <v>56.709787515031302</v>
      </c>
      <c r="AB146" s="58">
        <f>((B146-$V$149)^2+(C146-$W$149)^2+(D146-$X$149)^2)^0.5</f>
        <v>42.550705047037702</v>
      </c>
      <c r="AC146" s="58">
        <v>2</v>
      </c>
      <c r="AD146" s="58"/>
      <c r="AE146" s="58"/>
      <c r="AF146" s="58"/>
      <c r="AG146" s="58">
        <f t="shared" si="25"/>
        <v>21.632383132701769</v>
      </c>
      <c r="AH146" s="58">
        <f t="shared" si="26"/>
        <v>1.6996731711975925</v>
      </c>
      <c r="AI146" s="58">
        <f t="shared" si="27"/>
        <v>32.449961479175904</v>
      </c>
      <c r="AJ146" s="58">
        <f t="shared" si="28"/>
        <v>42.550705047037702</v>
      </c>
      <c r="AK146" s="58">
        <v>2</v>
      </c>
      <c r="AL146" s="6"/>
    </row>
    <row r="147" spans="1:38" x14ac:dyDescent="0.25">
      <c r="A147" s="5"/>
      <c r="B147" s="2">
        <v>2</v>
      </c>
      <c r="C147" s="2">
        <v>3</v>
      </c>
      <c r="D147" s="29">
        <v>24</v>
      </c>
      <c r="E147" s="10">
        <v>1</v>
      </c>
      <c r="F147" s="58">
        <f>AVERAGE(B147:B154)</f>
        <v>1.125</v>
      </c>
      <c r="G147" s="58">
        <f>AVERAGE(C147:C154)</f>
        <v>2.375</v>
      </c>
      <c r="H147" s="58">
        <f>AVERAGE(D147:D154)</f>
        <v>17.25</v>
      </c>
      <c r="I147" s="58">
        <f>((B147-$F$136)^2+(C147-$G$136)^2+(D147-$H$136)^2)^0.5</f>
        <v>24.269322199023193</v>
      </c>
      <c r="J147" s="58">
        <f>((B147-$F$140)^2+(C147-$G$140)^2+(D147-$H$140)^2)^0.5</f>
        <v>26.966721744265708</v>
      </c>
      <c r="K147" s="58">
        <f>((B147-$F$147)^2+(C147-$G$147)^2+(D147-$H$147)^2)^0.5</f>
        <v>6.835111557246158</v>
      </c>
      <c r="L147" s="58">
        <f>((B147-$F$155)^2+(C147-$G$155)^2+(D147-$H$155)^2)^0.5</f>
        <v>24.269322199023193</v>
      </c>
      <c r="M147" s="58">
        <v>1</v>
      </c>
      <c r="N147" s="58"/>
      <c r="O147" s="58"/>
      <c r="P147" s="58"/>
      <c r="Q147" s="58">
        <f>((B147-$N$136)^2+(C147-$O$136)^2+(D147-$P$136)^2)^0.5</f>
        <v>8.3066238629180749</v>
      </c>
      <c r="R147" s="58">
        <f>((B147-$N$137)^2+(C147-$O$137)^2+(D147-$P$137)^2)^0.5</f>
        <v>24.269322199023193</v>
      </c>
      <c r="S147" s="58">
        <f>((B147-$N$145)^2+(C147-$O$145)^2+(D147-$P$145)^2)^0.5</f>
        <v>24.269322199023193</v>
      </c>
      <c r="T147" s="58">
        <f>((B147-$N$149)^2+(C147-$O$149)^2+(D147-$P$149)^2)^0.5</f>
        <v>10.127314550264547</v>
      </c>
      <c r="U147" s="58">
        <v>1</v>
      </c>
      <c r="V147" s="58"/>
      <c r="W147" s="58"/>
      <c r="X147" s="58"/>
      <c r="Y147" s="58">
        <f>((B147-$V$136)^2+(C147-$W$136)^2+(D147-$X$136)^2)^0.5</f>
        <v>10.546194679704252</v>
      </c>
      <c r="Z147" s="58">
        <f>((B147-$V$139)^2+(C147-$W$139)^2+(D147-$X$139)^2)^0.5</f>
        <v>24.269322199023193</v>
      </c>
      <c r="AA147" s="58">
        <f>((B147-$V$146)^2+(C147-$W$146)^2+(D147-$X$146)^2)^0.5</f>
        <v>24.269322199023193</v>
      </c>
      <c r="AB147" s="58">
        <f>((B147-$V$149)^2+(C147-$W$149)^2+(D147-$X$149)^2)^0.5</f>
        <v>10.127314550264547</v>
      </c>
      <c r="AC147" s="58">
        <v>1</v>
      </c>
      <c r="AD147" s="58">
        <f>AVERAGE(B147:B148)</f>
        <v>2</v>
      </c>
      <c r="AE147" s="58">
        <f t="shared" ref="AE147:AF147" si="30">AVERAGE(C147:C148)</f>
        <v>3</v>
      </c>
      <c r="AF147" s="58">
        <f t="shared" si="30"/>
        <v>24</v>
      </c>
      <c r="AG147" s="58">
        <f t="shared" si="25"/>
        <v>10.833282051160674</v>
      </c>
      <c r="AH147" s="58">
        <f t="shared" si="26"/>
        <v>30.755306678504915</v>
      </c>
      <c r="AI147" s="58">
        <f>((B147-$AD$147)^2+(C147-$AE$147)^2+(D147-$AF$147)^2)^0.5</f>
        <v>0</v>
      </c>
      <c r="AJ147" s="58">
        <f t="shared" si="28"/>
        <v>10.127314550264547</v>
      </c>
      <c r="AK147" s="58">
        <v>1</v>
      </c>
      <c r="AL147" s="6"/>
    </row>
    <row r="148" spans="1:38" x14ac:dyDescent="0.25">
      <c r="A148" s="5"/>
      <c r="B148" s="2">
        <v>2</v>
      </c>
      <c r="C148" s="2">
        <v>3</v>
      </c>
      <c r="D148" s="29">
        <v>24</v>
      </c>
      <c r="E148" s="10">
        <v>0</v>
      </c>
      <c r="F148" s="58"/>
      <c r="G148" s="58"/>
      <c r="H148" s="58"/>
      <c r="I148" s="58">
        <f>((B148-$F$136)^2+(C148-$G$136)^2+(D148-$H$136)^2)^0.5</f>
        <v>24.269322199023193</v>
      </c>
      <c r="J148" s="58">
        <f>((B148-$F$140)^2+(C148-$G$140)^2+(D148-$H$140)^2)^0.5</f>
        <v>26.966721744265708</v>
      </c>
      <c r="K148" s="58">
        <f>((B148-$F$147)^2+(C148-$G$147)^2+(D148-$H$147)^2)^0.5</f>
        <v>6.835111557246158</v>
      </c>
      <c r="L148" s="58">
        <f>((B148-$F$155)^2+(C148-$G$155)^2+(D148-$H$155)^2)^0.5</f>
        <v>24.269322199023193</v>
      </c>
      <c r="M148" s="58">
        <v>1</v>
      </c>
      <c r="N148" s="58"/>
      <c r="O148" s="58"/>
      <c r="P148" s="58"/>
      <c r="Q148" s="58">
        <f>((B148-$N$136)^2+(C148-$O$136)^2+(D148-$P$136)^2)^0.5</f>
        <v>8.3066238629180749</v>
      </c>
      <c r="R148" s="58">
        <f>((B148-$N$137)^2+(C148-$O$137)^2+(D148-$P$137)^2)^0.5</f>
        <v>24.269322199023193</v>
      </c>
      <c r="S148" s="58">
        <f>((B148-$N$145)^2+(C148-$O$145)^2+(D148-$P$145)^2)^0.5</f>
        <v>24.269322199023193</v>
      </c>
      <c r="T148" s="58">
        <f>((B148-$N$149)^2+(C148-$O$149)^2+(D148-$P$149)^2)^0.5</f>
        <v>10.127314550264547</v>
      </c>
      <c r="U148" s="58">
        <v>1</v>
      </c>
      <c r="V148" s="58"/>
      <c r="W148" s="58"/>
      <c r="X148" s="58"/>
      <c r="Y148" s="58">
        <f>((B148-$V$136)^2+(C148-$W$136)^2+(D148-$X$136)^2)^0.5</f>
        <v>10.546194679704252</v>
      </c>
      <c r="Z148" s="58">
        <f>((B148-$V$139)^2+(C148-$W$139)^2+(D148-$X$139)^2)^0.5</f>
        <v>24.269322199023193</v>
      </c>
      <c r="AA148" s="58">
        <f>((B148-$V$146)^2+(C148-$W$146)^2+(D148-$X$146)^2)^0.5</f>
        <v>24.269322199023193</v>
      </c>
      <c r="AB148" s="58">
        <f>((B148-$V$149)^2+(C148-$W$149)^2+(D148-$X$149)^2)^0.5</f>
        <v>10.127314550264547</v>
      </c>
      <c r="AC148" s="58">
        <v>1</v>
      </c>
      <c r="AD148" s="58"/>
      <c r="AE148" s="58"/>
      <c r="AF148" s="58"/>
      <c r="AG148" s="58">
        <f t="shared" si="25"/>
        <v>10.833282051160674</v>
      </c>
      <c r="AH148" s="58">
        <f t="shared" si="26"/>
        <v>30.755306678504915</v>
      </c>
      <c r="AI148" s="58">
        <f t="shared" si="27"/>
        <v>0</v>
      </c>
      <c r="AJ148" s="58">
        <f t="shared" si="28"/>
        <v>10.127314550264547</v>
      </c>
      <c r="AK148" s="58">
        <v>1</v>
      </c>
      <c r="AL148" s="6"/>
    </row>
    <row r="149" spans="1:38" x14ac:dyDescent="0.25">
      <c r="A149" s="5"/>
      <c r="B149" s="2">
        <v>1</v>
      </c>
      <c r="C149" s="2">
        <v>3</v>
      </c>
      <c r="D149" s="29">
        <v>19</v>
      </c>
      <c r="E149" s="10">
        <v>3</v>
      </c>
      <c r="F149" s="58">
        <f>AVERAGE(B149:B152)</f>
        <v>1</v>
      </c>
      <c r="G149" s="58">
        <f>AVERAGE(C149:C152)</f>
        <v>2.5</v>
      </c>
      <c r="H149" s="58">
        <f>AVERAGE(D149:D152)</f>
        <v>17.75</v>
      </c>
      <c r="I149" s="58">
        <f>((B149-$F$136)^2+(C149-$G$136)^2+(D149-$H$136)^2)^0.5</f>
        <v>19.261360284258224</v>
      </c>
      <c r="J149" s="58">
        <f>((B149-$F$140)^2+(C149-$G$140)^2+(D149-$H$140)^2)^0.5</f>
        <v>31.983095024511599</v>
      </c>
      <c r="K149" s="58">
        <f>((B149-$F$147)^2+(C149-$G$147)^2+(D149-$H$147)^2)^0.5</f>
        <v>1.8624580532189174</v>
      </c>
      <c r="L149" s="58">
        <f>((B149-$F$155)^2+(C149-$G$155)^2+(D149-$H$155)^2)^0.5</f>
        <v>19.261360284258224</v>
      </c>
      <c r="M149" s="58">
        <v>0</v>
      </c>
      <c r="N149" s="58">
        <f>AVERAGE(B149:B156)</f>
        <v>0.75</v>
      </c>
      <c r="O149" s="58">
        <f>AVERAGE(C149:C156)</f>
        <v>2</v>
      </c>
      <c r="P149" s="58">
        <f>AVERAGE(D149:D156)</f>
        <v>14</v>
      </c>
      <c r="Q149" s="58">
        <f>((B149-$N$136)^2+(C149-$O$136)^2+(D149-$P$136)^2)^0.5</f>
        <v>13.30413469565007</v>
      </c>
      <c r="R149" s="58">
        <f>((B149-$N$137)^2+(C149-$O$137)^2+(D149-$P$137)^2)^0.5</f>
        <v>19.261360284258224</v>
      </c>
      <c r="S149" s="58">
        <f>((B149-$N$145)^2+(C149-$O$145)^2+(D149-$P$145)^2)^0.5</f>
        <v>19.261360284258224</v>
      </c>
      <c r="T149" s="58">
        <f>((B149-$N$149)^2+(C149-$O$149)^2+(D149-$P$149)^2)^0.5</f>
        <v>5.1051444641655346</v>
      </c>
      <c r="U149" s="58">
        <v>0</v>
      </c>
      <c r="V149" s="58">
        <f>AVERAGE(B149:B156)</f>
        <v>0.75</v>
      </c>
      <c r="W149" s="58">
        <f>AVERAGE(C149:C156)</f>
        <v>2</v>
      </c>
      <c r="X149" s="58">
        <f>AVERAGE(D149:D156)</f>
        <v>14</v>
      </c>
      <c r="Y149" s="58">
        <f>((B149-$V$136)^2+(C149-$W$136)^2+(D149-$X$136)^2)^0.5</f>
        <v>15.552777529717607</v>
      </c>
      <c r="Z149" s="58">
        <f>((B149-$V$139)^2+(C149-$W$139)^2+(D149-$X$139)^2)^0.5</f>
        <v>19.261360284258224</v>
      </c>
      <c r="AA149" s="58">
        <f>((B149-$V$146)^2+(C149-$W$146)^2+(D149-$X$146)^2)^0.5</f>
        <v>19.261360284258224</v>
      </c>
      <c r="AB149" s="58">
        <f>((B149-$V$149)^2+(C149-$W$149)^2+(D149-$X$149)^2)^0.5</f>
        <v>5.1051444641655346</v>
      </c>
      <c r="AC149" s="58">
        <v>0</v>
      </c>
      <c r="AD149" s="58">
        <f>AVERAGE(B149:B156)</f>
        <v>0.75</v>
      </c>
      <c r="AE149" s="58">
        <f t="shared" ref="AE149:AF149" si="31">AVERAGE(C149:C156)</f>
        <v>2</v>
      </c>
      <c r="AF149" s="58">
        <f t="shared" si="31"/>
        <v>14</v>
      </c>
      <c r="AG149" s="58">
        <f t="shared" si="25"/>
        <v>15.854336946085132</v>
      </c>
      <c r="AH149" s="58">
        <f t="shared" si="26"/>
        <v>35.766216213379664</v>
      </c>
      <c r="AI149" s="58">
        <f t="shared" si="27"/>
        <v>5.0990195135927845</v>
      </c>
      <c r="AJ149" s="58">
        <f t="shared" si="28"/>
        <v>5.1051444641655346</v>
      </c>
      <c r="AK149" s="58">
        <v>1</v>
      </c>
      <c r="AL149" s="6"/>
    </row>
    <row r="150" spans="1:38" x14ac:dyDescent="0.25">
      <c r="A150" s="5"/>
      <c r="B150" s="2">
        <v>1</v>
      </c>
      <c r="C150" s="2">
        <v>2</v>
      </c>
      <c r="D150" s="29">
        <v>17</v>
      </c>
      <c r="E150" s="10">
        <v>3</v>
      </c>
      <c r="F150" s="58"/>
      <c r="G150" s="58"/>
      <c r="H150" s="58"/>
      <c r="I150" s="58">
        <f>((B150-$F$136)^2+(C150-$G$136)^2+(D150-$H$136)^2)^0.5</f>
        <v>17.146428199482248</v>
      </c>
      <c r="J150" s="58">
        <f>((B150-$F$140)^2+(C150-$G$140)^2+(D150-$H$140)^2)^0.5</f>
        <v>34.095304602222974</v>
      </c>
      <c r="K150" s="58">
        <f>((B150-$F$147)^2+(C150-$G$147)^2+(D150-$H$147)^2)^0.5</f>
        <v>0.46770717334674267</v>
      </c>
      <c r="L150" s="58">
        <f>((B150-$F$155)^2+(C150-$G$155)^2+(D150-$H$155)^2)^0.5</f>
        <v>17.146428199482248</v>
      </c>
      <c r="M150" s="58">
        <v>0</v>
      </c>
      <c r="N150" s="58"/>
      <c r="O150" s="58"/>
      <c r="P150" s="58"/>
      <c r="Q150" s="58">
        <f>((B150-$N$136)^2+(C150-$O$136)^2+(D150-$P$136)^2)^0.5</f>
        <v>15.427248620541512</v>
      </c>
      <c r="R150" s="58">
        <f>((B150-$N$137)^2+(C150-$O$137)^2+(D150-$P$137)^2)^0.5</f>
        <v>17.146428199482248</v>
      </c>
      <c r="S150" s="58">
        <f>((B150-$N$145)^2+(C150-$O$145)^2+(D150-$P$145)^2)^0.5</f>
        <v>17.146428199482248</v>
      </c>
      <c r="T150" s="58">
        <f>((B150-$N$149)^2+(C150-$O$149)^2+(D150-$P$149)^2)^0.5</f>
        <v>3.0103986446980739</v>
      </c>
      <c r="U150" s="58">
        <v>0</v>
      </c>
      <c r="V150" s="58"/>
      <c r="W150" s="58"/>
      <c r="X150" s="58"/>
      <c r="Y150" s="58">
        <f>((B150-$V$136)^2+(C150-$W$136)^2+(D150-$X$136)^2)^0.5</f>
        <v>17.669811040931432</v>
      </c>
      <c r="Z150" s="58">
        <f>((B150-$V$139)^2+(C150-$W$139)^2+(D150-$X$139)^2)^0.5</f>
        <v>17.146428199482248</v>
      </c>
      <c r="AA150" s="58">
        <f>((B150-$V$146)^2+(C150-$W$146)^2+(D150-$X$146)^2)^0.5</f>
        <v>17.146428199482248</v>
      </c>
      <c r="AB150" s="58">
        <f>((B150-$V$149)^2+(C150-$W$149)^2+(D150-$X$149)^2)^0.5</f>
        <v>3.0103986446980739</v>
      </c>
      <c r="AC150" s="58">
        <v>0</v>
      </c>
      <c r="AD150" s="58"/>
      <c r="AE150" s="58"/>
      <c r="AF150" s="58"/>
      <c r="AG150" s="58">
        <f t="shared" si="25"/>
        <v>17.965522536235902</v>
      </c>
      <c r="AH150" s="58">
        <f t="shared" si="26"/>
        <v>37.879927255591305</v>
      </c>
      <c r="AI150" s="58">
        <f t="shared" si="27"/>
        <v>7.1414284285428504</v>
      </c>
      <c r="AJ150" s="58">
        <f t="shared" si="28"/>
        <v>3.0103986446980739</v>
      </c>
      <c r="AK150" s="58">
        <v>0</v>
      </c>
      <c r="AL150" s="6"/>
    </row>
    <row r="151" spans="1:38" x14ac:dyDescent="0.25">
      <c r="A151" s="5"/>
      <c r="B151" s="2">
        <v>1</v>
      </c>
      <c r="C151" s="2">
        <v>3</v>
      </c>
      <c r="D151" s="29">
        <v>18</v>
      </c>
      <c r="E151" s="10">
        <v>2</v>
      </c>
      <c r="F151" s="58"/>
      <c r="G151" s="58"/>
      <c r="H151" s="58"/>
      <c r="I151" s="58">
        <f>((B151-$F$136)^2+(C151-$G$136)^2+(D151-$H$136)^2)^0.5</f>
        <v>18.275666882497067</v>
      </c>
      <c r="J151" s="58">
        <f>((B151-$F$140)^2+(C151-$G$140)^2+(D151-$H$140)^2)^0.5</f>
        <v>32.970611527385955</v>
      </c>
      <c r="K151" s="58">
        <f>((B151-$F$147)^2+(C151-$G$147)^2+(D151-$H$147)^2)^0.5</f>
        <v>0.98425098425147639</v>
      </c>
      <c r="L151" s="58">
        <f>((B151-$F$155)^2+(C151-$G$155)^2+(D151-$H$155)^2)^0.5</f>
        <v>18.275666882497067</v>
      </c>
      <c r="M151" s="58">
        <v>0</v>
      </c>
      <c r="N151" s="58"/>
      <c r="O151" s="58"/>
      <c r="P151" s="58"/>
      <c r="Q151" s="58">
        <f>((B151-$N$136)^2+(C151-$O$136)^2+(D151-$P$136)^2)^0.5</f>
        <v>14.282856857085701</v>
      </c>
      <c r="R151" s="58">
        <f>((B151-$N$137)^2+(C151-$O$137)^2+(D151-$P$137)^2)^0.5</f>
        <v>18.275666882497067</v>
      </c>
      <c r="S151" s="58">
        <f>((B151-$N$145)^2+(C151-$O$145)^2+(D151-$P$145)^2)^0.5</f>
        <v>18.275666882497067</v>
      </c>
      <c r="T151" s="58">
        <f>((B151-$N$149)^2+(C151-$O$149)^2+(D151-$P$149)^2)^0.5</f>
        <v>4.1306779104645761</v>
      </c>
      <c r="U151" s="58">
        <v>0</v>
      </c>
      <c r="V151" s="58"/>
      <c r="W151" s="58"/>
      <c r="X151" s="58"/>
      <c r="Y151" s="58">
        <f>((B151-$V$136)^2+(C151-$W$136)^2+(D151-$X$136)^2)^0.5</f>
        <v>16.539514973407037</v>
      </c>
      <c r="Z151" s="58">
        <f>((B151-$V$139)^2+(C151-$W$139)^2+(D151-$X$139)^2)^0.5</f>
        <v>18.275666882497067</v>
      </c>
      <c r="AA151" s="58">
        <f>((B151-$V$146)^2+(C151-$W$146)^2+(D151-$X$146)^2)^0.5</f>
        <v>18.275666882497067</v>
      </c>
      <c r="AB151" s="58">
        <f>((B151-$V$149)^2+(C151-$W$149)^2+(D151-$X$149)^2)^0.5</f>
        <v>4.1306779104645761</v>
      </c>
      <c r="AC151" s="58">
        <v>0</v>
      </c>
      <c r="AD151" s="58"/>
      <c r="AE151" s="58"/>
      <c r="AF151" s="58"/>
      <c r="AG151" s="58">
        <f t="shared" si="25"/>
        <v>16.839239887833418</v>
      </c>
      <c r="AH151" s="58">
        <f t="shared" si="26"/>
        <v>36.754440396894758</v>
      </c>
      <c r="AI151" s="58">
        <f t="shared" si="27"/>
        <v>6.0827625302982193</v>
      </c>
      <c r="AJ151" s="58">
        <f t="shared" si="28"/>
        <v>4.1306779104645761</v>
      </c>
      <c r="AK151" s="58">
        <v>0</v>
      </c>
      <c r="AL151" s="6"/>
    </row>
    <row r="152" spans="1:38" x14ac:dyDescent="0.25">
      <c r="A152" s="5"/>
      <c r="B152" s="2">
        <v>1</v>
      </c>
      <c r="C152" s="2">
        <v>2</v>
      </c>
      <c r="D152" s="29">
        <v>17</v>
      </c>
      <c r="E152" s="10">
        <v>2</v>
      </c>
      <c r="F152" s="58"/>
      <c r="G152" s="58"/>
      <c r="H152" s="58"/>
      <c r="I152" s="58">
        <f>((B152-$F$136)^2+(C152-$G$136)^2+(D152-$H$136)^2)^0.5</f>
        <v>17.146428199482248</v>
      </c>
      <c r="J152" s="58">
        <f>((B152-$F$140)^2+(C152-$G$140)^2+(D152-$H$140)^2)^0.5</f>
        <v>34.095304602222974</v>
      </c>
      <c r="K152" s="58">
        <f>((B152-$F$147)^2+(C152-$G$147)^2+(D152-$H$147)^2)^0.5</f>
        <v>0.46770717334674267</v>
      </c>
      <c r="L152" s="58">
        <f>((B152-$F$155)^2+(C152-$G$155)^2+(D152-$H$155)^2)^0.5</f>
        <v>17.146428199482248</v>
      </c>
      <c r="M152" s="58">
        <v>0</v>
      </c>
      <c r="N152" s="58"/>
      <c r="O152" s="58"/>
      <c r="P152" s="58"/>
      <c r="Q152" s="58">
        <f>((B152-$N$136)^2+(C152-$O$136)^2+(D152-$P$136)^2)^0.5</f>
        <v>15.427248620541512</v>
      </c>
      <c r="R152" s="58">
        <f>((B152-$N$137)^2+(C152-$O$137)^2+(D152-$P$137)^2)^0.5</f>
        <v>17.146428199482248</v>
      </c>
      <c r="S152" s="58">
        <f>((B152-$N$145)^2+(C152-$O$145)^2+(D152-$P$145)^2)^0.5</f>
        <v>17.146428199482248</v>
      </c>
      <c r="T152" s="58">
        <f>((B152-$N$149)^2+(C152-$O$149)^2+(D152-$P$149)^2)^0.5</f>
        <v>3.0103986446980739</v>
      </c>
      <c r="U152" s="58">
        <v>0</v>
      </c>
      <c r="V152" s="58"/>
      <c r="W152" s="58"/>
      <c r="X152" s="58"/>
      <c r="Y152" s="58">
        <f>((B152-$V$136)^2+(C152-$W$136)^2+(D152-$X$136)^2)^0.5</f>
        <v>17.669811040931432</v>
      </c>
      <c r="Z152" s="58">
        <f>((B152-$V$139)^2+(C152-$W$139)^2+(D152-$X$139)^2)^0.5</f>
        <v>17.146428199482248</v>
      </c>
      <c r="AA152" s="58">
        <f>((B152-$V$146)^2+(C152-$W$146)^2+(D152-$X$146)^2)^0.5</f>
        <v>17.146428199482248</v>
      </c>
      <c r="AB152" s="58">
        <f>((B152-$V$149)^2+(C152-$W$149)^2+(D152-$X$149)^2)^0.5</f>
        <v>3.0103986446980739</v>
      </c>
      <c r="AC152" s="58">
        <v>0</v>
      </c>
      <c r="AD152" s="58"/>
      <c r="AE152" s="58"/>
      <c r="AF152" s="58"/>
      <c r="AG152" s="58">
        <f t="shared" si="25"/>
        <v>17.965522536235902</v>
      </c>
      <c r="AH152" s="58">
        <f t="shared" si="26"/>
        <v>37.879927255591305</v>
      </c>
      <c r="AI152" s="58">
        <f t="shared" si="27"/>
        <v>7.1414284285428504</v>
      </c>
      <c r="AJ152" s="58">
        <f t="shared" si="28"/>
        <v>3.0103986446980739</v>
      </c>
      <c r="AK152" s="58">
        <v>0</v>
      </c>
      <c r="AL152" s="6"/>
    </row>
    <row r="153" spans="1:38" x14ac:dyDescent="0.25">
      <c r="A153" s="5"/>
      <c r="B153" s="2">
        <v>1</v>
      </c>
      <c r="C153" s="2">
        <v>3</v>
      </c>
      <c r="D153" s="29">
        <v>18</v>
      </c>
      <c r="E153" s="10">
        <v>1</v>
      </c>
      <c r="F153" s="58"/>
      <c r="G153" s="58"/>
      <c r="H153" s="58"/>
      <c r="I153" s="58">
        <f>((B153-$F$136)^2+(C153-$G$136)^2+(D153-$H$136)^2)^0.5</f>
        <v>18.275666882497067</v>
      </c>
      <c r="J153" s="58">
        <f>((B153-$F$140)^2+(C153-$G$140)^2+(D153-$H$140)^2)^0.5</f>
        <v>32.970611527385955</v>
      </c>
      <c r="K153" s="58">
        <f>((B153-$F$147)^2+(C153-$G$147)^2+(D153-$H$147)^2)^0.5</f>
        <v>0.98425098425147639</v>
      </c>
      <c r="L153" s="58">
        <f>((B153-$F$155)^2+(C153-$G$155)^2+(D153-$H$155)^2)^0.5</f>
        <v>18.275666882497067</v>
      </c>
      <c r="M153" s="58">
        <v>0</v>
      </c>
      <c r="N153" s="58"/>
      <c r="O153" s="58"/>
      <c r="P153" s="58"/>
      <c r="Q153" s="58">
        <f>((B153-$N$136)^2+(C153-$O$136)^2+(D153-$P$136)^2)^0.5</f>
        <v>14.282856857085701</v>
      </c>
      <c r="R153" s="58">
        <f>((B153-$N$137)^2+(C153-$O$137)^2+(D153-$P$137)^2)^0.5</f>
        <v>18.275666882497067</v>
      </c>
      <c r="S153" s="58">
        <f>((B153-$N$145)^2+(C153-$O$145)^2+(D153-$P$145)^2)^0.5</f>
        <v>18.275666882497067</v>
      </c>
      <c r="T153" s="58">
        <f>((B153-$N$149)^2+(C153-$O$149)^2+(D153-$P$149)^2)^0.5</f>
        <v>4.1306779104645761</v>
      </c>
      <c r="U153" s="58">
        <v>0</v>
      </c>
      <c r="V153" s="58"/>
      <c r="W153" s="58"/>
      <c r="X153" s="58"/>
      <c r="Y153" s="58">
        <f>((B153-$V$136)^2+(C153-$W$136)^2+(D153-$X$136)^2)^0.5</f>
        <v>16.539514973407037</v>
      </c>
      <c r="Z153" s="58">
        <f>((B153-$V$139)^2+(C153-$W$139)^2+(D153-$X$139)^2)^0.5</f>
        <v>18.275666882497067</v>
      </c>
      <c r="AA153" s="58">
        <f>((B153-$V$146)^2+(C153-$W$146)^2+(D153-$X$146)^2)^0.5</f>
        <v>18.275666882497067</v>
      </c>
      <c r="AB153" s="58">
        <f>((B153-$V$149)^2+(C153-$W$149)^2+(D153-$X$149)^2)^0.5</f>
        <v>4.1306779104645761</v>
      </c>
      <c r="AC153" s="58">
        <v>0</v>
      </c>
      <c r="AD153" s="58"/>
      <c r="AE153" s="58"/>
      <c r="AF153" s="58"/>
      <c r="AG153" s="58">
        <f t="shared" si="25"/>
        <v>16.839239887833418</v>
      </c>
      <c r="AH153" s="58">
        <f t="shared" si="26"/>
        <v>36.754440396894758</v>
      </c>
      <c r="AI153" s="58">
        <f t="shared" si="27"/>
        <v>6.0827625302982193</v>
      </c>
      <c r="AJ153" s="58">
        <f t="shared" si="28"/>
        <v>4.1306779104645761</v>
      </c>
      <c r="AK153" s="58">
        <v>0</v>
      </c>
      <c r="AL153" s="6"/>
    </row>
    <row r="154" spans="1:38" x14ac:dyDescent="0.25">
      <c r="A154" s="5"/>
      <c r="B154" s="2">
        <v>0</v>
      </c>
      <c r="C154" s="2">
        <v>0</v>
      </c>
      <c r="D154" s="29">
        <v>1</v>
      </c>
      <c r="E154" s="10">
        <v>1</v>
      </c>
      <c r="F154" s="58"/>
      <c r="G154" s="58"/>
      <c r="H154" s="58"/>
      <c r="I154" s="58">
        <f>((B154-$F$136)^2+(C154-$G$136)^2+(D154-$H$136)^2)^0.5</f>
        <v>1</v>
      </c>
      <c r="J154" s="58">
        <f>((B154-$F$140)^2+(C154-$G$140)^2+(D154-$H$140)^2)^0.5</f>
        <v>50.24287948332092</v>
      </c>
      <c r="K154" s="58">
        <f>((B154-$F$147)^2+(C154-$G$147)^2+(D154-$H$147)^2)^0.5</f>
        <v>16.46112845463518</v>
      </c>
      <c r="L154" s="58">
        <f>((B154-$F$155)^2+(C154-$G$155)^2+(D154-$H$155)^2)^0.5</f>
        <v>1</v>
      </c>
      <c r="M154" s="58">
        <v>0</v>
      </c>
      <c r="N154" s="58"/>
      <c r="O154" s="58"/>
      <c r="P154" s="58"/>
      <c r="Q154" s="58">
        <f>((B154-$N$136)^2+(C154-$O$136)^2+(D154-$P$136)^2)^0.5</f>
        <v>31.54362059117501</v>
      </c>
      <c r="R154" s="58">
        <f>((B154-$N$137)^2+(C154-$O$137)^2+(D154-$P$137)^2)^0.5</f>
        <v>1</v>
      </c>
      <c r="S154" s="58">
        <f>((B154-$N$145)^2+(C154-$O$145)^2+(D154-$P$145)^2)^0.5</f>
        <v>1</v>
      </c>
      <c r="T154" s="58">
        <f>((B154-$N$149)^2+(C154-$O$149)^2+(D154-$P$149)^2)^0.5</f>
        <v>13.174312126255398</v>
      </c>
      <c r="U154" s="58">
        <v>0</v>
      </c>
      <c r="V154" s="58"/>
      <c r="W154" s="58"/>
      <c r="X154" s="58"/>
      <c r="Y154" s="58">
        <f>((B154-$V$136)^2+(C154-$W$136)^2+(D154-$X$136)^2)^0.5</f>
        <v>33.811569354619174</v>
      </c>
      <c r="Z154" s="58">
        <f>((B154-$V$139)^2+(C154-$W$139)^2+(D154-$X$139)^2)^0.5</f>
        <v>1</v>
      </c>
      <c r="AA154" s="58">
        <f>((B154-$V$146)^2+(C154-$W$146)^2+(D154-$X$146)^2)^0.5</f>
        <v>1</v>
      </c>
      <c r="AB154" s="58">
        <f>((B154-$V$149)^2+(C154-$W$149)^2+(D154-$X$149)^2)^0.5</f>
        <v>13.174312126255398</v>
      </c>
      <c r="AC154" s="58">
        <v>0</v>
      </c>
      <c r="AD154" s="58"/>
      <c r="AE154" s="58"/>
      <c r="AF154" s="58"/>
      <c r="AG154" s="58">
        <f t="shared" si="25"/>
        <v>34.102199342564404</v>
      </c>
      <c r="AH154" s="58">
        <f t="shared" si="26"/>
        <v>54.029827153362454</v>
      </c>
      <c r="AI154" s="58">
        <f t="shared" si="27"/>
        <v>23.280893453645632</v>
      </c>
      <c r="AJ154" s="58">
        <f t="shared" si="28"/>
        <v>13.174312126255398</v>
      </c>
      <c r="AK154" s="58">
        <v>0</v>
      </c>
      <c r="AL154" s="6"/>
    </row>
    <row r="155" spans="1:38" x14ac:dyDescent="0.25">
      <c r="A155" s="5"/>
      <c r="B155" s="2">
        <v>1</v>
      </c>
      <c r="C155" s="2">
        <v>2</v>
      </c>
      <c r="D155" s="29">
        <v>17</v>
      </c>
      <c r="E155" s="10">
        <v>1</v>
      </c>
      <c r="F155" s="58"/>
      <c r="G155" s="58"/>
      <c r="H155" s="58"/>
      <c r="I155" s="58">
        <f>((B155-$F$136)^2+(C155-$G$136)^2+(D155-$H$136)^2)^0.5</f>
        <v>17.146428199482248</v>
      </c>
      <c r="J155" s="58">
        <f>((B155-$F$140)^2+(C155-$G$140)^2+(D155-$H$140)^2)^0.5</f>
        <v>34.095304602222974</v>
      </c>
      <c r="K155" s="58">
        <f>((B155-$F$147)^2+(C155-$G$147)^2+(D155-$H$147)^2)^0.5</f>
        <v>0.46770717334674267</v>
      </c>
      <c r="L155" s="58">
        <f>((B155-$F$155)^2+(C155-$G$155)^2+(D155-$H$155)^2)^0.5</f>
        <v>17.146428199482248</v>
      </c>
      <c r="M155" s="58">
        <v>0</v>
      </c>
      <c r="N155" s="58"/>
      <c r="O155" s="58"/>
      <c r="P155" s="58"/>
      <c r="Q155" s="58">
        <f>((B155-$N$136)^2+(C155-$O$136)^2+(D155-$P$136)^2)^0.5</f>
        <v>15.427248620541512</v>
      </c>
      <c r="R155" s="58">
        <f>((B155-$N$137)^2+(C155-$O$137)^2+(D155-$P$137)^2)^0.5</f>
        <v>17.146428199482248</v>
      </c>
      <c r="S155" s="58">
        <f>((B155-$N$145)^2+(C155-$O$145)^2+(D155-$P$145)^2)^0.5</f>
        <v>17.146428199482248</v>
      </c>
      <c r="T155" s="58">
        <f>((B155-$N$149)^2+(C155-$O$149)^2+(D155-$P$149)^2)^0.5</f>
        <v>3.0103986446980739</v>
      </c>
      <c r="U155" s="58">
        <v>0</v>
      </c>
      <c r="V155" s="58"/>
      <c r="W155" s="58"/>
      <c r="X155" s="58"/>
      <c r="Y155" s="58">
        <f>((B155-$V$136)^2+(C155-$W$136)^2+(D155-$X$136)^2)^0.5</f>
        <v>17.669811040931432</v>
      </c>
      <c r="Z155" s="58">
        <f>((B155-$V$139)^2+(C155-$W$139)^2+(D155-$X$139)^2)^0.5</f>
        <v>17.146428199482248</v>
      </c>
      <c r="AA155" s="58">
        <f>((B155-$V$146)^2+(C155-$W$146)^2+(D155-$X$146)^2)^0.5</f>
        <v>17.146428199482248</v>
      </c>
      <c r="AB155" s="58">
        <f>((B155-$V$149)^2+(C155-$W$149)^2+(D155-$X$149)^2)^0.5</f>
        <v>3.0103986446980739</v>
      </c>
      <c r="AC155" s="58">
        <v>0</v>
      </c>
      <c r="AD155" s="58"/>
      <c r="AE155" s="58"/>
      <c r="AF155" s="58"/>
      <c r="AG155" s="58">
        <f t="shared" si="25"/>
        <v>17.965522536235902</v>
      </c>
      <c r="AH155" s="58">
        <f t="shared" si="26"/>
        <v>37.879927255591305</v>
      </c>
      <c r="AI155" s="58">
        <f t="shared" si="27"/>
        <v>7.1414284285428504</v>
      </c>
      <c r="AJ155" s="58">
        <f t="shared" si="28"/>
        <v>3.0103986446980739</v>
      </c>
      <c r="AK155" s="58">
        <v>0</v>
      </c>
      <c r="AL155" s="6"/>
    </row>
    <row r="156" spans="1:38" x14ac:dyDescent="0.25">
      <c r="A156" s="5"/>
      <c r="B156" s="2">
        <v>0</v>
      </c>
      <c r="C156" s="2">
        <v>1</v>
      </c>
      <c r="D156" s="29">
        <v>5</v>
      </c>
      <c r="E156" s="10">
        <v>0</v>
      </c>
      <c r="F156" s="58">
        <f>AVERAGE(B156:B157)</f>
        <v>0</v>
      </c>
      <c r="G156" s="58">
        <f>AVERAGE(C156:C157)</f>
        <v>1</v>
      </c>
      <c r="H156" s="58">
        <f>AVERAGE(D156:D157)</f>
        <v>5</v>
      </c>
      <c r="I156" s="58">
        <f>((B156-$F$136)^2+(C156-$G$136)^2+(D156-$H$136)^2)^0.5</f>
        <v>5.0990195135927845</v>
      </c>
      <c r="J156" s="58">
        <f>((B156-$F$140)^2+(C156-$G$140)^2+(D156-$H$140)^2)^0.5</f>
        <v>46.157229075393673</v>
      </c>
      <c r="K156" s="58">
        <f>((B156-$F$147)^2+(C156-$G$147)^2+(D156-$H$147)^2)^0.5</f>
        <v>12.378156163177131</v>
      </c>
      <c r="L156" s="58">
        <f>((B156-$F$155)^2+(C156-$G$155)^2+(D156-$H$155)^2)^0.5</f>
        <v>5.0990195135927845</v>
      </c>
      <c r="M156" s="58">
        <v>0</v>
      </c>
      <c r="N156" s="58"/>
      <c r="O156" s="58"/>
      <c r="P156" s="58"/>
      <c r="Q156" s="58">
        <f>((B156-$N$136)^2+(C156-$O$136)^2+(D156-$P$136)^2)^0.5</f>
        <v>27.459060435491963</v>
      </c>
      <c r="R156" s="58">
        <f>((B156-$N$137)^2+(C156-$O$137)^2+(D156-$P$137)^2)^0.5</f>
        <v>5.0990195135927845</v>
      </c>
      <c r="S156" s="58">
        <f>((B156-$N$145)^2+(C156-$O$145)^2+(D156-$P$145)^2)^0.5</f>
        <v>5.0990195135927845</v>
      </c>
      <c r="T156" s="58">
        <f>((B156-$N$149)^2+(C156-$O$149)^2+(D156-$P$149)^2)^0.5</f>
        <v>9.0863909226931234</v>
      </c>
      <c r="U156" s="58">
        <v>0</v>
      </c>
      <c r="V156" s="58"/>
      <c r="W156" s="58"/>
      <c r="X156" s="58"/>
      <c r="Y156" s="58">
        <f>((B156-$V$136)^2+(C156-$W$136)^2+(D156-$X$136)^2)^0.5</f>
        <v>29.724662412810606</v>
      </c>
      <c r="Z156" s="58">
        <f>((B156-$V$139)^2+(C156-$W$139)^2+(D156-$X$139)^2)^0.5</f>
        <v>5.0990195135927845</v>
      </c>
      <c r="AA156" s="58">
        <f>((B156-$V$146)^2+(C156-$W$146)^2+(D156-$X$146)^2)^0.5</f>
        <v>5.0990195135927845</v>
      </c>
      <c r="AB156" s="58">
        <f>((B156-$V$149)^2+(C156-$W$149)^2+(D156-$X$149)^2)^0.5</f>
        <v>9.0863909226931234</v>
      </c>
      <c r="AC156" s="58">
        <v>0</v>
      </c>
      <c r="AD156" s="58"/>
      <c r="AE156" s="58"/>
      <c r="AF156" s="58"/>
      <c r="AG156" s="58">
        <f t="shared" si="25"/>
        <v>30.019327107715124</v>
      </c>
      <c r="AH156" s="58">
        <f t="shared" si="26"/>
        <v>49.942188800874781</v>
      </c>
      <c r="AI156" s="58">
        <f t="shared" si="27"/>
        <v>19.209372712298546</v>
      </c>
      <c r="AJ156" s="58">
        <f t="shared" si="28"/>
        <v>9.0863909226931234</v>
      </c>
      <c r="AK156" s="58">
        <v>0</v>
      </c>
      <c r="AL156" s="6"/>
    </row>
    <row r="157" spans="1:38" x14ac:dyDescent="0.25">
      <c r="A157" s="5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6"/>
    </row>
    <row r="158" spans="1:38" x14ac:dyDescent="0.25">
      <c r="A158" s="5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6"/>
    </row>
    <row r="159" spans="1:38" x14ac:dyDescent="0.25">
      <c r="A159" s="5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6"/>
    </row>
    <row r="160" spans="1:38" x14ac:dyDescent="0.25">
      <c r="A160" s="5"/>
      <c r="B160" s="41" t="s">
        <v>80</v>
      </c>
      <c r="C160" s="41" t="s">
        <v>75</v>
      </c>
      <c r="D160" s="41" t="s">
        <v>74</v>
      </c>
      <c r="E160" s="41" t="s">
        <v>76</v>
      </c>
      <c r="F160" s="41" t="s">
        <v>81</v>
      </c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58"/>
      <c r="AK160" s="58"/>
      <c r="AL160" s="6"/>
    </row>
    <row r="161" spans="1:38" x14ac:dyDescent="0.25">
      <c r="A161" s="5"/>
      <c r="B161" s="10">
        <v>3</v>
      </c>
      <c r="C161" s="10">
        <v>3</v>
      </c>
      <c r="D161" s="10">
        <v>3</v>
      </c>
      <c r="E161" s="10">
        <v>3</v>
      </c>
      <c r="F161" s="10">
        <v>3</v>
      </c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6"/>
    </row>
    <row r="162" spans="1:38" x14ac:dyDescent="0.25">
      <c r="A162" s="5"/>
      <c r="B162" s="10">
        <v>3</v>
      </c>
      <c r="C162" s="10">
        <v>2</v>
      </c>
      <c r="D162" s="10">
        <v>3</v>
      </c>
      <c r="E162" s="10">
        <v>3</v>
      </c>
      <c r="F162" s="10">
        <v>3</v>
      </c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6"/>
    </row>
    <row r="163" spans="1:38" x14ac:dyDescent="0.25">
      <c r="A163" s="5"/>
      <c r="B163" s="10">
        <v>3</v>
      </c>
      <c r="C163" s="10">
        <v>2</v>
      </c>
      <c r="D163" s="10">
        <v>3</v>
      </c>
      <c r="E163" s="10">
        <v>3</v>
      </c>
      <c r="F163" s="10">
        <v>3</v>
      </c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6"/>
    </row>
    <row r="164" spans="1:38" x14ac:dyDescent="0.25">
      <c r="A164" s="5"/>
      <c r="B164" s="10">
        <v>3</v>
      </c>
      <c r="C164" s="10">
        <v>2</v>
      </c>
      <c r="D164" s="10">
        <v>2</v>
      </c>
      <c r="E164" s="10">
        <v>3</v>
      </c>
      <c r="F164" s="10">
        <v>3</v>
      </c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58"/>
      <c r="AK164" s="58"/>
      <c r="AL164" s="6"/>
    </row>
    <row r="165" spans="1:38" x14ac:dyDescent="0.25">
      <c r="A165" s="5"/>
      <c r="B165" s="10">
        <v>2</v>
      </c>
      <c r="C165" s="10">
        <v>2</v>
      </c>
      <c r="D165" s="10">
        <v>2</v>
      </c>
      <c r="E165" s="10">
        <v>3</v>
      </c>
      <c r="F165" s="10">
        <v>3</v>
      </c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58"/>
      <c r="AK165" s="58"/>
      <c r="AL165" s="6"/>
    </row>
    <row r="166" spans="1:38" x14ac:dyDescent="0.25">
      <c r="A166" s="5"/>
      <c r="B166" s="10">
        <v>2</v>
      </c>
      <c r="C166" s="10">
        <v>2</v>
      </c>
      <c r="D166" s="10">
        <v>2</v>
      </c>
      <c r="E166" s="10">
        <v>2</v>
      </c>
      <c r="F166" s="10">
        <v>3</v>
      </c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58"/>
      <c r="AK166" s="58"/>
      <c r="AL166" s="6"/>
    </row>
    <row r="167" spans="1:38" x14ac:dyDescent="0.25">
      <c r="A167" s="5"/>
      <c r="B167" s="10">
        <v>2</v>
      </c>
      <c r="C167" s="10">
        <v>2</v>
      </c>
      <c r="D167" s="10">
        <v>2</v>
      </c>
      <c r="E167" s="10">
        <v>2</v>
      </c>
      <c r="F167" s="10">
        <v>2</v>
      </c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58"/>
      <c r="AK167" s="58"/>
      <c r="AL167" s="6"/>
    </row>
    <row r="168" spans="1:38" x14ac:dyDescent="0.25">
      <c r="A168" s="5"/>
      <c r="B168" s="10">
        <v>2</v>
      </c>
      <c r="C168" s="10">
        <v>2</v>
      </c>
      <c r="D168" s="10">
        <v>2</v>
      </c>
      <c r="E168" s="10">
        <v>2</v>
      </c>
      <c r="F168" s="10">
        <v>2</v>
      </c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6"/>
    </row>
    <row r="169" spans="1:38" x14ac:dyDescent="0.25">
      <c r="A169" s="5"/>
      <c r="B169" s="10">
        <v>2</v>
      </c>
      <c r="C169" s="10">
        <v>2</v>
      </c>
      <c r="D169" s="10">
        <v>2</v>
      </c>
      <c r="E169" s="10">
        <v>2</v>
      </c>
      <c r="F169" s="10">
        <v>2</v>
      </c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6"/>
    </row>
    <row r="170" spans="1:38" x14ac:dyDescent="0.25">
      <c r="A170" s="5"/>
      <c r="B170" s="10">
        <v>2</v>
      </c>
      <c r="C170" s="10">
        <v>1</v>
      </c>
      <c r="D170" s="10">
        <v>2</v>
      </c>
      <c r="E170" s="10">
        <v>2</v>
      </c>
      <c r="F170" s="10">
        <v>2</v>
      </c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6"/>
    </row>
    <row r="171" spans="1:38" x14ac:dyDescent="0.25">
      <c r="A171" s="5"/>
      <c r="B171" s="10">
        <v>2</v>
      </c>
      <c r="C171" s="10">
        <v>1</v>
      </c>
      <c r="D171" s="10">
        <v>1</v>
      </c>
      <c r="E171" s="10">
        <v>2</v>
      </c>
      <c r="F171" s="10">
        <v>1</v>
      </c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6"/>
    </row>
    <row r="172" spans="1:38" x14ac:dyDescent="0.25">
      <c r="A172" s="5"/>
      <c r="B172" s="10">
        <v>1</v>
      </c>
      <c r="C172" s="10">
        <v>1</v>
      </c>
      <c r="D172" s="10">
        <v>1</v>
      </c>
      <c r="E172" s="10">
        <v>1</v>
      </c>
      <c r="F172" s="10">
        <v>1</v>
      </c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6"/>
    </row>
    <row r="173" spans="1:38" x14ac:dyDescent="0.25">
      <c r="A173" s="5"/>
      <c r="B173" s="10">
        <v>1</v>
      </c>
      <c r="C173" s="10">
        <v>1</v>
      </c>
      <c r="D173" s="10">
        <v>1</v>
      </c>
      <c r="E173" s="10">
        <v>1</v>
      </c>
      <c r="F173" s="10">
        <v>1</v>
      </c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6"/>
    </row>
    <row r="174" spans="1:38" x14ac:dyDescent="0.25">
      <c r="A174" s="5"/>
      <c r="B174" s="10">
        <v>1</v>
      </c>
      <c r="C174" s="10">
        <v>0</v>
      </c>
      <c r="D174" s="10">
        <v>0</v>
      </c>
      <c r="E174" s="10">
        <v>0</v>
      </c>
      <c r="F174" s="10">
        <v>1</v>
      </c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6"/>
    </row>
    <row r="175" spans="1:38" x14ac:dyDescent="0.25">
      <c r="A175" s="5"/>
      <c r="B175" s="10">
        <v>1</v>
      </c>
      <c r="C175" s="10">
        <v>0</v>
      </c>
      <c r="D175" s="10">
        <v>0</v>
      </c>
      <c r="E175" s="10">
        <v>0</v>
      </c>
      <c r="F175" s="10">
        <v>0</v>
      </c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6"/>
    </row>
    <row r="176" spans="1:38" x14ac:dyDescent="0.25">
      <c r="A176" s="5"/>
      <c r="B176" s="10">
        <v>1</v>
      </c>
      <c r="C176" s="10">
        <v>0</v>
      </c>
      <c r="D176" s="10">
        <v>0</v>
      </c>
      <c r="E176" s="10">
        <v>0</v>
      </c>
      <c r="F176" s="10">
        <v>0</v>
      </c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6"/>
    </row>
    <row r="177" spans="1:38" x14ac:dyDescent="0.25">
      <c r="A177" s="5"/>
      <c r="B177" s="10">
        <v>1</v>
      </c>
      <c r="C177" s="10">
        <v>0</v>
      </c>
      <c r="D177" s="10">
        <v>0</v>
      </c>
      <c r="E177" s="10">
        <v>0</v>
      </c>
      <c r="F177" s="10">
        <v>0</v>
      </c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6"/>
    </row>
    <row r="178" spans="1:38" x14ac:dyDescent="0.25">
      <c r="A178" s="5"/>
      <c r="B178" s="10">
        <v>1</v>
      </c>
      <c r="C178" s="10">
        <v>0</v>
      </c>
      <c r="D178" s="10">
        <v>0</v>
      </c>
      <c r="E178" s="10">
        <v>0</v>
      </c>
      <c r="F178" s="10">
        <v>0</v>
      </c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  <c r="AK178" s="58"/>
      <c r="AL178" s="6"/>
    </row>
    <row r="179" spans="1:38" x14ac:dyDescent="0.25">
      <c r="A179" s="5"/>
      <c r="B179" s="10">
        <v>1</v>
      </c>
      <c r="C179" s="10">
        <v>0</v>
      </c>
      <c r="D179" s="10">
        <v>0</v>
      </c>
      <c r="E179" s="10">
        <v>0</v>
      </c>
      <c r="F179" s="10">
        <v>0</v>
      </c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6"/>
    </row>
    <row r="180" spans="1:38" x14ac:dyDescent="0.25">
      <c r="A180" s="5"/>
      <c r="B180" s="10">
        <v>0</v>
      </c>
      <c r="C180" s="10">
        <v>0</v>
      </c>
      <c r="D180" s="10">
        <v>0</v>
      </c>
      <c r="E180" s="10">
        <v>0</v>
      </c>
      <c r="F180" s="10">
        <v>0</v>
      </c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6"/>
    </row>
    <row r="181" spans="1:38" x14ac:dyDescent="0.25">
      <c r="A181" s="5"/>
      <c r="B181" s="10">
        <v>0</v>
      </c>
      <c r="C181" s="10">
        <v>0</v>
      </c>
      <c r="D181" s="10">
        <v>0</v>
      </c>
      <c r="E181" s="10">
        <v>0</v>
      </c>
      <c r="F181" s="10">
        <v>0</v>
      </c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6"/>
    </row>
    <row r="182" spans="1:38" ht="15.75" thickBot="1" x14ac:dyDescent="0.3">
      <c r="A182" s="7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9"/>
    </row>
  </sheetData>
  <sortState xmlns:xlrd2="http://schemas.microsoft.com/office/spreadsheetml/2017/richdata2" ref="K187:K207">
    <sortCondition descending="1" ref="K187:K207"/>
  </sortState>
  <mergeCells count="39">
    <mergeCell ref="AD134:AF134"/>
    <mergeCell ref="A133:G133"/>
    <mergeCell ref="N134:P134"/>
    <mergeCell ref="F134:H134"/>
    <mergeCell ref="V134:X134"/>
    <mergeCell ref="F101:L101"/>
    <mergeCell ref="V4:X4"/>
    <mergeCell ref="F2:G2"/>
    <mergeCell ref="F38:G38"/>
    <mergeCell ref="Z4:AF4"/>
    <mergeCell ref="AB31:AC32"/>
    <mergeCell ref="AD31:AD32"/>
    <mergeCell ref="AE31:AE32"/>
    <mergeCell ref="AF31:AF32"/>
    <mergeCell ref="AB33:AC34"/>
    <mergeCell ref="AD33:AD34"/>
    <mergeCell ref="AE33:AE34"/>
    <mergeCell ref="AF33:AF34"/>
    <mergeCell ref="AB30:AC30"/>
    <mergeCell ref="AA38:AD38"/>
    <mergeCell ref="F72:L72"/>
    <mergeCell ref="A2:D2"/>
    <mergeCell ref="B4:D4"/>
    <mergeCell ref="H4:J4"/>
    <mergeCell ref="M4:O4"/>
    <mergeCell ref="R4:T4"/>
    <mergeCell ref="AH67:AH68"/>
    <mergeCell ref="T82:W83"/>
    <mergeCell ref="T84:W84"/>
    <mergeCell ref="T80:U80"/>
    <mergeCell ref="S82:S83"/>
    <mergeCell ref="AG67:AG68"/>
    <mergeCell ref="S86:S87"/>
    <mergeCell ref="T86:U87"/>
    <mergeCell ref="S74:S75"/>
    <mergeCell ref="T74:T75"/>
    <mergeCell ref="U74:U75"/>
    <mergeCell ref="S78:S79"/>
    <mergeCell ref="T78:U79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Rios</dc:creator>
  <cp:lastModifiedBy>Miguel Rios</cp:lastModifiedBy>
  <dcterms:created xsi:type="dcterms:W3CDTF">2015-06-05T18:19:34Z</dcterms:created>
  <dcterms:modified xsi:type="dcterms:W3CDTF">2023-08-19T06:50:28Z</dcterms:modified>
</cp:coreProperties>
</file>