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sionxSesion" sheetId="1" r:id="rId4"/>
    <sheet state="visible" name="Recursos" sheetId="2" r:id="rId5"/>
  </sheets>
  <definedNames>
    <definedName localSheetId="0" name="OLE_LINK1">SesionxSesion!$A$2</definedName>
    <definedName hidden="1" localSheetId="1" name="Z_C24BD6B0_40EA_44C4_9129_2837BCD39A11_.wvu.FilterData">Recursos!$A$1:$AB$75</definedName>
  </definedNames>
  <calcPr/>
  <customWorkbookViews>
    <customWorkbookView activeSheetId="0" maximized="1" windowHeight="0" windowWidth="0" guid="{C24BD6B0-40EA-44C4-9129-2837BCD39A11}" name="Filtro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3">
      <text>
        <t xml:space="preserve">Tipo de contenido: Información  académico-administrativa del curso</t>
      </text>
    </comment>
    <comment authorId="0" ref="M3">
      <text>
        <t xml:space="preserve">Tipo de contenido: visual (Mapa conceptual, fotografía, ilustración, ícono, diagrama, etc.)</t>
      </text>
    </comment>
    <comment authorId="0" ref="N3">
      <text>
        <t xml:space="preserve">Tipo de contenido: visual (video o animación)</t>
      </text>
    </comment>
    <comment authorId="0" ref="O3">
      <text>
        <t xml:space="preserve">Tipo de contenido: Tabla con síntesis</t>
      </text>
    </comment>
    <comment authorId="0" ref="P3">
      <text>
        <t xml:space="preserve">Tipo de contenido: Teoría (definiciones, conceptos, métodos)</t>
      </text>
    </comment>
    <comment authorId="0" ref="Q3">
      <text>
        <t xml:space="preserve">Tipo de contenido: Ejercicios</t>
      </text>
    </comment>
    <comment authorId="0" ref="R3">
      <text>
        <t xml:space="preserve">Tipo de contenido: Ejemplos</t>
      </text>
    </comment>
    <comment authorId="0" ref="S3">
      <text>
        <t xml:space="preserve">Tipo de contenido: Ejercicios y ejemplos</t>
      </text>
    </comment>
  </commentList>
</comments>
</file>

<file path=xl/sharedStrings.xml><?xml version="1.0" encoding="utf-8"?>
<sst xmlns="http://schemas.openxmlformats.org/spreadsheetml/2006/main" count="192" uniqueCount="182">
  <si>
    <t>Sesión</t>
  </si>
  <si>
    <t>Tema(s)</t>
  </si>
  <si>
    <t>Referencias básicas</t>
  </si>
  <si>
    <t>Referencias básicas + adicionales</t>
  </si>
  <si>
    <t>[ ]</t>
  </si>
  <si>
    <r>
      <rPr>
        <rFont val="Calibri"/>
        <color rgb="FF000000"/>
        <sz val="12.0"/>
      </rPr>
      <t xml:space="preserve">Documento: Programa del curso
Video: </t>
    </r>
    <r>
      <rPr>
        <rFont val="Calibri"/>
        <color rgb="FF1155CC"/>
        <sz val="12.0"/>
        <u/>
      </rPr>
      <t>Presentación del curso</t>
    </r>
  </si>
  <si>
    <t>Presentación de:
   Microcurrículo (programa del curso); Pautas.</t>
  </si>
  <si>
    <t xml:space="preserve">  INTRODUCCIÓN</t>
  </si>
  <si>
    <r>
      <rPr>
        <rFont val="Calibri"/>
        <color rgb="FF000000"/>
        <sz val="12.0"/>
      </rPr>
      <t xml:space="preserve">Documento(s): </t>
    </r>
    <r>
      <rPr>
        <rFont val="Calibri"/>
        <color rgb="FF1155CC"/>
        <sz val="12.0"/>
        <u/>
      </rPr>
      <t xml:space="preserve">Síntesis Nociones introductorias
</t>
    </r>
    <r>
      <rPr>
        <rFont val="Calibri"/>
        <color rgb="FF000000"/>
        <sz val="12.0"/>
      </rPr>
      <t xml:space="preserve">Video: </t>
    </r>
    <r>
      <rPr>
        <rFont val="Calibri"/>
        <color rgb="FF1155CC"/>
        <sz val="12.0"/>
        <u/>
      </rPr>
      <t xml:space="preserve">Nociones Introductorias de Lógica
</t>
    </r>
    <r>
      <rPr>
        <rFont val="Calibri"/>
        <color rgb="FF000000"/>
        <sz val="12.0"/>
      </rPr>
      <t xml:space="preserve">Video: </t>
    </r>
    <r>
      <rPr>
        <rFont val="Calibri"/>
        <color rgb="FF1155CC"/>
        <sz val="12.0"/>
        <u/>
      </rPr>
      <t>Ejemplos Tipos de Enunciados</t>
    </r>
    <r>
      <rPr>
        <rFont val="Calibri"/>
        <color rgb="FF000000"/>
        <sz val="12.0"/>
      </rPr>
      <t xml:space="preserve">
Video: </t>
    </r>
    <r>
      <rPr>
        <rFont val="Calibri"/>
        <color rgb="FF1155CC"/>
        <sz val="12.0"/>
        <u/>
      </rPr>
      <t>Ejemplos Expresiones Indicadoras</t>
    </r>
    <r>
      <rPr>
        <rFont val="Calibri"/>
        <color rgb="FF000000"/>
        <sz val="12.0"/>
      </rPr>
      <t xml:space="preserve">
</t>
    </r>
  </si>
  <si>
    <r>
      <rPr>
        <rFont val="Calibri"/>
        <color rgb="FF000000"/>
        <sz val="12.0"/>
      </rPr>
      <t xml:space="preserve">    </t>
    </r>
    <r>
      <rPr>
        <rFont val="Calibri"/>
        <b/>
        <color rgb="FF000000"/>
        <sz val="12.0"/>
      </rPr>
      <t>Conceptos básicos</t>
    </r>
    <r>
      <rPr>
        <rFont val="Calibri"/>
        <color rgb="FF000000"/>
        <sz val="12.0"/>
      </rPr>
      <t>:</t>
    </r>
  </si>
  <si>
    <t xml:space="preserve">       Razonar, razón, razonamiento</t>
  </si>
  <si>
    <t xml:space="preserve">       Proposición, enunciado, premisas, conclusión.</t>
  </si>
  <si>
    <t xml:space="preserve">       Argumentar, argumentación, argumento.</t>
  </si>
  <si>
    <r>
      <rPr>
        <rFont val="Calibri"/>
        <color rgb="FF000000"/>
        <sz val="12.0"/>
      </rPr>
      <t xml:space="preserve">       Verdad: moral, material (ontológica, epistemológica), </t>
    </r>
    <r>
      <rPr>
        <rFont val="Calibri"/>
        <b/>
        <color rgb="FF000000"/>
        <sz val="12.0"/>
      </rPr>
      <t>formal</t>
    </r>
    <r>
      <rPr>
        <rFont val="Calibri"/>
        <color rgb="FF000000"/>
        <sz val="12.0"/>
      </rPr>
      <t>.</t>
    </r>
  </si>
  <si>
    <t xml:space="preserve">       Error en la argumentación (falacias): formales e informales</t>
  </si>
  <si>
    <t xml:space="preserve">       Lógica, Lógica Formal, Lógica Informal (Retórica).</t>
  </si>
  <si>
    <t xml:space="preserve">       Tipos de inferencia (razonamiento)</t>
  </si>
  <si>
    <t xml:space="preserve">            Deductivo.</t>
  </si>
  <si>
    <t xml:space="preserve">            Inductivo: generalización de casos, analogía, abductivo.</t>
  </si>
  <si>
    <t xml:space="preserve">  LÓGICA FORMAL DEDUCTIVA (LÓGICA SIMBÓLICA)</t>
  </si>
  <si>
    <r>
      <rPr>
        <rFont val="Calibri"/>
        <color rgb="FF000000"/>
        <sz val="12.0"/>
      </rPr>
      <t xml:space="preserve">Documento(s): </t>
    </r>
    <r>
      <rPr>
        <rFont val="Calibri"/>
        <color rgb="FF1155CC"/>
        <sz val="12.0"/>
        <u/>
      </rPr>
      <t xml:space="preserve">Síntesis Cálculo proposicional
</t>
    </r>
    <r>
      <rPr>
        <rFont val="Calibri"/>
        <color rgb="FF000000"/>
        <sz val="12.0"/>
      </rPr>
      <t xml:space="preserve">Ejemplos: </t>
    </r>
    <r>
      <rPr>
        <rFont val="Calibri"/>
        <color rgb="FF1155CC"/>
        <sz val="12.0"/>
        <u/>
      </rPr>
      <t>Aplicación de Lo en la verificación de formas declarativas para LógicaProposicional</t>
    </r>
  </si>
  <si>
    <t xml:space="preserve">        Alfabeto Proposicional (Alfo); Reglas de formación en Lo (RFo).</t>
  </si>
  <si>
    <t xml:space="preserve">        Alcance y precedencia de operaciones lógicas en Lo</t>
  </si>
  <si>
    <r>
      <rPr>
        <rFont val="Calibri"/>
        <color rgb="FF000000"/>
        <sz val="11.0"/>
      </rPr>
      <t xml:space="preserve">Documento: </t>
    </r>
    <r>
      <rPr>
        <rFont val="Calibri"/>
        <color rgb="FF1155CC"/>
        <sz val="11.0"/>
        <u/>
      </rPr>
      <t xml:space="preserve">Síntesis: Enfoque de Modelos (Semántico) para la Lógica Proposicional
</t>
    </r>
  </si>
  <si>
    <t xml:space="preserve">         Tablas de verdad (TdV)</t>
  </si>
  <si>
    <r>
      <rPr>
        <rFont val="Calibri"/>
        <color rgb="FF000000"/>
        <sz val="11.0"/>
      </rPr>
      <t xml:space="preserve">Sitio web:  Calculadora Matemáticas Discretas: </t>
    </r>
    <r>
      <rPr>
        <rFont val="Calibri"/>
        <color rgb="FF1155CC"/>
        <sz val="11.0"/>
        <u/>
      </rPr>
      <t>https://www.emathhelp.net/discrete-mathematics-calculator/?action=truth%20table</t>
    </r>
  </si>
  <si>
    <t xml:space="preserve">             Tipos básicos: negación, conjunción, disyunción, condicional, bicondicional.</t>
  </si>
  <si>
    <t xml:space="preserve">             Configuración y elaboración de una tabla</t>
  </si>
  <si>
    <r>
      <rPr>
        <rFont val="Calibri"/>
        <color rgb="FF000000"/>
        <sz val="12.0"/>
      </rPr>
      <t xml:space="preserve">             TdV en la “</t>
    </r>
    <r>
      <rPr>
        <rFont val="Calibri"/>
        <b/>
        <color rgb="FF000000"/>
        <sz val="12.0"/>
      </rPr>
      <t>determinación de verdad</t>
    </r>
    <r>
      <rPr>
        <rFont val="Calibri"/>
        <color rgb="FF000000"/>
        <sz val="12.0"/>
      </rPr>
      <t>” de una forma declarativa: 
                  consistente (satisfacible), tautológica, contradictoria, contingente.</t>
    </r>
  </si>
  <si>
    <r>
      <rPr>
        <rFont val="Calibri"/>
        <color rgb="FF000000"/>
        <sz val="12.0"/>
      </rPr>
      <t xml:space="preserve">             TdV en la “</t>
    </r>
    <r>
      <rPr>
        <rFont val="Calibri"/>
        <b/>
        <color rgb="FF000000"/>
        <sz val="12.0"/>
      </rPr>
      <t>determinación de consistencia</t>
    </r>
    <r>
      <rPr>
        <rFont val="Calibri"/>
        <color rgb="FF000000"/>
        <sz val="12.0"/>
      </rPr>
      <t>” entre formas declarativas.</t>
    </r>
  </si>
  <si>
    <r>
      <rPr>
        <rFont val="Calibri"/>
        <b/>
        <color rgb="FF000000"/>
        <sz val="12.0"/>
      </rPr>
      <t xml:space="preserve">         Tablas de verdad </t>
    </r>
    <r>
      <rPr>
        <rFont val="Calibri"/>
        <b val="0"/>
        <color rgb="FF000000"/>
        <sz val="12.0"/>
      </rPr>
      <t>(continuación)</t>
    </r>
  </si>
  <si>
    <r>
      <rPr>
        <rFont val="Calibri"/>
        <color rgb="FF000000"/>
        <sz val="12.0"/>
      </rPr>
      <t xml:space="preserve">              TdV en la “</t>
    </r>
    <r>
      <rPr>
        <rFont val="Calibri"/>
        <b/>
        <color rgb="FF000000"/>
        <sz val="12.0"/>
      </rPr>
      <t>determinación de validez lógica</t>
    </r>
    <r>
      <rPr>
        <rFont val="Calibri"/>
        <color rgb="FF000000"/>
        <sz val="12.0"/>
      </rPr>
      <t>” de un argumento:</t>
    </r>
  </si>
  <si>
    <t xml:space="preserve">                  Verificación de tautología de la forma declarativa condicional:
                              premisa1  ^  premisa2   ^ … ^ premisan  -&gt; conclusión</t>
  </si>
  <si>
    <t xml:space="preserve">                  Verificación de consistencia entre las formas declarativas:
                              premisa1, premisa2,...,premisan, conclusión</t>
  </si>
  <si>
    <t xml:space="preserve">         Análisis de asignaciones de valores de verdad  (AAVV)</t>
  </si>
  <si>
    <r>
      <rPr>
        <rFont val="Calibri"/>
        <color rgb="FF000000"/>
        <sz val="12.0"/>
      </rPr>
      <t xml:space="preserve">              AAVV en la “</t>
    </r>
    <r>
      <rPr>
        <rFont val="Calibri"/>
        <b/>
        <color rgb="FF000000"/>
        <sz val="12.0"/>
      </rPr>
      <t>determinación de verdad</t>
    </r>
    <r>
      <rPr>
        <rFont val="Calibri"/>
        <color rgb="FF000000"/>
        <sz val="12.0"/>
      </rPr>
      <t>” de una forma declarativa</t>
    </r>
  </si>
  <si>
    <r>
      <rPr>
        <rFont val="Calibri"/>
        <color rgb="FF000000"/>
        <sz val="12.0"/>
      </rPr>
      <t xml:space="preserve">              AAVV en la “</t>
    </r>
    <r>
      <rPr>
        <rFont val="Calibri"/>
        <b/>
        <color rgb="FF000000"/>
        <sz val="12.0"/>
      </rPr>
      <t>determinación de consistencia</t>
    </r>
    <r>
      <rPr>
        <rFont val="Calibri"/>
        <color rgb="FF000000"/>
        <sz val="12.0"/>
      </rPr>
      <t>” entre formas declarativas.</t>
    </r>
  </si>
  <si>
    <r>
      <rPr>
        <rFont val="Calibri"/>
        <color rgb="FF000000"/>
        <sz val="12.0"/>
      </rPr>
      <t xml:space="preserve">              AAVV en la “</t>
    </r>
    <r>
      <rPr>
        <rFont val="Calibri"/>
        <b/>
        <color rgb="FF000000"/>
        <sz val="12.0"/>
      </rPr>
      <t>determinación de validez lógica</t>
    </r>
    <r>
      <rPr>
        <rFont val="Calibri"/>
        <color rgb="FF000000"/>
        <sz val="12.0"/>
      </rPr>
      <t>” de un argumento:
                             Suposición de validez/Suposición de No validez.</t>
    </r>
  </si>
  <si>
    <r>
      <rPr>
        <rFont val="Calibri"/>
        <color rgb="FF000000"/>
        <sz val="11.0"/>
      </rPr>
      <t xml:space="preserve">Documento: </t>
    </r>
    <r>
      <rPr>
        <rFont val="Calibri"/>
        <color rgb="FF1155CC"/>
        <sz val="11.0"/>
        <u/>
      </rPr>
      <t>Síntesis: Enfoque Axiomático (Sintáctico) para la Lógica Proposicional (SFo)</t>
    </r>
  </si>
  <si>
    <r>
      <rPr>
        <rFont val="Calibri"/>
        <b/>
        <color rgb="FF000000"/>
        <sz val="12.0"/>
      </rPr>
      <t xml:space="preserve">          Sistema formal axiomático (SFo)</t>
    </r>
    <r>
      <rPr>
        <rFont val="Calibri"/>
        <b val="0"/>
        <color rgb="FF000000"/>
        <sz val="12.0"/>
      </rPr>
      <t>: Cálculo Proposicional (Lo), Axiomas
                Proposicionales (AXo),  Reglas de Validez Proposicionales (RVo)</t>
    </r>
  </si>
  <si>
    <r>
      <rPr>
        <rFont val="Calibri"/>
        <b/>
        <color rgb="FF000000"/>
        <sz val="12.0"/>
      </rPr>
      <t xml:space="preserve">              Cálculo Proposicional (Lo)</t>
    </r>
    <r>
      <rPr>
        <rFont val="Calibri"/>
        <b val="0"/>
        <color rgb="FF000000"/>
        <sz val="12.0"/>
      </rPr>
      <t>: Alfo; RFo. Definido desde el enfoque de modelos.</t>
    </r>
  </si>
  <si>
    <r>
      <rPr>
        <rFont val="Calibri"/>
        <b/>
        <color rgb="FF000000"/>
        <sz val="12.0"/>
      </rPr>
      <t xml:space="preserve">              Axiomas Proiposicionales (AXo)</t>
    </r>
    <r>
      <rPr>
        <rFont val="Calibri"/>
        <b val="0"/>
        <color rgb="FF000000"/>
        <sz val="12.0"/>
      </rPr>
      <t>: adición, idempotencia, conmutatividad, 
                   adición disyuntiva a la condicional</t>
    </r>
  </si>
  <si>
    <r>
      <rPr>
        <rFont val="Calibri"/>
        <b/>
        <color rgb="FF000000"/>
        <sz val="12.0"/>
      </rPr>
      <t xml:space="preserve">             Regla de Validez Proposicionales (RVo)</t>
    </r>
    <r>
      <rPr>
        <rFont val="Calibri"/>
        <b val="0"/>
        <color rgb="FF000000"/>
        <sz val="12.0"/>
      </rPr>
      <t xml:space="preserve">: </t>
    </r>
  </si>
  <si>
    <r>
      <rPr>
        <rFont val="Calibri"/>
        <b/>
        <color rgb="FF000000"/>
        <sz val="12.0"/>
      </rPr>
      <t xml:space="preserve">                  RVo básicas</t>
    </r>
    <r>
      <rPr>
        <rFont val="Calibri"/>
        <b val="0"/>
        <color rgb="FF000000"/>
        <sz val="12.0"/>
      </rPr>
      <t>: modus ponems, sustitución.</t>
    </r>
  </si>
  <si>
    <t>PARCIAL 1 (sesiones: 2-8)             (20%)</t>
  </si>
  <si>
    <t xml:space="preserve">                Prueba (deducción axiomática) de un teorema</t>
  </si>
  <si>
    <t xml:space="preserve">                Teorema de la deducción (TdD)</t>
  </si>
  <si>
    <t xml:space="preserve">               Método general de una demostración deductiva</t>
  </si>
  <si>
    <r>
      <rPr>
        <rFont val="Calibri"/>
        <color rgb="FF000000"/>
        <sz val="12.0"/>
      </rPr>
      <t xml:space="preserve">          SFo en la “</t>
    </r>
    <r>
      <rPr>
        <rFont val="Calibri"/>
        <b/>
        <color rgb="FF000000"/>
        <sz val="12.0"/>
      </rPr>
      <t>determinación de consistencia</t>
    </r>
    <r>
      <rPr>
        <rFont val="Calibri"/>
        <color rgb="FF000000"/>
        <sz val="12.0"/>
      </rPr>
      <t>” entre formas declarativas</t>
    </r>
  </si>
  <si>
    <r>
      <rPr>
        <rFont val="Calibri"/>
        <color rgb="FF000000"/>
        <sz val="12.0"/>
      </rPr>
      <t xml:space="preserve">          SFo en la “</t>
    </r>
    <r>
      <rPr>
        <rFont val="Calibri"/>
        <b/>
        <color rgb="FF000000"/>
        <sz val="12.0"/>
      </rPr>
      <t>determinación de validez lógica</t>
    </r>
    <r>
      <rPr>
        <rFont val="Calibri"/>
        <color rgb="FF000000"/>
        <sz val="12.0"/>
      </rPr>
      <t>” de un argumento:  
                  prueba de nuevas reglas validez para RVo (</t>
    </r>
    <r>
      <rPr>
        <rFont val="Calibri"/>
        <b/>
        <color rgb="FF000000"/>
        <sz val="12.0"/>
      </rPr>
      <t>RVo deducibles</t>
    </r>
    <r>
      <rPr>
        <rFont val="Calibri"/>
        <color rgb="FF000000"/>
        <sz val="12.0"/>
      </rPr>
      <t>): TP1-TP35c</t>
    </r>
  </si>
  <si>
    <r>
      <rPr>
        <rFont val="Calibri"/>
        <color rgb="FF000000"/>
        <sz val="12.0"/>
      </rPr>
      <t xml:space="preserve">           SFo en la “</t>
    </r>
    <r>
      <rPr>
        <rFont val="Calibri"/>
        <b/>
        <color rgb="FF000000"/>
        <sz val="12.0"/>
      </rPr>
      <t>determinación de validez lógica</t>
    </r>
    <r>
      <rPr>
        <rFont val="Calibri"/>
        <color rgb="FF000000"/>
        <sz val="12.0"/>
      </rPr>
      <t>” de un argumento (continuación):  
                 prueba de nuevas reglas de validez para RVo (</t>
    </r>
    <r>
      <rPr>
        <rFont val="Calibri"/>
        <b/>
        <color rgb="FF000000"/>
        <sz val="12.0"/>
      </rPr>
      <t>RVo deducibles</t>
    </r>
    <r>
      <rPr>
        <rFont val="Calibri"/>
        <color rgb="FF000000"/>
        <sz val="12.0"/>
      </rPr>
      <t>): TP1-TP35c</t>
    </r>
  </si>
  <si>
    <r>
      <rPr>
        <rFont val="Calibri"/>
        <color rgb="FF000000"/>
        <sz val="11.0"/>
      </rPr>
      <t xml:space="preserve">Documento: </t>
    </r>
    <r>
      <rPr>
        <rFont val="Calibri"/>
        <color rgb="FF1155CC"/>
        <sz val="11.0"/>
        <u/>
      </rPr>
      <t>Estrategias de prueba deductiva</t>
    </r>
  </si>
  <si>
    <r>
      <rPr>
        <rFont val="Calibri"/>
        <b/>
        <color rgb="FF000000"/>
        <sz val="12.0"/>
      </rPr>
      <t xml:space="preserve">         Sistema formal axiomático (SF1)</t>
    </r>
    <r>
      <rPr>
        <rFont val="Calibri"/>
        <b val="0"/>
        <color rgb="FF000000"/>
        <sz val="12.0"/>
      </rPr>
      <t>: Cálculo Cuantificacional (L1), Axiomas 
             Cuantificacionales (AX1), Reglas de Validez Ciuantificacionales (RV1)</t>
    </r>
  </si>
  <si>
    <t xml:space="preserve">                  Aproximación intuitiva a L1: un lenguaje semi-cuantificacional</t>
  </si>
  <si>
    <t xml:space="preserve">                  Alfabeto Cuantificacional (Alf1); Reglas de Formación en L1 (RF1)
                  Alcance y precedencia de operaciones lógicas en L1</t>
  </si>
  <si>
    <t xml:space="preserve">                 Alcance de cuantificador.</t>
  </si>
  <si>
    <t xml:space="preserve">                 Ocurrencia de variable, ocurrencia libre, ocurrencia ligada.</t>
  </si>
  <si>
    <t xml:space="preserve">                 Fórmula bien formada (fbf) libre de variable; fbf abierta (función declarativa); 
                    fbf cerrada.</t>
  </si>
  <si>
    <t xml:space="preserve">                Particularización de una fbf; término libre de una variable; variante de una fbf.</t>
  </si>
  <si>
    <t xml:space="preserve"> </t>
  </si>
  <si>
    <t xml:space="preserve">             Axiomas Cuantificacionales (AX1): AXo + AC</t>
  </si>
  <si>
    <t xml:space="preserve">             Regla de Validez Cuantificacionales (RV1):</t>
  </si>
  <si>
    <r>
      <rPr>
        <rFont val="Calibri"/>
        <b/>
        <color rgb="FF000000"/>
        <sz val="12.0"/>
      </rPr>
      <t xml:space="preserve">                RV1 básicas</t>
    </r>
    <r>
      <rPr>
        <rFont val="Calibri"/>
        <b val="0"/>
        <color rgb="FF000000"/>
        <sz val="12.0"/>
      </rPr>
      <t>: RVo + E.E. + E.U. + G.U. + G.E.</t>
    </r>
  </si>
  <si>
    <r>
      <rPr>
        <rFont val="Calibri"/>
        <color rgb="FF000000"/>
        <sz val="12.0"/>
      </rPr>
      <t xml:space="preserve">         SF1 y la “</t>
    </r>
    <r>
      <rPr>
        <rFont val="Calibri"/>
        <b/>
        <color rgb="FF000000"/>
        <sz val="12.0"/>
      </rPr>
      <t>determinación de validez lógica</t>
    </r>
    <r>
      <rPr>
        <rFont val="Calibri"/>
        <color rgb="FF000000"/>
        <sz val="12.0"/>
      </rPr>
      <t>” de un argumento: prueba de nuevas 
                   reglas de validez para RV1 (</t>
    </r>
    <r>
      <rPr>
        <rFont val="Calibri"/>
        <b/>
        <color rgb="FF000000"/>
        <sz val="12.0"/>
      </rPr>
      <t>RV1 deducibles</t>
    </r>
    <r>
      <rPr>
        <rFont val="Calibri"/>
        <color rgb="FF000000"/>
        <sz val="12.0"/>
      </rPr>
      <t>): Teoremas C1–C17b</t>
    </r>
  </si>
  <si>
    <r>
      <rPr>
        <rFont val="Calibri"/>
        <color rgb="FF000000"/>
        <sz val="12.0"/>
      </rPr>
      <t xml:space="preserve">         SF1 y la “</t>
    </r>
    <r>
      <rPr>
        <rFont val="Calibri"/>
        <b/>
        <color rgb="FF000000"/>
        <sz val="12.0"/>
      </rPr>
      <t>determinación de validez lógica</t>
    </r>
    <r>
      <rPr>
        <rFont val="Calibri"/>
        <color rgb="FF000000"/>
        <sz val="12.0"/>
      </rPr>
      <t>” de un argumento (continuación): 
                  prueba de nuevas reglas de validez para RV1 (</t>
    </r>
    <r>
      <rPr>
        <rFont val="Calibri"/>
        <b/>
        <color rgb="FF000000"/>
        <sz val="12.0"/>
      </rPr>
      <t>RV1 deducibles</t>
    </r>
    <r>
      <rPr>
        <rFont val="Calibri"/>
        <color rgb="FF000000"/>
        <sz val="12.0"/>
      </rPr>
      <t xml:space="preserve">): 
                  Teoremas C1–C17b </t>
    </r>
  </si>
  <si>
    <t>2. CONJUNTOS Y RELACIONES</t>
  </si>
  <si>
    <r>
      <rPr>
        <rFont val="Calibri"/>
        <b/>
        <color rgb="FF980000"/>
        <sz val="13.0"/>
        <u/>
      </rPr>
      <t>Teoría de Conjuntos</t>
    </r>
    <r>
      <rPr>
        <rFont val="Calibri"/>
        <b/>
        <color rgb="FF980000"/>
        <sz val="12.0"/>
      </rPr>
      <t xml:space="preserve"> </t>
    </r>
    <r>
      <rPr>
        <rFont val="Calibri"/>
        <color rgb="FF000000"/>
        <sz val="12.0"/>
      </rPr>
      <t xml:space="preserve"> 
</t>
    </r>
    <r>
      <rPr>
        <rFont val="Calibri"/>
        <b/>
        <color rgb="FF000000"/>
        <sz val="12.0"/>
      </rPr>
      <t>Conceptos iniciales</t>
    </r>
    <r>
      <rPr>
        <rFont val="Calibri"/>
        <color rgb="FF000000"/>
        <sz val="12.0"/>
      </rPr>
      <t>: noción intuitiva de conjunto, elemento, pertenencia, 
        representación, determinación por comprensión, determinación por extensión</t>
    </r>
  </si>
  <si>
    <r>
      <rPr>
        <rFont val="Calibri"/>
        <color rgb="FF000000"/>
        <sz val="12.0"/>
      </rPr>
      <t xml:space="preserve">   </t>
    </r>
    <r>
      <rPr>
        <rFont val="Calibri"/>
        <b/>
        <color rgb="FF000000"/>
        <sz val="12.0"/>
      </rPr>
      <t>Operaciones con</t>
    </r>
    <r>
      <rPr>
        <rFont val="Calibri"/>
        <color rgb="FF000000"/>
        <sz val="12.0"/>
      </rPr>
      <t xml:space="preserve"> conjuntos: Unión, Intersección, Diferencia relativa; 
        Diferencia Simétrica; Complementación.</t>
    </r>
  </si>
  <si>
    <r>
      <rPr>
        <rFont val="Calibri"/>
        <color rgb="FF000000"/>
        <sz val="12.0"/>
      </rPr>
      <t xml:space="preserve">   </t>
    </r>
    <r>
      <rPr>
        <rFont val="Calibri"/>
        <b/>
        <color rgb="FF000000"/>
        <sz val="12.0"/>
      </rPr>
      <t>Relaciones entre</t>
    </r>
    <r>
      <rPr>
        <rFont val="Calibri"/>
        <color rgb="FF000000"/>
        <sz val="12.0"/>
      </rPr>
      <t xml:space="preserve"> conjuntos: inclusión/no-inclusión; inclusión propia/no-inclusión 
          propia; exclusión/no-exclusión; igualdad/diferencia.</t>
    </r>
  </si>
  <si>
    <r>
      <rPr>
        <rFont val="Calibri"/>
        <color rgb="FF000000"/>
        <sz val="12.0"/>
      </rPr>
      <t xml:space="preserve">  </t>
    </r>
    <r>
      <rPr>
        <rFont val="Calibri"/>
        <b/>
        <color rgb="FF000000"/>
        <sz val="12.0"/>
      </rPr>
      <t>Algunos tipos</t>
    </r>
    <r>
      <rPr>
        <rFont val="Calibri"/>
        <color rgb="FF000000"/>
        <sz val="12.0"/>
      </rPr>
      <t xml:space="preserve"> </t>
    </r>
    <r>
      <rPr>
        <rFont val="Calibri"/>
        <b/>
        <color rgb="FF000000"/>
        <sz val="12.0"/>
      </rPr>
      <t xml:space="preserve">de </t>
    </r>
    <r>
      <rPr>
        <rFont val="Calibri"/>
        <color rgb="FF000000"/>
        <sz val="12.0"/>
      </rPr>
      <t>conjuntos: conjunto n-ario, familia de conjuntos, conjunto vacío, 
         conjunto potencia</t>
    </r>
  </si>
  <si>
    <t>PARCIAL 2 (sesiones: 9-17)      (20%)</t>
  </si>
  <si>
    <t xml:space="preserve">   Alcance y prioridad de relaciones, operaciones y conectivas lógicas. </t>
  </si>
  <si>
    <r>
      <rPr>
        <rFont val="Calibri"/>
        <color rgb="FF000000"/>
        <sz val="12.0"/>
      </rPr>
      <t xml:space="preserve">   </t>
    </r>
    <r>
      <rPr>
        <rFont val="Calibri"/>
        <b/>
        <color rgb="FF000000"/>
        <sz val="12.0"/>
      </rPr>
      <t xml:space="preserve">Propiedades </t>
    </r>
    <r>
      <rPr>
        <rFont val="Calibri"/>
        <color rgb="FF000000"/>
        <sz val="12.0"/>
      </rPr>
      <t>de relaciones y operaciones entre conjuntos (Teoremas J1 - J31b)</t>
    </r>
  </si>
  <si>
    <r>
      <rPr>
        <rFont val="Calibri"/>
        <color rgb="FF000000"/>
        <sz val="12.0"/>
      </rPr>
      <t xml:space="preserve">   </t>
    </r>
    <r>
      <rPr>
        <rFont val="Calibri"/>
        <b/>
        <color rgb="FF000000"/>
        <sz val="12.0"/>
      </rPr>
      <t xml:space="preserve">Propiedades </t>
    </r>
    <r>
      <rPr>
        <rFont val="Calibri"/>
        <color rgb="FF000000"/>
        <sz val="12.0"/>
      </rPr>
      <t>de relaciones y operaciones entre conjuntos (Teoremas J1 - J31b) 
        (continuación)</t>
    </r>
  </si>
  <si>
    <t xml:space="preserve">   Cardinalidad</t>
  </si>
  <si>
    <t xml:space="preserve">      Concepto.</t>
  </si>
  <si>
    <t xml:space="preserve">      Propiedades (Teoremas Card1 - Card10).</t>
  </si>
  <si>
    <r>
      <rPr>
        <rFont val="Calibri"/>
        <color rgb="FF000000"/>
        <sz val="12.0"/>
      </rPr>
      <t xml:space="preserve">      Propiedades (Teoremas Card1 - Card10).</t>
    </r>
    <r>
      <rPr>
        <rFont val="Calibri"/>
        <b/>
        <color rgb="FF000000"/>
        <sz val="12.0"/>
      </rPr>
      <t xml:space="preserve"> </t>
    </r>
    <r>
      <rPr>
        <rFont val="Calibri"/>
        <color rgb="FF000000"/>
        <sz val="12.0"/>
      </rPr>
      <t>(continuación)</t>
    </r>
  </si>
  <si>
    <r>
      <rPr>
        <rFont val="Calibri"/>
        <color rgb="FF000000"/>
        <sz val="11.0"/>
      </rPr>
      <t xml:space="preserve">Documento: </t>
    </r>
    <r>
      <rPr>
        <rFont val="Calibri"/>
        <color rgb="FF1155CC"/>
        <sz val="11.0"/>
        <u/>
      </rPr>
      <t xml:space="preserve">Síntesis de Relación matemática
</t>
    </r>
    <r>
      <rPr>
        <rFont val="Calibri"/>
        <color rgb="FF000000"/>
        <sz val="11.0"/>
      </rPr>
      <t>Video:</t>
    </r>
    <r>
      <rPr>
        <rFont val="Calibri"/>
        <color rgb="FF000000"/>
        <sz val="11.0"/>
      </rPr>
      <t xml:space="preserve"> </t>
    </r>
    <r>
      <rPr>
        <rFont val="Calibri"/>
        <color rgb="FF1155CC"/>
        <sz val="11.0"/>
        <u/>
      </rPr>
      <t>Relación matemática (parte1)</t>
    </r>
    <r>
      <rPr>
        <rFont val="Calibri"/>
        <color rgb="FF000000"/>
        <sz val="11.0"/>
      </rPr>
      <t xml:space="preserve">
Video:</t>
    </r>
    <r>
      <rPr>
        <rFont val="Calibri"/>
        <color rgb="FF000000"/>
        <sz val="11.0"/>
      </rPr>
      <t xml:space="preserve"> </t>
    </r>
    <r>
      <rPr>
        <rFont val="Calibri"/>
        <color rgb="FF1155CC"/>
        <sz val="11.0"/>
        <u/>
      </rPr>
      <t xml:space="preserve">Relación matemática (parte2)
</t>
    </r>
    <r>
      <rPr>
        <rFont val="Calibri"/>
        <color rgb="FF000000"/>
        <sz val="11.0"/>
      </rPr>
      <t xml:space="preserve">Documento: </t>
    </r>
    <r>
      <rPr>
        <rFont val="Calibri"/>
        <color rgb="FF1155CC"/>
        <sz val="11.0"/>
        <u/>
      </rPr>
      <t xml:space="preserve">Ejemplos Relación Matemática
</t>
    </r>
    <r>
      <rPr>
        <rFont val="Calibri"/>
        <color rgb="FF000000"/>
        <sz val="11.0"/>
      </rPr>
      <t xml:space="preserve">Video: </t>
    </r>
    <r>
      <rPr>
        <rFont val="Calibri"/>
        <color rgb="FF1155CC"/>
        <sz val="11.0"/>
        <u/>
      </rPr>
      <t>Ejemplos Relación Matemática</t>
    </r>
  </si>
  <si>
    <t xml:space="preserve">       Conceptos básicos: n-tupla ordenada; conjunto producto, propiedades del conjunto 
            producto (Teoremas R1- R6), representación del conjunto producto (plano
            cartesiano, diagrama de árbol)</t>
  </si>
  <si>
    <t xml:space="preserve">      Relación matemática</t>
  </si>
  <si>
    <t xml:space="preserve">           Nociones básicas: definición, dominio, rango, inversa, relación idéntica.</t>
  </si>
  <si>
    <t xml:space="preserve">           Relación binaria en A</t>
  </si>
  <si>
    <t xml:space="preserve">                Rasgos posibles de relaciones binarias en A (reflexividad, simetría, 
                       transitividad, etc.), tipos de relaciones binarias.</t>
  </si>
  <si>
    <t xml:space="preserve">                Representación de una relación binaria en A: Grafo</t>
  </si>
  <si>
    <t xml:space="preserve">                Propiedades de las relaciones binarias en A (teoremas R7 – R14)</t>
  </si>
  <si>
    <r>
      <rPr>
        <rFont val="Calibri, sans-serif"/>
        <color rgb="FF000000"/>
        <sz val="11.0"/>
      </rPr>
      <t xml:space="preserve">Documento: </t>
    </r>
    <r>
      <rPr>
        <rFont val="Calibri, sans-serif"/>
        <color rgb="FF1155CC"/>
        <sz val="11.0"/>
        <u/>
      </rPr>
      <t>Relación de Orden Parcial: Nociones y Propiedades</t>
    </r>
    <r>
      <rPr>
        <rFont val="Calibri, sans-serif"/>
        <color rgb="FF000000"/>
        <sz val="11.0"/>
      </rPr>
      <t xml:space="preserve">
Video:</t>
    </r>
    <r>
      <rPr>
        <rFont val="Calibri, sans-serif"/>
        <color rgb="FF000000"/>
        <sz val="11.0"/>
      </rPr>
      <t xml:space="preserve"> </t>
    </r>
    <r>
      <rPr>
        <rFont val="Calibri, sans-serif"/>
        <color rgb="FF1155CC"/>
        <sz val="11.0"/>
        <u/>
      </rPr>
      <t>Teoría Relación de Orden</t>
    </r>
    <r>
      <rPr>
        <rFont val="Calibri, sans-serif"/>
        <color rgb="FF000000"/>
        <sz val="11.0"/>
      </rPr>
      <t xml:space="preserve"> 
Documento: </t>
    </r>
    <r>
      <rPr>
        <rFont val="Calibri, sans-serif"/>
        <color rgb="FF1155CC"/>
        <sz val="11.0"/>
        <u/>
      </rPr>
      <t>Ejemplos Relación de Orden</t>
    </r>
    <r>
      <rPr>
        <rFont val="Calibri, sans-serif"/>
        <color rgb="FF000000"/>
        <sz val="11.0"/>
      </rPr>
      <t xml:space="preserve">
Video: </t>
    </r>
    <r>
      <rPr>
        <rFont val="Calibri, sans-serif"/>
        <color rgb="FF1155CC"/>
        <sz val="11.0"/>
        <u/>
      </rPr>
      <t>Ejemplos Relación de Orden</t>
    </r>
    <r>
      <rPr>
        <rFont val="Calibri, sans-serif"/>
        <color rgb="FF000000"/>
        <sz val="11.0"/>
      </rPr>
      <t xml:space="preserve">
</t>
    </r>
  </si>
  <si>
    <t xml:space="preserve">          Definición formal y propiedades.</t>
  </si>
  <si>
    <t xml:space="preserve">          Representación: grafos y Diagramas de Hasse.</t>
  </si>
  <si>
    <t xml:space="preserve">          Elementos extremos (cotas superiores, cotas inferiores, mcs y MCI).</t>
  </si>
  <si>
    <r>
      <rPr>
        <rFont val="Calibri, sans-serif"/>
        <color rgb="FF000000"/>
        <sz val="11.0"/>
      </rPr>
      <t xml:space="preserve">Documento(s)
Video: </t>
    </r>
    <r>
      <rPr>
        <rFont val="Calibri, sans-serif"/>
        <color rgb="FF1155CC"/>
        <sz val="11.0"/>
        <u/>
      </rPr>
      <t>Teoría Retícula</t>
    </r>
    <r>
      <rPr>
        <rFont val="Calibri, sans-serif"/>
        <color rgb="FF000000"/>
        <sz val="11.0"/>
      </rPr>
      <t xml:space="preserve">
Documento(s):
Video: </t>
    </r>
    <r>
      <rPr>
        <rFont val="Calibri, sans-serif"/>
        <color rgb="FF1155CC"/>
        <sz val="11.0"/>
        <u/>
      </rPr>
      <t>Ejemplos Retícula</t>
    </r>
    <r>
      <rPr>
        <rFont val="Calibri, sans-serif"/>
        <color rgb="FF000000"/>
        <sz val="11.0"/>
      </rPr>
      <t xml:space="preserve">
</t>
    </r>
  </si>
  <si>
    <r>
      <rPr>
        <rFont val="Cambria"/>
        <color rgb="FF000000"/>
        <sz val="12.0"/>
      </rPr>
      <t xml:space="preserve">         D</t>
    </r>
    <r>
      <rPr>
        <rFont val="Calibri"/>
        <color rgb="FF000000"/>
        <sz val="12.0"/>
      </rPr>
      <t>efinición formal (Propiedad Lat_1).</t>
    </r>
  </si>
  <si>
    <t xml:space="preserve">          Subretícula (Sub Lat_1b).</t>
  </si>
  <si>
    <t xml:space="preserve">          Propiedades (Teoremas Lat_2 a Lat_13b).</t>
  </si>
  <si>
    <t xml:space="preserve">               Retícula acotada.</t>
  </si>
  <si>
    <t xml:space="preserve">               Complemento de un elemento.</t>
  </si>
  <si>
    <t xml:space="preserve">               Retícula complementada.</t>
  </si>
  <si>
    <t xml:space="preserve">               Retícula distribuida.</t>
  </si>
  <si>
    <r>
      <rPr>
        <rFont val="Calibri, sans-serif"/>
        <color rgb="FF000000"/>
        <sz val="11.0"/>
      </rPr>
      <t xml:space="preserve">Documento(s)
Video: </t>
    </r>
    <r>
      <rPr>
        <rFont val="Calibri, sans-serif"/>
        <color rgb="FF1155CC"/>
        <sz val="11.0"/>
        <u/>
      </rPr>
      <t>Teoría Álgebra Boolean</t>
    </r>
    <r>
      <rPr>
        <rFont val="Calibri, sans-serif"/>
        <color rgb="FF000000"/>
        <sz val="11.0"/>
      </rPr>
      <t xml:space="preserve">a
Documento(s):
Video: </t>
    </r>
    <r>
      <rPr>
        <rFont val="Calibri, sans-serif"/>
        <color rgb="FF1155CC"/>
        <sz val="11.0"/>
        <u/>
      </rPr>
      <t>Ejemplos Álgebra booleana</t>
    </r>
    <r>
      <rPr>
        <rFont val="Calibri, sans-serif"/>
        <color rgb="FF000000"/>
        <sz val="11.0"/>
      </rPr>
      <t xml:space="preserve">
</t>
    </r>
  </si>
  <si>
    <t xml:space="preserve">         Definición formal (Bool_1 a Bool_3b).</t>
  </si>
  <si>
    <t xml:space="preserve">         Propiedades deducibles de las álgebras booleanas (Teoremas Bool_4 a Bool_13).</t>
  </si>
  <si>
    <t>PARCIAL 3 (sesiones:17 - 24)         (20%)</t>
  </si>
  <si>
    <r>
      <rPr>
        <rFont val="Calibri, sans-serif"/>
        <color rgb="FF000000"/>
        <sz val="11.0"/>
      </rPr>
      <t xml:space="preserve">Documento(s)
Video: </t>
    </r>
    <r>
      <rPr>
        <rFont val="Calibri, sans-serif"/>
        <color rgb="FF1155CC"/>
        <sz val="11.0"/>
        <u/>
      </rPr>
      <t>Teoría Expresiones Booleanas</t>
    </r>
    <r>
      <rPr>
        <rFont val="Calibri, sans-serif"/>
        <color rgb="FF000000"/>
        <sz val="11.0"/>
      </rPr>
      <t xml:space="preserve">
Documento(s):
Video: </t>
    </r>
    <r>
      <rPr>
        <rFont val="Calibri, sans-serif"/>
        <color rgb="FF1155CC"/>
        <sz val="11.0"/>
        <u/>
      </rPr>
      <t xml:space="preserve">Ejemplos Expresiones Booleanas
</t>
    </r>
    <r>
      <rPr>
        <rFont val="Calibri, sans-serif"/>
        <color rgb="FF000000"/>
        <sz val="11.0"/>
      </rPr>
      <t xml:space="preserve">Sitio web:  Calculadora Matemáticas Discretas: </t>
    </r>
    <r>
      <rPr>
        <rFont val="Calibri, sans-serif"/>
        <color rgb="FF1155CC"/>
        <sz val="11.0"/>
        <u/>
      </rPr>
      <t>https://www.emathhelp.net/discrete-mathematics-calculator/?action=boolean%20algebra</t>
    </r>
    <r>
      <rPr>
        <rFont val="Calibri, sans-serif"/>
        <color rgb="FF000000"/>
        <sz val="11.0"/>
      </rPr>
      <t xml:space="preserve">
</t>
    </r>
  </si>
  <si>
    <t xml:space="preserve">         Expresión booleana en n variables (Alfabeto, reglas de formación).</t>
  </si>
  <si>
    <t xml:space="preserve">         Propiedades (Teoremas EB_1a a EB_13b).</t>
  </si>
  <si>
    <t xml:space="preserve">         Dual de una expresión booleana y Principio de dualidad.</t>
  </si>
  <si>
    <t xml:space="preserve">         Formas Normales</t>
  </si>
  <si>
    <r>
      <rPr>
        <rFont val="Calibri"/>
        <color rgb="FF000000"/>
        <sz val="12.0"/>
      </rPr>
      <t xml:space="preserve">            Expresión booleana en </t>
    </r>
    <r>
      <rPr>
        <rFont val="Calibri"/>
        <b/>
        <color rgb="FF000000"/>
        <sz val="12.0"/>
      </rPr>
      <t>Forma Normal Disyuntiva</t>
    </r>
    <r>
      <rPr>
        <rFont val="Calibri"/>
        <color rgb="FF000000"/>
        <sz val="12.0"/>
      </rPr>
      <t xml:space="preserve"> (FND).</t>
    </r>
  </si>
  <si>
    <t xml:space="preserve">                Minterm (término mínimo)</t>
  </si>
  <si>
    <t xml:space="preserve">                Forma Normal Disyuntiva Estándar (FNDE).</t>
  </si>
  <si>
    <t xml:space="preserve">                Complemento de una FNDE.</t>
  </si>
  <si>
    <r>
      <rPr>
        <rFont val="Calibri"/>
        <color rgb="FF000000"/>
        <sz val="12.0"/>
      </rPr>
      <t xml:space="preserve">            Expresión booleana en </t>
    </r>
    <r>
      <rPr>
        <rFont val="Calibri"/>
        <b/>
        <color rgb="FF000000"/>
        <sz val="12.0"/>
      </rPr>
      <t>Forma Normal Conjuntiva</t>
    </r>
    <r>
      <rPr>
        <rFont val="Calibri"/>
        <color rgb="FF000000"/>
        <sz val="12.0"/>
      </rPr>
      <t xml:space="preserve"> (FNC).</t>
    </r>
  </si>
  <si>
    <t xml:space="preserve">               Maxterm (término máximo)</t>
  </si>
  <si>
    <t xml:space="preserve">               Forma Normal Disyuntiva Estándar (FNCE).</t>
  </si>
  <si>
    <t xml:space="preserve">               Complemento de una FNCE.</t>
  </si>
  <si>
    <t xml:space="preserve">           Teoremas de transformación de expresiones booleanas a FND (o FNC) con más, 
            o con menos, variables.</t>
  </si>
  <si>
    <t xml:space="preserve">           Teoremas de Equivalencia entre expresiones Booleanas.</t>
  </si>
  <si>
    <t xml:space="preserve">        Función Booleana.</t>
  </si>
  <si>
    <t xml:space="preserve">        Tablas de Verificación.</t>
  </si>
  <si>
    <t xml:space="preserve">        Relación entre Expresiones Booleanas y Tablas de Verificación</t>
  </si>
  <si>
    <t xml:space="preserve">        Obtención de Tabla de Verificación con base en una Expresión Booleana.</t>
  </si>
  <si>
    <t xml:space="preserve">        Obtención de Expresión Booleana con base en una Tabla de Verificación.</t>
  </si>
  <si>
    <r>
      <rPr>
        <rFont val="Calibri, sans-serif"/>
        <color rgb="FF000000"/>
        <sz val="11.0"/>
      </rPr>
      <t xml:space="preserve">Documento(s)
Video: </t>
    </r>
    <r>
      <rPr>
        <rFont val="Calibri, sans-serif"/>
        <color rgb="FF1155CC"/>
        <sz val="11.0"/>
        <u/>
      </rPr>
      <t>Teoría y ejemplos Circuito Lógico</t>
    </r>
    <r>
      <rPr>
        <rFont val="Calibri, sans-serif"/>
        <color rgb="FF000000"/>
        <sz val="11.0"/>
      </rPr>
      <t xml:space="preserve">
</t>
    </r>
  </si>
  <si>
    <t xml:space="preserve">        Compuertas lógicas: and, or, not, xor.</t>
  </si>
  <si>
    <t xml:space="preserve">        Modelado mediante circuito lógico (proceso de diseño y simulación): 
             planteamiento de un problema, 
             elaboración tabla de verificación, 
             extracción de FNDE o FNCE, 
             simplificación, 
            representación mediante compuertas, 
            simulación en herramienta informática.</t>
  </si>
  <si>
    <r>
      <rPr>
        <rFont val="Calibri"/>
        <color rgb="FF000000"/>
        <sz val="11.0"/>
      </rPr>
      <t xml:space="preserve">Ejemplo 1.A: </t>
    </r>
    <r>
      <rPr>
        <rFont val="Calibri"/>
        <color rgb="FF1155CC"/>
        <sz val="11.0"/>
        <u/>
      </rPr>
      <t xml:space="preserve">https://www.youtube.com/watch?v=Ft61K5iL0gg
</t>
    </r>
    <r>
      <rPr>
        <rFont val="Calibri"/>
        <color rgb="FF000000"/>
        <sz val="11.0"/>
      </rPr>
      <t xml:space="preserve">Ejemplo 1.B: </t>
    </r>
    <r>
      <rPr>
        <rFont val="Calibri"/>
        <color rgb="FF1155CC"/>
        <sz val="11.0"/>
        <u/>
      </rPr>
      <t>https://www.youtube.com/watch?v=wZsCsJuWiAA</t>
    </r>
    <r>
      <rPr>
        <rFont val="Calibri"/>
        <color rgb="FF000000"/>
        <sz val="11.0"/>
      </rPr>
      <t xml:space="preserve"> (hasta los 5 minutos 47 segs.)
Ejemplo 2: </t>
    </r>
    <r>
      <rPr>
        <rFont val="Calibri"/>
        <color rgb="FF1155CC"/>
        <sz val="11.0"/>
        <u/>
      </rPr>
      <t>https://www.youtube.com/watch?v=Pd7Xyg9Jo8g</t>
    </r>
    <r>
      <rPr>
        <rFont val="Calibri"/>
        <color rgb="FF000000"/>
        <sz val="11.0"/>
      </rPr>
      <t xml:space="preserve">
Ejemplo 3: </t>
    </r>
    <r>
      <rPr>
        <rFont val="Calibri"/>
        <color rgb="FF1155CC"/>
        <sz val="11.0"/>
        <u/>
      </rPr>
      <t>https://www.youtube.com/watch?v=JeS1nBwrOOM</t>
    </r>
    <r>
      <rPr>
        <rFont val="Calibri"/>
        <color rgb="FF000000"/>
        <sz val="11.0"/>
      </rPr>
      <t xml:space="preserve">
Ejemplo 4: </t>
    </r>
    <r>
      <rPr>
        <rFont val="Calibri"/>
        <color rgb="FF1155CC"/>
        <sz val="11.0"/>
        <u/>
      </rPr>
      <t>https://www.youtube.com/watch?v=cVeOhwK5utw</t>
    </r>
    <r>
      <rPr>
        <rFont val="Calibri"/>
        <color rgb="FF000000"/>
        <sz val="11.0"/>
      </rPr>
      <t xml:space="preserve">
Ejemplo simplificación de expresiones booleanas mediante </t>
    </r>
    <r>
      <rPr>
        <rFont val="Calibri"/>
        <color rgb="FF1155CC"/>
        <sz val="11.0"/>
        <u/>
      </rPr>
      <t>Mapas de Karnaugh</t>
    </r>
  </si>
  <si>
    <r>
      <rPr>
        <rFont val="Calibri, sans-serif"/>
        <color rgb="FF000000"/>
        <sz val="11.0"/>
      </rPr>
      <t xml:space="preserve">Documento(s)
Video: </t>
    </r>
    <r>
      <rPr>
        <rFont val="Calibri, sans-serif"/>
        <color rgb="FF1155CC"/>
        <sz val="11.0"/>
        <u/>
      </rPr>
      <t>Teoría Sistemas Numéricos</t>
    </r>
    <r>
      <rPr>
        <rFont val="Calibri, sans-serif"/>
        <color rgb="FF000000"/>
        <sz val="11.0"/>
      </rPr>
      <t xml:space="preserve">
Documento(s):
Video: </t>
    </r>
    <r>
      <rPr>
        <rFont val="Calibri, sans-serif"/>
        <color rgb="FF1155CC"/>
        <sz val="11.0"/>
        <u/>
      </rPr>
      <t>Ejemplos Sistemas Numéricos</t>
    </r>
    <r>
      <rPr>
        <rFont val="Calibri, sans-serif"/>
        <color rgb="FF000000"/>
        <sz val="11.0"/>
      </rPr>
      <t xml:space="preserve">
</t>
    </r>
  </si>
  <si>
    <t xml:space="preserve">         Conceptos básicos: base; dígito; representación polinómica; representación 
              digital, Transformación de número por cambio de base.</t>
  </si>
  <si>
    <t xml:space="preserve">         Suma de dos números binarios de 1 dígito cada uno: 
              Diseño de un circuito lógico de semisumador
              Diseño de un circuito lógico de sumador completo.</t>
  </si>
  <si>
    <t>Trabajos (o Presentación de pósteres)     (20%)</t>
  </si>
  <si>
    <t>Finalización clases</t>
  </si>
  <si>
    <t>PARCIAL 4 (sesiones:25-30)          (20%)</t>
  </si>
  <si>
    <t>Terminación oficial semestre</t>
  </si>
  <si>
    <t>OTROS TEMAS</t>
  </si>
  <si>
    <t>FLIP FLOPS</t>
  </si>
  <si>
    <r>
      <rPr>
        <color theme="1"/>
        <sz val="11.0"/>
      </rPr>
      <t xml:space="preserve">Flip Flop NAND y NOR sin reloj (versión1): </t>
    </r>
    <r>
      <rPr>
        <color rgb="FF1155CC"/>
        <sz val="11.0"/>
        <u/>
      </rPr>
      <t>https://www.youtube.com/watch?v=jHbiMWhGPzw</t>
    </r>
  </si>
  <si>
    <r>
      <rPr>
        <color theme="1"/>
        <sz val="11.0"/>
      </rPr>
      <t xml:space="preserve">Flip Flop NOR y NAND sin reloj (versión2): </t>
    </r>
    <r>
      <rPr>
        <color rgb="FF1155CC"/>
        <sz val="11.0"/>
        <u/>
      </rPr>
      <t>https://www.youtube.com/watch?v=gje7EY6Hdyo</t>
    </r>
  </si>
  <si>
    <r>
      <rPr>
        <color theme="1"/>
        <sz val="11.0"/>
      </rPr>
      <t xml:space="preserve">Flip Flop NOR con reloj:  </t>
    </r>
    <r>
      <rPr>
        <color rgb="FF1155CC"/>
        <sz val="11.0"/>
        <u/>
      </rPr>
      <t>https://www.youtube.com/watch?v=ShQwsahdLOc</t>
    </r>
  </si>
  <si>
    <r>
      <rPr>
        <color theme="1"/>
        <sz val="11.0"/>
      </rPr>
      <t xml:space="preserve">Flip Flop JK NOR: </t>
    </r>
    <r>
      <rPr>
        <color rgb="FF1155CC"/>
        <sz val="11.0"/>
        <u/>
      </rPr>
      <t>https://www.youtube.com/watch?v=M9toqPQghaA&amp;list=RDCMUCWp4M-Afs-ujagMZi4c06Qg&amp;index=3</t>
    </r>
  </si>
  <si>
    <r>
      <rPr>
        <color theme="1"/>
        <sz val="11.0"/>
      </rPr>
      <t xml:space="preserve">Flip Flop D NAND con reloj: </t>
    </r>
    <r>
      <rPr>
        <color rgb="FF1155CC"/>
        <sz val="11.0"/>
        <u/>
      </rPr>
      <t>https://www.youtube.com/watch?v=Gpliq_1qxh0</t>
    </r>
  </si>
  <si>
    <r>
      <rPr>
        <color theme="1"/>
        <sz val="11.0"/>
      </rPr>
      <t xml:space="preserve">Flip Flop T NOR   : </t>
    </r>
    <r>
      <rPr>
        <color rgb="FF1155CC"/>
        <sz val="11.0"/>
        <u/>
      </rPr>
      <t>https://www.youtube.com/watch?v=QIs4lorH3G4</t>
    </r>
  </si>
  <si>
    <t>MEMORIA</t>
  </si>
  <si>
    <r>
      <rPr>
        <color theme="1"/>
        <sz val="11.0"/>
      </rPr>
      <t xml:space="preserve">Introducción al concepto de memoria: </t>
    </r>
    <r>
      <rPr>
        <color rgb="FF1155CC"/>
        <sz val="11.0"/>
        <u/>
      </rPr>
      <t>https://www.youtube.com/watch?v=s-ARr8wGOhg</t>
    </r>
  </si>
  <si>
    <t>REGISTROS</t>
  </si>
  <si>
    <r>
      <rPr>
        <color theme="1"/>
        <sz val="11.0"/>
      </rPr>
      <t xml:space="preserve">Registros: </t>
    </r>
    <r>
      <rPr>
        <color rgb="FF1155CC"/>
        <sz val="11.0"/>
        <u/>
      </rPr>
      <t>https://www.youtube.com/watch?v=Kaq59Z9Z7Us&amp;t=8s</t>
    </r>
  </si>
  <si>
    <t>CONTADORES</t>
  </si>
  <si>
    <r>
      <rPr>
        <color theme="1"/>
        <sz val="11.0"/>
      </rPr>
      <t xml:space="preserve">Contadores: </t>
    </r>
    <r>
      <rPr>
        <color rgb="FF1155CC"/>
        <sz val="11.0"/>
        <u/>
      </rPr>
      <t>https://www.youtube.com/watch?v=-O3Ft6SYGWU&amp;t=384s</t>
    </r>
  </si>
  <si>
    <t>Truncar contador: https://www.youtube.com/watch?v=fDDCu8EsZo4</t>
  </si>
  <si>
    <t>Tipo de recurso</t>
  </si>
  <si>
    <t>Ubicación</t>
  </si>
  <si>
    <t>Referencia</t>
  </si>
  <si>
    <t>Propósito o tema del recurso</t>
  </si>
  <si>
    <r>
      <rPr>
        <color rgb="FFC00000"/>
        <sz val="11.0"/>
        <u/>
      </rPr>
      <t>Microcurrículo curso (</t>
    </r>
    <r>
      <rPr>
        <b/>
        <color rgb="FFC00000"/>
        <sz val="11.0"/>
        <u/>
      </rPr>
      <t>versión 4</t>
    </r>
    <r>
      <rPr>
        <color rgb="FFC00000"/>
        <sz val="11.0"/>
        <u/>
      </rPr>
      <t>): presencial 2508207 y Virtual 2554207</t>
    </r>
    <r>
      <rPr>
        <color rgb="FF0563C1"/>
        <sz val="11.0"/>
      </rPr>
      <t xml:space="preserve"> </t>
    </r>
    <r>
      <rPr>
        <color rgb="FF1155CC"/>
        <sz val="11.0"/>
        <u/>
      </rPr>
      <t>Microcurrículo curso (</t>
    </r>
    <r>
      <rPr>
        <b/>
        <color rgb="FF1155CC"/>
        <sz val="11.0"/>
        <u/>
      </rPr>
      <t>versión 5</t>
    </r>
    <r>
      <rPr>
        <color rgb="FF1155CC"/>
        <sz val="11.0"/>
        <u/>
      </rPr>
      <t>): presencial 2508207 y Virtual 2554207</t>
    </r>
  </si>
  <si>
    <t>Video presentación del curso</t>
  </si>
  <si>
    <t>Motivos para aprender lógica</t>
  </si>
  <si>
    <t>Identificación de argumentos</t>
  </si>
  <si>
    <t>Enunciados y oraciones</t>
  </si>
  <si>
    <r>
      <rPr>
        <rFont val="Calibri"/>
        <color rgb="FF1155CC"/>
        <sz val="11.0"/>
        <u/>
      </rPr>
      <t>Oraciones y proposiciones.</t>
    </r>
    <r>
      <rPr>
        <rFont val="Calibri"/>
        <color rgb="FF000000"/>
        <sz val="11.0"/>
        <u/>
      </rPr>
      <t xml:space="preserve"> (deshabilitado)</t>
    </r>
  </si>
  <si>
    <t>Condiciones para un buen argumento</t>
  </si>
  <si>
    <t>Argumentos deductivos y argumentos inductivos</t>
  </si>
  <si>
    <t>Objeto de estudio de la Lógica (deductiva)</t>
  </si>
  <si>
    <t>documento en página del curso</t>
  </si>
  <si>
    <t>Síntesis: Nociones introductorias a la Lógica</t>
  </si>
  <si>
    <t>Texto</t>
  </si>
  <si>
    <t>Ejercicios: identificación de tipos de enunciados: declarativos, informativos, interrogativos, modales, deónticos, otros</t>
  </si>
  <si>
    <t>Ejercicios: Identificación de argumentos deductivos/inductivos (Logic Coach: Exercise Set 1.3 Part I)</t>
  </si>
  <si>
    <t>Página Internet</t>
  </si>
  <si>
    <t>http://www.falacias.escepticos.es/</t>
  </si>
  <si>
    <t>Páginas Internet</t>
  </si>
  <si>
    <t>Ejercicios</t>
  </si>
  <si>
    <t>Síntesis: Relación Matemática</t>
  </si>
  <si>
    <t>Relación de Orden Parcial: Nociones y Propiedades</t>
  </si>
  <si>
    <t>Síntesis Retícula</t>
  </si>
  <si>
    <t>Ejemplos&amp;Ejercicios: Retícula</t>
  </si>
  <si>
    <t>Álgebra Booleana: Nociones y Propiedades</t>
  </si>
  <si>
    <t>Ejercicios: Relación de Álgebra Booleana</t>
  </si>
  <si>
    <t>Expresiones Booleanas: Nociones y Propiedades</t>
  </si>
  <si>
    <t>Ejemplos Expresiones Booleanas</t>
  </si>
  <si>
    <t>Ejercicios: Circuitos Lógicos</t>
  </si>
  <si>
    <t>Sistemas Numéricos: nociones</t>
  </si>
  <si>
    <t>Ejemplos: Sistemas Numéricos</t>
  </si>
  <si>
    <t>Ejercicios: Sistemas Numéricos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</si>
</sst>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0">
    <font>
      <sz val="11.0"/>
      <color theme="1"/>
      <name val="Calibri"/>
      <scheme val="minor"/>
    </font>
    <font>
      <sz val="12.0"/>
      <color rgb="FF000000"/>
      <name val="Calibri"/>
    </font>
    <font>
      <b/>
      <sz val="12.0"/>
      <color rgb="FFFFFFFF"/>
      <name val="Arial"/>
    </font>
    <font>
      <b/>
      <u/>
      <sz val="12.0"/>
      <color rgb="FFFFFFFF"/>
      <name val="Arial"/>
    </font>
    <font>
      <sz val="11.0"/>
      <color theme="6"/>
      <name val="Calibri"/>
      <scheme val="minor"/>
    </font>
    <font>
      <b/>
      <sz val="13.0"/>
      <color rgb="FFE69138"/>
      <name val="Calibri"/>
      <scheme val="minor"/>
    </font>
    <font>
      <b/>
      <sz val="13.0"/>
      <color theme="7"/>
      <name val="Calibri"/>
      <scheme val="minor"/>
    </font>
    <font>
      <b/>
      <sz val="13.0"/>
      <color theme="9"/>
      <name val="Calibri"/>
      <scheme val="minor"/>
    </font>
    <font>
      <sz val="13.0"/>
      <color rgb="FF000000"/>
      <name val="Calibri"/>
      <scheme val="minor"/>
    </font>
    <font>
      <b/>
      <sz val="13.0"/>
      <color rgb="FFCC0000"/>
      <name val="Calibri"/>
      <scheme val="minor"/>
    </font>
    <font>
      <b/>
      <sz val="13.0"/>
      <color rgb="FF4A86E8"/>
      <name val="Calibri"/>
      <scheme val="minor"/>
    </font>
    <font>
      <b/>
      <sz val="13.0"/>
      <color rgb="FF9900FF"/>
      <name val="Calibri"/>
      <scheme val="minor"/>
    </font>
    <font>
      <sz val="11.0"/>
      <color rgb="FF000000"/>
      <name val="Calibri"/>
      <scheme val="minor"/>
    </font>
    <font>
      <b/>
      <u/>
      <sz val="12.0"/>
      <color rgb="FF000000"/>
      <name val="Calibri"/>
    </font>
    <font>
      <u/>
      <sz val="12.0"/>
      <color rgb="FF000000"/>
      <name val="Calibri"/>
    </font>
    <font/>
    <font>
      <b/>
      <sz val="11.0"/>
      <color rgb="FFFFC000"/>
      <name val="Calibri"/>
      <scheme val="minor"/>
    </font>
    <font>
      <b/>
      <u/>
      <sz val="12.0"/>
      <color rgb="FF980000"/>
      <name val="Calibri"/>
    </font>
    <font>
      <b/>
      <sz val="11.0"/>
      <color theme="7"/>
      <name val="Calibri"/>
      <scheme val="minor"/>
    </font>
    <font>
      <b/>
      <sz val="12.0"/>
      <color rgb="FF000000"/>
      <name val="Calibri"/>
    </font>
    <font>
      <u/>
      <sz val="12.0"/>
      <color rgb="FF000000"/>
      <name val="Calibri"/>
    </font>
    <font>
      <b/>
      <sz val="11.0"/>
      <color rgb="FFE69138"/>
      <name val="Calibri"/>
      <scheme val="minor"/>
    </font>
    <font>
      <b/>
      <sz val="11.0"/>
      <color theme="9"/>
      <name val="Calibri"/>
      <scheme val="minor"/>
    </font>
    <font>
      <sz val="11.0"/>
      <color rgb="FF000000"/>
      <name val="Inconsolata"/>
    </font>
    <font>
      <b/>
      <sz val="11.0"/>
      <color rgb="FFCC0000"/>
      <name val="Calibri"/>
      <scheme val="minor"/>
    </font>
    <font>
      <sz val="12.0"/>
      <color rgb="FF000000"/>
      <name val="Cambria"/>
    </font>
    <font>
      <b/>
      <u/>
      <sz val="12.0"/>
      <color rgb="FF980000"/>
      <name val="Calibri"/>
    </font>
    <font>
      <u/>
      <sz val="12.0"/>
      <color rgb="FF980000"/>
      <name val="Calibri"/>
    </font>
    <font>
      <u/>
      <sz val="12.0"/>
      <color rgb="FF000000"/>
      <name val="Calibri"/>
    </font>
    <font>
      <b/>
      <sz val="11.0"/>
      <color rgb="FF4A86E8"/>
      <name val="Calibri"/>
      <scheme val="minor"/>
    </font>
    <font>
      <b/>
      <u/>
      <sz val="14.0"/>
      <color rgb="FF98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sz val="11.0"/>
      <color rgb="FF9900FF"/>
      <name val="Calibri"/>
      <scheme val="minor"/>
    </font>
    <font>
      <b/>
      <u/>
      <sz val="14.0"/>
      <color rgb="FFC00000"/>
      <name val="Calibri"/>
    </font>
    <font>
      <u/>
      <sz val="11.0"/>
      <color rgb="FF000000"/>
      <name val="Calibri"/>
    </font>
    <font>
      <b/>
      <sz val="12.0"/>
      <color rgb="FF000000"/>
      <name val="Cambria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1.0"/>
      <color rgb="FF000000"/>
      <name val="Calibri"/>
    </font>
    <font>
      <b/>
      <u/>
      <sz val="12.0"/>
      <color rgb="FF0070C0"/>
      <name val="Calibri"/>
    </font>
    <font>
      <b/>
      <u/>
      <sz val="14.0"/>
      <color rgb="FFC00000"/>
      <name val="Calibri"/>
    </font>
    <font>
      <b/>
      <u/>
      <sz val="12.0"/>
      <color rgb="FF000000"/>
      <name val="Calibri"/>
    </font>
    <font>
      <u/>
      <sz val="12.0"/>
      <color rgb="FF000000"/>
      <name val="Calibri"/>
    </font>
    <font>
      <sz val="11.0"/>
      <color rgb="FFD9D9D9"/>
      <name val="Calibri"/>
      <scheme val="minor"/>
    </font>
    <font>
      <b/>
      <sz val="12.0"/>
      <color theme="1"/>
      <name val="Calibri"/>
    </font>
    <font>
      <u/>
      <sz val="12.0"/>
      <color rgb="FF000000"/>
      <name val="Calibri"/>
    </font>
    <font>
      <b/>
      <u/>
      <sz val="13.0"/>
      <color rgb="FF980000"/>
      <name val="Calibri"/>
    </font>
    <font>
      <u/>
      <sz val="11.0"/>
      <color rgb="FF000000"/>
      <name val="Calibri"/>
    </font>
    <font>
      <b/>
      <u/>
      <sz val="12.0"/>
      <color rgb="FF980000"/>
      <name val="Calibri"/>
    </font>
    <font>
      <u/>
      <sz val="11.0"/>
      <color rgb="FF000000"/>
      <name val="Calibri"/>
    </font>
    <font>
      <b/>
      <u/>
      <sz val="12.0"/>
      <color rgb="FF98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u/>
      <sz val="12.0"/>
      <color rgb="FF980000"/>
      <name val="Calibri"/>
    </font>
    <font>
      <u/>
      <sz val="11.0"/>
      <color rgb="FF000000"/>
      <name val="Calibri"/>
    </font>
    <font>
      <b/>
      <u/>
      <sz val="12.0"/>
      <color rgb="FF980000"/>
      <name val="Calibri"/>
    </font>
    <font>
      <u/>
      <sz val="11.0"/>
      <color rgb="FF000000"/>
      <name val="Calibri"/>
    </font>
    <font>
      <b/>
      <u/>
      <sz val="12.0"/>
      <color rgb="FF980000"/>
      <name val="Calibri"/>
    </font>
    <font>
      <u/>
      <sz val="11.0"/>
      <color rgb="FF000000"/>
      <name val="Calibri"/>
    </font>
    <font>
      <b/>
      <sz val="12.0"/>
      <color rgb="FFED7D31"/>
      <name val="Calibri"/>
    </font>
    <font>
      <u/>
      <sz val="11.0"/>
      <color rgb="FF000000"/>
      <name val="Calibri"/>
    </font>
    <font>
      <sz val="11.0"/>
      <color rgb="FF222222"/>
      <name val="Arial"/>
    </font>
    <font>
      <b/>
      <u/>
      <sz val="12.0"/>
      <color rgb="FF980000"/>
      <name val="Calibri"/>
    </font>
    <font>
      <u/>
      <sz val="11.0"/>
      <color rgb="FF000000"/>
      <name val="Calibri"/>
    </font>
    <font>
      <sz val="11.0"/>
      <color rgb="FF1155CC"/>
      <name val="Arial"/>
    </font>
    <font>
      <b/>
      <sz val="11.0"/>
      <color theme="1"/>
      <name val="Calibri"/>
      <scheme val="minor"/>
    </font>
    <font>
      <u/>
      <sz val="11.0"/>
      <color theme="1"/>
    </font>
    <font>
      <b/>
      <color rgb="FF1155CC"/>
      <name val="Arial"/>
    </font>
    <font>
      <color rgb="FF222222"/>
      <name val="Arial"/>
    </font>
    <font>
      <u/>
      <color rgb="FF0000FF"/>
    </font>
    <font>
      <u/>
      <sz val="7.0"/>
      <color rgb="FF0000FF"/>
    </font>
    <font>
      <u/>
      <sz val="11.0"/>
      <color rgb="FF0563C1"/>
    </font>
    <font>
      <u/>
      <sz val="11.0"/>
      <color rgb="FF1155CC"/>
      <name val="Calibri"/>
    </font>
    <font>
      <sz val="7.0"/>
      <color theme="1"/>
      <name val="Calibri"/>
      <scheme val="minor"/>
    </font>
    <font>
      <sz val="11.0"/>
      <color rgb="FFFFFFFF"/>
      <name val="Calibri"/>
    </font>
    <font>
      <u/>
      <color rgb="FF1155CC"/>
    </font>
    <font>
      <u/>
      <sz val="11.0"/>
      <color rgb="FF1155CC"/>
      <name val="Calibri"/>
    </font>
    <font>
      <sz val="11.0"/>
      <color rgb="FF6AA84F"/>
      <name val="Calibri"/>
    </font>
    <font>
      <sz val="11.0"/>
      <color rgb="FF008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EAF1DD"/>
        <bgColor rgb="FFEAF1DD"/>
      </patternFill>
    </fill>
    <fill>
      <patternFill patternType="solid">
        <fgColor rgb="FFE2EFD9"/>
        <bgColor rgb="FFE2EFD9"/>
      </patternFill>
    </fill>
    <fill>
      <patternFill patternType="solid">
        <fgColor rgb="FFF2DBDB"/>
        <bgColor rgb="FFF2DBDB"/>
      </patternFill>
    </fill>
    <fill>
      <patternFill patternType="solid">
        <fgColor rgb="FFF3F3F3"/>
        <bgColor rgb="FFF3F3F3"/>
      </patternFill>
    </fill>
  </fills>
  <borders count="66">
    <border/>
    <border>
      <left/>
      <right/>
      <top/>
      <bottom style="thick">
        <color rgb="FF4F81BD"/>
      </bottom>
    </border>
    <border>
      <left/>
      <right/>
      <top/>
      <bottom/>
    </border>
    <border>
      <left/>
      <right style="dotted">
        <color rgb="FF4F81BD"/>
      </right>
      <top/>
      <bottom style="thick">
        <color rgb="FF4F81BD"/>
      </bottom>
    </border>
    <border>
      <left/>
      <right style="dotted">
        <color rgb="FF4F81BD"/>
      </right>
      <top/>
    </border>
    <border>
      <left/>
      <top/>
      <bottom style="thick">
        <color rgb="FF4F81BD"/>
      </bottom>
    </border>
    <border>
      <left style="thick">
        <color rgb="FF1155CC"/>
      </left>
      <right/>
      <top style="thick">
        <color rgb="FF1155CC"/>
      </top>
      <bottom style="thick">
        <color rgb="FF1155CC"/>
      </bottom>
    </border>
    <border>
      <left/>
      <right/>
      <top style="thick">
        <color rgb="FF1155CC"/>
      </top>
      <bottom style="thick">
        <color rgb="FF1155CC"/>
      </bottom>
    </border>
    <border>
      <left/>
      <right style="thick">
        <color rgb="FF1155CC"/>
      </right>
      <top style="thick">
        <color rgb="FF1155CC"/>
      </top>
      <bottom style="thick">
        <color rgb="FF1155CC"/>
      </bottom>
    </border>
    <border>
      <left/>
      <right style="medium">
        <color rgb="FF4F81BD"/>
      </right>
      <top/>
    </border>
    <border>
      <left style="dotted">
        <color rgb="FF4F81BD"/>
      </left>
      <top style="thick">
        <color rgb="FF4F81BD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right style="medium">
        <color rgb="FF4F81BD"/>
      </right>
      <top style="thick">
        <color rgb="FF4F81BD"/>
      </top>
    </border>
    <border>
      <left/>
      <right style="medium">
        <color rgb="FF4F81BD"/>
      </right>
      <bottom/>
    </border>
    <border>
      <left style="dotted">
        <color rgb="FF4F81BD"/>
      </left>
      <bottom style="dotted">
        <color rgb="FF4F81BD"/>
      </bottom>
    </border>
    <border>
      <left style="dotted">
        <color rgb="FF000000"/>
      </left>
      <right style="dotted">
        <color rgb="FF000000"/>
      </right>
    </border>
    <border>
      <right style="medium">
        <color rgb="FF4F81BD"/>
      </right>
      <bottom style="dotted">
        <color rgb="FF4F81BD"/>
      </bottom>
    </border>
    <border>
      <left style="dotted">
        <color rgb="FF4F81BD"/>
      </left>
      <top style="dotted">
        <color rgb="FF4F81BD"/>
      </top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 style="medium">
        <color rgb="FF4F81BD"/>
      </right>
    </border>
    <border>
      <left style="dotted">
        <color rgb="FF4F81BD"/>
      </left>
    </border>
    <border>
      <right style="dotted">
        <color rgb="FF000000"/>
      </right>
      <top style="dotted">
        <color rgb="FF000000"/>
      </top>
    </border>
    <border>
      <right style="dotted">
        <color rgb="FF000000"/>
      </right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bottom/>
    </border>
    <border>
      <left style="dotted">
        <color rgb="FF000000"/>
      </left>
      <top/>
      <bottom/>
    </border>
    <border>
      <left style="dotted">
        <color rgb="FF000000"/>
      </left>
      <top/>
      <bottom style="dotted">
        <color rgb="FF000000"/>
      </bottom>
    </border>
    <border>
      <left style="dotted">
        <color rgb="FF000000"/>
      </left>
      <top style="dotted">
        <color rgb="FF000000"/>
      </top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dotted">
        <color rgb="FF000000"/>
      </right>
      <top/>
      <bottom/>
    </border>
    <border>
      <right style="medium">
        <color rgb="FF4F81BD"/>
      </right>
    </border>
    <border>
      <right style="medium">
        <color rgb="FF4F81BD"/>
      </right>
      <top style="dotted">
        <color rgb="FF4F81BD"/>
      </top>
    </border>
    <border>
      <left style="dotted">
        <color rgb="FF000000"/>
      </left>
      <right style="dotted">
        <color rgb="FF000000"/>
      </right>
      <top/>
      <bottom style="dotted">
        <color rgb="FF000000"/>
      </bottom>
    </border>
    <border>
      <left/>
      <right style="medium">
        <color rgb="FF4F81BD"/>
      </right>
      <top/>
      <bottom/>
    </border>
    <border>
      <left/>
      <right/>
      <top/>
      <bottom style="dotted">
        <color rgb="FF4F81BD"/>
      </bottom>
    </border>
    <border>
      <left/>
      <right style="dotted">
        <color rgb="FF4F81BD"/>
      </right>
    </border>
    <border>
      <left/>
      <right style="medium">
        <color rgb="FF4F81BD"/>
      </right>
      <bottom style="dotted">
        <color rgb="FF4F81BD"/>
      </bottom>
    </border>
    <border>
      <left/>
      <top/>
    </border>
    <border>
      <left style="dotted">
        <color rgb="FF000000"/>
      </left>
      <top style="dotted">
        <color rgb="FF000000"/>
      </top>
    </border>
    <border>
      <left/>
      <bottom/>
    </border>
    <border>
      <left style="dotted">
        <color rgb="FF000000"/>
      </left>
      <bottom style="dotted">
        <color rgb="FF000000"/>
      </bottom>
    </border>
    <border>
      <left/>
      <bottom style="dotted">
        <color rgb="FF4F81BD"/>
      </bottom>
    </border>
    <border>
      <right style="medium">
        <color rgb="FF4F81BD"/>
      </right>
      <top/>
      <bottom style="dotted">
        <color rgb="FF4F81BD"/>
      </bottom>
    </border>
    <border>
      <left style="dotted">
        <color rgb="FF4F81BD"/>
      </left>
      <top style="dotted">
        <color rgb="FF4F81BD"/>
      </top>
      <bottom style="dotted">
        <color rgb="FF4F81BD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</border>
    <border>
      <left style="dotted">
        <color rgb="FF000000"/>
      </left>
      <top/>
    </border>
    <border>
      <left style="dotted">
        <color rgb="FF000000"/>
      </left>
    </border>
    <border>
      <left/>
      <top/>
      <bottom/>
    </border>
    <border>
      <left style="dotted">
        <color rgb="FF000000"/>
      </left>
      <top/>
      <bottom style="dotted">
        <color rgb="FF4F81BD"/>
      </bottom>
    </border>
    <border>
      <left style="dotted">
        <color rgb="FF000000"/>
      </left>
      <right style="dotted">
        <color rgb="FF000000"/>
      </right>
      <bottom/>
    </border>
    <border>
      <left style="dotted">
        <color rgb="FF4F81BD"/>
      </left>
      <right style="dotted">
        <color rgb="FF4F81BD"/>
      </right>
    </border>
    <border>
      <right style="dotted">
        <color rgb="FF4F81BD"/>
      </right>
      <bottom/>
    </border>
    <border>
      <left style="dotted">
        <color rgb="FF4F81BD"/>
      </left>
      <right style="medium">
        <color rgb="FF4F81BD"/>
      </right>
    </border>
    <border>
      <right style="dotted">
        <color rgb="FF4F81BD"/>
      </right>
      <top/>
      <bottom/>
    </border>
    <border>
      <left style="dotted">
        <color rgb="FF4F81BD"/>
      </left>
      <right style="dotted">
        <color rgb="FF4F81BD"/>
      </right>
      <bottom style="dotted">
        <color rgb="FF4F81BD"/>
      </bottom>
    </border>
    <border>
      <right style="dotted">
        <color rgb="FF4F81BD"/>
      </right>
      <top/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/>
      <right style="dotted">
        <color rgb="FF4F81BD"/>
      </right>
      <top/>
      <bottom style="dotted">
        <color rgb="FF4F81BD"/>
      </bottom>
    </border>
    <border>
      <bottom/>
    </border>
    <border>
      <top/>
      <bottom/>
    </border>
    <border>
      <top/>
    </border>
    <border>
      <left style="dotted">
        <color rgb="FF4F81BD"/>
      </left>
      <bottom style="thick">
        <color rgb="FF4F81BD"/>
      </bottom>
    </border>
    <border>
      <left/>
      <right/>
      <bottom style="thick">
        <color rgb="FF4F81BD"/>
      </bottom>
    </border>
    <border>
      <left/>
      <right style="medium">
        <color rgb="FF4F81BD"/>
      </right>
      <bottom style="thick">
        <color rgb="FF4F81BD"/>
      </bottom>
    </border>
    <border>
      <left/>
      <right style="medium">
        <color rgb="FF4F81BD"/>
      </right>
      <top/>
      <bottom style="thick">
        <color rgb="FF4F81BD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3" fontId="2" numFmtId="0" xfId="0" applyAlignment="1" applyBorder="1" applyFill="1" applyFont="1">
      <alignment horizontal="center" vertical="center"/>
    </xf>
    <xf borderId="4" fillId="3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readingOrder="0" vertical="center"/>
    </xf>
    <xf borderId="6" fillId="3" fontId="3" numFmtId="0" xfId="0" applyAlignment="1" applyBorder="1" applyFont="1">
      <alignment horizontal="left" shrinkToFit="0" vertical="center" wrapText="0"/>
    </xf>
    <xf borderId="7" fillId="3" fontId="2" numFmtId="0" xfId="0" applyAlignment="1" applyBorder="1" applyFont="1">
      <alignment horizontal="center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9" fillId="2" fontId="1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vertical="center"/>
    </xf>
    <xf borderId="11" fillId="4" fontId="13" numFmtId="0" xfId="0" applyAlignment="1" applyBorder="1" applyFont="1">
      <alignment horizontal="center" readingOrder="0" vertical="center"/>
    </xf>
    <xf borderId="12" fillId="4" fontId="14" numFmtId="0" xfId="0" applyAlignment="1" applyBorder="1" applyFont="1">
      <alignment horizontal="left" readingOrder="0" vertical="top"/>
    </xf>
    <xf borderId="13" fillId="0" fontId="15" numFmtId="0" xfId="0" applyBorder="1" applyFont="1"/>
    <xf borderId="14" fillId="0" fontId="15" numFmtId="0" xfId="0" applyBorder="1" applyFont="1"/>
    <xf borderId="15" fillId="4" fontId="1" numFmtId="0" xfId="0" applyAlignment="1" applyBorder="1" applyFont="1">
      <alignment horizontal="left" readingOrder="0" vertical="center"/>
    </xf>
    <xf borderId="16" fillId="0" fontId="15" numFmtId="0" xfId="0" applyBorder="1" applyFont="1"/>
    <xf borderId="0" fillId="0" fontId="4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17" fillId="2" fontId="1" numFmtId="0" xfId="0" applyAlignment="1" applyBorder="1" applyFont="1">
      <alignment horizontal="center" vertical="center"/>
    </xf>
    <xf borderId="11" fillId="0" fontId="17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left" readingOrder="0" vertical="center"/>
    </xf>
    <xf borderId="0" fillId="0" fontId="18" numFmtId="0" xfId="0" applyAlignment="1" applyFont="1">
      <alignment horizontal="center" readingOrder="0" vertical="center"/>
    </xf>
    <xf borderId="0" fillId="0" fontId="0" numFmtId="0" xfId="0" applyAlignment="1" applyFont="1">
      <alignment horizontal="center"/>
    </xf>
    <xf borderId="19" fillId="0" fontId="15" numFmtId="0" xfId="0" applyBorder="1" applyFont="1"/>
    <xf borderId="20" fillId="0" fontId="15" numFmtId="0" xfId="0" applyBorder="1" applyFont="1"/>
    <xf borderId="15" fillId="0" fontId="19" numFmtId="0" xfId="0" applyAlignment="1" applyBorder="1" applyFont="1">
      <alignment horizontal="left" readingOrder="0" vertical="center"/>
    </xf>
    <xf borderId="21" fillId="0" fontId="20" numFmtId="0" xfId="0" applyAlignment="1" applyBorder="1" applyFont="1">
      <alignment horizontal="left" readingOrder="0" vertical="center"/>
    </xf>
    <xf borderId="0" fillId="0" fontId="21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 vertical="center"/>
    </xf>
    <xf borderId="0" fillId="2" fontId="23" numFmtId="0" xfId="0" applyAlignment="1" applyFont="1">
      <alignment horizontal="center" readingOrder="0" vertical="center"/>
    </xf>
    <xf borderId="15" fillId="0" fontId="1" numFmtId="0" xfId="0" applyAlignment="1" applyBorder="1" applyFont="1">
      <alignment horizontal="left" readingOrder="0" vertical="center"/>
    </xf>
    <xf borderId="21" fillId="0" fontId="1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23" fillId="0" fontId="1" numFmtId="0" xfId="0" applyAlignment="1" applyBorder="1" applyFont="1">
      <alignment horizontal="left" readingOrder="0" vertical="center"/>
    </xf>
    <xf borderId="0" fillId="0" fontId="24" numFmtId="0" xfId="0" applyAlignment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24" fillId="0" fontId="1" numFmtId="0" xfId="0" applyAlignment="1" applyBorder="1" applyFont="1">
      <alignment horizontal="left" readingOrder="0" vertical="center"/>
    </xf>
    <xf borderId="15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left" readingOrder="0" vertical="center"/>
    </xf>
    <xf borderId="26" fillId="0" fontId="1" numFmtId="0" xfId="0" applyAlignment="1" applyBorder="1" applyFont="1">
      <alignment horizontal="left" readingOrder="0" vertical="center"/>
    </xf>
    <xf borderId="27" fillId="0" fontId="1" numFmtId="0" xfId="0" applyAlignment="1" applyBorder="1" applyFont="1">
      <alignment horizontal="left" readingOrder="0" vertical="center"/>
    </xf>
    <xf borderId="0" fillId="0" fontId="12" numFmtId="0" xfId="0" applyAlignment="1" applyFont="1">
      <alignment readingOrder="0"/>
    </xf>
    <xf borderId="23" fillId="0" fontId="1" numFmtId="0" xfId="0" applyAlignment="1" applyBorder="1" applyFont="1">
      <alignment horizontal="center" vertical="center"/>
    </xf>
    <xf borderId="9" fillId="2" fontId="25" numFmtId="0" xfId="0" applyAlignment="1" applyBorder="1" applyFont="1">
      <alignment horizontal="center" vertical="center"/>
    </xf>
    <xf borderId="17" fillId="5" fontId="1" numFmtId="0" xfId="0" applyAlignment="1" applyBorder="1" applyFill="1" applyFont="1">
      <alignment horizontal="center" vertical="center"/>
    </xf>
    <xf borderId="28" fillId="5" fontId="19" numFmtId="0" xfId="0" applyAlignment="1" applyBorder="1" applyFont="1">
      <alignment horizontal="left" readingOrder="0" vertical="center"/>
    </xf>
    <xf borderId="29" fillId="5" fontId="26" numFmtId="0" xfId="0" applyAlignment="1" applyBorder="1" applyFont="1">
      <alignment horizontal="left" readingOrder="0" vertical="center"/>
    </xf>
    <xf borderId="30" fillId="5" fontId="1" numFmtId="0" xfId="0" applyAlignment="1" applyBorder="1" applyFont="1">
      <alignment horizontal="center" vertical="center"/>
    </xf>
    <xf borderId="0" fillId="0" fontId="21" numFmtId="0" xfId="0" applyAlignment="1" applyFont="1">
      <alignment horizontal="center" vertical="center"/>
    </xf>
    <xf borderId="29" fillId="5" fontId="27" numFmtId="0" xfId="0" applyAlignment="1" applyBorder="1" applyFont="1">
      <alignment horizontal="left" readingOrder="0" vertical="center"/>
    </xf>
    <xf borderId="31" fillId="5" fontId="28" numFmtId="0" xfId="0" applyAlignment="1" applyBorder="1" applyFont="1">
      <alignment horizontal="left" readingOrder="0" shrinkToFit="0" vertical="center" wrapText="1"/>
    </xf>
    <xf borderId="0" fillId="0" fontId="29" numFmtId="0" xfId="0" applyAlignment="1" applyFont="1">
      <alignment horizontal="center" vertical="center"/>
    </xf>
    <xf borderId="29" fillId="5" fontId="1" numFmtId="0" xfId="0" applyAlignment="1" applyBorder="1" applyFont="1">
      <alignment horizontal="left" readingOrder="0" vertical="center"/>
    </xf>
    <xf borderId="32" fillId="5" fontId="1" numFmtId="0" xfId="0" applyAlignment="1" applyBorder="1" applyFont="1">
      <alignment horizontal="left" readingOrder="0" vertical="center"/>
    </xf>
    <xf borderId="16" fillId="5" fontId="1" numFmtId="0" xfId="0" applyAlignment="1" applyBorder="1" applyFont="1">
      <alignment horizontal="center" vertical="center"/>
    </xf>
    <xf borderId="17" fillId="5" fontId="25" numFmtId="0" xfId="0" applyAlignment="1" applyBorder="1" applyFont="1">
      <alignment horizontal="center" vertical="center"/>
    </xf>
    <xf borderId="28" fillId="5" fontId="30" numFmtId="0" xfId="0" applyAlignment="1" applyBorder="1" applyFont="1">
      <alignment horizontal="left" readingOrder="0" vertical="center"/>
    </xf>
    <xf borderId="31" fillId="5" fontId="31" numFmtId="0" xfId="0" applyAlignment="1" applyBorder="1" applyFont="1">
      <alignment horizontal="left" readingOrder="0" shrinkToFit="0" vertical="center" wrapText="1"/>
    </xf>
    <xf borderId="29" fillId="5" fontId="19" numFmtId="0" xfId="0" applyAlignment="1" applyBorder="1" applyFont="1">
      <alignment horizontal="left" readingOrder="0" vertical="center"/>
    </xf>
    <xf borderId="30" fillId="5" fontId="32" numFmtId="0" xfId="0" applyAlignment="1" applyBorder="1" applyFont="1">
      <alignment horizontal="left" readingOrder="0" shrinkToFit="0" vertical="center" wrapText="1"/>
    </xf>
    <xf borderId="0" fillId="0" fontId="33" numFmtId="0" xfId="0" applyAlignment="1" applyFont="1">
      <alignment horizontal="center" vertical="center"/>
    </xf>
    <xf borderId="30" fillId="5" fontId="25" numFmtId="0" xfId="0" applyAlignment="1" applyBorder="1" applyFont="1">
      <alignment horizontal="center" vertical="center"/>
    </xf>
    <xf borderId="29" fillId="5" fontId="1" numFmtId="0" xfId="0" applyAlignment="1" applyBorder="1" applyFont="1">
      <alignment horizontal="left" readingOrder="0" shrinkToFit="0" vertical="center" wrapText="1"/>
    </xf>
    <xf borderId="16" fillId="5" fontId="25" numFmtId="0" xfId="0" applyAlignment="1" applyBorder="1" applyFont="1">
      <alignment horizontal="center" vertical="center"/>
    </xf>
    <xf borderId="31" fillId="5" fontId="1" numFmtId="0" xfId="0" applyAlignment="1" applyBorder="1" applyFont="1">
      <alignment horizontal="center" vertical="center"/>
    </xf>
    <xf borderId="30" fillId="0" fontId="15" numFmtId="0" xfId="0" applyBorder="1" applyFont="1"/>
    <xf borderId="17" fillId="0" fontId="25" numFmtId="0" xfId="0" applyAlignment="1" applyBorder="1" applyFont="1">
      <alignment horizontal="center" vertical="center"/>
    </xf>
    <xf borderId="28" fillId="0" fontId="34" numFmtId="0" xfId="0" applyAlignment="1" applyBorder="1" applyFont="1">
      <alignment horizontal="left" readingOrder="0" vertical="center"/>
    </xf>
    <xf borderId="31" fillId="0" fontId="35" numFmtId="0" xfId="0" applyAlignment="1" applyBorder="1" applyFont="1">
      <alignment horizontal="left" readingOrder="0" shrinkToFit="0" vertical="center" wrapText="1"/>
    </xf>
    <xf borderId="29" fillId="0" fontId="19" numFmtId="0" xfId="0" applyAlignment="1" applyBorder="1" applyFont="1">
      <alignment horizontal="left" readingOrder="0" shrinkToFit="0" vertical="center" wrapText="1"/>
    </xf>
    <xf borderId="30" fillId="0" fontId="25" numFmtId="0" xfId="0" applyAlignment="1" applyBorder="1" applyFont="1">
      <alignment horizontal="center" vertical="center"/>
    </xf>
    <xf borderId="32" fillId="0" fontId="19" numFmtId="0" xfId="0" applyAlignment="1" applyBorder="1" applyFont="1">
      <alignment horizontal="left" readingOrder="0" vertical="center"/>
    </xf>
    <xf borderId="16" fillId="0" fontId="25" numFmtId="0" xfId="0" applyAlignment="1" applyBorder="1" applyFont="1">
      <alignment horizontal="center" vertical="center"/>
    </xf>
    <xf borderId="33" fillId="2" fontId="25" numFmtId="0" xfId="0" applyAlignment="1" applyBorder="1" applyFont="1">
      <alignment horizontal="center" vertical="center"/>
    </xf>
    <xf borderId="34" fillId="6" fontId="25" numFmtId="0" xfId="0" applyAlignment="1" applyBorder="1" applyFill="1" applyFont="1">
      <alignment horizontal="center" vertical="center"/>
    </xf>
    <xf borderId="35" fillId="6" fontId="36" numFmtId="0" xfId="0" applyAlignment="1" applyBorder="1" applyFont="1">
      <alignment horizontal="center" readingOrder="0" vertical="center"/>
    </xf>
    <xf borderId="36" fillId="6" fontId="25" numFmtId="0" xfId="0" applyAlignment="1" applyBorder="1" applyFont="1">
      <alignment horizontal="center" vertical="center"/>
    </xf>
    <xf borderId="28" fillId="0" fontId="37" numFmtId="0" xfId="0" applyAlignment="1" applyBorder="1" applyFont="1">
      <alignment horizontal="left" readingOrder="0" vertical="center"/>
    </xf>
    <xf borderId="31" fillId="0" fontId="25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left" readingOrder="0" vertical="center"/>
    </xf>
    <xf borderId="32" fillId="0" fontId="1" numFmtId="0" xfId="0" applyAlignment="1" applyBorder="1" applyFont="1">
      <alignment horizontal="left" readingOrder="0" vertical="center"/>
    </xf>
    <xf borderId="37" fillId="2" fontId="25" numFmtId="0" xfId="0" applyAlignment="1" applyBorder="1" applyFont="1">
      <alignment horizontal="center" vertical="center"/>
    </xf>
    <xf borderId="38" fillId="0" fontId="25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left" readingOrder="0" vertical="center"/>
    </xf>
    <xf borderId="39" fillId="0" fontId="15" numFmtId="0" xfId="0" applyBorder="1" applyFont="1"/>
    <xf borderId="40" fillId="0" fontId="15" numFmtId="0" xfId="0" applyBorder="1" applyFont="1"/>
    <xf borderId="32" fillId="0" fontId="1" numFmtId="0" xfId="0" applyAlignment="1" applyBorder="1" applyFont="1">
      <alignment horizontal="left" readingOrder="0" shrinkToFit="0" vertical="center" wrapText="1"/>
    </xf>
    <xf borderId="41" fillId="0" fontId="25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left" readingOrder="0" shrinkToFit="0" vertical="center" wrapText="1"/>
    </xf>
    <xf borderId="42" fillId="0" fontId="25" numFmtId="0" xfId="0" applyAlignment="1" applyBorder="1" applyFont="1">
      <alignment horizontal="center" vertical="center"/>
    </xf>
    <xf borderId="43" fillId="7" fontId="25" numFmtId="0" xfId="0" applyAlignment="1" applyBorder="1" applyFill="1" applyFont="1">
      <alignment horizontal="center" vertical="center"/>
    </xf>
    <xf borderId="44" fillId="7" fontId="38" numFmtId="0" xfId="0" applyAlignment="1" applyBorder="1" applyFont="1">
      <alignment horizontal="left" readingOrder="0" vertical="center"/>
    </xf>
    <xf borderId="31" fillId="7" fontId="39" numFmtId="0" xfId="0" applyAlignment="1" applyBorder="1" applyFont="1">
      <alignment horizontal="left" readingOrder="0" vertical="top"/>
    </xf>
    <xf borderId="37" fillId="2" fontId="1" numFmtId="0" xfId="0" applyAlignment="1" applyBorder="1" applyFont="1">
      <alignment horizontal="center" vertical="center"/>
    </xf>
    <xf borderId="17" fillId="4" fontId="1" numFmtId="0" xfId="0" applyAlignment="1" applyBorder="1" applyFont="1">
      <alignment horizontal="center" vertical="center"/>
    </xf>
    <xf borderId="27" fillId="4" fontId="19" numFmtId="0" xfId="0" applyAlignment="1" applyBorder="1" applyFont="1">
      <alignment horizontal="left" readingOrder="0" vertical="center"/>
    </xf>
    <xf borderId="11" fillId="4" fontId="1" numFmtId="0" xfId="0" applyAlignment="1" applyBorder="1" applyFont="1">
      <alignment horizontal="center" vertical="center"/>
    </xf>
    <xf borderId="45" fillId="0" fontId="15" numFmtId="0" xfId="0" applyBorder="1" applyFont="1"/>
    <xf borderId="25" fillId="4" fontId="40" numFmtId="0" xfId="0" applyAlignment="1" applyBorder="1" applyFont="1">
      <alignment horizontal="left" readingOrder="0" vertical="center"/>
    </xf>
    <xf borderId="15" fillId="4" fontId="1" numFmtId="0" xfId="0" applyAlignment="1" applyBorder="1" applyFont="1">
      <alignment horizontal="center" vertical="center"/>
    </xf>
    <xf borderId="25" fillId="4" fontId="41" numFmtId="0" xfId="0" applyAlignment="1" applyBorder="1" applyFont="1">
      <alignment horizontal="left" readingOrder="0" vertical="center"/>
    </xf>
    <xf borderId="25" fillId="4" fontId="19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horizontal="center" vertical="center"/>
    </xf>
    <xf borderId="25" fillId="4" fontId="42" numFmtId="0" xfId="0" applyAlignment="1" applyBorder="1" applyFont="1">
      <alignment horizontal="left" readingOrder="0" vertical="center"/>
    </xf>
    <xf borderId="25" fillId="4" fontId="1" numFmtId="0" xfId="0" applyAlignment="1" applyBorder="1" applyFont="1">
      <alignment horizontal="left" readingOrder="0" vertical="center"/>
    </xf>
    <xf borderId="46" fillId="4" fontId="1" numFmtId="0" xfId="0" applyAlignment="1" applyBorder="1" applyFont="1">
      <alignment horizontal="left" readingOrder="0" vertical="center"/>
    </xf>
    <xf borderId="23" fillId="4" fontId="1" numFmtId="0" xfId="0" applyAlignment="1" applyBorder="1" applyFont="1">
      <alignment horizontal="center" vertical="center"/>
    </xf>
    <xf borderId="20" fillId="4" fontId="1" numFmtId="0" xfId="0" applyAlignment="1" applyBorder="1" applyFont="1">
      <alignment horizontal="center" readingOrder="0" vertical="center"/>
    </xf>
    <xf borderId="11" fillId="4" fontId="43" numFmtId="0" xfId="0" applyAlignment="1" applyBorder="1" applyFont="1">
      <alignment horizontal="left" readingOrder="0" vertical="center"/>
    </xf>
    <xf borderId="30" fillId="4" fontId="1" numFmtId="0" xfId="0" applyAlignment="1" applyBorder="1" applyFont="1">
      <alignment horizontal="center" vertical="center"/>
    </xf>
    <xf borderId="0" fillId="0" fontId="44" numFmtId="0" xfId="0" applyAlignment="1" applyFont="1">
      <alignment horizontal="center" vertical="center"/>
    </xf>
    <xf borderId="15" fillId="4" fontId="1" numFmtId="0" xfId="0" applyAlignment="1" applyBorder="1" applyFont="1">
      <alignment horizontal="left" readingOrder="0" shrinkToFit="0" vertical="center" wrapText="1"/>
    </xf>
    <xf borderId="38" fillId="4" fontId="25" numFmtId="0" xfId="0" applyAlignment="1" applyBorder="1" applyFont="1">
      <alignment horizontal="center" readingOrder="0" vertical="center"/>
    </xf>
    <xf borderId="38" fillId="4" fontId="19" numFmtId="0" xfId="0" applyAlignment="1" applyBorder="1" applyFont="1">
      <alignment horizontal="left" readingOrder="0" vertical="center"/>
    </xf>
    <xf borderId="11" fillId="4" fontId="25" numFmtId="0" xfId="0" applyAlignment="1" applyBorder="1" applyFont="1">
      <alignment horizontal="center" vertical="center"/>
    </xf>
    <xf borderId="47" fillId="0" fontId="15" numFmtId="0" xfId="0" applyBorder="1" applyFont="1"/>
    <xf borderId="47" fillId="4" fontId="19" numFmtId="0" xfId="0" applyAlignment="1" applyBorder="1" applyFont="1">
      <alignment horizontal="left" readingOrder="0" vertical="center"/>
    </xf>
    <xf borderId="15" fillId="4" fontId="25" numFmtId="0" xfId="0" applyAlignment="1" applyBorder="1" applyFont="1">
      <alignment horizontal="center" vertical="center"/>
    </xf>
    <xf borderId="48" fillId="2" fontId="1" numFmtId="0" xfId="0" applyAlignment="1" applyBorder="1" applyFont="1">
      <alignment horizontal="center" vertical="center"/>
    </xf>
    <xf borderId="40" fillId="4" fontId="1" numFmtId="0" xfId="0" applyAlignment="1" applyBorder="1" applyFont="1">
      <alignment horizontal="left" readingOrder="0" shrinkToFit="0" vertical="center" wrapText="1"/>
    </xf>
    <xf borderId="41" fillId="4" fontId="25" numFmtId="0" xfId="0" applyAlignment="1" applyBorder="1" applyFont="1">
      <alignment horizontal="center" readingOrder="0" vertical="center"/>
    </xf>
    <xf borderId="44" fillId="4" fontId="1" numFmtId="0" xfId="0" applyAlignment="1" applyBorder="1" applyFont="1">
      <alignment horizontal="left" readingOrder="0" shrinkToFit="0" vertical="center" wrapText="1"/>
    </xf>
    <xf borderId="16" fillId="4" fontId="25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readingOrder="0" vertical="center"/>
    </xf>
    <xf borderId="28" fillId="0" fontId="45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29" fillId="0" fontId="46" numFmtId="0" xfId="0" applyAlignment="1" applyBorder="1" applyFont="1">
      <alignment horizontal="left" readingOrder="0" shrinkToFit="0" vertical="center" wrapText="1"/>
    </xf>
    <xf borderId="30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horizontal="center" vertical="center"/>
    </xf>
    <xf borderId="4" fillId="6" fontId="25" numFmtId="0" xfId="0" applyAlignment="1" applyBorder="1" applyFont="1">
      <alignment horizontal="center" vertical="center"/>
    </xf>
    <xf borderId="19" fillId="6" fontId="25" numFmtId="0" xfId="0" applyAlignment="1" applyBorder="1" applyFont="1">
      <alignment horizontal="center" vertical="center"/>
    </xf>
    <xf borderId="20" fillId="0" fontId="25" numFmtId="0" xfId="0" applyAlignment="1" applyBorder="1" applyFont="1">
      <alignment horizontal="center" readingOrder="0" vertical="center"/>
    </xf>
    <xf borderId="24" fillId="0" fontId="19" numFmtId="0" xfId="0" applyAlignment="1" applyBorder="1" applyFont="1">
      <alignment horizontal="left" readingOrder="0" vertical="center"/>
    </xf>
    <xf borderId="11" fillId="0" fontId="25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left" readingOrder="0" shrinkToFit="0" vertical="center" wrapText="1"/>
    </xf>
    <xf borderId="15" fillId="0" fontId="25" numFmtId="0" xfId="0" applyAlignment="1" applyBorder="1" applyFont="1">
      <alignment horizontal="center" vertical="center"/>
    </xf>
    <xf borderId="48" fillId="2" fontId="25" numFmtId="0" xfId="0" applyAlignment="1" applyBorder="1" applyFont="1">
      <alignment horizontal="center" vertical="center"/>
    </xf>
    <xf borderId="49" fillId="0" fontId="1" numFmtId="0" xfId="0" applyAlignment="1" applyBorder="1" applyFont="1">
      <alignment horizontal="left" readingOrder="0" shrinkToFit="0" vertical="center" wrapText="1"/>
    </xf>
    <xf borderId="23" fillId="0" fontId="25" numFmtId="0" xfId="0" applyAlignment="1" applyBorder="1" applyFont="1">
      <alignment horizontal="center" vertical="center"/>
    </xf>
    <xf borderId="33" fillId="2" fontId="1" numFmtId="0" xfId="0" applyAlignment="1" applyBorder="1" applyFont="1">
      <alignment horizontal="left" vertical="center"/>
    </xf>
    <xf borderId="46" fillId="0" fontId="1" numFmtId="0" xfId="0" applyAlignment="1" applyBorder="1" applyFont="1">
      <alignment horizontal="left" readingOrder="0" vertical="center"/>
    </xf>
    <xf borderId="23" fillId="0" fontId="25" numFmtId="0" xfId="0" applyAlignment="1" applyBorder="1" applyFont="1">
      <alignment horizontal="left" vertical="center"/>
    </xf>
    <xf borderId="0" fillId="0" fontId="0" numFmtId="0" xfId="0" applyAlignment="1" applyFont="1">
      <alignment horizontal="left"/>
    </xf>
    <xf borderId="38" fillId="2" fontId="25" numFmtId="0" xfId="0" applyAlignment="1" applyBorder="1" applyFont="1">
      <alignment horizontal="center" vertical="center"/>
    </xf>
    <xf borderId="44" fillId="2" fontId="47" numFmtId="0" xfId="0" applyAlignment="1" applyBorder="1" applyFont="1">
      <alignment horizontal="left" readingOrder="0" vertical="center"/>
    </xf>
    <xf borderId="30" fillId="2" fontId="48" numFmtId="0" xfId="0" applyAlignment="1" applyBorder="1" applyFont="1">
      <alignment horizontal="left" vertical="center"/>
    </xf>
    <xf borderId="50" fillId="2" fontId="1" numFmtId="0" xfId="0" applyAlignment="1" applyBorder="1" applyFont="1">
      <alignment horizontal="left" readingOrder="0" shrinkToFit="0" vertical="center" wrapText="1"/>
    </xf>
    <xf borderId="30" fillId="2" fontId="25" numFmtId="0" xfId="0" applyAlignment="1" applyBorder="1" applyFont="1">
      <alignment horizontal="center" vertical="center"/>
    </xf>
    <xf borderId="29" fillId="2" fontId="1" numFmtId="0" xfId="0" applyAlignment="1" applyBorder="1" applyFont="1">
      <alignment horizontal="left" readingOrder="0" shrinkToFit="0" vertical="center" wrapText="1"/>
    </xf>
    <xf borderId="32" fillId="2" fontId="1" numFmtId="0" xfId="0" applyAlignment="1" applyBorder="1" applyFont="1">
      <alignment horizontal="left" readingOrder="0" shrinkToFit="0" vertical="center" wrapText="1"/>
    </xf>
    <xf borderId="51" fillId="2" fontId="25" numFmtId="0" xfId="0" applyAlignment="1" applyBorder="1" applyFont="1">
      <alignment horizontal="center" readingOrder="0" vertical="center"/>
    </xf>
    <xf borderId="52" fillId="2" fontId="1" numFmtId="0" xfId="0" applyAlignment="1" applyBorder="1" applyFont="1">
      <alignment horizontal="left" readingOrder="0" vertical="center"/>
    </xf>
    <xf borderId="53" fillId="2" fontId="25" numFmtId="0" xfId="0" applyAlignment="1" applyBorder="1" applyFont="1">
      <alignment horizontal="center" vertical="center"/>
    </xf>
    <xf borderId="51" fillId="0" fontId="15" numFmtId="0" xfId="0" applyBorder="1" applyFont="1"/>
    <xf borderId="54" fillId="2" fontId="1" numFmtId="0" xfId="0" applyAlignment="1" applyBorder="1" applyFont="1">
      <alignment horizontal="left" readingOrder="0" shrinkToFit="0" vertical="center" wrapText="1"/>
    </xf>
    <xf borderId="55" fillId="0" fontId="15" numFmtId="0" xfId="0" applyBorder="1" applyFont="1"/>
    <xf borderId="56" fillId="2" fontId="1" numFmtId="0" xfId="0" applyAlignment="1" applyBorder="1" applyFont="1">
      <alignment horizontal="left" readingOrder="0" shrinkToFit="0" vertical="center" wrapText="1"/>
    </xf>
    <xf borderId="11" fillId="4" fontId="25" numFmtId="0" xfId="0" applyAlignment="1" applyBorder="1" applyFont="1">
      <alignment horizontal="center" readingOrder="0" vertical="center"/>
    </xf>
    <xf borderId="28" fillId="4" fontId="49" numFmtId="0" xfId="0" applyAlignment="1" applyBorder="1" applyFont="1">
      <alignment horizontal="left" readingOrder="0" vertical="center"/>
    </xf>
    <xf borderId="0" fillId="4" fontId="50" numFmtId="0" xfId="0" applyAlignment="1" applyFont="1">
      <alignment horizontal="left" readingOrder="0" vertical="top"/>
    </xf>
    <xf borderId="15" fillId="0" fontId="15" numFmtId="0" xfId="0" applyBorder="1" applyFont="1"/>
    <xf borderId="29" fillId="4" fontId="1" numFmtId="0" xfId="0" applyAlignment="1" applyBorder="1" applyFont="1">
      <alignment horizontal="left" readingOrder="0" shrinkToFit="0" vertical="center" wrapText="1"/>
    </xf>
    <xf borderId="30" fillId="4" fontId="25" numFmtId="0" xfId="0" applyAlignment="1" applyBorder="1" applyFont="1">
      <alignment horizontal="center" vertical="center"/>
    </xf>
    <xf borderId="23" fillId="0" fontId="15" numFmtId="0" xfId="0" applyBorder="1" applyFont="1"/>
    <xf borderId="32" fillId="4" fontId="1" numFmtId="0" xfId="0" applyAlignment="1" applyBorder="1" applyFont="1">
      <alignment horizontal="left" readingOrder="0" shrinkToFit="0" vertical="center" wrapText="1"/>
    </xf>
    <xf borderId="20" fillId="2" fontId="1" numFmtId="0" xfId="0" applyAlignment="1" applyBorder="1" applyFont="1">
      <alignment horizontal="center" readingOrder="0" vertical="center"/>
    </xf>
    <xf borderId="57" fillId="2" fontId="51" numFmtId="0" xfId="0" applyAlignment="1" applyBorder="1" applyFont="1">
      <alignment horizontal="left" readingOrder="0" vertical="center"/>
    </xf>
    <xf borderId="11" fillId="0" fontId="52" numFmtId="0" xfId="0" applyAlignment="1" applyBorder="1" applyFont="1">
      <alignment horizontal="left" readingOrder="0" vertical="top"/>
    </xf>
    <xf borderId="24" fillId="2" fontId="25" numFmtId="0" xfId="0" applyAlignment="1" applyBorder="1" applyFont="1">
      <alignment horizontal="left" readingOrder="0" shrinkToFit="0" vertical="center" wrapText="1"/>
    </xf>
    <xf borderId="11" fillId="0" fontId="53" numFmtId="0" xfId="0" applyAlignment="1" applyBorder="1" applyFont="1">
      <alignment horizontal="left" readingOrder="0" vertical="top"/>
    </xf>
    <xf borderId="25" fillId="2" fontId="1" numFmtId="0" xfId="0" applyAlignment="1" applyBorder="1" applyFont="1">
      <alignment horizontal="left" readingOrder="0" shrinkToFit="0" vertical="center" wrapText="1"/>
    </xf>
    <xf borderId="15" fillId="2" fontId="1" numFmtId="0" xfId="0" applyAlignment="1" applyBorder="1" applyFont="1">
      <alignment horizontal="center" vertical="center"/>
    </xf>
    <xf borderId="26" fillId="2" fontId="1" numFmtId="0" xfId="0" applyAlignment="1" applyBorder="1" applyFont="1">
      <alignment horizontal="left" readingOrder="0" shrinkToFit="0" vertical="center" wrapText="1"/>
    </xf>
    <xf borderId="23" fillId="2" fontId="1" numFmtId="0" xfId="0" applyAlignment="1" applyBorder="1" applyFont="1">
      <alignment horizontal="center" vertical="center"/>
    </xf>
    <xf borderId="17" fillId="4" fontId="25" numFmtId="0" xfId="0" applyAlignment="1" applyBorder="1" applyFont="1">
      <alignment horizontal="center" readingOrder="0" vertical="center"/>
    </xf>
    <xf borderId="57" fillId="4" fontId="54" numFmtId="0" xfId="0" applyAlignment="1" applyBorder="1" applyFont="1">
      <alignment horizontal="left" readingOrder="0" vertical="center"/>
    </xf>
    <xf borderId="23" fillId="4" fontId="55" numFmtId="0" xfId="0" applyAlignment="1" applyBorder="1" applyFont="1">
      <alignment horizontal="left" readingOrder="0" vertical="top"/>
    </xf>
    <xf borderId="27" fillId="4" fontId="1" numFmtId="0" xfId="0" applyAlignment="1" applyBorder="1" applyFont="1">
      <alignment horizontal="left" readingOrder="0" shrinkToFit="0" vertical="center" wrapText="1"/>
    </xf>
    <xf borderId="26" fillId="4" fontId="1" numFmtId="0" xfId="0" applyAlignment="1" applyBorder="1" applyFont="1">
      <alignment horizontal="left" readingOrder="0" shrinkToFit="0" vertical="center" wrapText="1"/>
    </xf>
    <xf borderId="23" fillId="4" fontId="25" numFmtId="0" xfId="0" applyAlignment="1" applyBorder="1" applyFont="1">
      <alignment horizontal="center" vertical="center"/>
    </xf>
    <xf borderId="58" fillId="6" fontId="25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readingOrder="0" vertical="center"/>
    </xf>
    <xf borderId="11" fillId="2" fontId="56" numFmtId="0" xfId="0" applyAlignment="1" applyBorder="1" applyFont="1">
      <alignment horizontal="left" readingOrder="0" vertical="center"/>
    </xf>
    <xf borderId="21" fillId="0" fontId="57" numFmtId="0" xfId="0" applyAlignment="1" applyBorder="1" applyFont="1">
      <alignment horizontal="left" readingOrder="0" shrinkToFit="0" vertical="top" wrapText="1"/>
    </xf>
    <xf borderId="38" fillId="2" fontId="1" numFmtId="0" xfId="0" applyAlignment="1" applyBorder="1" applyFont="1">
      <alignment horizontal="left" readingOrder="0" shrinkToFit="0" vertical="center" wrapText="1"/>
    </xf>
    <xf borderId="11" fillId="2" fontId="53" numFmtId="0" xfId="0" applyAlignment="1" applyBorder="1" applyFont="1">
      <alignment horizontal="left" readingOrder="0" vertical="top"/>
    </xf>
    <xf borderId="47" fillId="2" fontId="1" numFmtId="0" xfId="0" applyAlignment="1" applyBorder="1" applyFont="1">
      <alignment horizontal="left" readingOrder="0" shrinkToFit="0" vertical="center" wrapText="1"/>
    </xf>
    <xf borderId="40" fillId="2" fontId="1" numFmtId="0" xfId="0" applyAlignment="1" applyBorder="1" applyFont="1">
      <alignment horizontal="left" readingOrder="0" shrinkToFit="0" vertical="center" wrapText="1"/>
    </xf>
    <xf borderId="17" fillId="0" fontId="25" numFmtId="0" xfId="0" applyAlignment="1" applyBorder="1" applyFont="1">
      <alignment horizontal="center" readingOrder="0" vertical="center"/>
    </xf>
    <xf borderId="28" fillId="0" fontId="1" numFmtId="0" xfId="0" applyAlignment="1" applyBorder="1" applyFont="1">
      <alignment horizontal="left" readingOrder="0" shrinkToFit="0" vertical="center" wrapText="1"/>
    </xf>
    <xf borderId="59" fillId="4" fontId="58" numFmtId="0" xfId="0" applyAlignment="1" applyBorder="1" applyFont="1">
      <alignment horizontal="left" readingOrder="0" vertical="center"/>
    </xf>
    <xf borderId="11" fillId="4" fontId="59" numFmtId="0" xfId="0" applyAlignment="1" applyBorder="1" applyFont="1">
      <alignment horizontal="left" readingOrder="0" vertical="top"/>
    </xf>
    <xf borderId="60" fillId="4" fontId="1" numFmtId="0" xfId="0" applyAlignment="1" applyBorder="1" applyFont="1">
      <alignment horizontal="left" readingOrder="0" vertical="center"/>
    </xf>
    <xf borderId="61" fillId="4" fontId="60" numFmtId="0" xfId="0" applyAlignment="1" applyBorder="1" applyFont="1">
      <alignment horizontal="left" readingOrder="0" shrinkToFit="0" vertical="center" wrapText="1"/>
    </xf>
    <xf borderId="23" fillId="4" fontId="61" numFmtId="0" xfId="0" applyAlignment="1" applyBorder="1" applyFont="1">
      <alignment horizontal="left" readingOrder="0" shrinkToFit="0" vertical="top" wrapText="1"/>
    </xf>
    <xf borderId="0" fillId="2" fontId="62" numFmtId="0" xfId="0" applyFont="1"/>
    <xf borderId="27" fillId="2" fontId="63" numFmtId="0" xfId="0" applyAlignment="1" applyBorder="1" applyFont="1">
      <alignment horizontal="left" readingOrder="0" vertical="center"/>
    </xf>
    <xf borderId="15" fillId="7" fontId="64" numFmtId="0" xfId="0" applyAlignment="1" applyBorder="1" applyFont="1">
      <alignment horizontal="left" readingOrder="0" vertical="top"/>
    </xf>
    <xf borderId="0" fillId="2" fontId="65" numFmtId="0" xfId="0" applyAlignment="1" applyFont="1">
      <alignment readingOrder="0"/>
    </xf>
    <xf borderId="11" fillId="2" fontId="53" numFmtId="0" xfId="0" applyAlignment="1" applyBorder="1" applyFont="1">
      <alignment horizontal="left" readingOrder="0" vertical="top"/>
    </xf>
    <xf borderId="62" fillId="0" fontId="15" numFmtId="0" xfId="0" applyBorder="1" applyFont="1"/>
    <xf borderId="0" fillId="2" fontId="65" numFmtId="0" xfId="0" applyAlignment="1" applyFont="1">
      <alignment readingOrder="0"/>
    </xf>
    <xf borderId="1" fillId="6" fontId="25" numFmtId="0" xfId="0" applyAlignment="1" applyBorder="1" applyFont="1">
      <alignment horizontal="center" vertical="center"/>
    </xf>
    <xf borderId="63" fillId="6" fontId="36" numFmtId="0" xfId="0" applyAlignment="1" applyBorder="1" applyFont="1">
      <alignment horizontal="center" readingOrder="0" vertical="center"/>
    </xf>
    <xf borderId="64" fillId="6" fontId="25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vertical="center"/>
    </xf>
    <xf borderId="65" fillId="2" fontId="25" numFmtId="0" xfId="0" applyAlignment="1" applyBorder="1" applyFont="1">
      <alignment horizontal="center" vertical="center"/>
    </xf>
    <xf borderId="1" fillId="6" fontId="36" numFmtId="0" xfId="0" applyAlignment="1" applyBorder="1" applyFont="1">
      <alignment horizontal="center" readingOrder="0" vertical="center"/>
    </xf>
    <xf borderId="65" fillId="6" fontId="25" numFmtId="0" xfId="0" applyAlignment="1" applyBorder="1" applyFont="1">
      <alignment horizontal="center" vertical="center"/>
    </xf>
    <xf borderId="0" fillId="0" fontId="66" numFmtId="0" xfId="0" applyAlignment="1" applyFont="1">
      <alignment horizontal="center" readingOrder="0" vertical="center"/>
    </xf>
    <xf borderId="0" fillId="0" fontId="66" numFmtId="0" xfId="0" applyAlignment="1" applyFont="1">
      <alignment readingOrder="0"/>
    </xf>
    <xf borderId="0" fillId="0" fontId="67" numFmtId="0" xfId="0" applyAlignment="1" applyFont="1">
      <alignment readingOrder="0"/>
    </xf>
    <xf borderId="0" fillId="2" fontId="68" numFmtId="0" xfId="0" applyAlignment="1" applyFont="1">
      <alignment readingOrder="0"/>
    </xf>
    <xf borderId="0" fillId="2" fontId="69" numFmtId="0" xfId="0" applyFont="1"/>
    <xf borderId="0" fillId="0" fontId="0" numFmtId="0" xfId="0" applyAlignment="1" applyFont="1">
      <alignment readingOrder="0"/>
    </xf>
    <xf borderId="3" fillId="3" fontId="2" numFmtId="0" xfId="0" applyAlignment="1" applyBorder="1" applyFont="1">
      <alignment horizontal="center" readingOrder="0" vertical="center"/>
    </xf>
    <xf borderId="0" fillId="0" fontId="70" numFmtId="0" xfId="0" applyAlignment="1" applyFont="1">
      <alignment readingOrder="0"/>
    </xf>
    <xf borderId="0" fillId="0" fontId="71" numFmtId="0" xfId="0" applyAlignment="1" applyFont="1">
      <alignment readingOrder="0"/>
    </xf>
    <xf borderId="0" fillId="0" fontId="53" numFmtId="0" xfId="0" applyAlignment="1" applyFont="1">
      <alignment horizontal="center" readingOrder="0"/>
    </xf>
    <xf borderId="0" fillId="0" fontId="72" numFmtId="0" xfId="0" applyAlignment="1" applyFont="1">
      <alignment readingOrder="0"/>
    </xf>
    <xf borderId="0" fillId="0" fontId="73" numFmtId="0" xfId="0" applyAlignment="1" applyFont="1">
      <alignment readingOrder="0"/>
    </xf>
    <xf borderId="0" fillId="0" fontId="53" numFmtId="0" xfId="0" applyAlignment="1" applyFont="1">
      <alignment readingOrder="0"/>
    </xf>
    <xf borderId="0" fillId="0" fontId="74" numFmtId="0" xfId="0" applyAlignment="1" applyFont="1">
      <alignment readingOrder="0"/>
    </xf>
    <xf borderId="0" fillId="0" fontId="53" numFmtId="0" xfId="0" applyAlignment="1" applyFont="1">
      <alignment readingOrder="0"/>
    </xf>
    <xf borderId="0" fillId="0" fontId="74" numFmtId="0" xfId="0" applyFont="1"/>
    <xf borderId="0" fillId="2" fontId="75" numFmtId="0" xfId="0" applyAlignment="1" applyFont="1">
      <alignment readingOrder="0"/>
    </xf>
    <xf borderId="0" fillId="0" fontId="76" numFmtId="0" xfId="0" applyAlignment="1" applyFont="1">
      <alignment readingOrder="0"/>
    </xf>
    <xf borderId="0" fillId="2" fontId="77" numFmtId="0" xfId="0" applyAlignment="1" applyFont="1">
      <alignment readingOrder="0"/>
    </xf>
    <xf borderId="0" fillId="2" fontId="78" numFmtId="0" xfId="0" applyAlignment="1" applyFont="1">
      <alignment readingOrder="0"/>
    </xf>
    <xf borderId="0" fillId="2" fontId="79" numFmtId="0" xfId="0" applyAlignment="1" applyFont="1">
      <alignment readingOrder="0"/>
    </xf>
    <xf borderId="0" fillId="0" fontId="53" numFmtId="0" xfId="0" applyAlignment="1" applyFont="1">
      <alignment horizontal="center"/>
    </xf>
    <xf borderId="0" fillId="0" fontId="7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ShQwsahdLOc" TargetMode="External"/><Relationship Id="rId22" Type="http://schemas.openxmlformats.org/officeDocument/2006/relationships/hyperlink" Target="https://www.youtube.com/watch?v=Gpliq_1qxh0" TargetMode="External"/><Relationship Id="rId21" Type="http://schemas.openxmlformats.org/officeDocument/2006/relationships/hyperlink" Target="https://www.youtube.com/watch?v=M9toqPQghaA&amp;list=RDCMUCWp4M-Afs-ujagMZi4c06Qg&amp;index=3" TargetMode="External"/><Relationship Id="rId24" Type="http://schemas.openxmlformats.org/officeDocument/2006/relationships/hyperlink" Target="https://www.youtube.com/watch?v=s-ARr8wGOhg" TargetMode="External"/><Relationship Id="rId23" Type="http://schemas.openxmlformats.org/officeDocument/2006/relationships/hyperlink" Target="https://www.youtube.com/watch?v=QIs4lorH3G4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RMKXtaUkkSi7AH3kM4oWce79B13nhj1F/view" TargetMode="External"/><Relationship Id="rId3" Type="http://schemas.openxmlformats.org/officeDocument/2006/relationships/hyperlink" Target="https://drive.google.com/file/d/1BGzZSuyPXKeWND70XqpJ9WrlZLmBNoRx/view" TargetMode="External"/><Relationship Id="rId4" Type="http://schemas.openxmlformats.org/officeDocument/2006/relationships/hyperlink" Target="https://drive.google.com/file/d/1huEV5mlVMWtHDK8N8e_nj4JtBQUVQAMF/view" TargetMode="External"/><Relationship Id="rId9" Type="http://schemas.openxmlformats.org/officeDocument/2006/relationships/hyperlink" Target="https://sites.google.com/view/matematicasdiscretasi/home/curso-matem-aticas-discretas/conjuntos-sets" TargetMode="External"/><Relationship Id="rId26" Type="http://schemas.openxmlformats.org/officeDocument/2006/relationships/hyperlink" Target="https://www.youtube.com/watch?v=-O3Ft6SYGWU&amp;t=384s" TargetMode="External"/><Relationship Id="rId25" Type="http://schemas.openxmlformats.org/officeDocument/2006/relationships/hyperlink" Target="https://www.youtube.com/watch?v=Kaq59Z9Z7Us&amp;t=8s" TargetMode="External"/><Relationship Id="rId28" Type="http://schemas.openxmlformats.org/officeDocument/2006/relationships/vmlDrawing" Target="../drawings/vmlDrawing1.vml"/><Relationship Id="rId27" Type="http://schemas.openxmlformats.org/officeDocument/2006/relationships/drawing" Target="../drawings/drawing1.xml"/><Relationship Id="rId5" Type="http://schemas.openxmlformats.org/officeDocument/2006/relationships/hyperlink" Target="https://drive.google.com/file/d/1LJfa01A1c6ksR6zJ192meVLvJe78JAHy/view" TargetMode="External"/><Relationship Id="rId6" Type="http://schemas.openxmlformats.org/officeDocument/2006/relationships/hyperlink" Target="https://www.emathhelp.net/discrete-mathematics-calculator/?action=truth%20table" TargetMode="External"/><Relationship Id="rId7" Type="http://schemas.openxmlformats.org/officeDocument/2006/relationships/hyperlink" Target="https://drive.google.com/file/d/1ooXQWdjdI4RXKJ_8XRGzFkaIVrvccrS7/view" TargetMode="External"/><Relationship Id="rId8" Type="http://schemas.openxmlformats.org/officeDocument/2006/relationships/hyperlink" Target="https://drive.google.com/file/d/1JpG98qFCRgQxbxgftMvN_wT-KmPHcEHw/view" TargetMode="External"/><Relationship Id="rId11" Type="http://schemas.openxmlformats.org/officeDocument/2006/relationships/hyperlink" Target="https://drive.google.com/file/d/111NrfxQqEQlntPQ1flVM4c4QmScawjyI/view" TargetMode="External"/><Relationship Id="rId10" Type="http://schemas.openxmlformats.org/officeDocument/2006/relationships/hyperlink" Target="https://drive.google.com/file/d/1j7xlFyMEm7w9i_mvWI0Z_MOaPhmYQOXN/view" TargetMode="External"/><Relationship Id="rId13" Type="http://schemas.openxmlformats.org/officeDocument/2006/relationships/hyperlink" Target="https://drive.google.com/file/d/1BqFTi0NdGedJy52HmeIK9BNoNMW8Pf4E/view" TargetMode="External"/><Relationship Id="rId12" Type="http://schemas.openxmlformats.org/officeDocument/2006/relationships/hyperlink" Target="https://drive.google.com/file/d/1UXGn_gFzhcH5EPa4fQBwMLIjg9ETCYnz/view" TargetMode="External"/><Relationship Id="rId15" Type="http://schemas.openxmlformats.org/officeDocument/2006/relationships/hyperlink" Target="https://drive.google.com/file/d/1EaguFM3Og953G-N6xXtZJPXNZ9ve5J5a/view" TargetMode="External"/><Relationship Id="rId14" Type="http://schemas.openxmlformats.org/officeDocument/2006/relationships/hyperlink" Target="https://drive.google.com/file/d/1ZEsAI3Xwf2eFVRQnyIPuEYneoCXSRded/view" TargetMode="External"/><Relationship Id="rId17" Type="http://schemas.openxmlformats.org/officeDocument/2006/relationships/hyperlink" Target="https://drive.google.com/file/d/1cTkMCLuhwxvJresYhdYGba8VJeYDInui/view" TargetMode="External"/><Relationship Id="rId16" Type="http://schemas.openxmlformats.org/officeDocument/2006/relationships/hyperlink" Target="https://www.youtube.com/watch?v=Ft61K5iL0gg" TargetMode="External"/><Relationship Id="rId19" Type="http://schemas.openxmlformats.org/officeDocument/2006/relationships/hyperlink" Target="https://www.youtube.com/watch?v=gje7EY6Hdyo" TargetMode="External"/><Relationship Id="rId18" Type="http://schemas.openxmlformats.org/officeDocument/2006/relationships/hyperlink" Target="https://www.youtube.com/watch?v=jHbiMWhGPzw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sWwfLLBcixIugGz_HaCOZ-yxqOvkr4AT/view" TargetMode="External"/><Relationship Id="rId22" Type="http://schemas.openxmlformats.org/officeDocument/2006/relationships/hyperlink" Target="https://drive.google.com/file/d/1O6Oad5Q0LfqyvnSPBkj1XzlzEw5wiQTE/view" TargetMode="External"/><Relationship Id="rId21" Type="http://schemas.openxmlformats.org/officeDocument/2006/relationships/hyperlink" Target="https://drive.google.com/file/d/1qfFxfKDcckA8sWW5jAmcq3C5udC3BTlH/view" TargetMode="External"/><Relationship Id="rId23" Type="http://schemas.openxmlformats.org/officeDocument/2006/relationships/drawing" Target="../drawings/drawing2.xml"/><Relationship Id="rId1" Type="http://schemas.openxmlformats.org/officeDocument/2006/relationships/hyperlink" Target="https://drive.google.com/file/d/1qk1X41dqg0cGcuqgEaG8c72rSn24zS_d/view" TargetMode="External"/><Relationship Id="rId2" Type="http://schemas.openxmlformats.org/officeDocument/2006/relationships/hyperlink" Target="https://drive.google.com/file/d/1z1bD5jX0aLV-eucTP6rsr_9fs622Uebb/view" TargetMode="External"/><Relationship Id="rId3" Type="http://schemas.openxmlformats.org/officeDocument/2006/relationships/hyperlink" Target="https://www.youtube.com/watch?v=1jf_XW1z8Ps&amp;t=63s" TargetMode="External"/><Relationship Id="rId4" Type="http://schemas.openxmlformats.org/officeDocument/2006/relationships/hyperlink" Target="https://www.youtube.com/watch?v=7pScQTWHTL4&amp;t=394s" TargetMode="External"/><Relationship Id="rId9" Type="http://schemas.openxmlformats.org/officeDocument/2006/relationships/hyperlink" Target="https://www.youtube.com/watch?v=QH4hDqqy23U&amp;t=270s" TargetMode="External"/><Relationship Id="rId5" Type="http://schemas.openxmlformats.org/officeDocument/2006/relationships/hyperlink" Target="https://www.youtube.com/watch?v=2QoOOhkFKKQ" TargetMode="External"/><Relationship Id="rId6" Type="http://schemas.openxmlformats.org/officeDocument/2006/relationships/hyperlink" Target="https://www.youtube.com/watch?v=erXWr0dQ6tI" TargetMode="External"/><Relationship Id="rId7" Type="http://schemas.openxmlformats.org/officeDocument/2006/relationships/hyperlink" Target="https://www.youtube.com/watch?v=RWlOyyTFy6I&amp;t=43s" TargetMode="External"/><Relationship Id="rId8" Type="http://schemas.openxmlformats.org/officeDocument/2006/relationships/hyperlink" Target="https://www.youtube.com/watch?v=15jIeno2Wyk&amp;list=PLhiQVGKIINOioRslL7ZJ1hVKfqIgK-VND&amp;index=5" TargetMode="External"/><Relationship Id="rId11" Type="http://schemas.openxmlformats.org/officeDocument/2006/relationships/hyperlink" Target="https://drive.google.com/file/d/1SRexr9xcpRJPK5q003auvuiM42VvBeyx/view" TargetMode="External"/><Relationship Id="rId10" Type="http://schemas.openxmlformats.org/officeDocument/2006/relationships/hyperlink" Target="https://drive.google.com/file/d/1BGzZSuyPXKeWND70XqpJ9WrlZLmBNoRx/view" TargetMode="External"/><Relationship Id="rId13" Type="http://schemas.openxmlformats.org/officeDocument/2006/relationships/hyperlink" Target="http://www.falacias.escepticos.es/" TargetMode="External"/><Relationship Id="rId12" Type="http://schemas.openxmlformats.org/officeDocument/2006/relationships/hyperlink" Target="https://drive.google.com/file/d/1VKFYmTrgVgEQ7yHvUCXg7UYkH7SfLllQ/view" TargetMode="External"/><Relationship Id="rId15" Type="http://schemas.openxmlformats.org/officeDocument/2006/relationships/hyperlink" Target="https://drive.google.com/file/d/111NrfxQqEQlntPQ1flVM4c4QmScawjyI/view" TargetMode="External"/><Relationship Id="rId14" Type="http://schemas.openxmlformats.org/officeDocument/2006/relationships/hyperlink" Target="https://drive.google.com/file/d/1j7xlFyMEm7w9i_mvWI0Z_MOaPhmYQOXN/view" TargetMode="External"/><Relationship Id="rId17" Type="http://schemas.openxmlformats.org/officeDocument/2006/relationships/hyperlink" Target="https://drive.google.com/file/d/1Sh4G7EO9lnfWskS8Ml6UqR2jT5FNkPwn/view" TargetMode="External"/><Relationship Id="rId16" Type="http://schemas.openxmlformats.org/officeDocument/2006/relationships/hyperlink" Target="https://drive.google.com/file/d/1zJT7k8dg15OfXo4-0NSr9aVRqoNNK7DY/view" TargetMode="External"/><Relationship Id="rId19" Type="http://schemas.openxmlformats.org/officeDocument/2006/relationships/hyperlink" Target="https://drive.google.com/file/d/1Cuc9-nf2K9ktktM0Sgmg8LlIdMu38Cre/view" TargetMode="External"/><Relationship Id="rId18" Type="http://schemas.openxmlformats.org/officeDocument/2006/relationships/hyperlink" Target="https://drive.google.com/file/d/1nAiThjsm0W1-79eo9hVQRf_VKwWULEjB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hidden="1" min="1" max="1" width="9.0"/>
    <col customWidth="1" min="2" max="2" width="8.29"/>
    <col customWidth="1" min="3" max="3" width="98.14"/>
    <col customWidth="1" min="4" max="4" width="48.86"/>
    <col customWidth="1" min="5" max="10" width="5.86"/>
    <col customWidth="1" min="11" max="11" width="13.0"/>
    <col customWidth="1" min="12" max="19" width="4.29"/>
    <col customWidth="1" min="20" max="20" width="5.0"/>
    <col customWidth="1" min="21" max="27" width="8.71"/>
  </cols>
  <sheetData>
    <row r="1" ht="14.25" hidden="1" customHeight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4.25" hidden="1" customHeight="1">
      <c r="A2" s="3"/>
      <c r="B2" s="3"/>
      <c r="C2" s="3"/>
      <c r="D2" s="3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9.25" customHeight="1">
      <c r="A3" s="4"/>
      <c r="B3" s="5" t="s">
        <v>0</v>
      </c>
      <c r="C3" s="6" t="s">
        <v>1</v>
      </c>
      <c r="D3" s="7" t="s">
        <v>2</v>
      </c>
      <c r="E3" s="8" t="s">
        <v>3</v>
      </c>
      <c r="F3" s="9"/>
      <c r="G3" s="9"/>
      <c r="H3" s="9"/>
      <c r="I3" s="9"/>
      <c r="J3" s="9"/>
      <c r="K3" s="10"/>
      <c r="L3" s="11" t="s">
        <v>4</v>
      </c>
      <c r="M3" s="12" t="s">
        <v>4</v>
      </c>
      <c r="N3" s="13" t="s">
        <v>4</v>
      </c>
      <c r="O3" s="14" t="s">
        <v>4</v>
      </c>
      <c r="P3" s="15" t="s">
        <v>4</v>
      </c>
      <c r="Q3" s="16" t="s">
        <v>4</v>
      </c>
      <c r="R3" s="17" t="s">
        <v>4</v>
      </c>
      <c r="S3" s="18" t="s">
        <v>4</v>
      </c>
      <c r="T3" s="19"/>
      <c r="U3" s="1"/>
      <c r="V3" s="1"/>
      <c r="W3" s="1"/>
      <c r="X3" s="1"/>
      <c r="Y3" s="1"/>
      <c r="Z3" s="1"/>
      <c r="AA3" s="1"/>
    </row>
    <row r="4" ht="14.25" customHeight="1">
      <c r="A4" s="20"/>
      <c r="B4" s="21">
        <v>1.0</v>
      </c>
      <c r="C4" s="22" t="str">
        <f>HYPERLINK("https://sites.google.com/view/matematicasdiscretasi/home/curso-matem-aticas-discretas","PRESENTACIÓN DEL CURSO")</f>
        <v>PRESENTACIÓN DEL CURSO</v>
      </c>
      <c r="D4" s="23" t="s">
        <v>5</v>
      </c>
      <c r="E4" s="2"/>
      <c r="F4" s="2"/>
      <c r="G4" s="2"/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4.25" customHeight="1">
      <c r="A5" s="24"/>
      <c r="B5" s="25"/>
      <c r="C5" s="26" t="s">
        <v>6</v>
      </c>
      <c r="D5" s="27"/>
      <c r="E5" s="11">
        <f>Recursos!C2</f>
        <v>1</v>
      </c>
      <c r="F5" s="28">
        <f>Recursos!C3</f>
        <v>2</v>
      </c>
      <c r="G5" s="28">
        <f>Recursos!C4</f>
        <v>3</v>
      </c>
      <c r="H5" s="28">
        <f>Recursos!C5</f>
        <v>4</v>
      </c>
      <c r="I5" s="29">
        <f>Recursos!C6</f>
        <v>5</v>
      </c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4.25" customHeight="1">
      <c r="A6" s="20"/>
      <c r="B6" s="30">
        <v>2.0</v>
      </c>
      <c r="C6" s="31" t="str">
        <f>HYPERLINK("https://sites.google.com/view/matematicasdiscretasi/home/curso-matem-aticas-discretas/logica-logic","1. LÓGICA")</f>
        <v>1. LÓGICA</v>
      </c>
      <c r="D6" s="32"/>
      <c r="E6" s="33">
        <f>Recursos!C7</f>
        <v>6</v>
      </c>
      <c r="F6" s="29">
        <v>7.0</v>
      </c>
      <c r="G6" s="29">
        <v>8.0</v>
      </c>
      <c r="H6" s="29">
        <v>9.0</v>
      </c>
      <c r="I6" s="29">
        <v>10.0</v>
      </c>
      <c r="J6" s="33">
        <f>Recursos!C13</f>
        <v>12</v>
      </c>
      <c r="K6" s="2"/>
      <c r="L6" s="34"/>
      <c r="M6" s="34"/>
      <c r="N6" s="34"/>
      <c r="O6" s="34"/>
      <c r="P6" s="34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4.25" customHeight="1">
      <c r="A7" s="35"/>
      <c r="B7" s="36"/>
      <c r="C7" s="37" t="s">
        <v>7</v>
      </c>
      <c r="D7" s="38" t="s">
        <v>8</v>
      </c>
      <c r="E7" s="39">
        <f>Recursos!C14</f>
        <v>13</v>
      </c>
      <c r="F7" s="40">
        <f>Recursos!C15</f>
        <v>14</v>
      </c>
      <c r="G7" s="41">
        <f>Recursos!C16</f>
        <v>15</v>
      </c>
      <c r="H7" s="2"/>
      <c r="I7" s="2"/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4.25" customHeight="1">
      <c r="A8" s="35"/>
      <c r="B8" s="36"/>
      <c r="C8" s="42" t="s">
        <v>9</v>
      </c>
      <c r="D8" s="43"/>
      <c r="E8" s="2"/>
      <c r="F8" s="2"/>
      <c r="G8" s="2"/>
      <c r="H8" s="2"/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4.25" customHeight="1">
      <c r="A9" s="35"/>
      <c r="B9" s="36"/>
      <c r="C9" s="42" t="s">
        <v>10</v>
      </c>
      <c r="D9" s="44"/>
      <c r="E9" s="45"/>
      <c r="F9" s="2"/>
      <c r="G9" s="2"/>
      <c r="H9" s="2"/>
      <c r="I9" s="2"/>
      <c r="J9" s="2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4.25" customHeight="1">
      <c r="A10" s="35"/>
      <c r="B10" s="36"/>
      <c r="C10" s="42" t="s">
        <v>11</v>
      </c>
      <c r="D10" s="44"/>
      <c r="E10" s="45">
        <f>Recursos!C17</f>
        <v>16</v>
      </c>
      <c r="F10" s="45"/>
      <c r="G10" s="2"/>
      <c r="H10" s="2"/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4.25" customHeight="1">
      <c r="A11" s="24"/>
      <c r="B11" s="25"/>
      <c r="C11" s="46" t="s">
        <v>12</v>
      </c>
      <c r="D11" s="44"/>
      <c r="E11" s="47">
        <f>Recursos!C19</f>
        <v>18</v>
      </c>
      <c r="F11" s="47">
        <f>Recursos!C20</f>
        <v>19</v>
      </c>
      <c r="G11" s="47">
        <f>Recursos!C22</f>
        <v>21</v>
      </c>
      <c r="H11" s="47">
        <f>Recursos!C23</f>
        <v>22</v>
      </c>
      <c r="I11" s="47">
        <f>Recursos!C21</f>
        <v>20</v>
      </c>
      <c r="J11" s="2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4.25" customHeight="1">
      <c r="A12" s="20"/>
      <c r="B12" s="48">
        <v>3.0</v>
      </c>
      <c r="C12" s="49" t="s">
        <v>13</v>
      </c>
      <c r="D12" s="50"/>
      <c r="E12" s="2"/>
      <c r="F12" s="2"/>
      <c r="G12" s="2"/>
      <c r="H12" s="2"/>
      <c r="I12" s="2"/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4.25" customHeight="1">
      <c r="A13" s="35"/>
      <c r="B13" s="36"/>
      <c r="C13" s="51" t="s">
        <v>14</v>
      </c>
      <c r="D13" s="50"/>
      <c r="E13" s="2">
        <f>Recursos!C24</f>
        <v>23</v>
      </c>
      <c r="F13" s="2"/>
      <c r="G13" s="2"/>
      <c r="H13" s="2"/>
      <c r="I13" s="2"/>
      <c r="J13" s="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4.25" customHeight="1">
      <c r="A14" s="24"/>
      <c r="B14" s="25"/>
      <c r="C14" s="52" t="s">
        <v>15</v>
      </c>
      <c r="D14" s="50"/>
      <c r="E14" s="2"/>
      <c r="F14" s="2"/>
      <c r="G14" s="2"/>
      <c r="H14" s="2"/>
      <c r="I14" s="2"/>
      <c r="J14" s="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4.25" customHeight="1">
      <c r="A15" s="20"/>
      <c r="B15" s="30">
        <v>4.0</v>
      </c>
      <c r="C15" s="53" t="s">
        <v>16</v>
      </c>
      <c r="D15" s="50"/>
      <c r="E15" s="2"/>
      <c r="F15" s="2"/>
      <c r="G15" s="2"/>
      <c r="H15" s="2"/>
      <c r="I15" s="2"/>
      <c r="J15" s="2"/>
      <c r="K15" s="2"/>
      <c r="L15" s="5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4.25" customHeight="1">
      <c r="A16" s="35"/>
      <c r="B16" s="36"/>
      <c r="C16" s="51" t="s">
        <v>17</v>
      </c>
      <c r="D16" s="50"/>
      <c r="E16" s="2"/>
      <c r="F16" s="2"/>
      <c r="G16" s="2"/>
      <c r="H16" s="2"/>
      <c r="I16" s="2"/>
      <c r="J16" s="2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4.25" customHeight="1">
      <c r="A17" s="24"/>
      <c r="B17" s="25"/>
      <c r="C17" s="52" t="s">
        <v>18</v>
      </c>
      <c r="D17" s="55"/>
      <c r="E17" s="47">
        <f>Recursos!C25</f>
        <v>24</v>
      </c>
      <c r="F17" s="2"/>
      <c r="G17" s="2"/>
      <c r="H17" s="2"/>
      <c r="I17" s="2"/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4.25" customHeight="1">
      <c r="A18" s="56"/>
      <c r="B18" s="57">
        <v>5.0</v>
      </c>
      <c r="C18" s="58" t="s">
        <v>19</v>
      </c>
      <c r="E18" s="2"/>
      <c r="F18" s="2"/>
      <c r="G18" s="2"/>
      <c r="H18" s="2"/>
      <c r="I18" s="2"/>
      <c r="J18" s="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4.25" customHeight="1">
      <c r="A19" s="35"/>
      <c r="B19" s="36"/>
      <c r="C19" s="59" t="str">
        <f>HYPERLINK("https://sites.google.com/view/matematicasdiscretasi/home/curso-matem-aticas-discretas/logica-logic/logica-proposicional-propositional-logic","  LÓGICA PROPOSICIONAL (LP)")</f>
        <v>  LÓGICA PROPOSICIONAL (LP)</v>
      </c>
      <c r="D19" s="60"/>
      <c r="E19" s="61">
        <f>Recursos!C26</f>
        <v>25</v>
      </c>
      <c r="F19" s="2"/>
      <c r="G19" s="2"/>
      <c r="H19" s="2"/>
      <c r="I19" s="2"/>
      <c r="J19" s="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4.25" customHeight="1">
      <c r="A20" s="35"/>
      <c r="B20" s="36"/>
      <c r="C20" s="62" t="str">
        <f>HYPERLINK("https://sites.google.com/view/matematicasdiscretasi/home/curso-matem-aticas-discretas/logica-logic/logica-proposicional-propositional-logic/c%C3%A1lculo-proposicional-lo","     Cálculo Proposicional (Lo):")</f>
        <v>     Cálculo Proposicional (Lo):</v>
      </c>
      <c r="D20" s="63" t="s">
        <v>20</v>
      </c>
      <c r="E20" s="40">
        <f>Recursos!C27</f>
        <v>26</v>
      </c>
      <c r="F20" s="64">
        <f>Recursos!C28</f>
        <v>27</v>
      </c>
      <c r="G20" s="64">
        <f>Recursos!C29</f>
        <v>28</v>
      </c>
      <c r="H20" s="47">
        <f>Recursos!C30</f>
        <v>29</v>
      </c>
      <c r="I20" s="2"/>
      <c r="J20" s="2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4.25" customHeight="1">
      <c r="A21" s="35"/>
      <c r="B21" s="36"/>
      <c r="C21" s="65" t="s">
        <v>21</v>
      </c>
      <c r="D21" s="60"/>
      <c r="E21" s="45"/>
      <c r="F21" s="2"/>
      <c r="G21" s="2"/>
      <c r="H21" s="2"/>
      <c r="I21" s="2"/>
      <c r="J21" s="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4.25" customHeight="1">
      <c r="A22" s="24"/>
      <c r="B22" s="25"/>
      <c r="C22" s="66" t="s">
        <v>22</v>
      </c>
      <c r="D22" s="67"/>
      <c r="E22" s="2"/>
      <c r="F22" s="2"/>
      <c r="G22" s="2"/>
      <c r="H22" s="2"/>
      <c r="I22" s="2"/>
      <c r="J22" s="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4.25" customHeight="1">
      <c r="A23" s="56"/>
      <c r="B23" s="68">
        <v>6.0</v>
      </c>
      <c r="C23" s="69" t="str">
        <f>HYPERLINK("https://sites.google.com/view/matematicasdiscretasi/home/curso-matem-aticas-discretas/logica-logic/logica-proposicional-propositional-logic/logica-proposicional-modelos","     Enfoque de Modelos (Semántico)")</f>
        <v>     Enfoque de Modelos (Semántico)</v>
      </c>
      <c r="D23" s="70" t="s">
        <v>23</v>
      </c>
      <c r="E23" s="40">
        <f>Recursos!C31</f>
        <v>30</v>
      </c>
      <c r="F23" s="2"/>
      <c r="G23" s="2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4.25" customHeight="1">
      <c r="A24" s="35"/>
      <c r="B24" s="36"/>
      <c r="C24" s="71" t="s">
        <v>24</v>
      </c>
      <c r="D24" s="72" t="s">
        <v>25</v>
      </c>
      <c r="E24" s="73">
        <f>Recursos!C32</f>
        <v>31</v>
      </c>
      <c r="F24" s="2"/>
      <c r="G24" s="2"/>
      <c r="H24" s="2"/>
      <c r="I24" s="2"/>
      <c r="J24" s="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4.25" customHeight="1">
      <c r="A25" s="35"/>
      <c r="B25" s="36"/>
      <c r="C25" s="65" t="s">
        <v>26</v>
      </c>
      <c r="D25" s="74"/>
      <c r="E25" s="2"/>
      <c r="F25" s="2"/>
      <c r="G25" s="2"/>
      <c r="H25" s="2"/>
      <c r="I25" s="2"/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4.25" customHeight="1">
      <c r="A26" s="35"/>
      <c r="B26" s="36"/>
      <c r="C26" s="65" t="s">
        <v>27</v>
      </c>
      <c r="D26" s="74"/>
      <c r="E26" s="2"/>
      <c r="F26" s="2"/>
      <c r="G26" s="2"/>
      <c r="H26" s="2"/>
      <c r="I26" s="2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33.75" customHeight="1">
      <c r="A27" s="35"/>
      <c r="B27" s="36"/>
      <c r="C27" s="75" t="s">
        <v>28</v>
      </c>
      <c r="D27" s="74"/>
      <c r="E27" s="2"/>
      <c r="F27" s="2"/>
      <c r="G27" s="2"/>
      <c r="H27" s="2"/>
      <c r="I27" s="2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4.25" customHeight="1">
      <c r="A28" s="24"/>
      <c r="B28" s="25"/>
      <c r="C28" s="66" t="s">
        <v>29</v>
      </c>
      <c r="D28" s="76"/>
      <c r="E28" s="2"/>
      <c r="F28" s="2"/>
      <c r="G28" s="2"/>
      <c r="H28" s="2"/>
      <c r="I28" s="2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4.25" customHeight="1">
      <c r="A29" s="20"/>
      <c r="B29" s="57">
        <v>7.0</v>
      </c>
      <c r="C29" s="58" t="s">
        <v>30</v>
      </c>
      <c r="D29" s="77"/>
      <c r="E29" s="73">
        <f>Recursos!C32</f>
        <v>31</v>
      </c>
      <c r="F29" s="2"/>
      <c r="G29" s="2"/>
      <c r="H29" s="2"/>
      <c r="I29" s="2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4.25" customHeight="1">
      <c r="A30" s="35"/>
      <c r="B30" s="36"/>
      <c r="C30" s="65" t="s">
        <v>31</v>
      </c>
      <c r="D30" s="78"/>
      <c r="E30" s="2"/>
      <c r="F30" s="2"/>
      <c r="G30" s="2"/>
      <c r="H30" s="2"/>
      <c r="I30" s="2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4.25" customHeight="1">
      <c r="A31" s="35"/>
      <c r="B31" s="36"/>
      <c r="C31" s="65" t="s">
        <v>32</v>
      </c>
      <c r="D31" s="78"/>
      <c r="E31" s="2"/>
      <c r="F31" s="2"/>
      <c r="G31" s="2"/>
      <c r="H31" s="2"/>
      <c r="I31" s="2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4.25" customHeight="1">
      <c r="A32" s="24"/>
      <c r="B32" s="25"/>
      <c r="C32" s="66" t="s">
        <v>33</v>
      </c>
      <c r="D32" s="27"/>
      <c r="E32" s="2"/>
      <c r="F32" s="2"/>
      <c r="G32" s="2"/>
      <c r="H32" s="2"/>
      <c r="I32" s="2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4.25" customHeight="1">
      <c r="A33" s="20"/>
      <c r="B33" s="57">
        <v>8.0</v>
      </c>
      <c r="C33" s="58" t="s">
        <v>34</v>
      </c>
      <c r="D33" s="77"/>
      <c r="E33" s="73">
        <f>Recursos!C32</f>
        <v>31</v>
      </c>
      <c r="F33" s="2"/>
      <c r="G33" s="2"/>
      <c r="H33" s="2"/>
      <c r="I33" s="2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4.25" customHeight="1">
      <c r="A34" s="35"/>
      <c r="B34" s="36"/>
      <c r="C34" s="65" t="s">
        <v>35</v>
      </c>
      <c r="D34" s="78"/>
      <c r="E34" s="2"/>
      <c r="F34" s="2"/>
      <c r="G34" s="2"/>
      <c r="H34" s="2"/>
      <c r="I34" s="2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4.25" customHeight="1">
      <c r="A35" s="35"/>
      <c r="B35" s="36"/>
      <c r="C35" s="65" t="s">
        <v>36</v>
      </c>
      <c r="D35" s="78"/>
      <c r="E35" s="2"/>
      <c r="F35" s="2"/>
      <c r="G35" s="2"/>
      <c r="H35" s="2"/>
      <c r="I35" s="2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4.25" customHeight="1">
      <c r="A36" s="24"/>
      <c r="B36" s="25"/>
      <c r="C36" s="66" t="s">
        <v>37</v>
      </c>
      <c r="D36" s="27"/>
      <c r="E36" s="2"/>
      <c r="F36" s="2"/>
      <c r="G36" s="2"/>
      <c r="H36" s="2"/>
      <c r="I36" s="2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4.25" customHeight="1">
      <c r="A37" s="56"/>
      <c r="B37" s="79">
        <v>9.0</v>
      </c>
      <c r="C37" s="80" t="str">
        <f>HYPERLINK("https://sites.google.com/view/matematicasdiscretasi/home/curso-matem-aticas-discretas/logica-logic/logica-proposicional-propositional-logic/logica-proposicional-axiomatico","     Enfoque Axiomático (Sintáctico)")</f>
        <v>     Enfoque Axiomático (Sintáctico)</v>
      </c>
      <c r="D37" s="81" t="s">
        <v>38</v>
      </c>
      <c r="E37" s="40">
        <f>Recursos!C33</f>
        <v>32</v>
      </c>
      <c r="F37" s="2"/>
      <c r="G37" s="2"/>
      <c r="H37" s="2"/>
      <c r="I37" s="2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4.25" customHeight="1">
      <c r="A38" s="35"/>
      <c r="B38" s="36"/>
      <c r="C38" s="82" t="s">
        <v>39</v>
      </c>
      <c r="D38" s="83"/>
      <c r="E38" s="2"/>
      <c r="F38" s="2"/>
      <c r="G38" s="2"/>
      <c r="H38" s="2"/>
      <c r="I38" s="2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4.25" customHeight="1">
      <c r="A39" s="35"/>
      <c r="B39" s="36"/>
      <c r="C39" s="82" t="s">
        <v>40</v>
      </c>
      <c r="D39" s="83"/>
      <c r="E39" s="2"/>
      <c r="F39" s="2"/>
      <c r="G39" s="2"/>
      <c r="H39" s="2"/>
      <c r="I39" s="2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4.25" customHeight="1">
      <c r="A40" s="35"/>
      <c r="B40" s="36"/>
      <c r="C40" s="82" t="s">
        <v>41</v>
      </c>
      <c r="D40" s="83"/>
      <c r="E40" s="47">
        <f>Recursos!C34</f>
        <v>33</v>
      </c>
      <c r="F40" s="2"/>
      <c r="G40" s="2"/>
      <c r="H40" s="2"/>
      <c r="I40" s="2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4.25" customHeight="1">
      <c r="A41" s="35"/>
      <c r="B41" s="36"/>
      <c r="C41" s="82" t="s">
        <v>42</v>
      </c>
      <c r="D41" s="83"/>
      <c r="E41" s="2"/>
      <c r="F41" s="2"/>
      <c r="G41" s="2"/>
      <c r="H41" s="2"/>
      <c r="I41" s="2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4.25" customHeight="1">
      <c r="A42" s="24"/>
      <c r="B42" s="25"/>
      <c r="C42" s="84" t="s">
        <v>43</v>
      </c>
      <c r="D42" s="85"/>
      <c r="E42" s="2"/>
      <c r="F42" s="2"/>
      <c r="G42" s="2"/>
      <c r="H42" s="2"/>
      <c r="I42" s="2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4.25" customHeight="1">
      <c r="A43" s="86"/>
      <c r="B43" s="87"/>
      <c r="C43" s="88" t="s">
        <v>44</v>
      </c>
      <c r="D43" s="89"/>
      <c r="E43" s="2"/>
      <c r="F43" s="2"/>
      <c r="G43" s="2"/>
      <c r="H43" s="2"/>
      <c r="I43" s="2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4.25" customHeight="1">
      <c r="A44" s="56"/>
      <c r="B44" s="79">
        <v>10.0</v>
      </c>
      <c r="C44" s="90" t="str">
        <f>HYPERLINK("https://sites.google.com/view/matematicasdiscretasi/home/curso-matem-aticas-discretas/logica-logic/logica-proposicional-propositional-logic/estrategias-de-prueba","            Conceptos adicionales:")</f>
        <v>            Conceptos adicionales:</v>
      </c>
      <c r="D44" s="91"/>
      <c r="E44" s="2">
        <f>Recursos!C35</f>
        <v>34</v>
      </c>
      <c r="F44" s="2"/>
      <c r="G44" s="2"/>
      <c r="H44" s="2"/>
      <c r="I44" s="2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4.25" customHeight="1">
      <c r="A45" s="35"/>
      <c r="B45" s="36"/>
      <c r="C45" s="92" t="s">
        <v>45</v>
      </c>
      <c r="D45" s="78"/>
      <c r="E45" s="2"/>
      <c r="F45" s="2"/>
      <c r="G45" s="2"/>
      <c r="H45" s="2"/>
      <c r="I45" s="2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4.25" customHeight="1">
      <c r="A46" s="35"/>
      <c r="B46" s="36"/>
      <c r="C46" s="92" t="s">
        <v>46</v>
      </c>
      <c r="D46" s="78"/>
      <c r="E46" s="2"/>
      <c r="F46" s="2"/>
      <c r="G46" s="2"/>
      <c r="H46" s="2"/>
      <c r="I46" s="2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4.25" customHeight="1">
      <c r="A47" s="24"/>
      <c r="B47" s="25"/>
      <c r="C47" s="93" t="s">
        <v>47</v>
      </c>
      <c r="D47" s="27"/>
      <c r="E47" s="2"/>
      <c r="F47" s="2"/>
      <c r="G47" s="2"/>
      <c r="H47" s="2"/>
      <c r="I47" s="2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4.25" customHeight="1">
      <c r="A48" s="94"/>
      <c r="B48" s="95">
        <v>11.0</v>
      </c>
      <c r="C48" s="96" t="s">
        <v>48</v>
      </c>
      <c r="D48" s="91"/>
      <c r="E48" s="2"/>
      <c r="F48" s="2"/>
      <c r="G48" s="2"/>
      <c r="H48" s="2"/>
      <c r="I48" s="2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4.25" customHeight="1">
      <c r="A49" s="97"/>
      <c r="B49" s="98"/>
      <c r="C49" s="99" t="s">
        <v>49</v>
      </c>
      <c r="D49" s="27"/>
      <c r="E49" s="2">
        <f>Recursos!C36</f>
        <v>35</v>
      </c>
      <c r="F49" s="2"/>
      <c r="G49" s="2"/>
      <c r="H49" s="2"/>
      <c r="I49" s="2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4.25" customHeight="1">
      <c r="A50" s="86"/>
      <c r="B50" s="100">
        <v>12.0</v>
      </c>
      <c r="C50" s="101" t="s">
        <v>50</v>
      </c>
      <c r="D50" s="102"/>
      <c r="E50" s="2"/>
      <c r="F50" s="2"/>
      <c r="G50" s="2"/>
      <c r="H50" s="2"/>
      <c r="I50" s="2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4.25" customHeight="1">
      <c r="A51" s="86"/>
      <c r="B51" s="103">
        <v>13.0</v>
      </c>
      <c r="C51" s="104" t="str">
        <f>HYPERLINK("https://sites.google.com/view/matematicasdiscretasi/home/curso-matem-aticas-discretas/logica-logic/logica-proposicional-propositional-logic/estrategias-de-prueba","          Métodos de demostración deductivos:
              Contra-recíproca; reducción al absurdo; dilema constructivo")</f>
        <v>          Métodos de demostración deductivos:
              Contra-recíproca; reducción al absurdo; dilema constructivo</v>
      </c>
      <c r="D51" s="105" t="s">
        <v>51</v>
      </c>
      <c r="E51" s="2">
        <f>Recursos!C37</f>
        <v>36</v>
      </c>
      <c r="F51" s="64">
        <f>Recursos!C38</f>
        <v>37</v>
      </c>
      <c r="G51" s="47">
        <f>Recursos!C39</f>
        <v>38</v>
      </c>
      <c r="H51" s="2"/>
      <c r="I51" s="2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4.25" customHeight="1">
      <c r="A52" s="106"/>
      <c r="B52" s="107">
        <v>14.0</v>
      </c>
      <c r="C52" s="108" t="s">
        <v>19</v>
      </c>
      <c r="D52" s="109"/>
      <c r="E52" s="2"/>
      <c r="F52" s="2"/>
      <c r="G52" s="2"/>
      <c r="H52" s="2"/>
      <c r="I52" s="2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4.25" customHeight="1">
      <c r="A53" s="110"/>
      <c r="B53" s="36"/>
      <c r="C53" s="111" t="str">
        <f>HYPERLINK("https://sites.google.com/view/matematicasdiscretasi/home/curso-matem-aticas-discretas/logica-logic/logica-cuantificacional-quantificational-logic","  LÓGICA CUANTIFICACIONAL (LC)")</f>
        <v>  LÓGICA CUANTIFICACIONAL (LC)</v>
      </c>
      <c r="D53" s="112"/>
      <c r="E53" s="61">
        <f>Recursos!C40</f>
        <v>39</v>
      </c>
      <c r="F53" s="2"/>
      <c r="G53" s="2"/>
      <c r="H53" s="2"/>
      <c r="I53" s="2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4.25" customHeight="1">
      <c r="A54" s="110"/>
      <c r="B54" s="36"/>
      <c r="C54" s="113" t="str">
        <f>HYPERLINK("https://sites.google.com/view/matematicasdiscretasi/home/curso-matem-aticas-discretas/logica-logic/logica-cuantificacional-quantificational-logic/l%C3%B3gica-cuantificacional-axiom%C3%A1tico","     Enfoque Axiomático (Sintáctico)")</f>
        <v>     Enfoque Axiomático (Sintáctico)</v>
      </c>
      <c r="D54" s="112"/>
      <c r="E54" s="2"/>
      <c r="F54" s="2"/>
      <c r="G54" s="2"/>
      <c r="H54" s="2"/>
      <c r="I54" s="2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4.25" customHeight="1">
      <c r="A55" s="110"/>
      <c r="B55" s="36"/>
      <c r="C55" s="114" t="s">
        <v>52</v>
      </c>
      <c r="D55" s="112"/>
      <c r="E55" s="40">
        <f>Recursos!C41</f>
        <v>40</v>
      </c>
      <c r="F55" s="115">
        <f>Recursos!C42</f>
        <v>41</v>
      </c>
      <c r="G55" s="2"/>
      <c r="H55" s="2"/>
      <c r="I55" s="2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4.25" customHeight="1">
      <c r="A56" s="110"/>
      <c r="B56" s="36"/>
      <c r="C56" s="116" t="str">
        <f>HYPERLINK("https://sites.google.com/view/matematicasdiscretasi/home/curso-matem-aticas-discretas/logica-logic/logica-cuantificacional-quantificational-logic/c%C3%A1lculo-cuantificacional-l1","             Cálculo Cuantificacional (L1)")</f>
        <v>             Cálculo Cuantificacional (L1)</v>
      </c>
      <c r="D56" s="112"/>
      <c r="E56" s="2"/>
      <c r="F56" s="2"/>
      <c r="G56" s="2"/>
      <c r="H56" s="2"/>
      <c r="I56" s="2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4.25" customHeight="1">
      <c r="A57" s="110"/>
      <c r="B57" s="36"/>
      <c r="C57" s="117" t="s">
        <v>53</v>
      </c>
      <c r="D57" s="112"/>
      <c r="E57" s="73">
        <f>Recursos!C43</f>
        <v>42</v>
      </c>
      <c r="F57" s="2"/>
      <c r="G57" s="2"/>
      <c r="H57" s="2"/>
      <c r="I57" s="2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4.25" customHeight="1">
      <c r="A58" s="110"/>
      <c r="B58" s="36"/>
      <c r="C58" s="118" t="s">
        <v>54</v>
      </c>
      <c r="D58" s="119"/>
      <c r="E58" s="40">
        <f>Recursos!C44</f>
        <v>43</v>
      </c>
      <c r="F58" s="64">
        <f>Recursos!C45</f>
        <v>44</v>
      </c>
      <c r="G58" s="47">
        <f>Recursos!C46</f>
        <v>45</v>
      </c>
      <c r="H58" s="2"/>
      <c r="I58" s="2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4.25" customHeight="1">
      <c r="A59" s="110"/>
      <c r="B59" s="120">
        <v>15.0</v>
      </c>
      <c r="C59" s="121" t="str">
        <f>HYPERLINK("https://sites.google.com/view/matematicasdiscretasi/home/curso-matem-aticas-discretas/logica-logic/logica-cuantificacional-quantificational-logic/conceptos-previos-cuantificacionales","             Nociones básicas:")</f>
        <v>             Nociones básicas:</v>
      </c>
      <c r="D59" s="122"/>
      <c r="E59" s="40">
        <f>Recursos!C47</f>
        <v>46</v>
      </c>
      <c r="F59" s="115">
        <f>Recursos!C48</f>
        <v>47</v>
      </c>
      <c r="G59" s="123"/>
      <c r="H59" s="2"/>
      <c r="I59" s="2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4.25" customHeight="1">
      <c r="A60" s="110"/>
      <c r="B60" s="36"/>
      <c r="C60" s="124" t="s">
        <v>55</v>
      </c>
      <c r="D60" s="122"/>
      <c r="E60" s="2"/>
      <c r="F60" s="2"/>
      <c r="G60" s="2"/>
      <c r="H60" s="2"/>
      <c r="I60" s="2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4.25" customHeight="1">
      <c r="A61" s="110"/>
      <c r="B61" s="36"/>
      <c r="C61" s="124" t="s">
        <v>56</v>
      </c>
      <c r="D61" s="122"/>
      <c r="E61" s="2"/>
      <c r="F61" s="2"/>
      <c r="G61" s="2"/>
      <c r="H61" s="2"/>
      <c r="I61" s="2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4.25" customHeight="1">
      <c r="A62" s="110"/>
      <c r="B62" s="36"/>
      <c r="C62" s="124" t="s">
        <v>57</v>
      </c>
      <c r="D62" s="122"/>
      <c r="E62" s="2"/>
      <c r="F62" s="2"/>
      <c r="G62" s="2"/>
      <c r="H62" s="2"/>
      <c r="I62" s="2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4.25" customHeight="1">
      <c r="A63" s="97"/>
      <c r="B63" s="25"/>
      <c r="C63" s="124" t="s">
        <v>58</v>
      </c>
      <c r="D63" s="122"/>
      <c r="E63" s="2"/>
      <c r="F63" s="19" t="s">
        <v>59</v>
      </c>
      <c r="G63" s="2"/>
      <c r="H63" s="2"/>
      <c r="I63" s="2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4.25" customHeight="1">
      <c r="A64" s="94"/>
      <c r="B64" s="125">
        <v>16.0</v>
      </c>
      <c r="C64" s="126" t="s">
        <v>60</v>
      </c>
      <c r="D64" s="127"/>
      <c r="E64" s="40">
        <f>Recursos!C41</f>
        <v>40</v>
      </c>
      <c r="F64" s="2"/>
      <c r="G64" s="2"/>
      <c r="H64" s="2"/>
      <c r="I64" s="2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4.25" customHeight="1">
      <c r="A65" s="110"/>
      <c r="B65" s="128"/>
      <c r="C65" s="129" t="s">
        <v>61</v>
      </c>
      <c r="D65" s="130"/>
      <c r="E65" s="40">
        <f>Recursos!C41</f>
        <v>40</v>
      </c>
      <c r="F65" s="2"/>
      <c r="G65" s="2"/>
      <c r="H65" s="2"/>
      <c r="I65" s="2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4.25" customHeight="1">
      <c r="A66" s="97"/>
      <c r="B66" s="128"/>
      <c r="C66" s="129" t="s">
        <v>62</v>
      </c>
      <c r="D66" s="130"/>
      <c r="E66" s="2"/>
      <c r="F66" s="2"/>
      <c r="G66" s="2"/>
      <c r="H66" s="2"/>
      <c r="I66" s="2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4.25" customHeight="1">
      <c r="A67" s="131"/>
      <c r="B67" s="98"/>
      <c r="C67" s="132" t="s">
        <v>63</v>
      </c>
      <c r="D67" s="119"/>
      <c r="E67" s="2">
        <f>Recursos!C50</f>
        <v>49</v>
      </c>
      <c r="F67" s="2"/>
      <c r="G67" s="2"/>
      <c r="H67" s="2"/>
      <c r="I67" s="2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45.75" customHeight="1">
      <c r="A68" s="86"/>
      <c r="B68" s="133">
        <v>17.0</v>
      </c>
      <c r="C68" s="134" t="s">
        <v>64</v>
      </c>
      <c r="D68" s="135"/>
      <c r="E68" s="2">
        <f>Recursos!C50</f>
        <v>49</v>
      </c>
      <c r="F68" s="2"/>
      <c r="G68" s="19" t="s">
        <v>59</v>
      </c>
      <c r="H68" s="2"/>
      <c r="I68" s="2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4.25" customHeight="1">
      <c r="A69" s="20"/>
      <c r="B69" s="136">
        <v>18.0</v>
      </c>
      <c r="C69" s="137" t="s">
        <v>65</v>
      </c>
      <c r="D69" s="138"/>
      <c r="E69" s="40">
        <f>Recursos!C51</f>
        <v>50</v>
      </c>
      <c r="F69" s="115">
        <f>Recursos!C52</f>
        <v>51</v>
      </c>
      <c r="G69" s="64">
        <f>Recursos!C53</f>
        <v>52</v>
      </c>
      <c r="H69" s="2"/>
      <c r="I69" s="2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4.25" customHeight="1">
      <c r="A70" s="35"/>
      <c r="B70" s="36"/>
      <c r="C70" s="139" t="s">
        <v>66</v>
      </c>
      <c r="D70" s="140"/>
      <c r="E70" s="2"/>
      <c r="F70" s="2"/>
      <c r="G70" s="2"/>
      <c r="H70" s="2"/>
      <c r="I70" s="2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4.25" customHeight="1">
      <c r="A71" s="35"/>
      <c r="B71" s="36"/>
      <c r="C71" s="141" t="s">
        <v>67</v>
      </c>
      <c r="D71" s="140"/>
      <c r="E71" s="2"/>
      <c r="F71" s="2"/>
      <c r="G71" s="2"/>
      <c r="H71" s="2"/>
      <c r="I71" s="2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4.25" customHeight="1">
      <c r="A72" s="35"/>
      <c r="B72" s="36"/>
      <c r="C72" s="141" t="s">
        <v>68</v>
      </c>
      <c r="D72" s="140"/>
      <c r="E72" s="2"/>
      <c r="F72" s="2"/>
      <c r="G72" s="2"/>
      <c r="H72" s="2"/>
      <c r="I72" s="2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4.25" customHeight="1">
      <c r="A73" s="24"/>
      <c r="B73" s="25"/>
      <c r="C73" s="99" t="s">
        <v>69</v>
      </c>
      <c r="D73" s="142"/>
      <c r="E73" s="2"/>
      <c r="F73" s="2"/>
      <c r="G73" s="2"/>
      <c r="H73" s="2"/>
      <c r="I73" s="2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4.25" customHeight="1">
      <c r="A74" s="86"/>
      <c r="B74" s="143"/>
      <c r="C74" s="88" t="s">
        <v>70</v>
      </c>
      <c r="D74" s="144"/>
      <c r="E74" s="2"/>
      <c r="F74" s="2"/>
      <c r="G74" s="2"/>
      <c r="H74" s="2"/>
      <c r="I74" s="2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4.25" customHeight="1">
      <c r="A75" s="94"/>
      <c r="B75" s="145">
        <v>20.0</v>
      </c>
      <c r="C75" s="146" t="s">
        <v>71</v>
      </c>
      <c r="D75" s="147"/>
      <c r="E75" s="2"/>
      <c r="F75" s="2"/>
      <c r="G75" s="2"/>
      <c r="H75" s="2"/>
      <c r="I75" s="2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4.25" customHeight="1">
      <c r="A76" s="97"/>
      <c r="B76" s="36"/>
      <c r="C76" s="148" t="s">
        <v>72</v>
      </c>
      <c r="D76" s="149"/>
      <c r="E76" s="2"/>
      <c r="F76" s="2"/>
      <c r="G76" s="2"/>
      <c r="H76" s="2"/>
      <c r="I76" s="2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4.25" customHeight="1">
      <c r="A77" s="150"/>
      <c r="B77" s="25"/>
      <c r="C77" s="151" t="s">
        <v>73</v>
      </c>
      <c r="D77" s="152"/>
      <c r="E77" s="2"/>
      <c r="F77" s="2"/>
      <c r="G77" s="2"/>
      <c r="H77" s="2"/>
      <c r="I77" s="2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4.25" customHeight="1">
      <c r="A78" s="56"/>
      <c r="B78" s="145">
        <v>21.0</v>
      </c>
      <c r="C78" s="146" t="s">
        <v>74</v>
      </c>
      <c r="D78" s="149"/>
      <c r="E78" s="40">
        <f>Recursos!C51</f>
        <v>50</v>
      </c>
      <c r="F78" s="115">
        <f>Recursos!C52</f>
        <v>51</v>
      </c>
      <c r="G78" s="2">
        <f>Recursos!C53</f>
        <v>52</v>
      </c>
      <c r="H78" s="2"/>
      <c r="I78" s="2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4.25" customHeight="1">
      <c r="A79" s="35"/>
      <c r="B79" s="36"/>
      <c r="C79" s="148" t="s">
        <v>75</v>
      </c>
      <c r="D79" s="149"/>
      <c r="E79" s="2"/>
      <c r="F79" s="2"/>
      <c r="G79" s="2"/>
      <c r="H79" s="2"/>
      <c r="I79" s="2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4.25" customHeight="1">
      <c r="A80" s="24"/>
      <c r="B80" s="36"/>
      <c r="C80" s="151" t="s">
        <v>76</v>
      </c>
      <c r="D80" s="149"/>
      <c r="E80" s="2"/>
      <c r="F80" s="2"/>
      <c r="G80" s="2"/>
      <c r="H80" s="2"/>
      <c r="I80" s="2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4.25" customHeight="1">
      <c r="A81" s="153"/>
      <c r="B81" s="25"/>
      <c r="C81" s="154" t="s">
        <v>77</v>
      </c>
      <c r="D81" s="155"/>
      <c r="E81" s="2"/>
      <c r="F81" s="2"/>
      <c r="G81" s="2"/>
      <c r="H81" s="2"/>
      <c r="I81" s="2"/>
      <c r="J81" s="2"/>
      <c r="K81" s="2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ht="14.25" customHeight="1">
      <c r="A82" s="94"/>
      <c r="B82" s="157">
        <v>22.0</v>
      </c>
      <c r="C82" s="158" t="str">
        <f>HYPERLINK("https://sites.google.com/view/matematicasdiscretasi/home/curso-matem-aticas-discretas/relacion-relation","Relación Matemática")</f>
        <v>Relación Matemática</v>
      </c>
      <c r="D82" s="159" t="s">
        <v>78</v>
      </c>
      <c r="E82" s="2">
        <f>Recursos!C55</f>
        <v>54</v>
      </c>
      <c r="F82" s="64">
        <f>Recursos!C56</f>
        <v>55</v>
      </c>
      <c r="G82" s="2"/>
      <c r="H82" s="2"/>
      <c r="I82" s="2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4.25" customHeight="1">
      <c r="A83" s="110"/>
      <c r="B83" s="128"/>
      <c r="C83" s="160" t="s">
        <v>79</v>
      </c>
      <c r="D83" s="161"/>
      <c r="E83" s="2"/>
      <c r="F83" s="2"/>
      <c r="G83" s="2"/>
      <c r="H83" s="2"/>
      <c r="I83" s="2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4.25" customHeight="1">
      <c r="A84" s="110"/>
      <c r="B84" s="128"/>
      <c r="C84" s="162" t="s">
        <v>80</v>
      </c>
      <c r="D84" s="161"/>
      <c r="E84" s="2"/>
      <c r="F84" s="2"/>
      <c r="G84" s="2"/>
      <c r="H84" s="2"/>
      <c r="I84" s="2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4.25" customHeight="1">
      <c r="A85" s="110"/>
      <c r="B85" s="98"/>
      <c r="C85" s="163" t="s">
        <v>81</v>
      </c>
      <c r="D85" s="161"/>
      <c r="E85" s="2"/>
      <c r="F85" s="2"/>
      <c r="G85" s="2"/>
      <c r="H85" s="2"/>
      <c r="I85" s="2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4.25" customHeight="1">
      <c r="A86" s="110"/>
      <c r="B86" s="164">
        <v>23.0</v>
      </c>
      <c r="C86" s="165" t="s">
        <v>82</v>
      </c>
      <c r="D86" s="166"/>
      <c r="E86" s="2"/>
      <c r="F86" s="2"/>
      <c r="G86" s="2"/>
      <c r="H86" s="2"/>
      <c r="I86" s="2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4.25" customHeight="1">
      <c r="A87" s="110"/>
      <c r="B87" s="167"/>
      <c r="C87" s="168" t="s">
        <v>83</v>
      </c>
      <c r="D87" s="166"/>
      <c r="E87" s="2"/>
      <c r="F87" s="2"/>
      <c r="G87" s="2"/>
      <c r="H87" s="2"/>
      <c r="I87" s="2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4.25" customHeight="1">
      <c r="A88" s="110"/>
      <c r="B88" s="167"/>
      <c r="C88" s="168" t="s">
        <v>84</v>
      </c>
      <c r="D88" s="166"/>
      <c r="E88" s="2"/>
      <c r="F88" s="2"/>
      <c r="G88" s="2"/>
      <c r="H88" s="2"/>
      <c r="I88" s="2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4.25" customHeight="1">
      <c r="A89" s="97"/>
      <c r="B89" s="169"/>
      <c r="C89" s="170" t="s">
        <v>85</v>
      </c>
      <c r="D89" s="166"/>
      <c r="E89" s="2"/>
      <c r="F89" s="2"/>
      <c r="G89" s="2"/>
      <c r="H89" s="2"/>
      <c r="I89" s="2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4.25" customHeight="1">
      <c r="A90" s="94"/>
      <c r="B90" s="171">
        <v>24.0</v>
      </c>
      <c r="C90" s="172" t="str">
        <f>HYPERLINK("https://sites.google.com/view/matematicasdiscretasi/home/curso-matem-aticas-discretas/relacion-relation/relacion-de-orden-parcial-partial-orden-relation","Relación de Orden Parcial ")</f>
        <v>Relación de Orden Parcial </v>
      </c>
      <c r="D90" s="173" t="s">
        <v>86</v>
      </c>
      <c r="E90" s="2">
        <f>Recursos!C57</f>
        <v>56</v>
      </c>
      <c r="F90" s="73">
        <f>Recursos!C58</f>
        <v>57</v>
      </c>
      <c r="G90" s="2"/>
      <c r="H90" s="2"/>
      <c r="I90" s="2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4.25" customHeight="1">
      <c r="A91" s="110"/>
      <c r="B91" s="174"/>
      <c r="C91" s="175" t="s">
        <v>87</v>
      </c>
      <c r="D91" s="176"/>
      <c r="E91" s="2"/>
      <c r="F91" s="2"/>
      <c r="G91" s="2"/>
      <c r="H91" s="2"/>
      <c r="I91" s="2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4.25" customHeight="1">
      <c r="A92" s="110"/>
      <c r="B92" s="174"/>
      <c r="C92" s="175" t="s">
        <v>88</v>
      </c>
      <c r="D92" s="176"/>
      <c r="E92" s="2"/>
      <c r="F92" s="2"/>
      <c r="G92" s="2"/>
      <c r="H92" s="2"/>
      <c r="I92" s="2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4.25" customHeight="1">
      <c r="A93" s="97"/>
      <c r="B93" s="177"/>
      <c r="C93" s="178" t="s">
        <v>89</v>
      </c>
      <c r="D93" s="176"/>
      <c r="E93" s="2"/>
      <c r="F93" s="2"/>
      <c r="G93" s="2"/>
      <c r="H93" s="2"/>
      <c r="I93" s="2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4.25" customHeight="1">
      <c r="A94" s="20"/>
      <c r="B94" s="179">
        <v>25.0</v>
      </c>
      <c r="C94" s="180" t="str">
        <f>HYPERLINK("https://sites.google.com/view/matematicasdiscretasi/home/curso-matem-aticas-discretas/relacion-relation/relacion-de-orden-parcial-partial-orden-relation/reticula-latice","Retícula")</f>
        <v>Retícula</v>
      </c>
      <c r="D94" s="181" t="s">
        <v>90</v>
      </c>
      <c r="E94" s="2">
        <f>Recursos!C59</f>
        <v>58</v>
      </c>
      <c r="F94" s="40">
        <f>Recursos!C60</f>
        <v>59</v>
      </c>
      <c r="G94" s="64">
        <f>Recursos!C61</f>
        <v>60</v>
      </c>
      <c r="H94" s="2"/>
      <c r="I94" s="2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4.25" customHeight="1">
      <c r="A95" s="35"/>
      <c r="B95" s="36"/>
      <c r="C95" s="182" t="s">
        <v>91</v>
      </c>
      <c r="D95" s="183"/>
      <c r="E95" s="2"/>
      <c r="F95" s="2"/>
      <c r="G95" s="2"/>
      <c r="H95" s="2"/>
      <c r="I95" s="2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4.25" customHeight="1">
      <c r="A96" s="35"/>
      <c r="B96" s="36"/>
      <c r="C96" s="184" t="s">
        <v>92</v>
      </c>
      <c r="D96" s="185"/>
      <c r="E96" s="2"/>
      <c r="F96" s="2"/>
      <c r="G96" s="2"/>
      <c r="H96" s="2"/>
      <c r="I96" s="2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4.25" customHeight="1">
      <c r="A97" s="35"/>
      <c r="B97" s="36"/>
      <c r="C97" s="184" t="s">
        <v>93</v>
      </c>
      <c r="D97" s="185"/>
      <c r="E97" s="2"/>
      <c r="F97" s="2"/>
      <c r="G97" s="2"/>
      <c r="H97" s="2"/>
      <c r="I97" s="2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4.25" customHeight="1">
      <c r="A98" s="35"/>
      <c r="B98" s="36"/>
      <c r="C98" s="184" t="s">
        <v>94</v>
      </c>
      <c r="D98" s="185"/>
      <c r="E98" s="2"/>
      <c r="F98" s="2"/>
      <c r="G98" s="2"/>
      <c r="H98" s="2"/>
      <c r="I98" s="2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4.25" customHeight="1">
      <c r="A99" s="35"/>
      <c r="B99" s="36"/>
      <c r="C99" s="184" t="s">
        <v>95</v>
      </c>
      <c r="D99" s="185"/>
      <c r="E99" s="2"/>
      <c r="F99" s="2"/>
      <c r="G99" s="2"/>
      <c r="H99" s="2"/>
      <c r="I99" s="2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4.25" customHeight="1">
      <c r="A100" s="35"/>
      <c r="B100" s="36"/>
      <c r="C100" s="184" t="s">
        <v>96</v>
      </c>
      <c r="D100" s="185"/>
      <c r="E100" s="2"/>
      <c r="F100" s="2"/>
      <c r="G100" s="2"/>
      <c r="H100" s="2"/>
      <c r="I100" s="2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4.25" customHeight="1">
      <c r="A101" s="24"/>
      <c r="B101" s="25"/>
      <c r="C101" s="186" t="s">
        <v>97</v>
      </c>
      <c r="D101" s="187"/>
      <c r="E101" s="47"/>
      <c r="F101" s="2"/>
      <c r="G101" s="2"/>
      <c r="H101" s="2"/>
      <c r="I101" s="2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4.25" customHeight="1">
      <c r="A102" s="56"/>
      <c r="B102" s="188">
        <v>26.0</v>
      </c>
      <c r="C102" s="189" t="str">
        <f>HYPERLINK("https://sites.google.com/view/matematicasdiscretasi/home/curso-matem-aticas-discretas/relacion-relation/relacion-de-orden-parcial-partial-orden-relation/algebra-booleana-booleana-algebra","Álgebra booleana")</f>
        <v>Álgebra booleana</v>
      </c>
      <c r="D102" s="190" t="s">
        <v>98</v>
      </c>
      <c r="E102" s="2">
        <f>Recursos!C63</f>
        <v>62</v>
      </c>
      <c r="F102" s="64">
        <f>Recursos!C64</f>
        <v>63</v>
      </c>
      <c r="G102" s="2"/>
      <c r="H102" s="2"/>
      <c r="I102" s="2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4.25" customHeight="1">
      <c r="A103" s="35"/>
      <c r="B103" s="36"/>
      <c r="C103" s="191" t="s">
        <v>99</v>
      </c>
      <c r="D103" s="130"/>
      <c r="E103" s="2"/>
      <c r="F103" s="2"/>
      <c r="G103" s="2"/>
      <c r="H103" s="2"/>
      <c r="I103" s="2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4.25" customHeight="1">
      <c r="A104" s="24"/>
      <c r="B104" s="25"/>
      <c r="C104" s="192" t="s">
        <v>100</v>
      </c>
      <c r="D104" s="193"/>
      <c r="E104" s="2"/>
      <c r="F104" s="2"/>
      <c r="G104" s="2"/>
      <c r="H104" s="2"/>
      <c r="I104" s="2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4.25" customHeight="1">
      <c r="A105" s="86"/>
      <c r="B105" s="194"/>
      <c r="C105" s="88" t="s">
        <v>101</v>
      </c>
      <c r="D105" s="144"/>
      <c r="E105" s="2"/>
      <c r="F105" s="2"/>
      <c r="G105" s="2"/>
      <c r="H105" s="2"/>
      <c r="I105" s="2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4.25" customHeight="1">
      <c r="A106" s="20"/>
      <c r="B106" s="195">
        <v>27.0</v>
      </c>
      <c r="C106" s="196" t="str">
        <f>HYPERLINK("https://sites.google.com/view/matematicasdiscretasi/home/curso-matem-aticas-discretas/relacion-relation/relacion-de-orden-parcial-partial-orden-relation/expresiones-booleanas","Expresión Booleana")</f>
        <v>Expresión Booleana</v>
      </c>
      <c r="D106" s="197" t="s">
        <v>102</v>
      </c>
      <c r="E106" s="2">
        <f>Recursos!C66</f>
        <v>65</v>
      </c>
      <c r="F106" s="2"/>
      <c r="G106" s="2"/>
      <c r="H106" s="2"/>
      <c r="I106" s="2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4.25" customHeight="1">
      <c r="A107" s="35"/>
      <c r="B107" s="36"/>
      <c r="C107" s="198" t="s">
        <v>103</v>
      </c>
      <c r="D107" s="199"/>
      <c r="E107" s="2"/>
      <c r="F107" s="2"/>
      <c r="G107" s="2"/>
      <c r="H107" s="2"/>
      <c r="I107" s="2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4.25" customHeight="1">
      <c r="A108" s="35"/>
      <c r="B108" s="36"/>
      <c r="C108" s="200" t="s">
        <v>104</v>
      </c>
      <c r="D108" s="185"/>
      <c r="E108" s="2"/>
      <c r="F108" s="2"/>
      <c r="G108" s="2"/>
      <c r="H108" s="2"/>
      <c r="I108" s="2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4.25" customHeight="1">
      <c r="A109" s="35"/>
      <c r="B109" s="36"/>
      <c r="C109" s="200" t="s">
        <v>105</v>
      </c>
      <c r="D109" s="185"/>
      <c r="E109" s="2"/>
      <c r="F109" s="2"/>
      <c r="G109" s="2"/>
      <c r="H109" s="2"/>
      <c r="I109" s="2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4.25" customHeight="1">
      <c r="A110" s="35"/>
      <c r="B110" s="36"/>
      <c r="C110" s="200" t="s">
        <v>106</v>
      </c>
      <c r="D110" s="185"/>
      <c r="E110" s="2"/>
      <c r="F110" s="2"/>
      <c r="G110" s="2"/>
      <c r="H110" s="2"/>
      <c r="I110" s="2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4.25" customHeight="1">
      <c r="A111" s="35"/>
      <c r="B111" s="36"/>
      <c r="C111" s="200" t="s">
        <v>107</v>
      </c>
      <c r="D111" s="185"/>
      <c r="E111" s="2"/>
      <c r="F111" s="2"/>
      <c r="G111" s="2"/>
      <c r="H111" s="2"/>
      <c r="I111" s="2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4.25" customHeight="1">
      <c r="A112" s="35"/>
      <c r="B112" s="36"/>
      <c r="C112" s="200" t="s">
        <v>108</v>
      </c>
      <c r="D112" s="185"/>
      <c r="E112" s="2"/>
      <c r="F112" s="2"/>
      <c r="G112" s="2"/>
      <c r="H112" s="2"/>
      <c r="I112" s="2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4.25" customHeight="1">
      <c r="A113" s="35"/>
      <c r="B113" s="36"/>
      <c r="C113" s="200" t="s">
        <v>109</v>
      </c>
      <c r="D113" s="185"/>
      <c r="E113" s="2"/>
      <c r="F113" s="2"/>
      <c r="G113" s="2"/>
      <c r="H113" s="2"/>
      <c r="I113" s="2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4.25" customHeight="1">
      <c r="A114" s="24"/>
      <c r="B114" s="25"/>
      <c r="C114" s="201" t="s">
        <v>110</v>
      </c>
      <c r="D114" s="187"/>
      <c r="E114" s="2"/>
      <c r="F114" s="2"/>
      <c r="G114" s="2"/>
      <c r="H114" s="2"/>
      <c r="I114" s="2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4.25" customHeight="1">
      <c r="A115" s="56"/>
      <c r="B115" s="202">
        <v>28.0</v>
      </c>
      <c r="C115" s="203" t="s">
        <v>111</v>
      </c>
      <c r="D115" s="83"/>
      <c r="E115" s="2"/>
      <c r="F115" s="2"/>
      <c r="G115" s="2"/>
      <c r="H115" s="2"/>
      <c r="I115" s="2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4.25" customHeight="1">
      <c r="A116" s="35"/>
      <c r="B116" s="36"/>
      <c r="C116" s="141" t="s">
        <v>112</v>
      </c>
      <c r="D116" s="78"/>
      <c r="E116" s="2"/>
      <c r="F116" s="2"/>
      <c r="G116" s="2"/>
      <c r="H116" s="2"/>
      <c r="I116" s="2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4.25" customHeight="1">
      <c r="A117" s="35"/>
      <c r="B117" s="36"/>
      <c r="C117" s="141" t="s">
        <v>113</v>
      </c>
      <c r="D117" s="78"/>
      <c r="E117" s="2"/>
      <c r="F117" s="2"/>
      <c r="G117" s="2"/>
      <c r="H117" s="2"/>
      <c r="I117" s="2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4.25" customHeight="1">
      <c r="A118" s="35"/>
      <c r="B118" s="36"/>
      <c r="C118" s="141" t="s">
        <v>114</v>
      </c>
      <c r="D118" s="78"/>
      <c r="E118" s="2"/>
      <c r="F118" s="2"/>
      <c r="G118" s="2"/>
      <c r="H118" s="2"/>
      <c r="I118" s="2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4.25" customHeight="1">
      <c r="A119" s="35"/>
      <c r="B119" s="36"/>
      <c r="C119" s="141" t="s">
        <v>115</v>
      </c>
      <c r="D119" s="78"/>
      <c r="E119" s="2"/>
      <c r="F119" s="2"/>
      <c r="G119" s="2"/>
      <c r="H119" s="2"/>
      <c r="I119" s="2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4.25" customHeight="1">
      <c r="A120" s="35"/>
      <c r="B120" s="36"/>
      <c r="C120" s="141" t="s">
        <v>116</v>
      </c>
      <c r="D120" s="78"/>
      <c r="E120" s="2"/>
      <c r="F120" s="2"/>
      <c r="G120" s="2"/>
      <c r="H120" s="2"/>
      <c r="I120" s="2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4.25" customHeight="1">
      <c r="A121" s="24"/>
      <c r="B121" s="25"/>
      <c r="C121" s="99" t="s">
        <v>117</v>
      </c>
      <c r="D121" s="27"/>
      <c r="E121" s="2"/>
      <c r="F121" s="2"/>
      <c r="G121" s="2"/>
      <c r="H121" s="2"/>
      <c r="I121" s="2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4.25" customHeight="1">
      <c r="A122" s="20"/>
      <c r="B122" s="136">
        <v>29.0</v>
      </c>
      <c r="C122" s="96" t="s">
        <v>118</v>
      </c>
      <c r="D122" s="138"/>
      <c r="E122" s="2"/>
      <c r="F122" s="2"/>
      <c r="G122" s="2"/>
      <c r="H122" s="2"/>
      <c r="I122" s="2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4.25" customHeight="1">
      <c r="A123" s="35"/>
      <c r="B123" s="36"/>
      <c r="C123" s="92" t="s">
        <v>119</v>
      </c>
      <c r="D123" s="78"/>
      <c r="E123" s="2"/>
      <c r="F123" s="2"/>
      <c r="G123" s="2"/>
      <c r="H123" s="2"/>
      <c r="I123" s="2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4.25" customHeight="1">
      <c r="A124" s="35"/>
      <c r="B124" s="36"/>
      <c r="C124" s="92" t="s">
        <v>120</v>
      </c>
      <c r="D124" s="78"/>
      <c r="E124" s="2"/>
      <c r="F124" s="2"/>
      <c r="G124" s="2"/>
      <c r="H124" s="2"/>
      <c r="I124" s="2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4.25" customHeight="1">
      <c r="A125" s="24"/>
      <c r="B125" s="25"/>
      <c r="C125" s="93" t="s">
        <v>121</v>
      </c>
      <c r="D125" s="27"/>
      <c r="E125" s="2"/>
      <c r="F125" s="2"/>
      <c r="G125" s="2"/>
      <c r="H125" s="2"/>
      <c r="I125" s="2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4.25" customHeight="1">
      <c r="A126" s="94"/>
      <c r="B126" s="171">
        <v>30.0</v>
      </c>
      <c r="C126" s="204" t="str">
        <f>HYPERLINK("https://sites.google.com/view/matematicasdiscretasi/home/curso-matem-aticas-discretas/relacion-relation/relacion-de-orden-parcial-partial-orden-relation/circuitos-logicos-logic-circuits","Circuito lógico")</f>
        <v>Circuito lógico</v>
      </c>
      <c r="D126" s="205" t="s">
        <v>122</v>
      </c>
      <c r="E126" s="2">
        <f>Recursos!C69</f>
        <v>68</v>
      </c>
      <c r="F126" s="64">
        <f>Recursos!C70</f>
        <v>69</v>
      </c>
      <c r="G126" s="2"/>
      <c r="H126" s="2"/>
      <c r="I126" s="2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4.25" customHeight="1">
      <c r="A127" s="110"/>
      <c r="B127" s="174"/>
      <c r="C127" s="206" t="s">
        <v>123</v>
      </c>
      <c r="D127" s="193"/>
      <c r="E127" s="2"/>
      <c r="F127" s="2"/>
      <c r="G127" s="2"/>
      <c r="H127" s="2"/>
      <c r="I127" s="2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4.25" customHeight="1">
      <c r="A128" s="97"/>
      <c r="B128" s="177"/>
      <c r="C128" s="207" t="s">
        <v>124</v>
      </c>
      <c r="D128" s="208" t="s">
        <v>125</v>
      </c>
      <c r="E128" s="2"/>
      <c r="F128" s="2"/>
      <c r="G128" s="2"/>
      <c r="H128" s="2"/>
      <c r="I128" s="2"/>
      <c r="J128" s="2"/>
      <c r="K128" s="209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4.25" customHeight="1">
      <c r="A129" s="20"/>
      <c r="B129" s="179">
        <v>31.0</v>
      </c>
      <c r="C129" s="210" t="str">
        <f>HYPERLINK("https://sites.google.com/view/matematicasdiscretasi/home/curso-matem-aticas-discretas/relacion-relation/relacion-de-orden-parcial-partial-orden-relation/sistemas-numericos","Sistemas numéricos")</f>
        <v>Sistemas numéricos</v>
      </c>
      <c r="D129" s="211" t="s">
        <v>126</v>
      </c>
      <c r="E129" s="2">
        <f>Recursos!C72</f>
        <v>71</v>
      </c>
      <c r="F129" s="2"/>
      <c r="G129" s="2"/>
      <c r="H129" s="2"/>
      <c r="I129" s="2"/>
      <c r="J129" s="2"/>
      <c r="K129" s="21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4.25" customHeight="1">
      <c r="A130" s="35"/>
      <c r="B130" s="36"/>
      <c r="C130" s="184" t="s">
        <v>127</v>
      </c>
      <c r="D130" s="213"/>
      <c r="E130" s="2"/>
      <c r="F130" s="2"/>
      <c r="G130" s="2"/>
      <c r="H130" s="2"/>
      <c r="I130" s="2"/>
      <c r="J130" s="2"/>
      <c r="K130" s="21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4.25" customHeight="1">
      <c r="A131" s="24"/>
      <c r="B131" s="214"/>
      <c r="C131" s="186" t="s">
        <v>128</v>
      </c>
      <c r="D131" s="187"/>
      <c r="E131" s="2">
        <f>Recursos!C75</f>
        <v>74</v>
      </c>
      <c r="F131" s="2"/>
      <c r="G131" s="2"/>
      <c r="H131" s="2"/>
      <c r="I131" s="2"/>
      <c r="J131" s="2"/>
      <c r="K131" s="215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4.25" customHeight="1">
      <c r="A132" s="86"/>
      <c r="B132" s="216"/>
      <c r="C132" s="217" t="s">
        <v>129</v>
      </c>
      <c r="D132" s="218"/>
      <c r="E132" s="2"/>
      <c r="F132" s="2"/>
      <c r="G132" s="2"/>
      <c r="H132" s="2"/>
      <c r="I132" s="2"/>
      <c r="J132" s="2"/>
      <c r="K132" s="21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4.25" customHeight="1">
      <c r="A133" s="86"/>
      <c r="B133" s="219"/>
      <c r="C133" s="219" t="s">
        <v>130</v>
      </c>
      <c r="D133" s="220"/>
      <c r="E133" s="2"/>
      <c r="F133" s="2"/>
      <c r="G133" s="2"/>
      <c r="H133" s="2"/>
      <c r="I133" s="2"/>
      <c r="J133" s="2"/>
      <c r="K133" s="21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4.25" customHeight="1">
      <c r="A134" s="86"/>
      <c r="B134" s="216"/>
      <c r="C134" s="221" t="s">
        <v>131</v>
      </c>
      <c r="D134" s="222"/>
      <c r="E134" s="2"/>
      <c r="F134" s="2"/>
      <c r="G134" s="2"/>
      <c r="H134" s="2"/>
      <c r="I134" s="2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4.25" customHeight="1">
      <c r="A135" s="86"/>
      <c r="B135" s="219"/>
      <c r="C135" s="219"/>
      <c r="D135" s="220"/>
      <c r="E135" s="2"/>
      <c r="F135" s="2"/>
      <c r="G135" s="2"/>
      <c r="H135" s="2"/>
      <c r="I135" s="2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4.25" customHeight="1">
      <c r="A136" s="86"/>
      <c r="B136" s="219"/>
      <c r="C136" s="219" t="s">
        <v>132</v>
      </c>
      <c r="D136" s="220"/>
      <c r="E136" s="2"/>
      <c r="F136" s="2"/>
      <c r="G136" s="2"/>
      <c r="H136" s="2"/>
      <c r="I136" s="2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4.25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4.25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4.25" customHeight="1">
      <c r="A139" s="1"/>
      <c r="B139" s="1"/>
      <c r="C139" s="223" t="s">
        <v>133</v>
      </c>
      <c r="D139" s="1"/>
      <c r="E139" s="2"/>
      <c r="F139" s="2"/>
      <c r="G139" s="2"/>
      <c r="H139" s="2"/>
      <c r="I139" s="2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4.25" customHeight="1">
      <c r="A140" s="1"/>
      <c r="B140" s="1"/>
      <c r="C140" s="224" t="s">
        <v>134</v>
      </c>
      <c r="D140" s="1"/>
      <c r="E140" s="2"/>
      <c r="F140" s="2"/>
      <c r="G140" s="2"/>
      <c r="H140" s="2"/>
      <c r="I140" s="2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4.25" customHeight="1">
      <c r="A141" s="1"/>
      <c r="B141" s="1"/>
      <c r="C141" s="225" t="s">
        <v>135</v>
      </c>
      <c r="D141" s="1"/>
      <c r="E141" s="2"/>
      <c r="F141" s="2"/>
      <c r="G141" s="2"/>
      <c r="H141" s="2"/>
      <c r="I141" s="2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4.25" customHeight="1">
      <c r="A142" s="1"/>
      <c r="B142" s="1"/>
      <c r="C142" s="225" t="s">
        <v>136</v>
      </c>
      <c r="D142" s="1"/>
      <c r="E142" s="2"/>
      <c r="F142" s="2"/>
      <c r="G142" s="2"/>
      <c r="H142" s="2"/>
      <c r="I142" s="2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4.25" customHeight="1">
      <c r="A143" s="1"/>
      <c r="B143" s="1"/>
      <c r="C143" s="225" t="s">
        <v>137</v>
      </c>
      <c r="D143" s="1"/>
      <c r="E143" s="2"/>
      <c r="F143" s="2"/>
      <c r="G143" s="2"/>
      <c r="H143" s="2"/>
      <c r="I143" s="2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4.25" customHeight="1">
      <c r="A144" s="1"/>
      <c r="B144" s="1"/>
      <c r="C144" s="225" t="s">
        <v>138</v>
      </c>
      <c r="D144" s="1"/>
      <c r="E144" s="2"/>
      <c r="F144" s="2"/>
      <c r="G144" s="2"/>
      <c r="H144" s="2"/>
      <c r="I144" s="226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4.25" customHeight="1">
      <c r="A145" s="1"/>
      <c r="B145" s="1"/>
      <c r="C145" s="225" t="s">
        <v>139</v>
      </c>
      <c r="D145" s="1"/>
      <c r="E145" s="2"/>
      <c r="F145" s="2"/>
      <c r="G145" s="2"/>
      <c r="H145" s="2"/>
      <c r="I145" s="227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4.25" customHeight="1">
      <c r="A146" s="1"/>
      <c r="B146" s="1"/>
      <c r="C146" s="225" t="s">
        <v>140</v>
      </c>
      <c r="D146" s="1"/>
      <c r="E146" s="2"/>
      <c r="F146" s="2"/>
      <c r="G146" s="2"/>
      <c r="H146" s="2"/>
      <c r="I146" s="227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4.25" customHeight="1">
      <c r="A147" s="1"/>
      <c r="B147" s="1"/>
      <c r="C147" s="1"/>
      <c r="D147" s="1"/>
      <c r="E147" s="2"/>
      <c r="F147" s="2"/>
      <c r="G147" s="2"/>
      <c r="H147" s="2"/>
      <c r="I147" s="227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4.25" customHeight="1">
      <c r="A148" s="1"/>
      <c r="B148" s="1"/>
      <c r="C148" s="1"/>
      <c r="D148" s="1"/>
      <c r="E148" s="2"/>
      <c r="F148" s="2"/>
      <c r="G148" s="2"/>
      <c r="H148" s="2"/>
      <c r="I148" s="227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4.25" customHeight="1">
      <c r="A149" s="1"/>
      <c r="B149" s="1"/>
      <c r="C149" s="224" t="s">
        <v>141</v>
      </c>
      <c r="D149" s="1"/>
      <c r="E149" s="2"/>
      <c r="F149" s="2"/>
      <c r="G149" s="2"/>
      <c r="H149" s="2"/>
      <c r="I149" s="226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4.25" customHeight="1">
      <c r="A150" s="1"/>
      <c r="B150" s="1"/>
      <c r="C150" s="225" t="s">
        <v>142</v>
      </c>
      <c r="D150" s="1"/>
      <c r="E150" s="2"/>
      <c r="F150" s="2"/>
      <c r="G150" s="2"/>
      <c r="H150" s="2"/>
      <c r="I150" s="227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4.25" customHeight="1">
      <c r="A151" s="1"/>
      <c r="B151" s="1"/>
      <c r="C151" s="1"/>
      <c r="D151" s="1"/>
      <c r="E151" s="2"/>
      <c r="F151" s="2"/>
      <c r="G151" s="2"/>
      <c r="H151" s="2"/>
      <c r="I151" s="226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4.25" customHeight="1">
      <c r="A152" s="1"/>
      <c r="B152" s="1"/>
      <c r="C152" s="224" t="s">
        <v>143</v>
      </c>
      <c r="D152" s="1"/>
      <c r="E152" s="2"/>
      <c r="F152" s="2"/>
      <c r="G152" s="2"/>
      <c r="H152" s="2"/>
      <c r="I152" s="2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4.25" customHeight="1">
      <c r="A153" s="1"/>
      <c r="B153" s="1"/>
      <c r="C153" s="225" t="s">
        <v>144</v>
      </c>
      <c r="D153" s="1"/>
      <c r="E153" s="2"/>
      <c r="F153" s="2"/>
      <c r="G153" s="2"/>
      <c r="H153" s="2"/>
      <c r="I153" s="2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4.25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4.25" customHeight="1">
      <c r="A155" s="1"/>
      <c r="B155" s="1"/>
      <c r="C155" s="224" t="s">
        <v>145</v>
      </c>
      <c r="D155" s="1"/>
      <c r="E155" s="2"/>
      <c r="F155" s="2"/>
      <c r="G155" s="2"/>
      <c r="H155" s="2"/>
      <c r="I155" s="2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4.25" customHeight="1">
      <c r="A156" s="1"/>
      <c r="B156" s="1"/>
      <c r="C156" s="225" t="s">
        <v>146</v>
      </c>
      <c r="D156" s="1"/>
      <c r="E156" s="2"/>
      <c r="F156" s="2"/>
      <c r="G156" s="2"/>
      <c r="H156" s="2"/>
      <c r="I156" s="2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4.25" customHeight="1">
      <c r="A157" s="1"/>
      <c r="B157" s="1"/>
      <c r="C157" s="228" t="s">
        <v>147</v>
      </c>
      <c r="D157" s="1"/>
      <c r="E157" s="2"/>
      <c r="F157" s="2"/>
      <c r="G157" s="2"/>
      <c r="H157" s="2"/>
      <c r="I157" s="2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4.25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4.25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4.25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4.25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4.25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4.25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4.25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4.25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4.25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4.25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4.25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4.25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4.25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4.25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4.25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4.25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4.2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4.2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4.2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4.2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4.2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4.2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4.2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4.2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4.2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4.2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4.2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4.2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4.2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4.2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4.2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4.2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4.2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4.2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4.2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4.2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4.2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4.2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4.2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4.2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4.2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4.2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4.2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4.2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4.2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4.2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4.2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4.2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4.2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4.2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4.2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4.2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4.2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4.2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4.2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4.2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4.2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4.2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4.2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4.2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4.2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4.2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4.2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4.2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4.2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4.2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4.2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4.2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4.2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4.2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4.2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4.2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4.2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4.2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4.25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4.25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4.25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4.25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4.25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4.25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4.25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4.25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4.25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4.25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4.25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4.25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4.25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4.25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4.25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4.25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4.25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4.25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4.25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4.25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4.25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4.25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4.25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4.25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4.25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4.25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4.25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4.25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4.25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4.25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4.25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4.25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4.25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4.25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4.25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4.25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4.25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4.25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4.25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4.25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4.25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4.25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4.25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4.25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4.25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4.25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4.25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4.25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4.25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4.25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4.25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4.25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4.25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4.25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4.25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4.25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4.25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4.25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4.25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4.25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4.25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4.25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4.25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4.25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4.25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4.25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4.25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4.25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4.25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4.25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4.25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4.25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4.25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4.25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4.25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4.25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4.25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4.25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4.25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4.25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4.25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4.25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4.25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4.25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4.25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4.25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4.25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4.25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4.25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4.25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4.25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4.25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4.25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4.25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4.25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4.25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4.25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4.25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4.25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4.25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4.25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4.25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4.25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4.25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4.25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4.25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4.25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4.25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4.25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4.25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4.25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4.25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4.25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4.25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4.25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4.25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4.25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4.25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4.25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4.25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4.25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4.25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4.25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4.25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4.25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4.25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4.25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4.25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4.25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4.25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4.25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4.25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4.25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4.25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4.25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4.25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4.25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4.25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4.25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4.25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4.25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4.25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4.25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4.25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4.25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4.25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4.25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4.25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4.25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4.25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4.25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4.25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4.25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4.25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4.25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4.25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4.25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4.25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4.25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4.25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4.25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4.25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4.25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4.25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4.25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4.25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4.25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4.25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4.25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4.25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4.25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4.25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4.25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4.25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4.25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4.25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4.25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4.25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4.25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4.25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4.25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4.25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4.25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4.25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4.25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4.25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4.25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4.25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4.25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4.25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4.25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4.25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4.25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4.25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4.25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4.25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4.25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4.25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4.25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4.25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4.25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4.25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4.25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4.25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4.25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4.25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4.25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4.25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4.25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4.25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4.25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4.25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4.25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4.25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4.25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4.25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4.25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4.25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4.25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4.25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4.25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4.25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4.25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4.25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4.25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4.25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4.25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4.25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4.25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4.25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4.25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4.25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4.25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4.25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4.25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4.25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4.25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4.25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4.25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4.25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4.25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4.25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4.25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4.25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4.25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4.25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4.25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4.25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4.25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4.25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4.25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4.25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4.25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4.25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4.25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4.25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4.25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4.25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4.25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4.25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4.25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4.25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4.25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4.25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4.25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4.25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4.25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4.25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4.25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4.25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4.25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4.25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4.25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4.25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4.25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4.25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4.25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4.25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4.25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4.25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4.25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4.25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4.25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4.25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4.25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4.25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4.25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4.25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4.25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4.25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4.25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4.25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4.25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4.25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4.25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4.25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4.25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4.25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4.25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4.25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4.25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4.25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4.25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4.25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4.25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4.25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4.25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4.25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4.25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4.25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4.25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4.25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4.25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4.25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4.25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4.25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4.25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4.25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4.25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4.25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4.25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4.25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4.25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4.25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4.25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4.25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4.25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4.25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4.25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4.25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4.25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4.25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4.25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4.25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4.25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4.25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4.25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4.25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4.25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4.25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4.25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4.25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4.25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4.25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4.25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4.25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4.25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4.25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4.25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4.25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4.25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4.25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4.25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4.25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4.25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4.25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4.25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4.25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4.25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4.25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4.25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4.25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4.25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4.25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4.25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4.25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4.25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4.25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4.25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4.25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4.25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4.25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4.25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4.25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4.25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4.25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4.25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4.25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4.25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4.25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4.25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4.25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4.25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4.25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4.25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4.25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4.25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4.25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4.25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4.25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4.25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4.25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4.25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4.25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4.25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4.25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4.25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4.25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4.25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4.25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4.25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4.25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4.25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4.25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4.25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4.25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4.25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4.25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4.25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4.25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4.25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4.25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4.25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4.25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4.25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4.25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4.25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4.25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4.25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4.25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4.25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4.25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4.25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4.25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4.25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4.25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4.25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4.25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4.25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4.25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4.25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4.25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4.25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4.25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4.25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4.25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4.25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4.25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4.25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4.25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4.25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4.25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4.25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4.25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4.25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4.25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4.25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4.25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4.25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4.25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4.25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4.25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4.25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4.25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4.25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4.25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4.25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4.25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4.25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4.25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4.25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4.25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4.25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4.25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4.25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4.25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4.25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4.25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4.25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4.25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4.25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4.25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4.25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4.25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4.25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4.25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4.25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4.25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4.25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4.25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4.25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4.25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4.25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4.25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4.25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4.25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4.25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4.25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4.25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4.25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4.25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4.25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4.25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4.25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4.25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4.25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4.25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4.25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4.25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4.25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4.25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4.25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4.25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4.25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4.25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4.25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4.25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4.25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4.25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4.25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4.25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4.25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4.25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4.25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4.25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4.25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4.25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4.25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4.25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4.25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4.25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4.25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4.25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4.25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4.25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4.25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4.25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4.25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4.25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4.25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4.25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4.25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4.25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4.25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4.25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4.25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4.25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4.25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4.25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4.25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4.25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4.25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4.25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4.25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4.25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4.25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4.25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4.25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4.25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4.25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4.25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4.25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4.25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4.25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4.25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4.25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4.25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4.25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4.25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4.25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4.25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4.25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4.25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4.25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4.25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4.25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4.25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4.25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4.25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4.25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4.25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4.25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4.25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4.25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4.25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4.25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4.25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4.25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4.25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4.25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4.25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4.25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4.25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4.25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4.25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4.25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4.25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4.25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4.25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4.25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4.25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4.25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4.25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4.25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4.25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4.25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4.25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4.25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4.25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4.25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4.25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4.25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4.25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4.25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4.25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4.25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4.25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4.25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4.25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4.25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4.25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4.25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4.25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4.25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4.25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4.25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4.25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4.25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4.25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4.25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4.25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4.25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4.25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4.25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4.25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4.25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4.25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4.25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4.25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4.25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4.25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4.25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4.25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4.25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4.25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4.25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4.25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4.25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4.25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4.25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4.25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4.25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4.25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4.25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4.25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4.25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4.25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4.25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4.25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4.25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4.25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4.25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4.25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4.25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4.25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4.25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4.25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4.25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4.25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4.25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4.25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4.25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4.25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4.25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4.25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4.25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4.25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4.25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4.25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4.25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4.25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4.25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4.25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4.25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4.25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4.25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4.25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4.25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4.25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4.25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4.25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4.25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4.25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4.25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4.25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4.25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4.25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4.25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4.25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4.25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4.25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4.25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4.25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4.25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4.25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4.25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4.25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4.25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4.25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4.25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4.25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4.25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4.25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4.25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4.25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4.25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4.25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4.25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4.25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4.25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4.25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4.25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4.25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4.25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4.25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4.25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4.25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4.25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4.25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4.25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4.25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4.25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4.25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4.25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4.25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4.25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4.25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4.25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4.25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4.25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4.25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4.25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4.25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4.25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4.25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4.25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4.25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4.25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4.25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4.25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4.25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4.25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4.25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4.25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4.25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4.25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4.25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4.25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4.25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4.25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4.25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4.25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4.25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4.25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4.25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4.25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4.25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4.25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4.25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4.25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4.25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4.25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4.25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4.25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4.25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4.25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4.25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4.25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</sheetData>
  <mergeCells count="59">
    <mergeCell ref="A106:A114"/>
    <mergeCell ref="A115:A121"/>
    <mergeCell ref="A122:A125"/>
    <mergeCell ref="A126:A128"/>
    <mergeCell ref="A129:A131"/>
    <mergeCell ref="A69:A73"/>
    <mergeCell ref="A75:A76"/>
    <mergeCell ref="A78:A80"/>
    <mergeCell ref="A82:A89"/>
    <mergeCell ref="A90:A93"/>
    <mergeCell ref="A94:A101"/>
    <mergeCell ref="A102:A104"/>
    <mergeCell ref="A4:A5"/>
    <mergeCell ref="B4:B5"/>
    <mergeCell ref="D4:D5"/>
    <mergeCell ref="A6:A11"/>
    <mergeCell ref="B6:B11"/>
    <mergeCell ref="A12:A14"/>
    <mergeCell ref="B12:B14"/>
    <mergeCell ref="B29:B32"/>
    <mergeCell ref="D29:D32"/>
    <mergeCell ref="A33:A36"/>
    <mergeCell ref="B33:B36"/>
    <mergeCell ref="D33:D36"/>
    <mergeCell ref="A15:A17"/>
    <mergeCell ref="B15:B17"/>
    <mergeCell ref="A18:A22"/>
    <mergeCell ref="B18:B22"/>
    <mergeCell ref="A23:A28"/>
    <mergeCell ref="B23:B28"/>
    <mergeCell ref="A29:A32"/>
    <mergeCell ref="A37:A42"/>
    <mergeCell ref="B37:B42"/>
    <mergeCell ref="A44:A47"/>
    <mergeCell ref="B44:B47"/>
    <mergeCell ref="D44:D47"/>
    <mergeCell ref="B48:B49"/>
    <mergeCell ref="D48:D49"/>
    <mergeCell ref="A48:A49"/>
    <mergeCell ref="A52:A63"/>
    <mergeCell ref="B52:B58"/>
    <mergeCell ref="B59:B63"/>
    <mergeCell ref="A64:A66"/>
    <mergeCell ref="B64:B67"/>
    <mergeCell ref="B69:B73"/>
    <mergeCell ref="B106:B114"/>
    <mergeCell ref="B115:B121"/>
    <mergeCell ref="D115:D121"/>
    <mergeCell ref="B122:B125"/>
    <mergeCell ref="D122:D125"/>
    <mergeCell ref="B126:B128"/>
    <mergeCell ref="B129:B131"/>
    <mergeCell ref="B75:B77"/>
    <mergeCell ref="B78:B81"/>
    <mergeCell ref="B82:B85"/>
    <mergeCell ref="B86:B89"/>
    <mergeCell ref="B90:B93"/>
    <mergeCell ref="B94:B101"/>
    <mergeCell ref="B102:B104"/>
  </mergeCells>
  <hyperlinks>
    <hyperlink display="Referencias básicas + adicionales" location="Recursos!A1" ref="E3"/>
    <hyperlink r:id="rId2" ref="D4"/>
    <hyperlink r:id="rId3" ref="D7"/>
    <hyperlink r:id="rId4" ref="D20"/>
    <hyperlink r:id="rId5" ref="D23"/>
    <hyperlink r:id="rId6" ref="D24"/>
    <hyperlink r:id="rId7" ref="D37"/>
    <hyperlink r:id="rId8" ref="D51"/>
    <hyperlink r:id="rId9" ref="C70"/>
    <hyperlink r:id="rId10" ref="D82"/>
    <hyperlink r:id="rId11" ref="D90"/>
    <hyperlink r:id="rId12" ref="D94"/>
    <hyperlink r:id="rId13" ref="D102"/>
    <hyperlink r:id="rId14" ref="D106"/>
    <hyperlink r:id="rId15" ref="D126"/>
    <hyperlink r:id="rId16" ref="D128"/>
    <hyperlink r:id="rId17" ref="D129"/>
    <hyperlink r:id="rId18" ref="C141"/>
    <hyperlink r:id="rId19" ref="C142"/>
    <hyperlink r:id="rId20" ref="C143"/>
    <hyperlink r:id="rId21" ref="C144"/>
    <hyperlink r:id="rId22" ref="C145"/>
    <hyperlink r:id="rId23" ref="C146"/>
    <hyperlink r:id="rId24" ref="C150"/>
    <hyperlink r:id="rId25" ref="C153"/>
    <hyperlink r:id="rId26" ref="C156"/>
  </hyperlinks>
  <printOptions/>
  <pageMargins bottom="0.75" footer="0.0" header="0.0" left="0.7" right="0.7" top="0.75"/>
  <pageSetup orientation="portrait"/>
  <drawing r:id="rId27"/>
  <legacyDrawing r:id="rId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hidden="1" min="1" max="1" width="28.14"/>
    <col customWidth="1" hidden="1" min="2" max="2" width="40.86"/>
    <col customWidth="1" min="3" max="3" width="12.14"/>
    <col customWidth="1" min="4" max="4" width="133.0"/>
    <col customWidth="1" min="5" max="28" width="8.71"/>
  </cols>
  <sheetData>
    <row r="1" ht="14.25" customHeight="1">
      <c r="A1" s="5" t="s">
        <v>148</v>
      </c>
      <c r="B1" s="5" t="s">
        <v>149</v>
      </c>
      <c r="C1" s="5" t="s">
        <v>150</v>
      </c>
      <c r="D1" s="229" t="s">
        <v>151</v>
      </c>
    </row>
    <row r="2" ht="14.25" customHeight="1">
      <c r="A2" s="230" t="str">
        <f t="shared" ref="A2:A5" si="1">HYPERLINK("https://sites.google.com/view/matematicasdiscretasi/home/curso-matem-aticas-discretas","documento")</f>
        <v>documento</v>
      </c>
      <c r="B2" s="231" t="str">
        <f t="shared" ref="B2:B5" si="2">HYPERLINK("https://sites.google.com/view/matematicasdiscretasi/home/curso-matem-aticas-discretas","Site del curso. Página: MATEMATICAS DISCRETAS I")</f>
        <v>Site del curso. Página: MATEMATICAS DISCRETAS I</v>
      </c>
      <c r="C2" s="232">
        <v>1.0</v>
      </c>
      <c r="D2" s="233" t="str">
        <f>HYPERLINK("https://drive.google.com/file/d/1KUlPE9T8lb3EN2fc1HCkMtzYsv-LPXIr/view","microcurrículo curso (versión 3): presencial 2508111 y Virtual 2554111")</f>
        <v>microcurrículo curso (versión 3): presencial 2508111 y Virtual 2554111</v>
      </c>
    </row>
    <row r="3" ht="14.25" customHeight="1">
      <c r="A3" s="230" t="str">
        <f t="shared" si="1"/>
        <v>documento</v>
      </c>
      <c r="B3" s="231" t="str">
        <f t="shared" si="2"/>
        <v>Site del curso. Página: MATEMATICAS DISCRETAS I</v>
      </c>
      <c r="C3" s="232">
        <f t="shared" ref="C3:C75" si="3">C2+1</f>
        <v>2</v>
      </c>
      <c r="D3" s="233" t="s">
        <v>152</v>
      </c>
    </row>
    <row r="4" ht="14.25" customHeight="1">
      <c r="A4" s="230" t="str">
        <f t="shared" si="1"/>
        <v>documento</v>
      </c>
      <c r="B4" s="231" t="str">
        <f t="shared" si="2"/>
        <v>Site del curso. Página: MATEMATICAS DISCRETAS I</v>
      </c>
      <c r="C4" s="232">
        <f t="shared" si="3"/>
        <v>3</v>
      </c>
      <c r="D4" s="234" t="str">
        <f>HYPERLINK("https://drive.google.com/file/d/1DuUmr-zxPped5Tt-MRBKC96IYq6m7Ikt/view","Pautas a seguir")</f>
        <v>Pautas a seguir</v>
      </c>
    </row>
    <row r="5" ht="14.25" customHeight="1">
      <c r="A5" s="230" t="str">
        <f t="shared" si="1"/>
        <v>documento</v>
      </c>
      <c r="B5" s="231" t="str">
        <f t="shared" si="2"/>
        <v>Site del curso. Página: MATEMATICAS DISCRETAS I</v>
      </c>
      <c r="C5" s="232">
        <f t="shared" si="3"/>
        <v>4</v>
      </c>
      <c r="D5" s="234" t="str">
        <f>HYPERLINK("https://drive.google.com/file/d/0B0eGlJNSz_RKYWQzMDk2M2MtMWZmNi00MTkzLTg1OWEtOThlZDA2NTRiYzli/view","Reglamento Estudiantil de pregrado (1981)")</f>
        <v>Reglamento Estudiantil de pregrado (1981)</v>
      </c>
    </row>
    <row r="6" ht="14.25" customHeight="1">
      <c r="A6" s="235"/>
      <c r="B6" s="236"/>
      <c r="C6" s="232">
        <f t="shared" si="3"/>
        <v>5</v>
      </c>
      <c r="D6" s="234" t="s">
        <v>153</v>
      </c>
    </row>
    <row r="7" ht="14.25" customHeight="1">
      <c r="A7" s="235"/>
      <c r="B7" s="236"/>
      <c r="C7" s="232">
        <f t="shared" si="3"/>
        <v>6</v>
      </c>
      <c r="D7" s="234" t="s">
        <v>154</v>
      </c>
    </row>
    <row r="8" ht="14.25" customHeight="1">
      <c r="A8" s="235"/>
      <c r="B8" s="236"/>
      <c r="C8" s="232">
        <f t="shared" si="3"/>
        <v>7</v>
      </c>
      <c r="D8" s="234" t="s">
        <v>155</v>
      </c>
    </row>
    <row r="9" ht="14.25" customHeight="1">
      <c r="A9" s="235"/>
      <c r="B9" s="236"/>
      <c r="C9" s="232">
        <f t="shared" si="3"/>
        <v>8</v>
      </c>
      <c r="D9" s="234" t="s">
        <v>156</v>
      </c>
    </row>
    <row r="10" ht="14.25" customHeight="1">
      <c r="A10" s="235"/>
      <c r="B10" s="236"/>
      <c r="C10" s="232">
        <f t="shared" si="3"/>
        <v>9</v>
      </c>
      <c r="D10" s="234" t="s">
        <v>157</v>
      </c>
    </row>
    <row r="11" ht="14.25" customHeight="1">
      <c r="A11" s="235"/>
      <c r="B11" s="236"/>
      <c r="C11" s="232">
        <f t="shared" si="3"/>
        <v>10</v>
      </c>
      <c r="D11" s="234" t="s">
        <v>158</v>
      </c>
    </row>
    <row r="12" ht="14.25" customHeight="1">
      <c r="A12" s="235"/>
      <c r="B12" s="236"/>
      <c r="C12" s="232">
        <f t="shared" si="3"/>
        <v>11</v>
      </c>
      <c r="D12" s="234" t="s">
        <v>159</v>
      </c>
    </row>
    <row r="13" ht="14.25" customHeight="1">
      <c r="A13" s="235"/>
      <c r="B13" s="236"/>
      <c r="C13" s="232">
        <f t="shared" si="3"/>
        <v>12</v>
      </c>
      <c r="D13" s="234" t="s">
        <v>160</v>
      </c>
    </row>
    <row r="14" ht="14.25" customHeight="1">
      <c r="A14" s="230" t="str">
        <f>HYPERLINK("https://sites.google.com/view/matematicasdiscretasi/home/curso-matem-aticas-discretas/logica-logic","Mapa conceptual")</f>
        <v>Mapa conceptual</v>
      </c>
      <c r="B14" s="231" t="str">
        <f t="shared" ref="B14:B17" si="4">HYPERLINK("https://sites.google.com/view/matematicasdiscretasi/home/curso-matem-aticas-discretas/logica-logic","Site del curso. Página: LÓGICA")</f>
        <v>Site del curso. Página: LÓGICA</v>
      </c>
      <c r="C14" s="232">
        <f t="shared" si="3"/>
        <v>13</v>
      </c>
      <c r="D14" s="234" t="str">
        <f>HYPERLINK("https://drive.google.com/file/d/11s5jUwPD0FbVLLBn-_njBaudGBxZViCV/view","Mapa conceptual: Relaciones entre varias de las nociones fundamentales alrededor de la Lógica")</f>
        <v>Mapa conceptual: Relaciones entre varias de las nociones fundamentales alrededor de la Lógica</v>
      </c>
    </row>
    <row r="15" ht="14.25" customHeight="1">
      <c r="A15" s="237" t="s">
        <v>161</v>
      </c>
      <c r="B15" s="231" t="str">
        <f t="shared" si="4"/>
        <v>Site del curso. Página: LÓGICA</v>
      </c>
      <c r="C15" s="232">
        <f t="shared" si="3"/>
        <v>14</v>
      </c>
      <c r="D15" s="234" t="s">
        <v>162</v>
      </c>
    </row>
    <row r="16" ht="14.25" customHeight="1">
      <c r="A16" s="237" t="s">
        <v>163</v>
      </c>
      <c r="B16" s="231" t="str">
        <f t="shared" si="4"/>
        <v>Site del curso. Página: LÓGICA</v>
      </c>
      <c r="C16" s="232">
        <f t="shared" si="3"/>
        <v>15</v>
      </c>
      <c r="D16" s="234" t="str">
        <f>HYPERLINK("https://drive.google.com/file/d/1Qr4szsBTnKC4JljnWKaosKGwohO1bKsh/view","Nociones introductorias a la Lógica")</f>
        <v>Nociones introductorias a la Lógica</v>
      </c>
    </row>
    <row r="17" ht="14.25" customHeight="1">
      <c r="B17" s="231" t="str">
        <f t="shared" si="4"/>
        <v>Site del curso. Página: LÓGICA</v>
      </c>
      <c r="C17" s="232">
        <f t="shared" si="3"/>
        <v>16</v>
      </c>
      <c r="D17" s="234" t="str">
        <f>HYPERLINK("https://drive.google.com/file/d/1BAngb0SswyHL2XtVtVfVoJ75ts9Fy7_d/view","Expresiones indicadoras de: * enunciados declarativos: conjunción; disyunción, condicional y bicondicional; * premisas y conclusión en pasajes argumentativos")</f>
        <v>Expresiones indicadoras de: * enunciados declarativos: conjunción; disyunción, condicional y bicondicional; * premisas y conclusión en pasajes argumentativos</v>
      </c>
    </row>
    <row r="18" ht="14.25" customHeight="1">
      <c r="B18" s="236"/>
      <c r="C18" s="232">
        <f t="shared" si="3"/>
        <v>17</v>
      </c>
      <c r="D18" s="234" t="s">
        <v>164</v>
      </c>
    </row>
    <row r="19" ht="14.25" customHeight="1">
      <c r="B19" s="231" t="str">
        <f t="shared" ref="B19:B20" si="5">HYPERLINK("https://sites.google.com/view/matematicasdiscretasi/home/curso-matem-aticas-discretas/logica-logic","Site del curso. Página: LÓGICA")</f>
        <v>Site del curso. Página: LÓGICA</v>
      </c>
      <c r="C19" s="232">
        <f t="shared" si="3"/>
        <v>18</v>
      </c>
      <c r="D19" s="234" t="str">
        <f>HYPERLINK("https://drive.google.com/file/d/1GEdhEXQeyEAN6lUaIGxICZoUi489kVvn/view","Ejercicios: identificación de tipos de ""pasaje de texto"": argumentos/No argumentos (Logic Coach: 1 Basic Concepts. Exercise Set 1.2 Part I)")</f>
        <v>Ejercicios: identificación de tipos de "pasaje de texto": argumentos/No argumentos (Logic Coach: 1 Basic Concepts. Exercise Set 1.2 Part I)</v>
      </c>
    </row>
    <row r="20" ht="14.25" customHeight="1">
      <c r="B20" s="231" t="str">
        <f t="shared" si="5"/>
        <v>Site del curso. Página: LÓGICA</v>
      </c>
      <c r="C20" s="232">
        <f t="shared" si="3"/>
        <v>19</v>
      </c>
      <c r="D20" s="234" t="str">
        <f>HYPERLINK("https://drive.google.com/file/d/1pvVi3S7TXcA8NFCZEnjx_2_gNhlLCz54/view","Ejercicios: identificación de componentes de argumentos: premisas-conclusión (Copi&amp;Cohen)")</f>
        <v>Ejercicios: identificación de componentes de argumentos: premisas-conclusión (Copi&amp;Cohen)</v>
      </c>
    </row>
    <row r="21" ht="14.25" customHeight="1">
      <c r="B21" s="236"/>
      <c r="C21" s="232">
        <f t="shared" si="3"/>
        <v>20</v>
      </c>
      <c r="D21" s="234" t="s">
        <v>165</v>
      </c>
    </row>
    <row r="22" ht="14.25" customHeight="1">
      <c r="B22" s="231" t="str">
        <f t="shared" ref="B22:B23" si="6">HYPERLINK("https://sites.google.com/view/matematicasdiscretasi/home/curso-matem-aticas-discretas/logica-logic","Site del curso. Página: LÓGICA")</f>
        <v>Site del curso. Página: LÓGICA</v>
      </c>
      <c r="C22" s="232">
        <f t="shared" si="3"/>
        <v>21</v>
      </c>
      <c r="D22" s="234" t="str">
        <f>HYPERLINK("https://drive.google.com/file/d/1VIlYBrLpF0px3kMTYfc-TFkKkOCr0cHB/view","Ejercicios: identificación de argumentos inductivos: fuertes/débiles; fuertes: persuasivos/no persuasivos (Logic Coach: Exercise Set 1.4. Part II)")</f>
        <v>Ejercicios: identificación de argumentos inductivos: fuertes/débiles; fuertes: persuasivos/no persuasivos (Logic Coach: Exercise Set 1.4. Part II)</v>
      </c>
    </row>
    <row r="23" ht="14.25" customHeight="1">
      <c r="B23" s="231" t="str">
        <f t="shared" si="6"/>
        <v>Site del curso. Página: LÓGICA</v>
      </c>
      <c r="C23" s="232">
        <f t="shared" si="3"/>
        <v>22</v>
      </c>
      <c r="D23" s="234" t="str">
        <f>HYPERLINK("https://drive.google.com/file/d/1bflL0ld5enE9NTHCIe0dSVKdVyZ7sD_c/view","Ejercicios: identificación de argumentos deductivos: válidos/no válidos; válidos: contundentes/no contundentes (Logic Coach: Exercise Set 1.4. Part I)")</f>
        <v>Ejercicios: identificación de argumentos deductivos: válidos/no válidos; válidos: contundentes/no contundentes (Logic Coach: Exercise Set 1.4. Part I)</v>
      </c>
    </row>
    <row r="24">
      <c r="A24" s="237" t="s">
        <v>166</v>
      </c>
      <c r="B24" s="231" t="s">
        <v>167</v>
      </c>
      <c r="C24" s="232">
        <f t="shared" si="3"/>
        <v>23</v>
      </c>
      <c r="D24" s="230" t="str">
        <f>HYPERLINK("https://falacias.escepticos.es/","Falacias Informales (Lógica Retórica)")</f>
        <v>Falacias Informales (Lógica Retórica)</v>
      </c>
    </row>
    <row r="25" ht="14.25" customHeight="1">
      <c r="A25" s="237" t="s">
        <v>168</v>
      </c>
      <c r="B25" s="231" t="str">
        <f>HYPERLINK("https://sites.google.com/view/matematicasdiscretasi/home/curso-matem-aticas-discretas/logica-logic","Site del curso. Página: LÓGICA")</f>
        <v>Site del curso. Página: LÓGICA</v>
      </c>
      <c r="C25" s="232">
        <f t="shared" si="3"/>
        <v>24</v>
      </c>
      <c r="D25" s="234" t="str">
        <f>HYPERLINK("https://drive.google.com/file/d/1LDig2rKNgdWkZAAaH1fVZ5PP62BOKz8G/view","Ejercicios: Identificación de Tipos de Razonamientos Inductivo: por analogía, por generalización de casos, por abducción. (Fuentes: recursos encontrados en Internet)")</f>
        <v>Ejercicios: Identificación de Tipos de Razonamientos Inductivo: por analogía, por generalización de casos, por abducción. (Fuentes: recursos encontrados en Internet)</v>
      </c>
    </row>
    <row r="26" ht="14.25" customHeight="1">
      <c r="B26" s="231" t="str">
        <f>HYPERLINK("https://sites.google.com/view/matematicasdiscretasi/home/curso-matem-aticas-discretas/logica-logic/logica-proposicional-propositional-logic","Site del curso. Página: LÓGICA PROPOSICIONAL")</f>
        <v>Site del curso. Página: LÓGICA PROPOSICIONAL</v>
      </c>
      <c r="C26" s="232">
        <f t="shared" si="3"/>
        <v>25</v>
      </c>
      <c r="D26" s="230" t="str">
        <f>HYPERLINK("https://drive.google.com/file/d/1OrVatFA1uSnHxWrV-RqqZzx2zadHvQ5w/view","Mapa conceptual: Relaciones entre varias de las nociones fundamentales alrededor de la Lógica Proposicional (LP)")</f>
        <v>Mapa conceptual: Relaciones entre varias de las nociones fundamentales alrededor de la Lógica Proposicional (LP)</v>
      </c>
    </row>
    <row r="27" ht="14.25" customHeight="1">
      <c r="B27" s="231" t="str">
        <f t="shared" ref="B27:B30" si="7">HYPERLINK("https://sites.google.com/view/matematicasdiscretasi/home/curso-matem-aticas-discretas/logica-logic/logica-proposicional-propositional-logic/c%C3%A1lculo-proposicional-lo","Site del curso. Página: CÁLCULO PROPOSICIONAL")</f>
        <v>Site del curso. Página: CÁLCULO PROPOSICIONAL</v>
      </c>
      <c r="C27" s="232">
        <f t="shared" si="3"/>
        <v>26</v>
      </c>
      <c r="D27" s="233" t="str">
        <f>HYPERLINK("https://drive.google.com/file/d/1huEV5mlVMWtHDK8N8e_nj4JtBQUVQAMF/view","Síntesis: Cálculo Proposicional (Lo)")</f>
        <v>Síntesis: Cálculo Proposicional (Lo)</v>
      </c>
    </row>
    <row r="28" ht="14.25" customHeight="1">
      <c r="B28" s="231" t="str">
        <f t="shared" si="7"/>
        <v>Site del curso. Página: CÁLCULO PROPOSICIONAL</v>
      </c>
      <c r="C28" s="232">
        <f t="shared" si="3"/>
        <v>27</v>
      </c>
      <c r="D28" s="230" t="str">
        <f>HYPERLINK("https://drive.google.com/file/d/1RdM8Lk799YfVz6z5hTnf9P3hHXy-YFP3/view","Ejemplos: Aplicación de Lo en la verificación de formas declarativas para LógicaProposicional")</f>
        <v>Ejemplos: Aplicación de Lo en la verificación de formas declarativas para LógicaProposicional</v>
      </c>
    </row>
    <row r="29" ht="14.25" customHeight="1">
      <c r="B29" s="231" t="str">
        <f t="shared" si="7"/>
        <v>Site del curso. Página: CÁLCULO PROPOSICIONAL</v>
      </c>
      <c r="C29" s="232">
        <f t="shared" si="3"/>
        <v>28</v>
      </c>
      <c r="D29" s="230" t="str">
        <f>HYPERLINK("https://drive.google.com/file/d/1yCRXJSbjjGFqA-jRsrel5kKNeI3b6dAF/view","Ejemplos: Traducción de enunciados declarativos a formas declarativas proposicionales")</f>
        <v>Ejemplos: Traducción de enunciados declarativos a formas declarativas proposicionales</v>
      </c>
    </row>
    <row r="30" ht="14.25" customHeight="1">
      <c r="B30" s="231" t="str">
        <f t="shared" si="7"/>
        <v>Site del curso. Página: CÁLCULO PROPOSICIONAL</v>
      </c>
      <c r="C30" s="232">
        <f t="shared" si="3"/>
        <v>29</v>
      </c>
      <c r="D30" s="230" t="str">
        <f>HYPERLINK("https://drive.google.com/file/d/18HNoUsYMpmiam89893Myi0NGd1GLjli-/view","Ejercicios: Traducción de enunciados declarativos a formas declarativas proposicionales")</f>
        <v>Ejercicios: Traducción de enunciados declarativos a formas declarativas proposicionales</v>
      </c>
    </row>
    <row r="31" ht="14.25" customHeight="1">
      <c r="B31" s="231" t="str">
        <f t="shared" ref="B31:B32" si="8">HYPERLINK("https://sites.google.com/view/matematicasdiscretasi/home/curso-matem-aticas-discretas/logica-logic/logica-proposicional-propositional-logic/logica-proposicional-modelos","Site del curso. Página: LÓGICA PROPOSICIONAL: ENFOQUE DE MODELOS")</f>
        <v>Site del curso. Página: LÓGICA PROPOSICIONAL: ENFOQUE DE MODELOS</v>
      </c>
      <c r="C31" s="232">
        <f t="shared" si="3"/>
        <v>30</v>
      </c>
      <c r="D31" s="230" t="str">
        <f>HYPERLINK("https://drive.google.com/file/d/1LJfa01A1c6ksR6zJ192meVLvJe78JAHy/view","Síntesis: Enfoque de Modelos (Semántico) para la Lógica Proposicional")</f>
        <v>Síntesis: Enfoque de Modelos (Semántico) para la Lógica Proposicional</v>
      </c>
    </row>
    <row r="32" ht="14.25" customHeight="1">
      <c r="B32" s="231" t="str">
        <f t="shared" si="8"/>
        <v>Site del curso. Página: LÓGICA PROPOSICIONAL: ENFOQUE DE MODELOS</v>
      </c>
      <c r="C32" s="232">
        <f t="shared" si="3"/>
        <v>31</v>
      </c>
      <c r="D32" s="230" t="str">
        <f>HYPERLINK("https://drive.google.com/file/d/13qB2bQZOLiVUHmTlz5yBq66yeiqjFw_i/view","Ejemplos y Ejercicios: Enfoque de Modelos para Lógica Proposicional")</f>
        <v>Ejemplos y Ejercicios: Enfoque de Modelos para Lógica Proposicional</v>
      </c>
    </row>
    <row r="33" ht="14.25" customHeight="1">
      <c r="B33" s="231" t="str">
        <f t="shared" ref="B33:B34" si="9">HYPERLINK("https://sites.google.com/view/matematicasdiscretasi/home/curso-matem-aticas-discretas/logica-logic/logica-proposicional-propositional-logic/logica-proposicional-axiomatico","Site del curso. Página: LÓGICA PROPOSICIONAL: ENFOQUE AXIOMÁTICO")</f>
        <v>Site del curso. Página: LÓGICA PROPOSICIONAL: ENFOQUE AXIOMÁTICO</v>
      </c>
      <c r="C33" s="232">
        <f t="shared" si="3"/>
        <v>32</v>
      </c>
      <c r="D33" s="230" t="str">
        <f>HYPERLINK("https://drive.google.com/file/d/1ooXQWdjdI4RXKJ_8XRGzFkaIVrvccrS7/view","Síntesis: Enfoque Axiomático (Sintáctico) para la Lógica Proposicional (SFo)")</f>
        <v>Síntesis: Enfoque Axiomático (Sintáctico) para la Lógica Proposicional (SFo)</v>
      </c>
    </row>
    <row r="34" ht="14.25" customHeight="1">
      <c r="B34" s="231" t="str">
        <f t="shared" si="9"/>
        <v>Site del curso. Página: LÓGICA PROPOSICIONAL: ENFOQUE AXIOMÁTICO</v>
      </c>
      <c r="C34" s="232">
        <f t="shared" si="3"/>
        <v>33</v>
      </c>
      <c r="D34" s="230" t="str">
        <f>HYPERLINK("https://drive.google.com/file/d/1s0EBc38VWNraca8GaqxC_2uToTYMhc-L/view","Ejercicios: identificación de tipos de axiomas")</f>
        <v>Ejercicios: identificación de tipos de axiomas</v>
      </c>
    </row>
    <row r="35" ht="14.25" customHeight="1">
      <c r="B35" s="231" t="str">
        <f>HYPERLINK("https://sites.google.com/view/matematicasdiscretasi/home/curso-matem-aticas-discretas/logica-logic/logica-proposicional-propositional-logic/estrategias-de-prueba","Site del curso. Página: ESTRATEGIAS DE PRUEBA DEDUCTIVA")</f>
        <v>Site del curso. Página: ESTRATEGIAS DE PRUEBA DEDUCTIVA</v>
      </c>
      <c r="C35" s="232">
        <f t="shared" si="3"/>
        <v>34</v>
      </c>
      <c r="D35" s="230" t="str">
        <f>HYPERLINK("https://drive.google.com/file/d/1NeVRC4gA9Tw9e2bFhBZR2X_6mlKKjC9e/view","La prueba deductiva")</f>
        <v>La prueba deductiva</v>
      </c>
    </row>
    <row r="36" ht="14.25" customHeight="1">
      <c r="B36" s="231" t="str">
        <f>HYPERLINK("https://sites.google.com/view/matematicasdiscretasi/home/curso-matem-aticas-discretas/logica-logic/logica-proposicional-propositional-logic/logica-proposicional-axiomatico","Site del curso. Página: LÓGICA PROPOSICIONAL: ENFOQUE AXIOMÁTICO")</f>
        <v>Site del curso. Página: LÓGICA PROPOSICIONAL: ENFOQUE AXIOMÁTICO</v>
      </c>
      <c r="C36" s="232">
        <f t="shared" si="3"/>
        <v>35</v>
      </c>
      <c r="D36" s="230" t="str">
        <f>HYPERLINK("https://drive.google.com/file/d/1kGI2sIPl0Ua33HQ1CoxcgzDWRRNjj6-w/view","Prueba formal de Reglas de Validez para RVo (Reglas de Validez Deducibles): Enfoque axiomático")</f>
        <v>Prueba formal de Reglas de Validez para RVo (Reglas de Validez Deducibles): Enfoque axiomático</v>
      </c>
    </row>
    <row r="37" ht="14.25" customHeight="1">
      <c r="B37" s="231" t="str">
        <f t="shared" ref="B37:B39" si="10">HYPERLINK("https://sites.google.com/view/matematicasdiscretasi/home/curso-matem-aticas-discretas/logica-logic/logica-proposicional-propositional-logic/estrategias-de-prueba","Site del curso. Página: ESTRATEGIAS DE PRUEBA DEDUCTIVA")</f>
        <v>Site del curso. Página: ESTRATEGIAS DE PRUEBA DEDUCTIVA</v>
      </c>
      <c r="C37" s="232">
        <f t="shared" si="3"/>
        <v>36</v>
      </c>
      <c r="D37" s="230" t="str">
        <f>HYPERLINK("https://drive.google.com/file/d/1JpG98qFCRgQxbxgftMvN_wT-KmPHcEHw/view","Estrategias de Prueba Deductiva")</f>
        <v>Estrategias de Prueba Deductiva</v>
      </c>
    </row>
    <row r="38" ht="14.25" customHeight="1">
      <c r="B38" s="231" t="str">
        <f t="shared" si="10"/>
        <v>Site del curso. Página: ESTRATEGIAS DE PRUEBA DEDUCTIVA</v>
      </c>
      <c r="C38" s="232">
        <f t="shared" si="3"/>
        <v>37</v>
      </c>
      <c r="D38" s="230" t="str">
        <f>HYPERLINK("https://drive.google.com/file/d/1RzUnGNgYf6NERGTDBo44bmWhgIUApr33/view","Ejemplos: Identificación de Estrategias de Prueba deductiva")</f>
        <v>Ejemplos: Identificación de Estrategias de Prueba deductiva</v>
      </c>
    </row>
    <row r="39">
      <c r="B39" s="231" t="str">
        <f t="shared" si="10"/>
        <v>Site del curso. Página: ESTRATEGIAS DE PRUEBA DEDUCTIVA</v>
      </c>
      <c r="C39" s="232">
        <f t="shared" si="3"/>
        <v>38</v>
      </c>
      <c r="D39" s="230" t="str">
        <f>HYPERLINK("https://drive.google.com/file/d/1Pk-KDzzLTklnksPUm8UtoeoxPY8FqJSL/view","Ejercicios: Identificación de Estrategias de Prueba deductiva")</f>
        <v>Ejercicios: Identificación de Estrategias de Prueba deductiva</v>
      </c>
    </row>
    <row r="40" ht="14.25" customHeight="1">
      <c r="B40" s="231" t="str">
        <f>HYPERLINK("https://sites.google.com/view/matematicasdiscretasi/home/curso-matem-aticas-discretas/logica-logic/logica-cuantificacional-quantificational-logic","Site del curso. Página: LÓGICA CUANTIFICACIONAL")</f>
        <v>Site del curso. Página: LÓGICA CUANTIFICACIONAL</v>
      </c>
      <c r="C40" s="232">
        <f t="shared" si="3"/>
        <v>39</v>
      </c>
      <c r="D40" s="230" t="str">
        <f>HYPERLINK("https://drive.google.com/file/d/18zNJpCbwDnpPWHir2Akn6PFaOqsSj07s/view","Mapa conceptual: Relaciones entre varias de las nociones fundamentales alrededor de Lógica Cuantifcacional (LC)")</f>
        <v>Mapa conceptual: Relaciones entre varias de las nociones fundamentales alrededor de Lógica Cuantifcacional (LC)</v>
      </c>
    </row>
    <row r="41" ht="14.25" customHeight="1">
      <c r="B41" s="231" t="str">
        <f t="shared" ref="B41:B42" si="11">HYPERLINK("https://sites.google.com/view/matematicasdiscretasi/home/curso-matem-aticas-discretas/logica-logic/logica-cuantificacional-quantificational-logic/l%C3%B3gica-cuantificacional-axiom%C3%A1tico","Site del curso. Página: LÓGICA CUANTIFICACIONAL ENFOQUE AXIOMÁTICO")</f>
        <v>Site del curso. Página: LÓGICA CUANTIFICACIONAL ENFOQUE AXIOMÁTICO</v>
      </c>
      <c r="C41" s="232">
        <f t="shared" si="3"/>
        <v>40</v>
      </c>
      <c r="D41" s="230" t="str">
        <f>HYPERLINK("https://drive.google.com/file/d/1RNF3FZT3fFuEIkSdlfZDxDS_GSc0dnNt/view","Síntesis: Enfoque Axiomático (Sintáctico) para la Lógica Cuantificacional (SF1)")</f>
        <v>Síntesis: Enfoque Axiomático (Sintáctico) para la Lógica Cuantificacional (SF1)</v>
      </c>
    </row>
    <row r="42" ht="14.25" customHeight="1">
      <c r="B42" s="231" t="str">
        <f t="shared" si="11"/>
        <v>Site del curso. Página: LÓGICA CUANTIFICACIONAL ENFOQUE AXIOMÁTICO</v>
      </c>
      <c r="C42" s="232">
        <f t="shared" si="3"/>
        <v>41</v>
      </c>
      <c r="D42" s="230" t="str">
        <f>HYPERLINK("https://drive.google.com/file/d/1HGxQi2O2_wHNDEEMRZA15hyMb0lIR9Bp/view","Sistema Formal Cuantificacional (SF1)")</f>
        <v>Sistema Formal Cuantificacional (SF1)</v>
      </c>
    </row>
    <row r="43" ht="14.25" customHeight="1">
      <c r="B43" s="231" t="str">
        <f t="shared" ref="B43:B46" si="12">HYPERLINK("https://sites.google.com/view/matematicasdiscretasi/home/curso-matem-aticas-discretas/logica-logic/logica-cuantificacional-quantificational-logic/c%C3%A1lculo-cuantificacional-l1","Site del curso. Página: CÁLCULO CUANTIFICACIONAL (L1)")</f>
        <v>Site del curso. Página: CÁLCULO CUANTIFICACIONAL (L1)</v>
      </c>
      <c r="C43" s="232">
        <f t="shared" si="3"/>
        <v>42</v>
      </c>
      <c r="D43" s="230" t="str">
        <f>HYPERLINK("https://drive.google.com/file/d/18X8-RQkJlFx2lZI6PjI7AkG5snx1sbIr/view","Ejemplos y Ejercicios: Traducción de enunciados declarativos a formas declarativas de un lenguaje semicuantificacional")</f>
        <v>Ejemplos y Ejercicios: Traducción de enunciados declarativos a formas declarativas de un lenguaje semicuantificacional</v>
      </c>
    </row>
    <row r="44" ht="14.25" customHeight="1">
      <c r="B44" s="231" t="str">
        <f t="shared" si="12"/>
        <v>Site del curso. Página: CÁLCULO CUANTIFICACIONAL (L1)</v>
      </c>
      <c r="C44" s="232">
        <f t="shared" si="3"/>
        <v>43</v>
      </c>
      <c r="D44" s="230" t="str">
        <f>HYPERLINK("https://drive.google.com/file/d/1ULhGkKkwkMP9MQPGb52KOw1XK6u5an9L/view","Síntesis: Cálculo Cuantificacional (L1)")</f>
        <v>Síntesis: Cálculo Cuantificacional (L1)</v>
      </c>
    </row>
    <row r="45" ht="14.25" customHeight="1">
      <c r="B45" s="231" t="str">
        <f t="shared" si="12"/>
        <v>Site del curso. Página: CÁLCULO CUANTIFICACIONAL (L1)</v>
      </c>
      <c r="C45" s="232">
        <f t="shared" si="3"/>
        <v>44</v>
      </c>
      <c r="D45" s="230" t="str">
        <f>HYPERLINK("https://drive.google.com/file/d/1Nd0ERDTz3tj8AZQ0A8W99r0ZiSW4YlSk/view","Ejemplos: Aplicación de L1 en la verificación de formas declarativas para la Lógica Cuantificacional")</f>
        <v>Ejemplos: Aplicación de L1 en la verificación de formas declarativas para la Lógica Cuantificacional</v>
      </c>
    </row>
    <row r="46" ht="14.25" customHeight="1">
      <c r="B46" s="231" t="str">
        <f t="shared" si="12"/>
        <v>Site del curso. Página: CÁLCULO CUANTIFICACIONAL (L1)</v>
      </c>
      <c r="C46" s="232">
        <f t="shared" si="3"/>
        <v>45</v>
      </c>
      <c r="D46" s="230" t="str">
        <f>HYPERLINK("https://drive.google.com/file/d/1ZFTBu9DcWAmvgGP4FPtaHVDc1rnLjPRd/view","Más ejercicios: Traducción a formas declarativas (sea a un lenguaje semicuantificacional o al cuantificacional)")</f>
        <v>Más ejercicios: Traducción a formas declarativas (sea a un lenguaje semicuantificacional o al cuantificacional)</v>
      </c>
    </row>
    <row r="47" ht="14.25" customHeight="1">
      <c r="B47" s="231" t="str">
        <f t="shared" ref="B47:B48" si="13">HYPERLINK("https://sites.google.com/view/matematicasdiscretasi/home/curso-matem-aticas-discretas/logica-logic/logica-cuantificacional-quantificational-logic/conceptos-previos-cuantificacionales","Site del curso. Página: CONCEPTOS PREVIOS CUANTIFICACIONALES")</f>
        <v>Site del curso. Página: CONCEPTOS PREVIOS CUANTIFICACIONALES</v>
      </c>
      <c r="C47" s="232">
        <f t="shared" si="3"/>
        <v>46</v>
      </c>
      <c r="D47" s="230" t="str">
        <f>HYPERLINK("https://drive.google.com/file/d/1cnIAe7flURtqnBDW6kUywCGVbQoxsLNM/view","Síntesis: Definiciones Previas para SF1")</f>
        <v>Síntesis: Definiciones Previas para SF1</v>
      </c>
    </row>
    <row r="48" ht="14.25" customHeight="1">
      <c r="B48" s="231" t="str">
        <f t="shared" si="13"/>
        <v>Site del curso. Página: CONCEPTOS PREVIOS CUANTIFICACIONALES</v>
      </c>
      <c r="C48" s="232">
        <f t="shared" si="3"/>
        <v>47</v>
      </c>
      <c r="D48" s="230" t="str">
        <f>HYPERLINK("https://drive.google.com/file/d/1dUxUeSAbdCSHoSWNk5M0Ga1Z2SjQhdGi/view","Definiciones Previas para SF1")</f>
        <v>Definiciones Previas para SF1</v>
      </c>
    </row>
    <row r="49" ht="14.25" customHeight="1">
      <c r="B49" s="238"/>
      <c r="C49" s="232">
        <f t="shared" si="3"/>
        <v>48</v>
      </c>
      <c r="D49" s="239" t="s">
        <v>169</v>
      </c>
    </row>
    <row r="50" ht="14.25" customHeight="1">
      <c r="B50" s="231" t="str">
        <f>HYPERLINK("https://sites.google.com/view/matematicasdiscretasi/home/curso-matem-aticas-discretas/logica-logic/logica-cuantificacional-quantificational-logic/l%C3%B3gica-cuantificacional-axiom%C3%A1tico","Site del curso. Página: LÓGICA CUANTIFICACIONAL ENFOQUE AXIOMÁTICO")</f>
        <v>Site del curso. Página: LÓGICA CUANTIFICACIONAL ENFOQUE AXIOMÁTICO</v>
      </c>
      <c r="C50" s="232">
        <f t="shared" si="3"/>
        <v>49</v>
      </c>
      <c r="D50" s="230" t="str">
        <f>HYPERLINK("https://drive.google.com/file/d/13NIlMJWc_figMWw-vQUaP2ZjN927A1vM/view","Prueba Formal de Reglas de Validez para RV1 (Reglas de Validez Deducibles): Enfoque axiomático")</f>
        <v>Prueba Formal de Reglas de Validez para RV1 (Reglas de Validez Deducibles): Enfoque axiomático</v>
      </c>
    </row>
    <row r="51" ht="14.25" customHeight="1">
      <c r="B51" s="231" t="str">
        <f t="shared" ref="B51:B53" si="14">HYPERLINK("https://sites.google.com/view/matematicasdiscretasi/home/curso-matem-aticas-discretas/conjuntos-sets","Site del curso. Página: CONJUNTOS (SETS)")</f>
        <v>Site del curso. Página: CONJUNTOS (SETS)</v>
      </c>
      <c r="C51" s="232">
        <f t="shared" si="3"/>
        <v>50</v>
      </c>
      <c r="D51" s="230" t="str">
        <f>HYPERLINK("https://drive.google.com/file/d/19NJB2akTe0MIavYSLlheMFY335DXUE2Q/view","Síntesis: Teoría de Conjuntos")</f>
        <v>Síntesis: Teoría de Conjuntos</v>
      </c>
    </row>
    <row r="52" ht="14.25" customHeight="1">
      <c r="B52" s="231" t="str">
        <f t="shared" si="14"/>
        <v>Site del curso. Página: CONJUNTOS (SETS)</v>
      </c>
      <c r="C52" s="232">
        <f t="shared" si="3"/>
        <v>51</v>
      </c>
      <c r="D52" s="230" t="str">
        <f>HYPERLINK("https://drive.google.com/file/d/1D7XnxKpN8qiGIBVCMUSGEq89FIvEQgIH/view","Teoría de Conjuntos")</f>
        <v>Teoría de Conjuntos</v>
      </c>
    </row>
    <row r="53" ht="14.25" customHeight="1">
      <c r="B53" s="231" t="str">
        <f t="shared" si="14"/>
        <v>Site del curso. Página: CONJUNTOS (SETS)</v>
      </c>
      <c r="C53" s="232">
        <f t="shared" si="3"/>
        <v>52</v>
      </c>
      <c r="D53" s="230" t="str">
        <f>HYPERLINK("https://drive.google.com/file/d/1_ByfF5V8aSllcnzDauL1c-W48lCTOmiu/view","Ejemplos: Teoría de Conjuntos y Cardinalidad")</f>
        <v>Ejemplos: Teoría de Conjuntos y Cardinalidad</v>
      </c>
    </row>
    <row r="54" ht="14.25" customHeight="1">
      <c r="B54" s="236"/>
      <c r="C54" s="232">
        <f t="shared" si="3"/>
        <v>53</v>
      </c>
      <c r="D54" s="240" t="s">
        <v>170</v>
      </c>
    </row>
    <row r="55" ht="14.25" customHeight="1">
      <c r="B55" s="231" t="str">
        <f t="shared" ref="B55:B56" si="15">HYPERLINK("https://sites.google.com/view/matematicasdiscretasi/home/curso-matem-aticas-discretas/relacion-relation","Site del curso. Página: RELACIÓN (RELATION)")</f>
        <v>Site del curso. Página: RELACIÓN (RELATION)</v>
      </c>
      <c r="C55" s="232">
        <f t="shared" si="3"/>
        <v>54</v>
      </c>
      <c r="D55" s="230" t="str">
        <f>HYPERLINK("https://drive.google.com/file/d/1UX9KvsNQqgxHwTD66yWZKMInpdjdVEmf/view","Relación Matemática: Nociones y Propiedades")</f>
        <v>Relación Matemática: Nociones y Propiedades</v>
      </c>
    </row>
    <row r="56" ht="14.25" customHeight="1">
      <c r="B56" s="231" t="str">
        <f t="shared" si="15"/>
        <v>Site del curso. Página: RELACIÓN (RELATION)</v>
      </c>
      <c r="C56" s="232">
        <f t="shared" si="3"/>
        <v>55</v>
      </c>
      <c r="D56" s="230" t="str">
        <f>HYPERLINK("https://drive.google.com/file/d/1PP5VIHZ8kb0qXu2Fyz4mp3isV8n_8S07/view","Ejemplos: Relación Matemática")</f>
        <v>Ejemplos: Relación Matemática</v>
      </c>
    </row>
    <row r="57" ht="14.25" customHeight="1">
      <c r="B57" s="231" t="str">
        <f t="shared" ref="B57:B58" si="16">HYPERLINK("https://sites.google.com/view/matematicasdiscretasi/home/curso-matem-aticas-discretas/relacion-relation/relacion-de-orden-parcial-partial-orden-relation","Site del curso. Página: RELACIÓN DE ORDEN PARCIAL (PARTIALLY ORDERED SETS, POSETS)")</f>
        <v>Site del curso. Página: RELACIÓN DE ORDEN PARCIAL (PARTIALLY ORDERED SETS, POSETS)</v>
      </c>
      <c r="C57" s="232">
        <f t="shared" si="3"/>
        <v>56</v>
      </c>
      <c r="D57" s="230" t="s">
        <v>171</v>
      </c>
    </row>
    <row r="58" ht="14.25" customHeight="1">
      <c r="B58" s="231" t="str">
        <f t="shared" si="16"/>
        <v>Site del curso. Página: RELACIÓN DE ORDEN PARCIAL (PARTIALLY ORDERED SETS, POSETS)</v>
      </c>
      <c r="C58" s="232">
        <f t="shared" si="3"/>
        <v>57</v>
      </c>
      <c r="D58" s="230" t="str">
        <f>HYPERLINK("https://drive.google.com/file/d/1_62p2hAMi2Eh0QZRTa2tvxKmdmuJARv2/view","Ejemplos y Ejercicios: Relación de Orden Parcial")</f>
        <v>Ejemplos y Ejercicios: Relación de Orden Parcial</v>
      </c>
    </row>
    <row r="59" ht="14.25" customHeight="1">
      <c r="B59" s="231" t="str">
        <f>HYPERLINK("https://sites.google.com/view/matematicasdiscretasi/home/curso-matem-aticas-discretas/relacion-relation/relacion-de-orden-parcial-partial-orden-relation/reticula-latice","Site del curso. Página: RETÍCULA (LATICE)")</f>
        <v>Site del curso. Página: RETÍCULA (LATICE)</v>
      </c>
      <c r="C59" s="232">
        <f t="shared" si="3"/>
        <v>58</v>
      </c>
      <c r="D59" s="230" t="str">
        <f>HYPERLINK("https://drive.google.com/file/d/0B0eGlJNSz_RKM2ViM2JjZDctM2YzMC00YTY2LWJjMjUtODlkNTk4OTBmMWQ3/view","Retícula (Lattice): Nociones y Propiedades")</f>
        <v>Retícula (Lattice): Nociones y Propiedades</v>
      </c>
    </row>
    <row r="60" ht="14.25" customHeight="1">
      <c r="B60" s="236"/>
      <c r="C60" s="232">
        <f t="shared" si="3"/>
        <v>59</v>
      </c>
      <c r="D60" s="241" t="s">
        <v>172</v>
      </c>
    </row>
    <row r="61" ht="14.25" customHeight="1">
      <c r="B61" s="231" t="str">
        <f>HYPERLINK("https://sites.google.com/view/matematicasdiscretasi/home/curso-matem-aticas-discretas/relacion-relation/relacion-de-orden-parcial-partial-orden-relation/reticula-latice","Site del curso. Página: RETÍCULA (LATICE)")</f>
        <v>Site del curso. Página: RETÍCULA (LATICE)</v>
      </c>
      <c r="C61" s="232">
        <f t="shared" si="3"/>
        <v>60</v>
      </c>
      <c r="D61" s="240" t="s">
        <v>173</v>
      </c>
    </row>
    <row r="62" ht="14.25" customHeight="1">
      <c r="B62" s="236"/>
      <c r="C62" s="232">
        <f t="shared" si="3"/>
        <v>61</v>
      </c>
      <c r="D62" s="242"/>
    </row>
    <row r="63" ht="14.25" customHeight="1">
      <c r="B63" s="231" t="str">
        <f t="shared" ref="B63:B64" si="17">HYPERLINK("https://sites.google.com/view/matematicasdiscretasi/home/curso-matem-aticas-discretas/relacion-relation/relacion-de-orden-parcial-partial-orden-relation/algebra-booleana-booleana-algebra","Site del curso. Página: ALGEBRA BOOLEANA (BOOLEANA ALGEBRA)")</f>
        <v>Site del curso. Página: ALGEBRA BOOLEANA (BOOLEANA ALGEBRA)</v>
      </c>
      <c r="C63" s="232">
        <f t="shared" si="3"/>
        <v>62</v>
      </c>
      <c r="D63" s="240" t="s">
        <v>174</v>
      </c>
    </row>
    <row r="64" ht="14.25" customHeight="1">
      <c r="B64" s="231" t="str">
        <f t="shared" si="17"/>
        <v>Site del curso. Página: ALGEBRA BOOLEANA (BOOLEANA ALGEBRA)</v>
      </c>
      <c r="C64" s="232">
        <f t="shared" si="3"/>
        <v>63</v>
      </c>
      <c r="D64" s="230" t="str">
        <f>HYPERLINK("https://drive.google.com/file/d/1YpXe33KfouBc4CvK42jZ8tHrhtMPcjzO/view","Ejemplos: Álgebra Booleana")</f>
        <v>Ejemplos: Álgebra Booleana</v>
      </c>
    </row>
    <row r="65" ht="14.25" customHeight="1">
      <c r="B65" s="236"/>
      <c r="C65" s="232">
        <f t="shared" si="3"/>
        <v>64</v>
      </c>
      <c r="D65" s="243" t="s">
        <v>175</v>
      </c>
    </row>
    <row r="66" ht="14.25" customHeight="1">
      <c r="B66" s="231" t="str">
        <f>HYPERLINK("https://sites.google.com/view/matematicasdiscretasi/home/curso-matem-aticas-discretas/relacion-relation/relacion-de-orden-parcial-partial-orden-relation/expresiones-booleanas","Site del curso. Página: EXPRESIONES BOOLEANAS")</f>
        <v>Site del curso. Página: EXPRESIONES BOOLEANAS</v>
      </c>
      <c r="C66" s="232">
        <f t="shared" si="3"/>
        <v>65</v>
      </c>
      <c r="D66" s="240" t="s">
        <v>176</v>
      </c>
    </row>
    <row r="67" ht="14.25" customHeight="1">
      <c r="B67" s="238"/>
      <c r="C67" s="232">
        <f t="shared" si="3"/>
        <v>66</v>
      </c>
      <c r="D67" s="241" t="s">
        <v>177</v>
      </c>
    </row>
    <row r="68" ht="14.25" customHeight="1">
      <c r="B68" s="238"/>
      <c r="C68" s="232">
        <f t="shared" si="3"/>
        <v>67</v>
      </c>
      <c r="D68" s="243" t="s">
        <v>175</v>
      </c>
    </row>
    <row r="69" ht="14.25" customHeight="1">
      <c r="B69" s="231" t="str">
        <f t="shared" ref="B69:B70" si="18">HYPERLINK("https://sites.google.com/view/matematicasdiscretasi/home/curso-matem-aticas-discretas/relacion-relation/relacion-de-orden-parcial-partial-orden-relation/circuitos-logicos-logic-circuits","Site del curso. Página:  CIRCUITOS LÓGICOS (LOGIC CIRCUITS)")</f>
        <v>Site del curso. Página:  CIRCUITOS LÓGICOS (LOGIC CIRCUITS)</v>
      </c>
      <c r="C69" s="232">
        <f t="shared" si="3"/>
        <v>68</v>
      </c>
      <c r="D69" s="230" t="str">
        <f>HYPERLINK("https://drive.google.com/file/d/0B0eGlJNSz_RKYjZiNGY0MzAtOGI1Yi00ZDM1LWJjYTEtOWZkYTI1ZTUzNjU0/view","Circuitos Lógicos: nociones")</f>
        <v>Circuitos Lógicos: nociones</v>
      </c>
    </row>
    <row r="70" ht="14.25" customHeight="1">
      <c r="B70" s="231" t="str">
        <f t="shared" si="18"/>
        <v>Site del curso. Página:  CIRCUITOS LÓGICOS (LOGIC CIRCUITS)</v>
      </c>
      <c r="C70" s="232">
        <f t="shared" si="3"/>
        <v>69</v>
      </c>
      <c r="D70" s="230" t="str">
        <f>HYPERLINK("https://drive.google.com/file/d/0B0eGlJNSz_RKZWE4MjQzMjItZGQzYS00OTFkLTkyOGEtZjA1MjM3NjgxOWY0/view","Ejemplos: Circuitos Lógicos")</f>
        <v>Ejemplos: Circuitos Lógicos</v>
      </c>
    </row>
    <row r="71" ht="14.25" customHeight="1">
      <c r="B71" s="238"/>
      <c r="C71" s="232">
        <f t="shared" si="3"/>
        <v>70</v>
      </c>
      <c r="D71" s="243" t="s">
        <v>178</v>
      </c>
    </row>
    <row r="72" ht="14.25" customHeight="1">
      <c r="B72" s="231" t="str">
        <f>HYPERLINK("https://sites.google.com/view/matematicasdiscretasi/home/curso-matem-aticas-discretas/relacion-relation/relacion-de-orden-parcial-partial-orden-relation/sistemas-numericos","Site del curso. Página:  SISTEMAS NUMÉRICOS")</f>
        <v>Site del curso. Página:  SISTEMAS NUMÉRICOS</v>
      </c>
      <c r="C72" s="232">
        <f t="shared" si="3"/>
        <v>71</v>
      </c>
      <c r="D72" s="240" t="s">
        <v>179</v>
      </c>
    </row>
    <row r="73" ht="14.25" customHeight="1">
      <c r="B73" s="238"/>
      <c r="C73" s="232">
        <f t="shared" si="3"/>
        <v>72</v>
      </c>
      <c r="D73" s="241" t="s">
        <v>180</v>
      </c>
    </row>
    <row r="74" ht="14.25" customHeight="1">
      <c r="B74" s="238"/>
      <c r="C74" s="232">
        <f t="shared" si="3"/>
        <v>73</v>
      </c>
      <c r="D74" s="243" t="s">
        <v>181</v>
      </c>
    </row>
    <row r="75" ht="14.25" customHeight="1">
      <c r="B75" s="231" t="str">
        <f>HYPERLINK("https://sites.google.com/view/matematicasdiscretasi/home/curso-matem-aticas-discretas/relacion-relation/relacion-de-orden-parcial-partial-orden-relation/diseno-sumadores-binarios","Site del curso. Página:  DISEÑO SUMADORES BINARIOS")</f>
        <v>Site del curso. Página:  DISEÑO SUMADORES BINARIOS</v>
      </c>
      <c r="C75" s="232">
        <f t="shared" si="3"/>
        <v>74</v>
      </c>
      <c r="D75" s="230" t="str">
        <f>HYPERLINK("https://drive.google.com/file/d/0B0eGlJNSz_RKNDg0ODQxMmUtZTczZi00ZGQ4LWIxMDktZDdiODk2MjQ1ZWRl/view","Diseño de Sumadores Binarios")</f>
        <v>Diseño de Sumadores Binarios</v>
      </c>
    </row>
    <row r="76" ht="14.25" customHeight="1">
      <c r="B76" s="238"/>
      <c r="C76" s="244"/>
    </row>
    <row r="77" ht="14.25" customHeight="1">
      <c r="B77" s="238"/>
      <c r="C77" s="244"/>
    </row>
    <row r="78" ht="14.25" customHeight="1">
      <c r="B78" s="245"/>
      <c r="C78" s="244"/>
    </row>
    <row r="79" ht="14.25" customHeight="1">
      <c r="B79" s="238"/>
      <c r="C79" s="244"/>
    </row>
    <row r="80" ht="14.25" customHeight="1">
      <c r="B80" s="238"/>
      <c r="C80" s="244"/>
    </row>
    <row r="81" ht="14.25" customHeight="1">
      <c r="B81" s="238"/>
      <c r="C81" s="244"/>
    </row>
    <row r="82" ht="14.25" customHeight="1">
      <c r="B82" s="238"/>
      <c r="C82" s="244"/>
    </row>
    <row r="83" ht="14.25" customHeight="1">
      <c r="B83" s="238"/>
      <c r="C83" s="244"/>
    </row>
    <row r="84" ht="14.25" customHeight="1">
      <c r="B84" s="238"/>
      <c r="C84" s="244"/>
    </row>
    <row r="85" ht="14.25" customHeight="1">
      <c r="B85" s="238"/>
      <c r="C85" s="244"/>
    </row>
    <row r="86" ht="14.25" customHeight="1">
      <c r="B86" s="238"/>
      <c r="C86" s="244"/>
    </row>
    <row r="87" ht="14.25" customHeight="1">
      <c r="B87" s="238"/>
      <c r="C87" s="244"/>
    </row>
    <row r="88" ht="14.25" customHeight="1">
      <c r="B88" s="238"/>
      <c r="C88" s="244"/>
    </row>
    <row r="89" ht="14.25" customHeight="1">
      <c r="B89" s="238"/>
      <c r="C89" s="244"/>
    </row>
    <row r="90" ht="14.25" customHeight="1">
      <c r="B90" s="238"/>
      <c r="C90" s="244"/>
    </row>
    <row r="91" ht="14.25" customHeight="1">
      <c r="B91" s="238"/>
      <c r="C91" s="244"/>
    </row>
    <row r="92" ht="14.25" customHeight="1">
      <c r="B92" s="238"/>
      <c r="C92" s="244"/>
    </row>
    <row r="93" ht="14.25" customHeight="1">
      <c r="B93" s="238"/>
      <c r="C93" s="244"/>
    </row>
    <row r="94" ht="14.25" customHeight="1">
      <c r="B94" s="238"/>
      <c r="C94" s="244"/>
    </row>
    <row r="95" ht="14.25" customHeight="1">
      <c r="B95" s="238"/>
      <c r="C95" s="244"/>
    </row>
    <row r="96" ht="14.25" customHeight="1">
      <c r="B96" s="238"/>
      <c r="C96" s="244"/>
    </row>
    <row r="97" ht="14.25" customHeight="1">
      <c r="B97" s="238"/>
      <c r="C97" s="244"/>
    </row>
    <row r="98" ht="14.25" customHeight="1">
      <c r="B98" s="238"/>
      <c r="C98" s="244"/>
    </row>
    <row r="99" ht="14.25" customHeight="1">
      <c r="B99" s="238"/>
      <c r="C99" s="244"/>
    </row>
    <row r="100" ht="14.25" customHeight="1">
      <c r="B100" s="238"/>
      <c r="C100" s="244"/>
    </row>
    <row r="101" ht="14.25" customHeight="1">
      <c r="B101" s="238"/>
      <c r="C101" s="244"/>
    </row>
    <row r="102" ht="14.25" customHeight="1">
      <c r="B102" s="238"/>
      <c r="C102" s="244"/>
    </row>
    <row r="103" ht="14.25" customHeight="1">
      <c r="B103" s="238"/>
      <c r="C103" s="244"/>
    </row>
    <row r="104" ht="14.25" customHeight="1">
      <c r="B104" s="238"/>
      <c r="C104" s="244"/>
    </row>
    <row r="105" ht="14.25" customHeight="1">
      <c r="B105" s="238"/>
      <c r="C105" s="244"/>
    </row>
    <row r="106" ht="14.25" customHeight="1">
      <c r="B106" s="238"/>
      <c r="C106" s="244"/>
    </row>
    <row r="107" ht="14.25" customHeight="1">
      <c r="B107" s="238"/>
      <c r="C107" s="244"/>
    </row>
    <row r="108" ht="14.25" customHeight="1">
      <c r="B108" s="238"/>
      <c r="C108" s="244"/>
    </row>
    <row r="109" ht="14.25" customHeight="1">
      <c r="B109" s="238"/>
      <c r="C109" s="244"/>
    </row>
    <row r="110" ht="14.25" customHeight="1">
      <c r="B110" s="238"/>
      <c r="C110" s="244"/>
    </row>
    <row r="111" ht="14.25" customHeight="1">
      <c r="B111" s="238"/>
      <c r="C111" s="244"/>
    </row>
    <row r="112" ht="14.25" customHeight="1">
      <c r="B112" s="238"/>
      <c r="C112" s="244"/>
    </row>
    <row r="113" ht="14.25" customHeight="1">
      <c r="B113" s="238"/>
      <c r="C113" s="244"/>
    </row>
    <row r="114" ht="14.25" customHeight="1">
      <c r="B114" s="238"/>
      <c r="C114" s="244"/>
    </row>
    <row r="115" ht="14.25" customHeight="1">
      <c r="B115" s="238"/>
      <c r="C115" s="244"/>
    </row>
    <row r="116" ht="14.25" customHeight="1">
      <c r="B116" s="238"/>
      <c r="C116" s="244"/>
    </row>
    <row r="117" ht="14.25" customHeight="1">
      <c r="B117" s="238"/>
      <c r="C117" s="244"/>
    </row>
    <row r="118" ht="14.25" customHeight="1">
      <c r="B118" s="238"/>
      <c r="C118" s="244"/>
    </row>
    <row r="119" ht="14.25" customHeight="1">
      <c r="B119" s="238"/>
      <c r="C119" s="244"/>
    </row>
    <row r="120" ht="14.25" customHeight="1">
      <c r="B120" s="238"/>
      <c r="C120" s="244"/>
    </row>
    <row r="121" ht="14.25" customHeight="1">
      <c r="B121" s="238"/>
      <c r="C121" s="244"/>
    </row>
    <row r="122" ht="14.25" customHeight="1">
      <c r="B122" s="238"/>
      <c r="C122" s="244"/>
    </row>
    <row r="123" ht="14.25" customHeight="1">
      <c r="B123" s="238"/>
      <c r="C123" s="244"/>
    </row>
    <row r="124" ht="14.25" customHeight="1">
      <c r="B124" s="238"/>
      <c r="C124" s="244"/>
    </row>
    <row r="125" ht="14.25" customHeight="1">
      <c r="B125" s="238"/>
      <c r="C125" s="244"/>
    </row>
    <row r="126" ht="14.25" customHeight="1">
      <c r="B126" s="238"/>
      <c r="C126" s="244"/>
    </row>
    <row r="127" ht="14.25" customHeight="1">
      <c r="B127" s="238"/>
      <c r="C127" s="244"/>
    </row>
    <row r="128" ht="14.25" customHeight="1">
      <c r="B128" s="238"/>
      <c r="C128" s="244"/>
    </row>
    <row r="129" ht="14.25" customHeight="1">
      <c r="B129" s="238"/>
      <c r="C129" s="244"/>
    </row>
    <row r="130" ht="14.25" customHeight="1">
      <c r="B130" s="238"/>
      <c r="C130" s="244"/>
    </row>
    <row r="131" ht="14.25" customHeight="1">
      <c r="B131" s="238"/>
      <c r="C131" s="244"/>
    </row>
    <row r="132" ht="14.25" customHeight="1">
      <c r="B132" s="238"/>
      <c r="C132" s="244"/>
    </row>
    <row r="133" ht="14.25" customHeight="1">
      <c r="B133" s="238"/>
      <c r="C133" s="244"/>
    </row>
    <row r="134" ht="14.25" customHeight="1">
      <c r="B134" s="238"/>
      <c r="C134" s="244"/>
    </row>
    <row r="135" ht="14.25" customHeight="1">
      <c r="B135" s="238"/>
      <c r="C135" s="244"/>
    </row>
    <row r="136" ht="14.25" customHeight="1">
      <c r="B136" s="238"/>
      <c r="C136" s="244"/>
    </row>
    <row r="137" ht="14.25" customHeight="1">
      <c r="B137" s="238"/>
      <c r="C137" s="244"/>
    </row>
    <row r="138" ht="14.25" customHeight="1">
      <c r="B138" s="238"/>
      <c r="C138" s="244"/>
    </row>
    <row r="139" ht="14.25" customHeight="1">
      <c r="B139" s="238"/>
      <c r="C139" s="244"/>
    </row>
    <row r="140" ht="14.25" customHeight="1">
      <c r="B140" s="238"/>
      <c r="C140" s="244"/>
    </row>
    <row r="141" ht="14.25" customHeight="1">
      <c r="B141" s="238"/>
      <c r="C141" s="244"/>
    </row>
    <row r="142" ht="14.25" customHeight="1">
      <c r="B142" s="238"/>
      <c r="C142" s="244"/>
    </row>
    <row r="143" ht="14.25" customHeight="1">
      <c r="B143" s="238"/>
      <c r="C143" s="244"/>
    </row>
    <row r="144" ht="14.25" customHeight="1">
      <c r="B144" s="238"/>
      <c r="C144" s="244"/>
    </row>
    <row r="145" ht="14.25" customHeight="1">
      <c r="B145" s="238"/>
      <c r="C145" s="244"/>
    </row>
    <row r="146" ht="14.25" customHeight="1">
      <c r="B146" s="238"/>
      <c r="C146" s="244"/>
    </row>
    <row r="147" ht="14.25" customHeight="1">
      <c r="B147" s="238"/>
      <c r="C147" s="244"/>
    </row>
    <row r="148" ht="14.25" customHeight="1">
      <c r="B148" s="238"/>
      <c r="C148" s="244"/>
    </row>
    <row r="149" ht="14.25" customHeight="1">
      <c r="B149" s="238"/>
      <c r="C149" s="244"/>
    </row>
    <row r="150" ht="14.25" customHeight="1">
      <c r="B150" s="238"/>
      <c r="C150" s="244"/>
    </row>
    <row r="151" ht="14.25" customHeight="1">
      <c r="B151" s="238"/>
      <c r="C151" s="244"/>
    </row>
    <row r="152" ht="14.25" customHeight="1">
      <c r="B152" s="238"/>
      <c r="C152" s="244"/>
    </row>
    <row r="153" ht="14.25" customHeight="1">
      <c r="B153" s="238"/>
      <c r="C153" s="244"/>
    </row>
    <row r="154" ht="14.25" customHeight="1">
      <c r="B154" s="238"/>
      <c r="C154" s="244"/>
    </row>
    <row r="155" ht="14.25" customHeight="1">
      <c r="B155" s="238"/>
      <c r="C155" s="244"/>
    </row>
    <row r="156" ht="14.25" customHeight="1">
      <c r="B156" s="238"/>
      <c r="C156" s="244"/>
    </row>
    <row r="157" ht="14.25" customHeight="1">
      <c r="B157" s="238"/>
      <c r="C157" s="244"/>
    </row>
    <row r="158" ht="14.25" customHeight="1">
      <c r="B158" s="238"/>
      <c r="C158" s="244"/>
    </row>
    <row r="159" ht="14.25" customHeight="1">
      <c r="B159" s="238"/>
      <c r="C159" s="244"/>
    </row>
    <row r="160" ht="14.25" customHeight="1">
      <c r="B160" s="238"/>
      <c r="C160" s="244"/>
    </row>
    <row r="161" ht="14.25" customHeight="1">
      <c r="B161" s="238"/>
      <c r="C161" s="244"/>
    </row>
    <row r="162" ht="14.25" customHeight="1">
      <c r="B162" s="238"/>
      <c r="C162" s="244"/>
    </row>
    <row r="163" ht="14.25" customHeight="1">
      <c r="B163" s="238"/>
      <c r="C163" s="244"/>
    </row>
    <row r="164" ht="14.25" customHeight="1">
      <c r="B164" s="238"/>
      <c r="C164" s="244"/>
    </row>
    <row r="165" ht="14.25" customHeight="1">
      <c r="B165" s="238"/>
      <c r="C165" s="244"/>
    </row>
    <row r="166" ht="14.25" customHeight="1">
      <c r="B166" s="238"/>
      <c r="C166" s="244"/>
    </row>
    <row r="167" ht="14.25" customHeight="1">
      <c r="B167" s="238"/>
      <c r="C167" s="244"/>
    </row>
    <row r="168" ht="14.25" customHeight="1">
      <c r="B168" s="238"/>
      <c r="C168" s="244"/>
    </row>
    <row r="169" ht="14.25" customHeight="1">
      <c r="B169" s="238"/>
      <c r="C169" s="244"/>
    </row>
    <row r="170" ht="14.25" customHeight="1">
      <c r="B170" s="238"/>
      <c r="C170" s="244"/>
    </row>
    <row r="171" ht="14.25" customHeight="1">
      <c r="B171" s="238"/>
      <c r="C171" s="244"/>
    </row>
    <row r="172" ht="14.25" customHeight="1">
      <c r="B172" s="238"/>
      <c r="C172" s="244"/>
    </row>
    <row r="173" ht="14.25" customHeight="1">
      <c r="B173" s="238"/>
      <c r="C173" s="244"/>
    </row>
    <row r="174" ht="14.25" customHeight="1">
      <c r="B174" s="238"/>
      <c r="C174" s="244"/>
    </row>
    <row r="175" ht="14.25" customHeight="1">
      <c r="B175" s="238"/>
      <c r="C175" s="244"/>
    </row>
    <row r="176" ht="14.25" customHeight="1">
      <c r="B176" s="238"/>
      <c r="C176" s="244"/>
    </row>
    <row r="177" ht="14.25" customHeight="1">
      <c r="B177" s="238"/>
      <c r="C177" s="244"/>
    </row>
    <row r="178" ht="14.25" customHeight="1">
      <c r="B178" s="238"/>
      <c r="C178" s="244"/>
    </row>
    <row r="179" ht="14.25" customHeight="1">
      <c r="B179" s="238"/>
      <c r="C179" s="244"/>
    </row>
    <row r="180" ht="14.25" customHeight="1">
      <c r="B180" s="238"/>
      <c r="C180" s="244"/>
    </row>
    <row r="181" ht="14.25" customHeight="1">
      <c r="B181" s="238"/>
      <c r="C181" s="244"/>
    </row>
    <row r="182" ht="14.25" customHeight="1">
      <c r="B182" s="238"/>
      <c r="C182" s="244"/>
    </row>
    <row r="183" ht="14.25" customHeight="1">
      <c r="B183" s="238"/>
      <c r="C183" s="244"/>
    </row>
    <row r="184" ht="14.25" customHeight="1">
      <c r="B184" s="238"/>
      <c r="C184" s="244"/>
    </row>
    <row r="185" ht="14.25" customHeight="1">
      <c r="B185" s="238"/>
      <c r="C185" s="244"/>
    </row>
    <row r="186" ht="14.25" customHeight="1">
      <c r="B186" s="238"/>
      <c r="C186" s="244"/>
    </row>
    <row r="187" ht="14.25" customHeight="1">
      <c r="B187" s="238"/>
      <c r="C187" s="244"/>
    </row>
    <row r="188" ht="14.25" customHeight="1">
      <c r="B188" s="238"/>
      <c r="C188" s="244"/>
    </row>
    <row r="189" ht="14.25" customHeight="1">
      <c r="B189" s="238"/>
      <c r="C189" s="244"/>
    </row>
    <row r="190" ht="14.25" customHeight="1">
      <c r="B190" s="238"/>
      <c r="C190" s="244"/>
    </row>
    <row r="191" ht="14.25" customHeight="1">
      <c r="B191" s="238"/>
      <c r="C191" s="244"/>
    </row>
    <row r="192" ht="14.25" customHeight="1">
      <c r="B192" s="238"/>
      <c r="C192" s="244"/>
    </row>
    <row r="193" ht="14.25" customHeight="1">
      <c r="B193" s="238"/>
      <c r="C193" s="244"/>
    </row>
    <row r="194" ht="14.25" customHeight="1">
      <c r="B194" s="238"/>
      <c r="C194" s="244"/>
    </row>
    <row r="195" ht="14.25" customHeight="1">
      <c r="B195" s="238"/>
      <c r="C195" s="244"/>
    </row>
    <row r="196" ht="14.25" customHeight="1">
      <c r="B196" s="238"/>
      <c r="C196" s="244"/>
    </row>
    <row r="197" ht="14.25" customHeight="1">
      <c r="B197" s="238"/>
      <c r="C197" s="244"/>
    </row>
    <row r="198" ht="14.25" customHeight="1">
      <c r="B198" s="238"/>
      <c r="C198" s="244"/>
    </row>
    <row r="199" ht="14.25" customHeight="1">
      <c r="B199" s="238"/>
      <c r="C199" s="244"/>
    </row>
    <row r="200" ht="14.25" customHeight="1">
      <c r="B200" s="238"/>
      <c r="C200" s="244"/>
    </row>
    <row r="201" ht="14.25" customHeight="1">
      <c r="B201" s="238"/>
      <c r="C201" s="244"/>
    </row>
    <row r="202" ht="14.25" customHeight="1">
      <c r="B202" s="238"/>
      <c r="C202" s="244"/>
    </row>
    <row r="203" ht="14.25" customHeight="1">
      <c r="B203" s="238"/>
      <c r="C203" s="244"/>
    </row>
    <row r="204" ht="14.25" customHeight="1">
      <c r="B204" s="238"/>
      <c r="C204" s="244"/>
    </row>
    <row r="205" ht="14.25" customHeight="1">
      <c r="B205" s="238"/>
      <c r="C205" s="244"/>
    </row>
    <row r="206" ht="14.25" customHeight="1">
      <c r="B206" s="238"/>
      <c r="C206" s="244"/>
    </row>
    <row r="207" ht="14.25" customHeight="1">
      <c r="B207" s="238"/>
      <c r="C207" s="244"/>
    </row>
    <row r="208" ht="14.25" customHeight="1">
      <c r="B208" s="238"/>
      <c r="C208" s="244"/>
    </row>
    <row r="209" ht="14.25" customHeight="1">
      <c r="B209" s="238"/>
      <c r="C209" s="244"/>
    </row>
    <row r="210" ht="14.25" customHeight="1">
      <c r="B210" s="238"/>
      <c r="C210" s="244"/>
    </row>
    <row r="211" ht="14.25" customHeight="1">
      <c r="B211" s="238"/>
      <c r="C211" s="244"/>
    </row>
    <row r="212" ht="14.25" customHeight="1">
      <c r="B212" s="238"/>
      <c r="C212" s="244"/>
    </row>
    <row r="213" ht="14.25" customHeight="1">
      <c r="B213" s="238"/>
      <c r="C213" s="244"/>
    </row>
    <row r="214" ht="14.25" customHeight="1">
      <c r="B214" s="238"/>
      <c r="C214" s="244"/>
    </row>
    <row r="215" ht="14.25" customHeight="1">
      <c r="B215" s="238"/>
      <c r="C215" s="244"/>
    </row>
    <row r="216" ht="14.25" customHeight="1">
      <c r="B216" s="238"/>
      <c r="C216" s="244"/>
    </row>
    <row r="217" ht="14.25" customHeight="1">
      <c r="B217" s="238"/>
      <c r="C217" s="244"/>
    </row>
    <row r="218" ht="14.25" customHeight="1">
      <c r="B218" s="238"/>
      <c r="C218" s="244"/>
    </row>
    <row r="219" ht="14.25" customHeight="1">
      <c r="B219" s="238"/>
      <c r="C219" s="244"/>
    </row>
    <row r="220" ht="14.25" customHeight="1">
      <c r="B220" s="238"/>
      <c r="C220" s="244"/>
    </row>
    <row r="221" ht="14.25" customHeight="1">
      <c r="B221" s="238"/>
      <c r="C221" s="244"/>
    </row>
    <row r="222" ht="14.25" customHeight="1">
      <c r="B222" s="238"/>
      <c r="C222" s="244"/>
    </row>
    <row r="223" ht="14.25" customHeight="1">
      <c r="B223" s="238"/>
      <c r="C223" s="244"/>
    </row>
    <row r="224" ht="14.25" customHeight="1">
      <c r="B224" s="238"/>
      <c r="C224" s="244"/>
    </row>
    <row r="225" ht="14.25" customHeight="1">
      <c r="B225" s="238"/>
      <c r="C225" s="244"/>
    </row>
    <row r="226" ht="14.25" customHeight="1">
      <c r="B226" s="238"/>
      <c r="C226" s="244"/>
    </row>
    <row r="227" ht="14.25" customHeight="1">
      <c r="B227" s="238"/>
      <c r="C227" s="244"/>
    </row>
    <row r="228" ht="14.25" customHeight="1">
      <c r="B228" s="238"/>
      <c r="C228" s="244"/>
    </row>
    <row r="229" ht="14.25" customHeight="1">
      <c r="B229" s="238"/>
      <c r="C229" s="244"/>
    </row>
    <row r="230" ht="14.25" customHeight="1">
      <c r="B230" s="238"/>
      <c r="C230" s="244"/>
    </row>
    <row r="231" ht="14.25" customHeight="1">
      <c r="B231" s="238"/>
      <c r="C231" s="244"/>
    </row>
    <row r="232" ht="14.25" customHeight="1">
      <c r="B232" s="238"/>
      <c r="C232" s="244"/>
    </row>
    <row r="233" ht="14.25" customHeight="1">
      <c r="B233" s="238"/>
      <c r="C233" s="244"/>
    </row>
    <row r="234" ht="14.25" customHeight="1">
      <c r="B234" s="238"/>
      <c r="C234" s="244"/>
    </row>
    <row r="235" ht="14.25" customHeight="1">
      <c r="B235" s="238"/>
      <c r="C235" s="244"/>
    </row>
    <row r="236" ht="14.25" customHeight="1">
      <c r="B236" s="238"/>
      <c r="C236" s="244"/>
    </row>
    <row r="237" ht="14.25" customHeight="1">
      <c r="B237" s="238"/>
      <c r="C237" s="244"/>
    </row>
    <row r="238" ht="14.25" customHeight="1">
      <c r="B238" s="238"/>
      <c r="C238" s="244"/>
    </row>
    <row r="239" ht="14.25" customHeight="1">
      <c r="B239" s="238"/>
      <c r="C239" s="244"/>
    </row>
    <row r="240" ht="14.25" customHeight="1">
      <c r="B240" s="238"/>
      <c r="C240" s="244"/>
    </row>
    <row r="241" ht="14.25" customHeight="1">
      <c r="B241" s="238"/>
      <c r="C241" s="244"/>
    </row>
    <row r="242" ht="14.25" customHeight="1">
      <c r="B242" s="238"/>
      <c r="C242" s="244"/>
    </row>
    <row r="243" ht="14.25" customHeight="1">
      <c r="B243" s="238"/>
      <c r="C243" s="244"/>
    </row>
    <row r="244" ht="14.25" customHeight="1">
      <c r="B244" s="238"/>
      <c r="C244" s="244"/>
    </row>
    <row r="245" ht="14.25" customHeight="1">
      <c r="B245" s="238"/>
      <c r="C245" s="244"/>
    </row>
    <row r="246" ht="14.25" customHeight="1">
      <c r="B246" s="238"/>
      <c r="C246" s="244"/>
    </row>
    <row r="247" ht="14.25" customHeight="1">
      <c r="B247" s="238"/>
      <c r="C247" s="244"/>
    </row>
    <row r="248" ht="14.25" customHeight="1">
      <c r="B248" s="238"/>
      <c r="C248" s="244"/>
    </row>
    <row r="249" ht="14.25" customHeight="1">
      <c r="B249" s="238"/>
      <c r="C249" s="244"/>
    </row>
    <row r="250" ht="14.25" customHeight="1">
      <c r="B250" s="238"/>
      <c r="C250" s="244"/>
    </row>
    <row r="251" ht="14.25" customHeight="1">
      <c r="B251" s="238"/>
      <c r="C251" s="244"/>
    </row>
    <row r="252" ht="14.25" customHeight="1">
      <c r="B252" s="238"/>
      <c r="C252" s="244"/>
    </row>
    <row r="253" ht="14.25" customHeight="1">
      <c r="B253" s="238"/>
      <c r="C253" s="244"/>
    </row>
    <row r="254" ht="14.25" customHeight="1">
      <c r="B254" s="238"/>
      <c r="C254" s="244"/>
    </row>
    <row r="255" ht="14.25" customHeight="1">
      <c r="B255" s="238"/>
      <c r="C255" s="244"/>
    </row>
    <row r="256" ht="14.25" customHeight="1">
      <c r="B256" s="238"/>
      <c r="C256" s="244"/>
    </row>
    <row r="257" ht="14.25" customHeight="1">
      <c r="B257" s="238"/>
      <c r="C257" s="244"/>
    </row>
    <row r="258" ht="14.25" customHeight="1">
      <c r="B258" s="238"/>
      <c r="C258" s="244"/>
    </row>
    <row r="259" ht="14.25" customHeight="1">
      <c r="B259" s="238"/>
      <c r="C259" s="244"/>
    </row>
    <row r="260" ht="14.25" customHeight="1">
      <c r="B260" s="238"/>
      <c r="C260" s="244"/>
    </row>
    <row r="261" ht="14.25" customHeight="1">
      <c r="B261" s="238"/>
      <c r="C261" s="244"/>
    </row>
    <row r="262" ht="14.25" customHeight="1">
      <c r="B262" s="238"/>
      <c r="C262" s="244"/>
    </row>
    <row r="263" ht="14.25" customHeight="1">
      <c r="B263" s="238"/>
      <c r="C263" s="244"/>
    </row>
    <row r="264" ht="14.25" customHeight="1">
      <c r="B264" s="238"/>
      <c r="C264" s="244"/>
    </row>
    <row r="265" ht="14.25" customHeight="1">
      <c r="B265" s="238"/>
      <c r="C265" s="244"/>
    </row>
    <row r="266" ht="14.25" customHeight="1">
      <c r="B266" s="238"/>
      <c r="C266" s="244"/>
    </row>
    <row r="267" ht="14.25" customHeight="1">
      <c r="B267" s="238"/>
      <c r="C267" s="244"/>
    </row>
    <row r="268" ht="14.25" customHeight="1">
      <c r="B268" s="238"/>
      <c r="C268" s="244"/>
    </row>
    <row r="269" ht="14.25" customHeight="1">
      <c r="B269" s="238"/>
      <c r="C269" s="244"/>
    </row>
    <row r="270" ht="14.25" customHeight="1">
      <c r="B270" s="238"/>
      <c r="C270" s="244"/>
    </row>
    <row r="271" ht="14.25" customHeight="1">
      <c r="B271" s="238"/>
      <c r="C271" s="244"/>
    </row>
    <row r="272" ht="14.25" customHeight="1">
      <c r="B272" s="238"/>
      <c r="C272" s="244"/>
    </row>
    <row r="273" ht="14.25" customHeight="1">
      <c r="B273" s="238"/>
      <c r="C273" s="244"/>
    </row>
    <row r="274" ht="14.25" customHeight="1">
      <c r="B274" s="238"/>
      <c r="C274" s="244"/>
    </row>
    <row r="275" ht="14.25" customHeight="1">
      <c r="B275" s="238"/>
      <c r="C275" s="244"/>
    </row>
    <row r="276" ht="14.25" customHeight="1">
      <c r="B276" s="238"/>
      <c r="C276" s="244"/>
    </row>
    <row r="277" ht="14.25" customHeight="1">
      <c r="B277" s="238"/>
      <c r="C277" s="244"/>
    </row>
    <row r="278" ht="14.25" customHeight="1">
      <c r="B278" s="238"/>
      <c r="C278" s="244"/>
    </row>
    <row r="279" ht="14.25" customHeight="1">
      <c r="B279" s="238"/>
      <c r="C279" s="244"/>
    </row>
    <row r="280" ht="14.25" customHeight="1">
      <c r="B280" s="238"/>
      <c r="C280" s="244"/>
    </row>
    <row r="281" ht="14.25" customHeight="1">
      <c r="B281" s="238"/>
      <c r="C281" s="244"/>
    </row>
    <row r="282" ht="14.25" customHeight="1">
      <c r="B282" s="238"/>
      <c r="C282" s="244"/>
    </row>
    <row r="283" ht="14.25" customHeight="1">
      <c r="B283" s="238"/>
      <c r="C283" s="244"/>
    </row>
    <row r="284" ht="14.25" customHeight="1">
      <c r="B284" s="238"/>
      <c r="C284" s="244"/>
    </row>
    <row r="285" ht="14.25" customHeight="1">
      <c r="B285" s="238"/>
      <c r="C285" s="244"/>
    </row>
    <row r="286" ht="14.25" customHeight="1">
      <c r="B286" s="238"/>
      <c r="C286" s="244"/>
    </row>
    <row r="287" ht="14.25" customHeight="1">
      <c r="B287" s="238"/>
      <c r="C287" s="244"/>
    </row>
    <row r="288" ht="14.25" customHeight="1">
      <c r="B288" s="238"/>
      <c r="C288" s="244"/>
    </row>
    <row r="289" ht="14.25" customHeight="1">
      <c r="B289" s="238"/>
      <c r="C289" s="244"/>
    </row>
    <row r="290" ht="14.25" customHeight="1">
      <c r="B290" s="238"/>
      <c r="C290" s="244"/>
    </row>
    <row r="291" ht="14.25" customHeight="1">
      <c r="B291" s="238"/>
      <c r="C291" s="244"/>
    </row>
    <row r="292" ht="14.25" customHeight="1">
      <c r="B292" s="238"/>
      <c r="C292" s="244"/>
    </row>
    <row r="293" ht="14.25" customHeight="1">
      <c r="B293" s="238"/>
      <c r="C293" s="244"/>
    </row>
    <row r="294" ht="14.25" customHeight="1">
      <c r="B294" s="238"/>
      <c r="C294" s="244"/>
    </row>
    <row r="295" ht="14.25" customHeight="1">
      <c r="B295" s="238"/>
      <c r="C295" s="244"/>
    </row>
    <row r="296" ht="14.25" customHeight="1">
      <c r="B296" s="238"/>
      <c r="C296" s="244"/>
    </row>
    <row r="297" ht="14.25" customHeight="1">
      <c r="B297" s="238"/>
      <c r="C297" s="244"/>
    </row>
    <row r="298" ht="14.25" customHeight="1">
      <c r="B298" s="238"/>
      <c r="C298" s="244"/>
    </row>
    <row r="299" ht="14.25" customHeight="1">
      <c r="B299" s="238"/>
      <c r="C299" s="244"/>
    </row>
    <row r="300" ht="14.25" customHeight="1">
      <c r="B300" s="238"/>
      <c r="C300" s="244"/>
    </row>
    <row r="301" ht="14.25" customHeight="1">
      <c r="B301" s="238"/>
      <c r="C301" s="244"/>
    </row>
    <row r="302" ht="14.25" customHeight="1">
      <c r="B302" s="238"/>
      <c r="C302" s="244"/>
    </row>
    <row r="303" ht="14.25" customHeight="1">
      <c r="B303" s="238"/>
      <c r="C303" s="244"/>
    </row>
    <row r="304" ht="14.25" customHeight="1">
      <c r="B304" s="238"/>
      <c r="C304" s="244"/>
    </row>
    <row r="305" ht="14.25" customHeight="1">
      <c r="B305" s="238"/>
      <c r="C305" s="244"/>
    </row>
    <row r="306" ht="14.25" customHeight="1">
      <c r="B306" s="238"/>
      <c r="C306" s="244"/>
    </row>
    <row r="307" ht="14.25" customHeight="1">
      <c r="B307" s="238"/>
      <c r="C307" s="244"/>
    </row>
    <row r="308" ht="14.25" customHeight="1">
      <c r="B308" s="238"/>
      <c r="C308" s="244"/>
    </row>
    <row r="309" ht="14.25" customHeight="1">
      <c r="B309" s="238"/>
      <c r="C309" s="244"/>
    </row>
    <row r="310" ht="14.25" customHeight="1">
      <c r="B310" s="238"/>
      <c r="C310" s="244"/>
    </row>
    <row r="311" ht="14.25" customHeight="1">
      <c r="B311" s="238"/>
      <c r="C311" s="244"/>
    </row>
    <row r="312" ht="14.25" customHeight="1">
      <c r="B312" s="238"/>
      <c r="C312" s="244"/>
    </row>
    <row r="313" ht="14.25" customHeight="1">
      <c r="B313" s="238"/>
      <c r="C313" s="244"/>
    </row>
    <row r="314" ht="14.25" customHeight="1">
      <c r="B314" s="238"/>
      <c r="C314" s="244"/>
    </row>
    <row r="315" ht="14.25" customHeight="1">
      <c r="B315" s="238"/>
      <c r="C315" s="244"/>
    </row>
    <row r="316" ht="14.25" customHeight="1">
      <c r="B316" s="238"/>
      <c r="C316" s="244"/>
    </row>
    <row r="317" ht="14.25" customHeight="1">
      <c r="B317" s="238"/>
      <c r="C317" s="244"/>
    </row>
    <row r="318" ht="14.25" customHeight="1">
      <c r="B318" s="238"/>
      <c r="C318" s="244"/>
    </row>
    <row r="319" ht="14.25" customHeight="1">
      <c r="B319" s="238"/>
      <c r="C319" s="244"/>
    </row>
    <row r="320" ht="14.25" customHeight="1">
      <c r="B320" s="238"/>
      <c r="C320" s="244"/>
    </row>
    <row r="321" ht="14.25" customHeight="1">
      <c r="B321" s="238"/>
      <c r="C321" s="244"/>
    </row>
    <row r="322" ht="14.25" customHeight="1">
      <c r="B322" s="238"/>
      <c r="C322" s="244"/>
    </row>
    <row r="323" ht="14.25" customHeight="1">
      <c r="B323" s="238"/>
      <c r="C323" s="244"/>
    </row>
    <row r="324" ht="14.25" customHeight="1">
      <c r="B324" s="238"/>
      <c r="C324" s="244"/>
    </row>
    <row r="325" ht="14.25" customHeight="1">
      <c r="B325" s="238"/>
      <c r="C325" s="244"/>
    </row>
    <row r="326" ht="14.25" customHeight="1">
      <c r="B326" s="238"/>
      <c r="C326" s="244"/>
    </row>
    <row r="327" ht="14.25" customHeight="1">
      <c r="B327" s="238"/>
      <c r="C327" s="244"/>
    </row>
    <row r="328" ht="14.25" customHeight="1">
      <c r="B328" s="238"/>
      <c r="C328" s="244"/>
    </row>
    <row r="329" ht="14.25" customHeight="1">
      <c r="B329" s="238"/>
      <c r="C329" s="244"/>
    </row>
    <row r="330" ht="14.25" customHeight="1">
      <c r="B330" s="238"/>
      <c r="C330" s="244"/>
    </row>
    <row r="331" ht="14.25" customHeight="1">
      <c r="B331" s="238"/>
      <c r="C331" s="244"/>
    </row>
    <row r="332" ht="14.25" customHeight="1">
      <c r="B332" s="238"/>
      <c r="C332" s="244"/>
    </row>
    <row r="333" ht="14.25" customHeight="1">
      <c r="B333" s="238"/>
      <c r="C333" s="244"/>
    </row>
    <row r="334" ht="14.25" customHeight="1">
      <c r="B334" s="238"/>
      <c r="C334" s="244"/>
    </row>
    <row r="335" ht="14.25" customHeight="1">
      <c r="B335" s="238"/>
      <c r="C335" s="244"/>
    </row>
    <row r="336" ht="14.25" customHeight="1">
      <c r="B336" s="238"/>
      <c r="C336" s="244"/>
    </row>
    <row r="337" ht="14.25" customHeight="1">
      <c r="B337" s="238"/>
      <c r="C337" s="244"/>
    </row>
    <row r="338" ht="14.25" customHeight="1">
      <c r="B338" s="238"/>
      <c r="C338" s="244"/>
    </row>
    <row r="339" ht="14.25" customHeight="1">
      <c r="B339" s="238"/>
      <c r="C339" s="244"/>
    </row>
    <row r="340" ht="14.25" customHeight="1">
      <c r="B340" s="238"/>
      <c r="C340" s="244"/>
    </row>
    <row r="341" ht="14.25" customHeight="1">
      <c r="B341" s="238"/>
      <c r="C341" s="244"/>
    </row>
    <row r="342" ht="14.25" customHeight="1">
      <c r="B342" s="238"/>
      <c r="C342" s="244"/>
    </row>
    <row r="343" ht="14.25" customHeight="1">
      <c r="B343" s="238"/>
      <c r="C343" s="244"/>
    </row>
    <row r="344" ht="14.25" customHeight="1">
      <c r="B344" s="238"/>
      <c r="C344" s="244"/>
    </row>
    <row r="345" ht="14.25" customHeight="1">
      <c r="B345" s="238"/>
      <c r="C345" s="244"/>
    </row>
    <row r="346" ht="14.25" customHeight="1">
      <c r="B346" s="238"/>
      <c r="C346" s="244"/>
    </row>
    <row r="347" ht="14.25" customHeight="1">
      <c r="B347" s="238"/>
      <c r="C347" s="244"/>
    </row>
    <row r="348" ht="14.25" customHeight="1">
      <c r="B348" s="238"/>
      <c r="C348" s="244"/>
    </row>
    <row r="349" ht="14.25" customHeight="1">
      <c r="B349" s="238"/>
      <c r="C349" s="244"/>
    </row>
    <row r="350" ht="14.25" customHeight="1">
      <c r="B350" s="238"/>
      <c r="C350" s="244"/>
    </row>
    <row r="351" ht="14.25" customHeight="1">
      <c r="B351" s="238"/>
      <c r="C351" s="244"/>
    </row>
    <row r="352" ht="14.25" customHeight="1">
      <c r="B352" s="238"/>
      <c r="C352" s="244"/>
    </row>
    <row r="353" ht="14.25" customHeight="1">
      <c r="B353" s="238"/>
      <c r="C353" s="244"/>
    </row>
    <row r="354" ht="14.25" customHeight="1">
      <c r="B354" s="238"/>
      <c r="C354" s="244"/>
    </row>
    <row r="355" ht="14.25" customHeight="1">
      <c r="B355" s="238"/>
      <c r="C355" s="244"/>
    </row>
    <row r="356" ht="14.25" customHeight="1">
      <c r="B356" s="238"/>
      <c r="C356" s="244"/>
    </row>
    <row r="357" ht="14.25" customHeight="1">
      <c r="B357" s="238"/>
      <c r="C357" s="244"/>
    </row>
    <row r="358" ht="14.25" customHeight="1">
      <c r="B358" s="238"/>
      <c r="C358" s="244"/>
    </row>
    <row r="359" ht="14.25" customHeight="1">
      <c r="B359" s="238"/>
      <c r="C359" s="244"/>
    </row>
    <row r="360" ht="14.25" customHeight="1">
      <c r="B360" s="238"/>
      <c r="C360" s="244"/>
    </row>
    <row r="361" ht="14.25" customHeight="1">
      <c r="B361" s="238"/>
      <c r="C361" s="244"/>
    </row>
    <row r="362" ht="14.25" customHeight="1">
      <c r="B362" s="238"/>
      <c r="C362" s="244"/>
    </row>
    <row r="363" ht="14.25" customHeight="1">
      <c r="B363" s="238"/>
      <c r="C363" s="244"/>
    </row>
    <row r="364" ht="14.25" customHeight="1">
      <c r="B364" s="238"/>
      <c r="C364" s="244"/>
    </row>
    <row r="365" ht="14.25" customHeight="1">
      <c r="B365" s="238"/>
      <c r="C365" s="244"/>
    </row>
    <row r="366" ht="14.25" customHeight="1">
      <c r="B366" s="238"/>
      <c r="C366" s="244"/>
    </row>
    <row r="367" ht="14.25" customHeight="1">
      <c r="B367" s="238"/>
      <c r="C367" s="244"/>
    </row>
    <row r="368" ht="14.25" customHeight="1">
      <c r="B368" s="238"/>
      <c r="C368" s="244"/>
    </row>
    <row r="369" ht="14.25" customHeight="1">
      <c r="B369" s="238"/>
      <c r="C369" s="244"/>
    </row>
    <row r="370" ht="14.25" customHeight="1">
      <c r="B370" s="238"/>
      <c r="C370" s="244"/>
    </row>
    <row r="371" ht="14.25" customHeight="1">
      <c r="B371" s="238"/>
      <c r="C371" s="244"/>
    </row>
    <row r="372" ht="14.25" customHeight="1">
      <c r="B372" s="238"/>
      <c r="C372" s="244"/>
    </row>
    <row r="373" ht="14.25" customHeight="1">
      <c r="B373" s="238"/>
      <c r="C373" s="244"/>
    </row>
    <row r="374" ht="14.25" customHeight="1">
      <c r="B374" s="238"/>
      <c r="C374" s="244"/>
    </row>
    <row r="375" ht="14.25" customHeight="1">
      <c r="B375" s="238"/>
      <c r="C375" s="244"/>
    </row>
    <row r="376" ht="14.25" customHeight="1">
      <c r="B376" s="238"/>
      <c r="C376" s="244"/>
    </row>
    <row r="377" ht="14.25" customHeight="1">
      <c r="B377" s="238"/>
      <c r="C377" s="244"/>
    </row>
    <row r="378" ht="14.25" customHeight="1">
      <c r="B378" s="238"/>
      <c r="C378" s="244"/>
    </row>
    <row r="379" ht="14.25" customHeight="1">
      <c r="B379" s="238"/>
      <c r="C379" s="244"/>
    </row>
    <row r="380" ht="14.25" customHeight="1">
      <c r="B380" s="238"/>
      <c r="C380" s="244"/>
    </row>
    <row r="381" ht="14.25" customHeight="1">
      <c r="B381" s="238"/>
      <c r="C381" s="244"/>
    </row>
    <row r="382" ht="14.25" customHeight="1">
      <c r="B382" s="238"/>
      <c r="C382" s="244"/>
    </row>
    <row r="383" ht="14.25" customHeight="1">
      <c r="B383" s="238"/>
      <c r="C383" s="244"/>
    </row>
    <row r="384" ht="14.25" customHeight="1">
      <c r="B384" s="238"/>
      <c r="C384" s="244"/>
    </row>
    <row r="385" ht="14.25" customHeight="1">
      <c r="B385" s="238"/>
      <c r="C385" s="244"/>
    </row>
    <row r="386" ht="14.25" customHeight="1">
      <c r="B386" s="238"/>
      <c r="C386" s="244"/>
    </row>
    <row r="387" ht="14.25" customHeight="1">
      <c r="B387" s="238"/>
      <c r="C387" s="244"/>
    </row>
    <row r="388" ht="14.25" customHeight="1">
      <c r="B388" s="238"/>
      <c r="C388" s="244"/>
    </row>
    <row r="389" ht="14.25" customHeight="1">
      <c r="B389" s="238"/>
      <c r="C389" s="244"/>
    </row>
    <row r="390" ht="14.25" customHeight="1">
      <c r="B390" s="238"/>
      <c r="C390" s="244"/>
    </row>
    <row r="391" ht="14.25" customHeight="1">
      <c r="B391" s="238"/>
      <c r="C391" s="244"/>
    </row>
    <row r="392" ht="14.25" customHeight="1">
      <c r="B392" s="238"/>
      <c r="C392" s="244"/>
    </row>
    <row r="393" ht="14.25" customHeight="1">
      <c r="B393" s="238"/>
      <c r="C393" s="244"/>
    </row>
    <row r="394" ht="14.25" customHeight="1">
      <c r="B394" s="238"/>
      <c r="C394" s="244"/>
    </row>
    <row r="395" ht="14.25" customHeight="1">
      <c r="B395" s="238"/>
      <c r="C395" s="244"/>
    </row>
    <row r="396" ht="14.25" customHeight="1">
      <c r="B396" s="238"/>
      <c r="C396" s="244"/>
    </row>
    <row r="397" ht="14.25" customHeight="1">
      <c r="B397" s="238"/>
      <c r="C397" s="244"/>
    </row>
    <row r="398" ht="14.25" customHeight="1">
      <c r="B398" s="238"/>
      <c r="C398" s="244"/>
    </row>
    <row r="399" ht="14.25" customHeight="1">
      <c r="B399" s="238"/>
      <c r="C399" s="244"/>
    </row>
    <row r="400" ht="14.25" customHeight="1">
      <c r="B400" s="238"/>
      <c r="C400" s="244"/>
    </row>
    <row r="401" ht="14.25" customHeight="1">
      <c r="B401" s="238"/>
      <c r="C401" s="244"/>
    </row>
    <row r="402" ht="14.25" customHeight="1">
      <c r="B402" s="238"/>
      <c r="C402" s="244"/>
    </row>
    <row r="403" ht="14.25" customHeight="1">
      <c r="B403" s="238"/>
      <c r="C403" s="244"/>
    </row>
    <row r="404" ht="14.25" customHeight="1">
      <c r="B404" s="238"/>
      <c r="C404" s="244"/>
    </row>
    <row r="405" ht="14.25" customHeight="1">
      <c r="B405" s="238"/>
      <c r="C405" s="244"/>
    </row>
    <row r="406" ht="14.25" customHeight="1">
      <c r="B406" s="238"/>
      <c r="C406" s="244"/>
    </row>
    <row r="407" ht="14.25" customHeight="1">
      <c r="B407" s="238"/>
      <c r="C407" s="244"/>
    </row>
    <row r="408" ht="14.25" customHeight="1">
      <c r="B408" s="238"/>
      <c r="C408" s="244"/>
    </row>
    <row r="409" ht="14.25" customHeight="1">
      <c r="B409" s="238"/>
      <c r="C409" s="244"/>
    </row>
    <row r="410" ht="14.25" customHeight="1">
      <c r="B410" s="238"/>
      <c r="C410" s="244"/>
    </row>
    <row r="411" ht="14.25" customHeight="1">
      <c r="B411" s="238"/>
      <c r="C411" s="244"/>
    </row>
    <row r="412" ht="14.25" customHeight="1">
      <c r="B412" s="238"/>
      <c r="C412" s="244"/>
    </row>
    <row r="413" ht="14.25" customHeight="1">
      <c r="B413" s="238"/>
      <c r="C413" s="244"/>
    </row>
    <row r="414" ht="14.25" customHeight="1">
      <c r="B414" s="238"/>
      <c r="C414" s="244"/>
    </row>
    <row r="415" ht="14.25" customHeight="1">
      <c r="B415" s="238"/>
      <c r="C415" s="244"/>
    </row>
    <row r="416" ht="14.25" customHeight="1">
      <c r="B416" s="238"/>
      <c r="C416" s="244"/>
    </row>
    <row r="417" ht="14.25" customHeight="1">
      <c r="B417" s="238"/>
      <c r="C417" s="244"/>
    </row>
    <row r="418" ht="14.25" customHeight="1">
      <c r="B418" s="238"/>
      <c r="C418" s="244"/>
    </row>
    <row r="419" ht="14.25" customHeight="1">
      <c r="B419" s="238"/>
      <c r="C419" s="244"/>
    </row>
    <row r="420" ht="14.25" customHeight="1">
      <c r="B420" s="238"/>
      <c r="C420" s="244"/>
    </row>
    <row r="421" ht="14.25" customHeight="1">
      <c r="B421" s="238"/>
      <c r="C421" s="244"/>
    </row>
    <row r="422" ht="14.25" customHeight="1">
      <c r="B422" s="238"/>
      <c r="C422" s="244"/>
    </row>
    <row r="423" ht="14.25" customHeight="1">
      <c r="B423" s="238"/>
      <c r="C423" s="244"/>
    </row>
    <row r="424" ht="14.25" customHeight="1">
      <c r="B424" s="238"/>
      <c r="C424" s="244"/>
    </row>
    <row r="425" ht="14.25" customHeight="1">
      <c r="B425" s="238"/>
      <c r="C425" s="244"/>
    </row>
    <row r="426" ht="14.25" customHeight="1">
      <c r="B426" s="238"/>
      <c r="C426" s="244"/>
    </row>
    <row r="427" ht="14.25" customHeight="1">
      <c r="B427" s="238"/>
      <c r="C427" s="244"/>
    </row>
    <row r="428" ht="14.25" customHeight="1">
      <c r="B428" s="238"/>
      <c r="C428" s="244"/>
    </row>
    <row r="429" ht="14.25" customHeight="1">
      <c r="B429" s="238"/>
      <c r="C429" s="244"/>
    </row>
    <row r="430" ht="14.25" customHeight="1">
      <c r="B430" s="238"/>
      <c r="C430" s="244"/>
    </row>
    <row r="431" ht="14.25" customHeight="1">
      <c r="B431" s="238"/>
      <c r="C431" s="244"/>
    </row>
    <row r="432" ht="14.25" customHeight="1">
      <c r="B432" s="238"/>
      <c r="C432" s="244"/>
    </row>
    <row r="433" ht="14.25" customHeight="1">
      <c r="B433" s="238"/>
      <c r="C433" s="244"/>
    </row>
    <row r="434" ht="14.25" customHeight="1">
      <c r="B434" s="238"/>
      <c r="C434" s="244"/>
    </row>
    <row r="435" ht="14.25" customHeight="1">
      <c r="B435" s="238"/>
      <c r="C435" s="244"/>
    </row>
    <row r="436" ht="14.25" customHeight="1">
      <c r="B436" s="238"/>
      <c r="C436" s="244"/>
    </row>
    <row r="437" ht="14.25" customHeight="1">
      <c r="B437" s="238"/>
      <c r="C437" s="244"/>
    </row>
    <row r="438" ht="14.25" customHeight="1">
      <c r="B438" s="238"/>
      <c r="C438" s="244"/>
    </row>
    <row r="439" ht="14.25" customHeight="1">
      <c r="B439" s="238"/>
      <c r="C439" s="244"/>
    </row>
    <row r="440" ht="14.25" customHeight="1">
      <c r="B440" s="238"/>
      <c r="C440" s="244"/>
    </row>
    <row r="441" ht="14.25" customHeight="1">
      <c r="B441" s="238"/>
      <c r="C441" s="244"/>
    </row>
    <row r="442" ht="14.25" customHeight="1">
      <c r="B442" s="238"/>
      <c r="C442" s="244"/>
    </row>
    <row r="443" ht="14.25" customHeight="1">
      <c r="B443" s="238"/>
      <c r="C443" s="244"/>
    </row>
    <row r="444" ht="14.25" customHeight="1">
      <c r="B444" s="238"/>
      <c r="C444" s="244"/>
    </row>
    <row r="445" ht="14.25" customHeight="1">
      <c r="B445" s="238"/>
      <c r="C445" s="244"/>
    </row>
    <row r="446" ht="14.25" customHeight="1">
      <c r="B446" s="238"/>
      <c r="C446" s="244"/>
    </row>
    <row r="447" ht="14.25" customHeight="1">
      <c r="B447" s="238"/>
      <c r="C447" s="244"/>
    </row>
    <row r="448" ht="14.25" customHeight="1">
      <c r="B448" s="238"/>
      <c r="C448" s="244"/>
    </row>
    <row r="449" ht="14.25" customHeight="1">
      <c r="B449" s="238"/>
      <c r="C449" s="244"/>
    </row>
    <row r="450" ht="14.25" customHeight="1">
      <c r="B450" s="238"/>
      <c r="C450" s="244"/>
    </row>
    <row r="451" ht="14.25" customHeight="1">
      <c r="B451" s="238"/>
      <c r="C451" s="244"/>
    </row>
    <row r="452" ht="14.25" customHeight="1">
      <c r="B452" s="238"/>
      <c r="C452" s="244"/>
    </row>
    <row r="453" ht="14.25" customHeight="1">
      <c r="B453" s="238"/>
      <c r="C453" s="244"/>
    </row>
    <row r="454" ht="14.25" customHeight="1">
      <c r="B454" s="238"/>
      <c r="C454" s="244"/>
    </row>
    <row r="455" ht="14.25" customHeight="1">
      <c r="B455" s="238"/>
      <c r="C455" s="244"/>
    </row>
    <row r="456" ht="14.25" customHeight="1">
      <c r="B456" s="238"/>
      <c r="C456" s="244"/>
    </row>
    <row r="457" ht="14.25" customHeight="1">
      <c r="B457" s="238"/>
      <c r="C457" s="244"/>
    </row>
    <row r="458" ht="14.25" customHeight="1">
      <c r="B458" s="238"/>
      <c r="C458" s="244"/>
    </row>
    <row r="459" ht="14.25" customHeight="1">
      <c r="B459" s="238"/>
      <c r="C459" s="244"/>
    </row>
    <row r="460" ht="14.25" customHeight="1">
      <c r="B460" s="238"/>
      <c r="C460" s="244"/>
    </row>
    <row r="461" ht="14.25" customHeight="1">
      <c r="B461" s="238"/>
      <c r="C461" s="244"/>
    </row>
    <row r="462" ht="14.25" customHeight="1">
      <c r="B462" s="238"/>
      <c r="C462" s="244"/>
    </row>
    <row r="463" ht="14.25" customHeight="1">
      <c r="B463" s="238"/>
      <c r="C463" s="244"/>
    </row>
    <row r="464" ht="14.25" customHeight="1">
      <c r="B464" s="238"/>
      <c r="C464" s="244"/>
    </row>
    <row r="465" ht="14.25" customHeight="1">
      <c r="B465" s="238"/>
      <c r="C465" s="244"/>
    </row>
    <row r="466" ht="14.25" customHeight="1">
      <c r="B466" s="238"/>
      <c r="C466" s="244"/>
    </row>
    <row r="467" ht="14.25" customHeight="1">
      <c r="B467" s="238"/>
      <c r="C467" s="244"/>
    </row>
    <row r="468" ht="14.25" customHeight="1">
      <c r="B468" s="238"/>
      <c r="C468" s="244"/>
    </row>
    <row r="469" ht="14.25" customHeight="1">
      <c r="B469" s="238"/>
      <c r="C469" s="244"/>
    </row>
    <row r="470" ht="14.25" customHeight="1">
      <c r="B470" s="238"/>
      <c r="C470" s="244"/>
    </row>
    <row r="471" ht="14.25" customHeight="1">
      <c r="B471" s="238"/>
      <c r="C471" s="244"/>
    </row>
    <row r="472" ht="14.25" customHeight="1">
      <c r="B472" s="238"/>
      <c r="C472" s="244"/>
    </row>
    <row r="473" ht="14.25" customHeight="1">
      <c r="B473" s="238"/>
      <c r="C473" s="244"/>
    </row>
    <row r="474" ht="14.25" customHeight="1">
      <c r="B474" s="238"/>
      <c r="C474" s="244"/>
    </row>
    <row r="475" ht="14.25" customHeight="1">
      <c r="B475" s="238"/>
      <c r="C475" s="244"/>
    </row>
    <row r="476" ht="14.25" customHeight="1">
      <c r="B476" s="238"/>
      <c r="C476" s="244"/>
    </row>
    <row r="477" ht="14.25" customHeight="1">
      <c r="B477" s="238"/>
      <c r="C477" s="244"/>
    </row>
    <row r="478" ht="14.25" customHeight="1">
      <c r="B478" s="238"/>
      <c r="C478" s="244"/>
    </row>
    <row r="479" ht="14.25" customHeight="1">
      <c r="B479" s="238"/>
      <c r="C479" s="244"/>
    </row>
    <row r="480" ht="14.25" customHeight="1">
      <c r="B480" s="238"/>
      <c r="C480" s="244"/>
    </row>
    <row r="481" ht="14.25" customHeight="1">
      <c r="B481" s="238"/>
      <c r="C481" s="244"/>
    </row>
    <row r="482" ht="14.25" customHeight="1">
      <c r="B482" s="238"/>
      <c r="C482" s="244"/>
    </row>
    <row r="483" ht="14.25" customHeight="1">
      <c r="B483" s="238"/>
      <c r="C483" s="244"/>
    </row>
    <row r="484" ht="14.25" customHeight="1">
      <c r="B484" s="238"/>
      <c r="C484" s="244"/>
    </row>
    <row r="485" ht="14.25" customHeight="1">
      <c r="B485" s="238"/>
      <c r="C485" s="244"/>
    </row>
    <row r="486" ht="14.25" customHeight="1">
      <c r="B486" s="238"/>
      <c r="C486" s="244"/>
    </row>
    <row r="487" ht="14.25" customHeight="1">
      <c r="B487" s="238"/>
      <c r="C487" s="244"/>
    </row>
    <row r="488" ht="14.25" customHeight="1">
      <c r="B488" s="238"/>
      <c r="C488" s="244"/>
    </row>
    <row r="489" ht="14.25" customHeight="1">
      <c r="B489" s="238"/>
      <c r="C489" s="244"/>
    </row>
    <row r="490" ht="14.25" customHeight="1">
      <c r="B490" s="238"/>
      <c r="C490" s="244"/>
    </row>
    <row r="491" ht="14.25" customHeight="1">
      <c r="B491" s="238"/>
      <c r="C491" s="244"/>
    </row>
    <row r="492" ht="14.25" customHeight="1">
      <c r="B492" s="238"/>
      <c r="C492" s="244"/>
    </row>
    <row r="493" ht="14.25" customHeight="1">
      <c r="B493" s="238"/>
      <c r="C493" s="244"/>
    </row>
    <row r="494" ht="14.25" customHeight="1">
      <c r="B494" s="238"/>
      <c r="C494" s="244"/>
    </row>
    <row r="495" ht="14.25" customHeight="1">
      <c r="B495" s="238"/>
      <c r="C495" s="244"/>
    </row>
    <row r="496" ht="14.25" customHeight="1">
      <c r="B496" s="238"/>
      <c r="C496" s="244"/>
    </row>
    <row r="497" ht="14.25" customHeight="1">
      <c r="B497" s="238"/>
      <c r="C497" s="244"/>
    </row>
    <row r="498" ht="14.25" customHeight="1">
      <c r="B498" s="238"/>
      <c r="C498" s="244"/>
    </row>
    <row r="499" ht="14.25" customHeight="1">
      <c r="B499" s="238"/>
      <c r="C499" s="244"/>
    </row>
    <row r="500" ht="14.25" customHeight="1">
      <c r="B500" s="238"/>
      <c r="C500" s="244"/>
    </row>
    <row r="501" ht="14.25" customHeight="1">
      <c r="B501" s="238"/>
      <c r="C501" s="244"/>
    </row>
    <row r="502" ht="14.25" customHeight="1">
      <c r="B502" s="238"/>
      <c r="C502" s="244"/>
    </row>
    <row r="503" ht="14.25" customHeight="1">
      <c r="B503" s="238"/>
      <c r="C503" s="244"/>
    </row>
    <row r="504" ht="14.25" customHeight="1">
      <c r="B504" s="238"/>
      <c r="C504" s="244"/>
    </row>
    <row r="505" ht="14.25" customHeight="1">
      <c r="B505" s="238"/>
      <c r="C505" s="244"/>
    </row>
    <row r="506" ht="14.25" customHeight="1">
      <c r="B506" s="238"/>
      <c r="C506" s="244"/>
    </row>
    <row r="507" ht="14.25" customHeight="1">
      <c r="B507" s="238"/>
      <c r="C507" s="244"/>
    </row>
    <row r="508" ht="14.25" customHeight="1">
      <c r="B508" s="238"/>
      <c r="C508" s="244"/>
    </row>
    <row r="509" ht="14.25" customHeight="1">
      <c r="B509" s="238"/>
      <c r="C509" s="244"/>
    </row>
    <row r="510" ht="14.25" customHeight="1">
      <c r="B510" s="238"/>
      <c r="C510" s="244"/>
    </row>
    <row r="511" ht="14.25" customHeight="1">
      <c r="B511" s="238"/>
      <c r="C511" s="244"/>
    </row>
    <row r="512" ht="14.25" customHeight="1">
      <c r="B512" s="238"/>
      <c r="C512" s="244"/>
    </row>
    <row r="513" ht="14.25" customHeight="1">
      <c r="B513" s="238"/>
      <c r="C513" s="244"/>
    </row>
    <row r="514" ht="14.25" customHeight="1">
      <c r="B514" s="238"/>
      <c r="C514" s="244"/>
    </row>
    <row r="515" ht="14.25" customHeight="1">
      <c r="B515" s="238"/>
      <c r="C515" s="244"/>
    </row>
    <row r="516" ht="14.25" customHeight="1">
      <c r="B516" s="238"/>
      <c r="C516" s="244"/>
    </row>
    <row r="517" ht="14.25" customHeight="1">
      <c r="B517" s="238"/>
      <c r="C517" s="244"/>
    </row>
    <row r="518" ht="14.25" customHeight="1">
      <c r="B518" s="238"/>
      <c r="C518" s="244"/>
    </row>
    <row r="519" ht="14.25" customHeight="1">
      <c r="B519" s="238"/>
      <c r="C519" s="244"/>
    </row>
    <row r="520" ht="14.25" customHeight="1">
      <c r="B520" s="238"/>
      <c r="C520" s="244"/>
    </row>
    <row r="521" ht="14.25" customHeight="1">
      <c r="B521" s="238"/>
      <c r="C521" s="244"/>
    </row>
    <row r="522" ht="14.25" customHeight="1">
      <c r="B522" s="238"/>
      <c r="C522" s="244"/>
    </row>
    <row r="523" ht="14.25" customHeight="1">
      <c r="B523" s="238"/>
      <c r="C523" s="244"/>
    </row>
    <row r="524" ht="14.25" customHeight="1">
      <c r="B524" s="238"/>
      <c r="C524" s="244"/>
    </row>
    <row r="525" ht="14.25" customHeight="1">
      <c r="B525" s="238"/>
      <c r="C525" s="244"/>
    </row>
    <row r="526" ht="14.25" customHeight="1">
      <c r="B526" s="238"/>
      <c r="C526" s="244"/>
    </row>
    <row r="527" ht="14.25" customHeight="1">
      <c r="B527" s="238"/>
      <c r="C527" s="244"/>
    </row>
    <row r="528" ht="14.25" customHeight="1">
      <c r="B528" s="238"/>
      <c r="C528" s="244"/>
    </row>
    <row r="529" ht="14.25" customHeight="1">
      <c r="B529" s="238"/>
      <c r="C529" s="244"/>
    </row>
    <row r="530" ht="14.25" customHeight="1">
      <c r="B530" s="238"/>
      <c r="C530" s="244"/>
    </row>
    <row r="531" ht="14.25" customHeight="1">
      <c r="B531" s="238"/>
      <c r="C531" s="244"/>
    </row>
    <row r="532" ht="14.25" customHeight="1">
      <c r="B532" s="238"/>
      <c r="C532" s="244"/>
    </row>
    <row r="533" ht="14.25" customHeight="1">
      <c r="B533" s="238"/>
      <c r="C533" s="244"/>
    </row>
    <row r="534" ht="14.25" customHeight="1">
      <c r="B534" s="238"/>
      <c r="C534" s="244"/>
    </row>
    <row r="535" ht="14.25" customHeight="1">
      <c r="B535" s="238"/>
      <c r="C535" s="244"/>
    </row>
    <row r="536" ht="14.25" customHeight="1">
      <c r="B536" s="238"/>
      <c r="C536" s="244"/>
    </row>
    <row r="537" ht="14.25" customHeight="1">
      <c r="B537" s="238"/>
      <c r="C537" s="244"/>
    </row>
    <row r="538" ht="14.25" customHeight="1">
      <c r="B538" s="238"/>
      <c r="C538" s="244"/>
    </row>
    <row r="539" ht="14.25" customHeight="1">
      <c r="B539" s="238"/>
      <c r="C539" s="244"/>
    </row>
    <row r="540" ht="14.25" customHeight="1">
      <c r="B540" s="238"/>
      <c r="C540" s="244"/>
    </row>
    <row r="541" ht="14.25" customHeight="1">
      <c r="B541" s="238"/>
      <c r="C541" s="244"/>
    </row>
    <row r="542" ht="14.25" customHeight="1">
      <c r="B542" s="238"/>
      <c r="C542" s="244"/>
    </row>
    <row r="543" ht="14.25" customHeight="1">
      <c r="B543" s="238"/>
      <c r="C543" s="244"/>
    </row>
    <row r="544" ht="14.25" customHeight="1">
      <c r="B544" s="238"/>
      <c r="C544" s="244"/>
    </row>
    <row r="545" ht="14.25" customHeight="1">
      <c r="B545" s="238"/>
      <c r="C545" s="244"/>
    </row>
    <row r="546" ht="14.25" customHeight="1">
      <c r="B546" s="238"/>
      <c r="C546" s="244"/>
    </row>
    <row r="547" ht="14.25" customHeight="1">
      <c r="B547" s="238"/>
      <c r="C547" s="244"/>
    </row>
    <row r="548" ht="14.25" customHeight="1">
      <c r="B548" s="238"/>
      <c r="C548" s="244"/>
    </row>
    <row r="549" ht="14.25" customHeight="1">
      <c r="B549" s="238"/>
      <c r="C549" s="244"/>
    </row>
    <row r="550" ht="14.25" customHeight="1">
      <c r="B550" s="238"/>
      <c r="C550" s="244"/>
    </row>
    <row r="551" ht="14.25" customHeight="1">
      <c r="B551" s="238"/>
      <c r="C551" s="244"/>
    </row>
    <row r="552" ht="14.25" customHeight="1">
      <c r="B552" s="238"/>
      <c r="C552" s="244"/>
    </row>
    <row r="553" ht="14.25" customHeight="1">
      <c r="B553" s="238"/>
      <c r="C553" s="244"/>
    </row>
    <row r="554" ht="14.25" customHeight="1">
      <c r="B554" s="238"/>
      <c r="C554" s="244"/>
    </row>
    <row r="555" ht="14.25" customHeight="1">
      <c r="B555" s="238"/>
      <c r="C555" s="244"/>
    </row>
    <row r="556" ht="14.25" customHeight="1">
      <c r="B556" s="238"/>
      <c r="C556" s="244"/>
    </row>
    <row r="557" ht="14.25" customHeight="1">
      <c r="B557" s="238"/>
      <c r="C557" s="244"/>
    </row>
    <row r="558" ht="14.25" customHeight="1">
      <c r="B558" s="238"/>
      <c r="C558" s="244"/>
    </row>
    <row r="559" ht="14.25" customHeight="1">
      <c r="B559" s="238"/>
      <c r="C559" s="244"/>
    </row>
    <row r="560" ht="14.25" customHeight="1">
      <c r="B560" s="238"/>
      <c r="C560" s="244"/>
    </row>
    <row r="561" ht="14.25" customHeight="1">
      <c r="B561" s="238"/>
      <c r="C561" s="244"/>
    </row>
    <row r="562" ht="14.25" customHeight="1">
      <c r="B562" s="238"/>
      <c r="C562" s="244"/>
    </row>
    <row r="563" ht="14.25" customHeight="1">
      <c r="B563" s="238"/>
      <c r="C563" s="244"/>
    </row>
    <row r="564" ht="14.25" customHeight="1">
      <c r="B564" s="238"/>
      <c r="C564" s="244"/>
    </row>
    <row r="565" ht="14.25" customHeight="1">
      <c r="B565" s="238"/>
      <c r="C565" s="244"/>
    </row>
    <row r="566" ht="14.25" customHeight="1">
      <c r="B566" s="238"/>
      <c r="C566" s="244"/>
    </row>
    <row r="567" ht="14.25" customHeight="1">
      <c r="B567" s="238"/>
      <c r="C567" s="244"/>
    </row>
    <row r="568" ht="14.25" customHeight="1">
      <c r="B568" s="238"/>
      <c r="C568" s="244"/>
    </row>
    <row r="569" ht="14.25" customHeight="1">
      <c r="B569" s="238"/>
      <c r="C569" s="244"/>
    </row>
    <row r="570" ht="14.25" customHeight="1">
      <c r="B570" s="238"/>
      <c r="C570" s="244"/>
    </row>
    <row r="571" ht="14.25" customHeight="1">
      <c r="B571" s="238"/>
      <c r="C571" s="244"/>
    </row>
    <row r="572" ht="14.25" customHeight="1">
      <c r="B572" s="238"/>
      <c r="C572" s="244"/>
    </row>
    <row r="573" ht="14.25" customHeight="1">
      <c r="B573" s="238"/>
      <c r="C573" s="244"/>
    </row>
    <row r="574" ht="14.25" customHeight="1">
      <c r="B574" s="238"/>
      <c r="C574" s="244"/>
    </row>
    <row r="575" ht="14.25" customHeight="1">
      <c r="B575" s="238"/>
      <c r="C575" s="244"/>
    </row>
    <row r="576" ht="14.25" customHeight="1">
      <c r="B576" s="238"/>
      <c r="C576" s="244"/>
    </row>
    <row r="577" ht="14.25" customHeight="1">
      <c r="B577" s="238"/>
      <c r="C577" s="244"/>
    </row>
    <row r="578" ht="14.25" customHeight="1">
      <c r="B578" s="238"/>
      <c r="C578" s="244"/>
    </row>
    <row r="579" ht="14.25" customHeight="1">
      <c r="B579" s="238"/>
      <c r="C579" s="244"/>
    </row>
    <row r="580" ht="14.25" customHeight="1">
      <c r="B580" s="238"/>
      <c r="C580" s="244"/>
    </row>
    <row r="581" ht="14.25" customHeight="1">
      <c r="B581" s="238"/>
      <c r="C581" s="244"/>
    </row>
    <row r="582" ht="14.25" customHeight="1">
      <c r="B582" s="238"/>
      <c r="C582" s="244"/>
    </row>
    <row r="583" ht="14.25" customHeight="1">
      <c r="B583" s="238"/>
      <c r="C583" s="244"/>
    </row>
    <row r="584" ht="14.25" customHeight="1">
      <c r="B584" s="238"/>
      <c r="C584" s="244"/>
    </row>
    <row r="585" ht="14.25" customHeight="1">
      <c r="B585" s="238"/>
      <c r="C585" s="244"/>
    </row>
    <row r="586" ht="14.25" customHeight="1">
      <c r="B586" s="238"/>
      <c r="C586" s="244"/>
    </row>
    <row r="587" ht="14.25" customHeight="1">
      <c r="B587" s="238"/>
      <c r="C587" s="244"/>
    </row>
    <row r="588" ht="14.25" customHeight="1">
      <c r="B588" s="238"/>
      <c r="C588" s="244"/>
    </row>
    <row r="589" ht="14.25" customHeight="1">
      <c r="B589" s="238"/>
      <c r="C589" s="244"/>
    </row>
    <row r="590" ht="14.25" customHeight="1">
      <c r="B590" s="238"/>
      <c r="C590" s="244"/>
    </row>
    <row r="591" ht="14.25" customHeight="1">
      <c r="B591" s="238"/>
      <c r="C591" s="244"/>
    </row>
    <row r="592" ht="14.25" customHeight="1">
      <c r="B592" s="238"/>
      <c r="C592" s="244"/>
    </row>
    <row r="593" ht="14.25" customHeight="1">
      <c r="B593" s="238"/>
      <c r="C593" s="244"/>
    </row>
    <row r="594" ht="14.25" customHeight="1">
      <c r="B594" s="238"/>
      <c r="C594" s="244"/>
    </row>
    <row r="595" ht="14.25" customHeight="1">
      <c r="B595" s="238"/>
      <c r="C595" s="244"/>
    </row>
    <row r="596" ht="14.25" customHeight="1">
      <c r="B596" s="238"/>
      <c r="C596" s="244"/>
    </row>
    <row r="597" ht="14.25" customHeight="1">
      <c r="B597" s="238"/>
      <c r="C597" s="244"/>
    </row>
    <row r="598" ht="14.25" customHeight="1">
      <c r="B598" s="238"/>
      <c r="C598" s="244"/>
    </row>
    <row r="599" ht="14.25" customHeight="1">
      <c r="B599" s="238"/>
      <c r="C599" s="244"/>
    </row>
    <row r="600" ht="14.25" customHeight="1">
      <c r="B600" s="238"/>
      <c r="C600" s="244"/>
    </row>
    <row r="601" ht="14.25" customHeight="1">
      <c r="B601" s="238"/>
      <c r="C601" s="244"/>
    </row>
    <row r="602" ht="14.25" customHeight="1">
      <c r="B602" s="238"/>
      <c r="C602" s="244"/>
    </row>
    <row r="603" ht="14.25" customHeight="1">
      <c r="B603" s="238"/>
      <c r="C603" s="244"/>
    </row>
    <row r="604" ht="14.25" customHeight="1">
      <c r="B604" s="238"/>
      <c r="C604" s="244"/>
    </row>
    <row r="605" ht="14.25" customHeight="1">
      <c r="B605" s="238"/>
      <c r="C605" s="244"/>
    </row>
    <row r="606" ht="14.25" customHeight="1">
      <c r="B606" s="238"/>
      <c r="C606" s="244"/>
    </row>
    <row r="607" ht="14.25" customHeight="1">
      <c r="B607" s="238"/>
      <c r="C607" s="244"/>
    </row>
    <row r="608" ht="14.25" customHeight="1">
      <c r="B608" s="238"/>
      <c r="C608" s="244"/>
    </row>
    <row r="609" ht="14.25" customHeight="1">
      <c r="B609" s="238"/>
      <c r="C609" s="244"/>
    </row>
    <row r="610" ht="14.25" customHeight="1">
      <c r="B610" s="238"/>
      <c r="C610" s="244"/>
    </row>
    <row r="611" ht="14.25" customHeight="1">
      <c r="B611" s="238"/>
      <c r="C611" s="244"/>
    </row>
    <row r="612" ht="14.25" customHeight="1">
      <c r="B612" s="238"/>
      <c r="C612" s="244"/>
    </row>
    <row r="613" ht="14.25" customHeight="1">
      <c r="B613" s="238"/>
      <c r="C613" s="244"/>
    </row>
    <row r="614" ht="14.25" customHeight="1">
      <c r="B614" s="238"/>
      <c r="C614" s="244"/>
    </row>
    <row r="615" ht="14.25" customHeight="1">
      <c r="B615" s="238"/>
      <c r="C615" s="244"/>
    </row>
    <row r="616" ht="14.25" customHeight="1">
      <c r="B616" s="238"/>
      <c r="C616" s="244"/>
    </row>
    <row r="617" ht="14.25" customHeight="1">
      <c r="B617" s="238"/>
      <c r="C617" s="244"/>
    </row>
    <row r="618" ht="14.25" customHeight="1">
      <c r="B618" s="238"/>
      <c r="C618" s="244"/>
    </row>
    <row r="619" ht="14.25" customHeight="1">
      <c r="B619" s="238"/>
      <c r="C619" s="244"/>
    </row>
    <row r="620" ht="14.25" customHeight="1">
      <c r="B620" s="238"/>
      <c r="C620" s="244"/>
    </row>
    <row r="621" ht="14.25" customHeight="1">
      <c r="B621" s="238"/>
      <c r="C621" s="244"/>
    </row>
    <row r="622" ht="14.25" customHeight="1">
      <c r="B622" s="238"/>
      <c r="C622" s="244"/>
    </row>
    <row r="623" ht="14.25" customHeight="1">
      <c r="B623" s="238"/>
      <c r="C623" s="244"/>
    </row>
    <row r="624" ht="14.25" customHeight="1">
      <c r="B624" s="238"/>
      <c r="C624" s="244"/>
    </row>
    <row r="625" ht="14.25" customHeight="1">
      <c r="B625" s="238"/>
      <c r="C625" s="244"/>
    </row>
    <row r="626" ht="14.25" customHeight="1">
      <c r="B626" s="238"/>
      <c r="C626" s="244"/>
    </row>
    <row r="627" ht="14.25" customHeight="1">
      <c r="B627" s="238"/>
      <c r="C627" s="244"/>
    </row>
    <row r="628" ht="14.25" customHeight="1">
      <c r="B628" s="238"/>
      <c r="C628" s="244"/>
    </row>
    <row r="629" ht="14.25" customHeight="1">
      <c r="B629" s="238"/>
      <c r="C629" s="244"/>
    </row>
    <row r="630" ht="14.25" customHeight="1">
      <c r="B630" s="238"/>
      <c r="C630" s="244"/>
    </row>
    <row r="631" ht="14.25" customHeight="1">
      <c r="B631" s="238"/>
      <c r="C631" s="244"/>
    </row>
    <row r="632" ht="14.25" customHeight="1">
      <c r="B632" s="238"/>
      <c r="C632" s="244"/>
    </row>
    <row r="633" ht="14.25" customHeight="1">
      <c r="B633" s="238"/>
      <c r="C633" s="244"/>
    </row>
    <row r="634" ht="14.25" customHeight="1">
      <c r="B634" s="238"/>
      <c r="C634" s="244"/>
    </row>
    <row r="635" ht="14.25" customHeight="1">
      <c r="B635" s="238"/>
      <c r="C635" s="244"/>
    </row>
    <row r="636" ht="14.25" customHeight="1">
      <c r="B636" s="238"/>
      <c r="C636" s="244"/>
    </row>
    <row r="637" ht="14.25" customHeight="1">
      <c r="B637" s="238"/>
      <c r="C637" s="244"/>
    </row>
    <row r="638" ht="14.25" customHeight="1">
      <c r="B638" s="238"/>
      <c r="C638" s="244"/>
    </row>
    <row r="639" ht="14.25" customHeight="1">
      <c r="B639" s="238"/>
      <c r="C639" s="244"/>
    </row>
    <row r="640" ht="14.25" customHeight="1">
      <c r="B640" s="238"/>
      <c r="C640" s="244"/>
    </row>
    <row r="641" ht="14.25" customHeight="1">
      <c r="B641" s="238"/>
      <c r="C641" s="244"/>
    </row>
    <row r="642" ht="14.25" customHeight="1">
      <c r="B642" s="238"/>
      <c r="C642" s="244"/>
    </row>
    <row r="643" ht="14.25" customHeight="1">
      <c r="B643" s="238"/>
      <c r="C643" s="244"/>
    </row>
    <row r="644" ht="14.25" customHeight="1">
      <c r="B644" s="238"/>
      <c r="C644" s="244"/>
    </row>
    <row r="645" ht="14.25" customHeight="1">
      <c r="B645" s="238"/>
      <c r="C645" s="244"/>
    </row>
    <row r="646" ht="14.25" customHeight="1">
      <c r="B646" s="238"/>
      <c r="C646" s="244"/>
    </row>
    <row r="647" ht="14.25" customHeight="1">
      <c r="B647" s="238"/>
      <c r="C647" s="244"/>
    </row>
    <row r="648" ht="14.25" customHeight="1">
      <c r="B648" s="238"/>
      <c r="C648" s="244"/>
    </row>
    <row r="649" ht="14.25" customHeight="1">
      <c r="B649" s="238"/>
      <c r="C649" s="244"/>
    </row>
    <row r="650" ht="14.25" customHeight="1">
      <c r="B650" s="238"/>
      <c r="C650" s="244"/>
    </row>
    <row r="651" ht="14.25" customHeight="1">
      <c r="B651" s="238"/>
      <c r="C651" s="244"/>
    </row>
    <row r="652" ht="14.25" customHeight="1">
      <c r="B652" s="238"/>
      <c r="C652" s="244"/>
    </row>
    <row r="653" ht="14.25" customHeight="1">
      <c r="B653" s="238"/>
      <c r="C653" s="244"/>
    </row>
    <row r="654" ht="14.25" customHeight="1">
      <c r="B654" s="238"/>
      <c r="C654" s="244"/>
    </row>
    <row r="655" ht="14.25" customHeight="1">
      <c r="B655" s="238"/>
      <c r="C655" s="244"/>
    </row>
    <row r="656" ht="14.25" customHeight="1">
      <c r="B656" s="238"/>
      <c r="C656" s="244"/>
    </row>
    <row r="657" ht="14.25" customHeight="1">
      <c r="B657" s="238"/>
      <c r="C657" s="244"/>
    </row>
    <row r="658" ht="14.25" customHeight="1">
      <c r="B658" s="238"/>
      <c r="C658" s="244"/>
    </row>
    <row r="659" ht="14.25" customHeight="1">
      <c r="B659" s="238"/>
      <c r="C659" s="244"/>
    </row>
    <row r="660" ht="14.25" customHeight="1">
      <c r="B660" s="238"/>
      <c r="C660" s="244"/>
    </row>
    <row r="661" ht="14.25" customHeight="1">
      <c r="B661" s="238"/>
      <c r="C661" s="244"/>
    </row>
    <row r="662" ht="14.25" customHeight="1">
      <c r="B662" s="238"/>
      <c r="C662" s="244"/>
    </row>
    <row r="663" ht="14.25" customHeight="1">
      <c r="B663" s="238"/>
      <c r="C663" s="244"/>
    </row>
    <row r="664" ht="14.25" customHeight="1">
      <c r="B664" s="238"/>
      <c r="C664" s="244"/>
    </row>
    <row r="665" ht="14.25" customHeight="1">
      <c r="B665" s="238"/>
      <c r="C665" s="244"/>
    </row>
    <row r="666" ht="14.25" customHeight="1">
      <c r="B666" s="238"/>
      <c r="C666" s="244"/>
    </row>
    <row r="667" ht="14.25" customHeight="1">
      <c r="B667" s="238"/>
      <c r="C667" s="244"/>
    </row>
    <row r="668" ht="14.25" customHeight="1">
      <c r="B668" s="238"/>
      <c r="C668" s="244"/>
    </row>
    <row r="669" ht="14.25" customHeight="1">
      <c r="B669" s="238"/>
      <c r="C669" s="244"/>
    </row>
    <row r="670" ht="14.25" customHeight="1">
      <c r="B670" s="238"/>
      <c r="C670" s="244"/>
    </row>
    <row r="671" ht="14.25" customHeight="1">
      <c r="B671" s="238"/>
      <c r="C671" s="244"/>
    </row>
    <row r="672" ht="14.25" customHeight="1">
      <c r="B672" s="238"/>
      <c r="C672" s="244"/>
    </row>
    <row r="673" ht="14.25" customHeight="1">
      <c r="B673" s="238"/>
      <c r="C673" s="244"/>
    </row>
    <row r="674" ht="14.25" customHeight="1">
      <c r="B674" s="238"/>
      <c r="C674" s="244"/>
    </row>
    <row r="675" ht="14.25" customHeight="1">
      <c r="B675" s="238"/>
      <c r="C675" s="244"/>
    </row>
    <row r="676" ht="14.25" customHeight="1">
      <c r="B676" s="238"/>
      <c r="C676" s="244"/>
    </row>
    <row r="677" ht="14.25" customHeight="1">
      <c r="B677" s="238"/>
      <c r="C677" s="244"/>
    </row>
    <row r="678" ht="14.25" customHeight="1">
      <c r="B678" s="238"/>
      <c r="C678" s="244"/>
    </row>
    <row r="679" ht="14.25" customHeight="1">
      <c r="B679" s="238"/>
      <c r="C679" s="244"/>
    </row>
    <row r="680" ht="14.25" customHeight="1">
      <c r="B680" s="238"/>
      <c r="C680" s="244"/>
    </row>
    <row r="681" ht="14.25" customHeight="1">
      <c r="B681" s="238"/>
      <c r="C681" s="244"/>
    </row>
    <row r="682" ht="14.25" customHeight="1">
      <c r="B682" s="238"/>
      <c r="C682" s="244"/>
    </row>
    <row r="683" ht="14.25" customHeight="1">
      <c r="B683" s="238"/>
      <c r="C683" s="244"/>
    </row>
    <row r="684" ht="14.25" customHeight="1">
      <c r="B684" s="238"/>
      <c r="C684" s="244"/>
    </row>
    <row r="685" ht="14.25" customHeight="1">
      <c r="B685" s="238"/>
      <c r="C685" s="244"/>
    </row>
    <row r="686" ht="14.25" customHeight="1">
      <c r="B686" s="238"/>
      <c r="C686" s="244"/>
    </row>
    <row r="687" ht="14.25" customHeight="1">
      <c r="B687" s="238"/>
      <c r="C687" s="244"/>
    </row>
    <row r="688" ht="14.25" customHeight="1">
      <c r="B688" s="238"/>
      <c r="C688" s="244"/>
    </row>
    <row r="689" ht="14.25" customHeight="1">
      <c r="B689" s="238"/>
      <c r="C689" s="244"/>
    </row>
    <row r="690" ht="14.25" customHeight="1">
      <c r="B690" s="238"/>
      <c r="C690" s="244"/>
    </row>
    <row r="691" ht="14.25" customHeight="1">
      <c r="B691" s="238"/>
      <c r="C691" s="244"/>
    </row>
    <row r="692" ht="14.25" customHeight="1">
      <c r="B692" s="238"/>
      <c r="C692" s="244"/>
    </row>
    <row r="693" ht="14.25" customHeight="1">
      <c r="B693" s="238"/>
      <c r="C693" s="244"/>
    </row>
    <row r="694" ht="14.25" customHeight="1">
      <c r="B694" s="238"/>
      <c r="C694" s="244"/>
    </row>
    <row r="695" ht="14.25" customHeight="1">
      <c r="B695" s="238"/>
      <c r="C695" s="244"/>
    </row>
    <row r="696" ht="14.25" customHeight="1">
      <c r="B696" s="238"/>
      <c r="C696" s="244"/>
    </row>
    <row r="697" ht="14.25" customHeight="1">
      <c r="B697" s="238"/>
      <c r="C697" s="244"/>
    </row>
    <row r="698" ht="14.25" customHeight="1">
      <c r="B698" s="238"/>
      <c r="C698" s="244"/>
    </row>
    <row r="699" ht="14.25" customHeight="1">
      <c r="B699" s="238"/>
      <c r="C699" s="244"/>
    </row>
    <row r="700" ht="14.25" customHeight="1">
      <c r="B700" s="238"/>
      <c r="C700" s="244"/>
    </row>
    <row r="701" ht="14.25" customHeight="1">
      <c r="B701" s="238"/>
      <c r="C701" s="244"/>
    </row>
    <row r="702" ht="14.25" customHeight="1">
      <c r="B702" s="238"/>
      <c r="C702" s="244"/>
    </row>
    <row r="703" ht="14.25" customHeight="1">
      <c r="B703" s="238"/>
      <c r="C703" s="244"/>
    </row>
    <row r="704" ht="14.25" customHeight="1">
      <c r="B704" s="238"/>
      <c r="C704" s="244"/>
    </row>
    <row r="705" ht="14.25" customHeight="1">
      <c r="B705" s="238"/>
      <c r="C705" s="244"/>
    </row>
    <row r="706" ht="14.25" customHeight="1">
      <c r="B706" s="238"/>
      <c r="C706" s="244"/>
    </row>
    <row r="707" ht="14.25" customHeight="1">
      <c r="B707" s="238"/>
      <c r="C707" s="244"/>
    </row>
    <row r="708" ht="14.25" customHeight="1">
      <c r="B708" s="238"/>
      <c r="C708" s="244"/>
    </row>
    <row r="709" ht="14.25" customHeight="1">
      <c r="B709" s="238"/>
      <c r="C709" s="244"/>
    </row>
    <row r="710" ht="14.25" customHeight="1">
      <c r="B710" s="238"/>
      <c r="C710" s="244"/>
    </row>
    <row r="711" ht="14.25" customHeight="1">
      <c r="B711" s="238"/>
      <c r="C711" s="244"/>
    </row>
    <row r="712" ht="14.25" customHeight="1">
      <c r="B712" s="238"/>
      <c r="C712" s="244"/>
    </row>
    <row r="713" ht="14.25" customHeight="1">
      <c r="B713" s="238"/>
      <c r="C713" s="244"/>
    </row>
    <row r="714" ht="14.25" customHeight="1">
      <c r="B714" s="238"/>
      <c r="C714" s="244"/>
    </row>
    <row r="715" ht="14.25" customHeight="1">
      <c r="B715" s="238"/>
      <c r="C715" s="244"/>
    </row>
    <row r="716" ht="14.25" customHeight="1">
      <c r="B716" s="238"/>
      <c r="C716" s="244"/>
    </row>
    <row r="717" ht="14.25" customHeight="1">
      <c r="B717" s="238"/>
      <c r="C717" s="244"/>
    </row>
    <row r="718" ht="14.25" customHeight="1">
      <c r="B718" s="238"/>
      <c r="C718" s="244"/>
    </row>
    <row r="719" ht="14.25" customHeight="1">
      <c r="B719" s="238"/>
      <c r="C719" s="244"/>
    </row>
    <row r="720" ht="14.25" customHeight="1">
      <c r="B720" s="238"/>
      <c r="C720" s="244"/>
    </row>
    <row r="721" ht="14.25" customHeight="1">
      <c r="B721" s="238"/>
      <c r="C721" s="244"/>
    </row>
    <row r="722" ht="14.25" customHeight="1">
      <c r="B722" s="238"/>
      <c r="C722" s="244"/>
    </row>
    <row r="723" ht="14.25" customHeight="1">
      <c r="B723" s="238"/>
      <c r="C723" s="244"/>
    </row>
    <row r="724" ht="14.25" customHeight="1">
      <c r="B724" s="238"/>
      <c r="C724" s="244"/>
    </row>
    <row r="725" ht="14.25" customHeight="1">
      <c r="B725" s="238"/>
      <c r="C725" s="244"/>
    </row>
    <row r="726" ht="14.25" customHeight="1">
      <c r="B726" s="238"/>
      <c r="C726" s="244"/>
    </row>
    <row r="727" ht="14.25" customHeight="1">
      <c r="B727" s="238"/>
      <c r="C727" s="244"/>
    </row>
    <row r="728" ht="14.25" customHeight="1">
      <c r="B728" s="238"/>
      <c r="C728" s="244"/>
    </row>
    <row r="729" ht="14.25" customHeight="1">
      <c r="B729" s="238"/>
      <c r="C729" s="244"/>
    </row>
    <row r="730" ht="14.25" customHeight="1">
      <c r="B730" s="238"/>
      <c r="C730" s="244"/>
    </row>
    <row r="731" ht="14.25" customHeight="1">
      <c r="B731" s="238"/>
      <c r="C731" s="244"/>
    </row>
    <row r="732" ht="14.25" customHeight="1">
      <c r="B732" s="238"/>
      <c r="C732" s="244"/>
    </row>
    <row r="733" ht="14.25" customHeight="1">
      <c r="B733" s="238"/>
      <c r="C733" s="244"/>
    </row>
    <row r="734" ht="14.25" customHeight="1">
      <c r="B734" s="238"/>
      <c r="C734" s="244"/>
    </row>
    <row r="735" ht="14.25" customHeight="1">
      <c r="B735" s="238"/>
      <c r="C735" s="244"/>
    </row>
    <row r="736" ht="14.25" customHeight="1">
      <c r="B736" s="238"/>
      <c r="C736" s="244"/>
    </row>
    <row r="737" ht="14.25" customHeight="1">
      <c r="B737" s="238"/>
      <c r="C737" s="244"/>
    </row>
    <row r="738" ht="14.25" customHeight="1">
      <c r="B738" s="238"/>
      <c r="C738" s="244"/>
    </row>
    <row r="739" ht="14.25" customHeight="1">
      <c r="B739" s="238"/>
      <c r="C739" s="244"/>
    </row>
    <row r="740" ht="14.25" customHeight="1">
      <c r="B740" s="238"/>
      <c r="C740" s="244"/>
    </row>
    <row r="741" ht="14.25" customHeight="1">
      <c r="B741" s="238"/>
      <c r="C741" s="244"/>
    </row>
    <row r="742" ht="14.25" customHeight="1">
      <c r="B742" s="238"/>
      <c r="C742" s="244"/>
    </row>
    <row r="743" ht="14.25" customHeight="1">
      <c r="B743" s="238"/>
      <c r="C743" s="244"/>
    </row>
    <row r="744" ht="14.25" customHeight="1">
      <c r="B744" s="238"/>
      <c r="C744" s="244"/>
    </row>
    <row r="745" ht="14.25" customHeight="1">
      <c r="B745" s="238"/>
      <c r="C745" s="244"/>
    </row>
    <row r="746" ht="14.25" customHeight="1">
      <c r="B746" s="238"/>
      <c r="C746" s="244"/>
    </row>
    <row r="747" ht="14.25" customHeight="1">
      <c r="B747" s="238"/>
      <c r="C747" s="244"/>
    </row>
    <row r="748" ht="14.25" customHeight="1">
      <c r="B748" s="238"/>
      <c r="C748" s="244"/>
    </row>
    <row r="749" ht="14.25" customHeight="1">
      <c r="B749" s="238"/>
      <c r="C749" s="244"/>
    </row>
    <row r="750" ht="14.25" customHeight="1">
      <c r="B750" s="238"/>
      <c r="C750" s="244"/>
    </row>
    <row r="751" ht="14.25" customHeight="1">
      <c r="B751" s="238"/>
      <c r="C751" s="244"/>
    </row>
    <row r="752" ht="14.25" customHeight="1">
      <c r="B752" s="238"/>
      <c r="C752" s="244"/>
    </row>
    <row r="753" ht="14.25" customHeight="1">
      <c r="B753" s="238"/>
      <c r="C753" s="244"/>
    </row>
    <row r="754" ht="14.25" customHeight="1">
      <c r="B754" s="238"/>
      <c r="C754" s="244"/>
    </row>
    <row r="755" ht="14.25" customHeight="1">
      <c r="B755" s="238"/>
      <c r="C755" s="244"/>
    </row>
    <row r="756" ht="14.25" customHeight="1">
      <c r="B756" s="238"/>
      <c r="C756" s="244"/>
    </row>
    <row r="757" ht="14.25" customHeight="1">
      <c r="B757" s="238"/>
      <c r="C757" s="244"/>
    </row>
    <row r="758" ht="14.25" customHeight="1">
      <c r="B758" s="238"/>
      <c r="C758" s="244"/>
    </row>
    <row r="759" ht="14.25" customHeight="1">
      <c r="B759" s="238"/>
      <c r="C759" s="244"/>
    </row>
    <row r="760" ht="14.25" customHeight="1">
      <c r="B760" s="238"/>
      <c r="C760" s="244"/>
    </row>
    <row r="761" ht="14.25" customHeight="1">
      <c r="B761" s="238"/>
      <c r="C761" s="244"/>
    </row>
    <row r="762" ht="14.25" customHeight="1">
      <c r="B762" s="238"/>
      <c r="C762" s="244"/>
    </row>
    <row r="763" ht="14.25" customHeight="1">
      <c r="B763" s="238"/>
      <c r="C763" s="244"/>
    </row>
    <row r="764" ht="14.25" customHeight="1">
      <c r="B764" s="238"/>
      <c r="C764" s="244"/>
    </row>
    <row r="765" ht="14.25" customHeight="1">
      <c r="B765" s="238"/>
      <c r="C765" s="244"/>
    </row>
    <row r="766" ht="14.25" customHeight="1">
      <c r="B766" s="238"/>
      <c r="C766" s="244"/>
    </row>
    <row r="767" ht="14.25" customHeight="1">
      <c r="B767" s="238"/>
      <c r="C767" s="244"/>
    </row>
    <row r="768" ht="14.25" customHeight="1">
      <c r="B768" s="238"/>
      <c r="C768" s="244"/>
    </row>
    <row r="769" ht="14.25" customHeight="1">
      <c r="B769" s="238"/>
      <c r="C769" s="244"/>
    </row>
    <row r="770" ht="14.25" customHeight="1">
      <c r="B770" s="238"/>
      <c r="C770" s="244"/>
    </row>
    <row r="771" ht="14.25" customHeight="1">
      <c r="B771" s="238"/>
      <c r="C771" s="244"/>
    </row>
    <row r="772" ht="14.25" customHeight="1">
      <c r="B772" s="238"/>
      <c r="C772" s="244"/>
    </row>
    <row r="773" ht="14.25" customHeight="1">
      <c r="B773" s="238"/>
      <c r="C773" s="244"/>
    </row>
    <row r="774" ht="14.25" customHeight="1">
      <c r="B774" s="238"/>
      <c r="C774" s="244"/>
    </row>
    <row r="775" ht="14.25" customHeight="1">
      <c r="B775" s="238"/>
      <c r="C775" s="244"/>
    </row>
    <row r="776" ht="14.25" customHeight="1">
      <c r="B776" s="238"/>
      <c r="C776" s="244"/>
    </row>
    <row r="777" ht="14.25" customHeight="1">
      <c r="B777" s="238"/>
      <c r="C777" s="244"/>
    </row>
    <row r="778" ht="14.25" customHeight="1">
      <c r="B778" s="238"/>
      <c r="C778" s="244"/>
    </row>
    <row r="779" ht="14.25" customHeight="1">
      <c r="B779" s="238"/>
      <c r="C779" s="244"/>
    </row>
    <row r="780" ht="14.25" customHeight="1">
      <c r="B780" s="238"/>
      <c r="C780" s="244"/>
    </row>
    <row r="781" ht="14.25" customHeight="1">
      <c r="B781" s="238"/>
      <c r="C781" s="244"/>
    </row>
    <row r="782" ht="14.25" customHeight="1">
      <c r="B782" s="238"/>
      <c r="C782" s="244"/>
    </row>
    <row r="783" ht="14.25" customHeight="1">
      <c r="B783" s="238"/>
      <c r="C783" s="244"/>
    </row>
    <row r="784" ht="14.25" customHeight="1">
      <c r="B784" s="238"/>
      <c r="C784" s="244"/>
    </row>
    <row r="785" ht="14.25" customHeight="1">
      <c r="B785" s="238"/>
      <c r="C785" s="244"/>
    </row>
    <row r="786" ht="14.25" customHeight="1">
      <c r="B786" s="238"/>
      <c r="C786" s="244"/>
    </row>
    <row r="787" ht="14.25" customHeight="1">
      <c r="B787" s="238"/>
      <c r="C787" s="244"/>
    </row>
    <row r="788" ht="14.25" customHeight="1">
      <c r="B788" s="238"/>
      <c r="C788" s="244"/>
    </row>
    <row r="789" ht="14.25" customHeight="1">
      <c r="B789" s="238"/>
      <c r="C789" s="244"/>
    </row>
    <row r="790" ht="14.25" customHeight="1">
      <c r="B790" s="238"/>
      <c r="C790" s="244"/>
    </row>
    <row r="791" ht="14.25" customHeight="1">
      <c r="B791" s="238"/>
      <c r="C791" s="244"/>
    </row>
    <row r="792" ht="14.25" customHeight="1">
      <c r="B792" s="238"/>
      <c r="C792" s="244"/>
    </row>
    <row r="793" ht="14.25" customHeight="1">
      <c r="B793" s="238"/>
      <c r="C793" s="244"/>
    </row>
    <row r="794" ht="14.25" customHeight="1">
      <c r="B794" s="238"/>
      <c r="C794" s="244"/>
    </row>
    <row r="795" ht="14.25" customHeight="1">
      <c r="B795" s="238"/>
      <c r="C795" s="244"/>
    </row>
    <row r="796" ht="14.25" customHeight="1">
      <c r="B796" s="238"/>
      <c r="C796" s="244"/>
    </row>
    <row r="797" ht="14.25" customHeight="1">
      <c r="B797" s="238"/>
      <c r="C797" s="244"/>
    </row>
    <row r="798" ht="14.25" customHeight="1">
      <c r="B798" s="238"/>
      <c r="C798" s="244"/>
    </row>
    <row r="799" ht="14.25" customHeight="1">
      <c r="B799" s="238"/>
      <c r="C799" s="244"/>
    </row>
    <row r="800" ht="14.25" customHeight="1">
      <c r="B800" s="238"/>
      <c r="C800" s="244"/>
    </row>
    <row r="801" ht="14.25" customHeight="1">
      <c r="B801" s="238"/>
      <c r="C801" s="244"/>
    </row>
    <row r="802" ht="14.25" customHeight="1">
      <c r="B802" s="238"/>
      <c r="C802" s="244"/>
    </row>
    <row r="803" ht="14.25" customHeight="1">
      <c r="B803" s="238"/>
      <c r="C803" s="244"/>
    </row>
    <row r="804" ht="14.25" customHeight="1">
      <c r="B804" s="238"/>
      <c r="C804" s="244"/>
    </row>
    <row r="805" ht="14.25" customHeight="1">
      <c r="B805" s="238"/>
      <c r="C805" s="244"/>
    </row>
    <row r="806" ht="14.25" customHeight="1">
      <c r="B806" s="238"/>
      <c r="C806" s="244"/>
    </row>
    <row r="807" ht="14.25" customHeight="1">
      <c r="B807" s="238"/>
      <c r="C807" s="244"/>
    </row>
    <row r="808" ht="14.25" customHeight="1">
      <c r="B808" s="238"/>
      <c r="C808" s="244"/>
    </row>
    <row r="809" ht="14.25" customHeight="1">
      <c r="B809" s="238"/>
      <c r="C809" s="244"/>
    </row>
    <row r="810" ht="14.25" customHeight="1">
      <c r="B810" s="238"/>
      <c r="C810" s="244"/>
    </row>
    <row r="811" ht="14.25" customHeight="1">
      <c r="B811" s="238"/>
      <c r="C811" s="244"/>
    </row>
    <row r="812" ht="14.25" customHeight="1">
      <c r="B812" s="238"/>
      <c r="C812" s="244"/>
    </row>
    <row r="813" ht="14.25" customHeight="1">
      <c r="B813" s="238"/>
      <c r="C813" s="244"/>
    </row>
    <row r="814" ht="14.25" customHeight="1">
      <c r="B814" s="238"/>
      <c r="C814" s="244"/>
    </row>
    <row r="815" ht="14.25" customHeight="1">
      <c r="B815" s="238"/>
      <c r="C815" s="244"/>
    </row>
    <row r="816" ht="14.25" customHeight="1">
      <c r="B816" s="238"/>
      <c r="C816" s="244"/>
    </row>
    <row r="817" ht="14.25" customHeight="1">
      <c r="B817" s="238"/>
      <c r="C817" s="244"/>
    </row>
    <row r="818" ht="14.25" customHeight="1">
      <c r="B818" s="238"/>
      <c r="C818" s="244"/>
    </row>
    <row r="819" ht="14.25" customHeight="1">
      <c r="B819" s="238"/>
      <c r="C819" s="244"/>
    </row>
    <row r="820" ht="14.25" customHeight="1">
      <c r="B820" s="238"/>
      <c r="C820" s="244"/>
    </row>
    <row r="821" ht="14.25" customHeight="1">
      <c r="B821" s="238"/>
      <c r="C821" s="244"/>
    </row>
    <row r="822" ht="14.25" customHeight="1">
      <c r="B822" s="238"/>
      <c r="C822" s="244"/>
    </row>
    <row r="823" ht="14.25" customHeight="1">
      <c r="B823" s="238"/>
      <c r="C823" s="244"/>
    </row>
    <row r="824" ht="14.25" customHeight="1">
      <c r="B824" s="238"/>
      <c r="C824" s="244"/>
    </row>
    <row r="825" ht="14.25" customHeight="1">
      <c r="B825" s="238"/>
      <c r="C825" s="244"/>
    </row>
    <row r="826" ht="14.25" customHeight="1">
      <c r="B826" s="238"/>
      <c r="C826" s="244"/>
    </row>
    <row r="827" ht="14.25" customHeight="1">
      <c r="B827" s="238"/>
      <c r="C827" s="244"/>
    </row>
    <row r="828" ht="14.25" customHeight="1">
      <c r="B828" s="238"/>
      <c r="C828" s="244"/>
    </row>
    <row r="829" ht="14.25" customHeight="1">
      <c r="B829" s="238"/>
      <c r="C829" s="244"/>
    </row>
    <row r="830" ht="14.25" customHeight="1">
      <c r="B830" s="238"/>
      <c r="C830" s="244"/>
    </row>
    <row r="831" ht="14.25" customHeight="1">
      <c r="B831" s="238"/>
      <c r="C831" s="244"/>
    </row>
    <row r="832" ht="14.25" customHeight="1">
      <c r="B832" s="238"/>
      <c r="C832" s="244"/>
    </row>
    <row r="833" ht="14.25" customHeight="1">
      <c r="B833" s="238"/>
      <c r="C833" s="244"/>
    </row>
    <row r="834" ht="14.25" customHeight="1">
      <c r="B834" s="238"/>
      <c r="C834" s="244"/>
    </row>
    <row r="835" ht="14.25" customHeight="1">
      <c r="B835" s="238"/>
      <c r="C835" s="244"/>
    </row>
    <row r="836" ht="14.25" customHeight="1">
      <c r="B836" s="238"/>
      <c r="C836" s="244"/>
    </row>
    <row r="837" ht="14.25" customHeight="1">
      <c r="B837" s="238"/>
      <c r="C837" s="244"/>
    </row>
    <row r="838" ht="14.25" customHeight="1">
      <c r="B838" s="238"/>
      <c r="C838" s="244"/>
    </row>
    <row r="839" ht="14.25" customHeight="1">
      <c r="B839" s="238"/>
      <c r="C839" s="244"/>
    </row>
    <row r="840" ht="14.25" customHeight="1">
      <c r="B840" s="238"/>
      <c r="C840" s="244"/>
    </row>
    <row r="841" ht="14.25" customHeight="1">
      <c r="B841" s="238"/>
      <c r="C841" s="244"/>
    </row>
    <row r="842" ht="14.25" customHeight="1">
      <c r="B842" s="238"/>
      <c r="C842" s="244"/>
    </row>
    <row r="843" ht="14.25" customHeight="1">
      <c r="B843" s="238"/>
      <c r="C843" s="244"/>
    </row>
    <row r="844" ht="14.25" customHeight="1">
      <c r="B844" s="238"/>
      <c r="C844" s="244"/>
    </row>
    <row r="845" ht="14.25" customHeight="1">
      <c r="B845" s="238"/>
      <c r="C845" s="244"/>
    </row>
    <row r="846" ht="14.25" customHeight="1">
      <c r="B846" s="238"/>
      <c r="C846" s="244"/>
    </row>
    <row r="847" ht="14.25" customHeight="1">
      <c r="B847" s="238"/>
      <c r="C847" s="244"/>
    </row>
    <row r="848" ht="14.25" customHeight="1">
      <c r="B848" s="238"/>
      <c r="C848" s="244"/>
    </row>
    <row r="849" ht="14.25" customHeight="1">
      <c r="B849" s="238"/>
      <c r="C849" s="244"/>
    </row>
    <row r="850" ht="14.25" customHeight="1">
      <c r="B850" s="238"/>
      <c r="C850" s="244"/>
    </row>
    <row r="851" ht="14.25" customHeight="1">
      <c r="B851" s="238"/>
      <c r="C851" s="244"/>
    </row>
    <row r="852" ht="14.25" customHeight="1">
      <c r="B852" s="238"/>
      <c r="C852" s="244"/>
    </row>
    <row r="853" ht="14.25" customHeight="1">
      <c r="B853" s="238"/>
      <c r="C853" s="244"/>
    </row>
    <row r="854" ht="14.25" customHeight="1">
      <c r="B854" s="238"/>
      <c r="C854" s="244"/>
    </row>
    <row r="855" ht="14.25" customHeight="1">
      <c r="B855" s="238"/>
      <c r="C855" s="244"/>
    </row>
    <row r="856" ht="14.25" customHeight="1">
      <c r="B856" s="238"/>
      <c r="C856" s="244"/>
    </row>
    <row r="857" ht="14.25" customHeight="1">
      <c r="B857" s="238"/>
      <c r="C857" s="244"/>
    </row>
    <row r="858" ht="14.25" customHeight="1">
      <c r="B858" s="238"/>
      <c r="C858" s="244"/>
    </row>
    <row r="859" ht="14.25" customHeight="1">
      <c r="B859" s="238"/>
      <c r="C859" s="244"/>
    </row>
    <row r="860" ht="14.25" customHeight="1">
      <c r="B860" s="238"/>
      <c r="C860" s="244"/>
    </row>
    <row r="861" ht="14.25" customHeight="1">
      <c r="B861" s="238"/>
      <c r="C861" s="244"/>
    </row>
    <row r="862" ht="14.25" customHeight="1">
      <c r="B862" s="238"/>
      <c r="C862" s="244"/>
    </row>
    <row r="863" ht="14.25" customHeight="1">
      <c r="B863" s="238"/>
      <c r="C863" s="244"/>
    </row>
    <row r="864" ht="14.25" customHeight="1">
      <c r="B864" s="238"/>
      <c r="C864" s="244"/>
    </row>
    <row r="865" ht="14.25" customHeight="1">
      <c r="B865" s="238"/>
      <c r="C865" s="244"/>
    </row>
    <row r="866" ht="14.25" customHeight="1">
      <c r="B866" s="238"/>
      <c r="C866" s="244"/>
    </row>
    <row r="867" ht="14.25" customHeight="1">
      <c r="B867" s="238"/>
      <c r="C867" s="244"/>
    </row>
    <row r="868" ht="14.25" customHeight="1">
      <c r="B868" s="238"/>
      <c r="C868" s="244"/>
    </row>
    <row r="869" ht="14.25" customHeight="1">
      <c r="B869" s="238"/>
      <c r="C869" s="244"/>
    </row>
    <row r="870" ht="14.25" customHeight="1">
      <c r="B870" s="238"/>
      <c r="C870" s="244"/>
    </row>
    <row r="871" ht="14.25" customHeight="1">
      <c r="B871" s="238"/>
      <c r="C871" s="244"/>
    </row>
    <row r="872" ht="14.25" customHeight="1">
      <c r="B872" s="238"/>
      <c r="C872" s="244"/>
    </row>
    <row r="873" ht="14.25" customHeight="1">
      <c r="B873" s="238"/>
      <c r="C873" s="244"/>
    </row>
    <row r="874" ht="14.25" customHeight="1">
      <c r="B874" s="238"/>
      <c r="C874" s="244"/>
    </row>
    <row r="875" ht="14.25" customHeight="1">
      <c r="B875" s="238"/>
      <c r="C875" s="244"/>
    </row>
    <row r="876" ht="14.25" customHeight="1">
      <c r="B876" s="238"/>
      <c r="C876" s="244"/>
    </row>
    <row r="877" ht="14.25" customHeight="1">
      <c r="B877" s="238"/>
      <c r="C877" s="244"/>
    </row>
    <row r="878" ht="14.25" customHeight="1">
      <c r="B878" s="238"/>
      <c r="C878" s="244"/>
    </row>
    <row r="879" ht="14.25" customHeight="1">
      <c r="B879" s="238"/>
      <c r="C879" s="244"/>
    </row>
    <row r="880" ht="14.25" customHeight="1">
      <c r="B880" s="238"/>
      <c r="C880" s="244"/>
    </row>
    <row r="881" ht="14.25" customHeight="1">
      <c r="B881" s="238"/>
      <c r="C881" s="244"/>
    </row>
    <row r="882" ht="14.25" customHeight="1">
      <c r="B882" s="238"/>
      <c r="C882" s="244"/>
    </row>
    <row r="883" ht="14.25" customHeight="1">
      <c r="B883" s="238"/>
      <c r="C883" s="244"/>
    </row>
    <row r="884" ht="14.25" customHeight="1">
      <c r="B884" s="238"/>
      <c r="C884" s="244"/>
    </row>
    <row r="885" ht="14.25" customHeight="1">
      <c r="B885" s="238"/>
      <c r="C885" s="244"/>
    </row>
    <row r="886" ht="14.25" customHeight="1">
      <c r="B886" s="238"/>
      <c r="C886" s="244"/>
    </row>
    <row r="887" ht="14.25" customHeight="1">
      <c r="B887" s="238"/>
      <c r="C887" s="244"/>
    </row>
    <row r="888" ht="14.25" customHeight="1">
      <c r="B888" s="238"/>
      <c r="C888" s="244"/>
    </row>
    <row r="889" ht="14.25" customHeight="1">
      <c r="B889" s="238"/>
      <c r="C889" s="244"/>
    </row>
    <row r="890" ht="14.25" customHeight="1">
      <c r="B890" s="238"/>
      <c r="C890" s="244"/>
    </row>
    <row r="891" ht="14.25" customHeight="1">
      <c r="B891" s="238"/>
      <c r="C891" s="244"/>
    </row>
    <row r="892" ht="14.25" customHeight="1">
      <c r="B892" s="238"/>
      <c r="C892" s="244"/>
    </row>
    <row r="893" ht="14.25" customHeight="1">
      <c r="B893" s="238"/>
      <c r="C893" s="244"/>
    </row>
    <row r="894" ht="14.25" customHeight="1">
      <c r="B894" s="238"/>
      <c r="C894" s="244"/>
    </row>
    <row r="895" ht="14.25" customHeight="1">
      <c r="B895" s="238"/>
      <c r="C895" s="244"/>
    </row>
    <row r="896" ht="14.25" customHeight="1">
      <c r="B896" s="238"/>
      <c r="C896" s="244"/>
    </row>
    <row r="897" ht="14.25" customHeight="1">
      <c r="B897" s="238"/>
      <c r="C897" s="244"/>
    </row>
    <row r="898" ht="14.25" customHeight="1">
      <c r="B898" s="238"/>
      <c r="C898" s="244"/>
    </row>
    <row r="899" ht="14.25" customHeight="1">
      <c r="B899" s="238"/>
      <c r="C899" s="244"/>
    </row>
    <row r="900" ht="14.25" customHeight="1">
      <c r="B900" s="238"/>
      <c r="C900" s="244"/>
    </row>
    <row r="901" ht="14.25" customHeight="1">
      <c r="B901" s="238"/>
      <c r="C901" s="244"/>
    </row>
    <row r="902" ht="14.25" customHeight="1">
      <c r="B902" s="238"/>
      <c r="C902" s="244"/>
    </row>
    <row r="903" ht="14.25" customHeight="1">
      <c r="B903" s="238"/>
      <c r="C903" s="244"/>
    </row>
    <row r="904" ht="14.25" customHeight="1">
      <c r="B904" s="238"/>
      <c r="C904" s="244"/>
    </row>
    <row r="905" ht="14.25" customHeight="1">
      <c r="B905" s="238"/>
      <c r="C905" s="244"/>
    </row>
    <row r="906" ht="14.25" customHeight="1">
      <c r="B906" s="238"/>
      <c r="C906" s="244"/>
    </row>
    <row r="907" ht="14.25" customHeight="1">
      <c r="B907" s="238"/>
      <c r="C907" s="244"/>
    </row>
    <row r="908" ht="14.25" customHeight="1">
      <c r="B908" s="238"/>
      <c r="C908" s="244"/>
    </row>
    <row r="909" ht="14.25" customHeight="1">
      <c r="B909" s="238"/>
      <c r="C909" s="244"/>
    </row>
    <row r="910" ht="14.25" customHeight="1">
      <c r="B910" s="238"/>
      <c r="C910" s="244"/>
    </row>
    <row r="911" ht="14.25" customHeight="1">
      <c r="B911" s="238"/>
      <c r="C911" s="244"/>
    </row>
    <row r="912" ht="14.25" customHeight="1">
      <c r="B912" s="238"/>
      <c r="C912" s="244"/>
    </row>
    <row r="913" ht="14.25" customHeight="1">
      <c r="B913" s="238"/>
      <c r="C913" s="244"/>
    </row>
    <row r="914" ht="14.25" customHeight="1">
      <c r="B914" s="238"/>
      <c r="C914" s="244"/>
    </row>
    <row r="915" ht="14.25" customHeight="1">
      <c r="B915" s="238"/>
      <c r="C915" s="244"/>
    </row>
    <row r="916" ht="14.25" customHeight="1">
      <c r="B916" s="238"/>
      <c r="C916" s="244"/>
    </row>
    <row r="917" ht="14.25" customHeight="1">
      <c r="B917" s="238"/>
      <c r="C917" s="244"/>
    </row>
    <row r="918" ht="14.25" customHeight="1">
      <c r="B918" s="238"/>
      <c r="C918" s="244"/>
    </row>
    <row r="919" ht="14.25" customHeight="1">
      <c r="B919" s="238"/>
      <c r="C919" s="244"/>
    </row>
    <row r="920" ht="14.25" customHeight="1">
      <c r="B920" s="238"/>
      <c r="C920" s="244"/>
    </row>
    <row r="921" ht="14.25" customHeight="1">
      <c r="B921" s="238"/>
      <c r="C921" s="244"/>
    </row>
    <row r="922" ht="14.25" customHeight="1">
      <c r="B922" s="238"/>
      <c r="C922" s="244"/>
    </row>
    <row r="923" ht="14.25" customHeight="1">
      <c r="B923" s="238"/>
      <c r="C923" s="244"/>
    </row>
    <row r="924" ht="14.25" customHeight="1">
      <c r="B924" s="238"/>
      <c r="C924" s="244"/>
    </row>
    <row r="925" ht="14.25" customHeight="1">
      <c r="B925" s="238"/>
      <c r="C925" s="244"/>
    </row>
    <row r="926" ht="14.25" customHeight="1">
      <c r="B926" s="238"/>
      <c r="C926" s="244"/>
    </row>
    <row r="927" ht="14.25" customHeight="1">
      <c r="B927" s="238"/>
      <c r="C927" s="244"/>
    </row>
    <row r="928" ht="14.25" customHeight="1">
      <c r="B928" s="238"/>
      <c r="C928" s="244"/>
    </row>
    <row r="929" ht="14.25" customHeight="1">
      <c r="B929" s="238"/>
      <c r="C929" s="244"/>
    </row>
    <row r="930" ht="14.25" customHeight="1">
      <c r="B930" s="238"/>
      <c r="C930" s="244"/>
    </row>
    <row r="931" ht="14.25" customHeight="1">
      <c r="B931" s="238"/>
      <c r="C931" s="244"/>
    </row>
    <row r="932" ht="14.25" customHeight="1">
      <c r="B932" s="238"/>
      <c r="C932" s="244"/>
    </row>
    <row r="933" ht="14.25" customHeight="1">
      <c r="B933" s="238"/>
      <c r="C933" s="244"/>
    </row>
    <row r="934" ht="14.25" customHeight="1">
      <c r="B934" s="238"/>
      <c r="C934" s="244"/>
    </row>
    <row r="935" ht="14.25" customHeight="1">
      <c r="B935" s="238"/>
      <c r="C935" s="244"/>
    </row>
    <row r="936" ht="14.25" customHeight="1">
      <c r="B936" s="238"/>
      <c r="C936" s="244"/>
    </row>
    <row r="937" ht="14.25" customHeight="1">
      <c r="B937" s="238"/>
      <c r="C937" s="244"/>
    </row>
    <row r="938" ht="14.25" customHeight="1">
      <c r="B938" s="238"/>
      <c r="C938" s="244"/>
    </row>
    <row r="939" ht="14.25" customHeight="1">
      <c r="B939" s="238"/>
      <c r="C939" s="244"/>
    </row>
    <row r="940" ht="14.25" customHeight="1">
      <c r="B940" s="238"/>
      <c r="C940" s="244"/>
    </row>
    <row r="941" ht="14.25" customHeight="1">
      <c r="B941" s="238"/>
      <c r="C941" s="244"/>
    </row>
    <row r="942" ht="14.25" customHeight="1">
      <c r="B942" s="238"/>
      <c r="C942" s="244"/>
    </row>
    <row r="943" ht="14.25" customHeight="1">
      <c r="B943" s="238"/>
      <c r="C943" s="244"/>
    </row>
    <row r="944" ht="14.25" customHeight="1">
      <c r="B944" s="238"/>
      <c r="C944" s="244"/>
    </row>
    <row r="945" ht="14.25" customHeight="1">
      <c r="B945" s="238"/>
      <c r="C945" s="244"/>
    </row>
    <row r="946" ht="14.25" customHeight="1">
      <c r="B946" s="238"/>
      <c r="C946" s="244"/>
    </row>
    <row r="947" ht="14.25" customHeight="1">
      <c r="B947" s="238"/>
      <c r="C947" s="244"/>
    </row>
    <row r="948" ht="14.25" customHeight="1">
      <c r="B948" s="238"/>
      <c r="C948" s="244"/>
    </row>
    <row r="949" ht="14.25" customHeight="1">
      <c r="B949" s="238"/>
      <c r="C949" s="244"/>
    </row>
    <row r="950" ht="14.25" customHeight="1">
      <c r="B950" s="238"/>
      <c r="C950" s="244"/>
    </row>
    <row r="951" ht="14.25" customHeight="1">
      <c r="B951" s="238"/>
      <c r="C951" s="244"/>
    </row>
    <row r="952" ht="14.25" customHeight="1">
      <c r="B952" s="238"/>
      <c r="C952" s="244"/>
    </row>
    <row r="953" ht="14.25" customHeight="1">
      <c r="B953" s="238"/>
      <c r="C953" s="244"/>
    </row>
    <row r="954" ht="14.25" customHeight="1">
      <c r="B954" s="238"/>
      <c r="C954" s="244"/>
    </row>
    <row r="955" ht="14.25" customHeight="1">
      <c r="B955" s="238"/>
      <c r="C955" s="244"/>
    </row>
    <row r="956" ht="14.25" customHeight="1">
      <c r="B956" s="238"/>
      <c r="C956" s="244"/>
    </row>
    <row r="957" ht="14.25" customHeight="1">
      <c r="B957" s="238"/>
      <c r="C957" s="244"/>
    </row>
    <row r="958" ht="14.25" customHeight="1">
      <c r="B958" s="238"/>
      <c r="C958" s="244"/>
    </row>
    <row r="959" ht="14.25" customHeight="1">
      <c r="B959" s="238"/>
      <c r="C959" s="244"/>
    </row>
    <row r="960" ht="14.25" customHeight="1">
      <c r="B960" s="238"/>
      <c r="C960" s="244"/>
    </row>
    <row r="961" ht="14.25" customHeight="1">
      <c r="B961" s="238"/>
      <c r="C961" s="244"/>
    </row>
    <row r="962" ht="14.25" customHeight="1">
      <c r="B962" s="238"/>
      <c r="C962" s="244"/>
    </row>
    <row r="963" ht="14.25" customHeight="1">
      <c r="B963" s="238"/>
      <c r="C963" s="244"/>
    </row>
    <row r="964" ht="14.25" customHeight="1">
      <c r="B964" s="238"/>
      <c r="C964" s="244"/>
    </row>
    <row r="965" ht="14.25" customHeight="1">
      <c r="B965" s="238"/>
      <c r="C965" s="244"/>
    </row>
    <row r="966" ht="14.25" customHeight="1">
      <c r="B966" s="238"/>
      <c r="C966" s="244"/>
    </row>
    <row r="967" ht="14.25" customHeight="1">
      <c r="B967" s="238"/>
      <c r="C967" s="244"/>
    </row>
    <row r="968" ht="14.25" customHeight="1">
      <c r="B968" s="238"/>
      <c r="C968" s="244"/>
    </row>
    <row r="969" ht="14.25" customHeight="1">
      <c r="B969" s="238"/>
      <c r="C969" s="244"/>
    </row>
    <row r="970" ht="14.25" customHeight="1">
      <c r="B970" s="238"/>
      <c r="C970" s="244"/>
    </row>
    <row r="971" ht="14.25" customHeight="1">
      <c r="B971" s="238"/>
      <c r="C971" s="244"/>
    </row>
    <row r="972" ht="14.25" customHeight="1">
      <c r="B972" s="238"/>
      <c r="C972" s="244"/>
    </row>
    <row r="973" ht="14.25" customHeight="1">
      <c r="B973" s="238"/>
      <c r="C973" s="244"/>
    </row>
    <row r="974" ht="14.25" customHeight="1">
      <c r="B974" s="238"/>
      <c r="C974" s="244"/>
    </row>
    <row r="975" ht="14.25" customHeight="1">
      <c r="B975" s="238"/>
      <c r="C975" s="244"/>
    </row>
    <row r="976" ht="14.25" customHeight="1">
      <c r="B976" s="238"/>
      <c r="C976" s="244"/>
    </row>
    <row r="977" ht="14.25" customHeight="1">
      <c r="B977" s="238"/>
      <c r="C977" s="244"/>
    </row>
    <row r="978" ht="14.25" customHeight="1">
      <c r="B978" s="238"/>
      <c r="C978" s="244"/>
    </row>
    <row r="979" ht="14.25" customHeight="1">
      <c r="B979" s="238"/>
      <c r="C979" s="244"/>
    </row>
    <row r="980" ht="14.25" customHeight="1">
      <c r="B980" s="238"/>
      <c r="C980" s="244"/>
    </row>
    <row r="981" ht="14.25" customHeight="1">
      <c r="B981" s="238"/>
      <c r="C981" s="244"/>
    </row>
    <row r="982" ht="14.25" customHeight="1">
      <c r="B982" s="238"/>
      <c r="C982" s="244"/>
    </row>
    <row r="983" ht="14.25" customHeight="1">
      <c r="B983" s="238"/>
      <c r="C983" s="244"/>
    </row>
    <row r="984" ht="14.25" customHeight="1">
      <c r="B984" s="238"/>
      <c r="C984" s="244"/>
    </row>
    <row r="985" ht="14.25" customHeight="1">
      <c r="B985" s="238"/>
      <c r="C985" s="244"/>
    </row>
    <row r="986" ht="14.25" customHeight="1">
      <c r="B986" s="238"/>
      <c r="C986" s="244"/>
    </row>
    <row r="987" ht="14.25" customHeight="1">
      <c r="B987" s="238"/>
      <c r="C987" s="244"/>
    </row>
    <row r="988" ht="14.25" customHeight="1">
      <c r="B988" s="238"/>
      <c r="C988" s="244"/>
    </row>
    <row r="989" ht="14.25" customHeight="1">
      <c r="B989" s="238"/>
      <c r="C989" s="244"/>
    </row>
    <row r="990" ht="14.25" customHeight="1">
      <c r="B990" s="238"/>
      <c r="C990" s="244"/>
    </row>
    <row r="991" ht="14.25" customHeight="1">
      <c r="B991" s="238"/>
      <c r="C991" s="244"/>
    </row>
    <row r="992" ht="14.25" customHeight="1">
      <c r="B992" s="238"/>
      <c r="C992" s="244"/>
    </row>
    <row r="993" ht="14.25" customHeight="1">
      <c r="B993" s="238"/>
      <c r="C993" s="244"/>
    </row>
    <row r="994" ht="14.25" customHeight="1">
      <c r="B994" s="238"/>
      <c r="C994" s="244"/>
    </row>
    <row r="995" ht="14.25" customHeight="1">
      <c r="B995" s="238"/>
      <c r="C995" s="244"/>
    </row>
    <row r="996" ht="14.25" customHeight="1">
      <c r="B996" s="238"/>
      <c r="C996" s="244"/>
    </row>
    <row r="997" ht="14.25" customHeight="1">
      <c r="B997" s="238"/>
      <c r="C997" s="244"/>
    </row>
    <row r="998" ht="14.25" customHeight="1">
      <c r="B998" s="238"/>
      <c r="C998" s="244"/>
    </row>
    <row r="999" ht="14.25" customHeight="1">
      <c r="B999" s="238"/>
      <c r="C999" s="244"/>
    </row>
    <row r="1000" ht="14.25" customHeight="1">
      <c r="B1000" s="238"/>
      <c r="C1000" s="244"/>
    </row>
    <row r="1001" ht="14.25" customHeight="1">
      <c r="B1001" s="238"/>
      <c r="C1001" s="244"/>
    </row>
    <row r="1002" ht="14.25" customHeight="1">
      <c r="B1002" s="238"/>
      <c r="C1002" s="244"/>
    </row>
    <row r="1003" ht="14.25" customHeight="1">
      <c r="B1003" s="238"/>
      <c r="C1003" s="244"/>
    </row>
    <row r="1004" ht="14.25" customHeight="1">
      <c r="B1004" s="238"/>
      <c r="C1004" s="244"/>
    </row>
    <row r="1005" ht="14.25" customHeight="1">
      <c r="B1005" s="238"/>
      <c r="C1005" s="244"/>
    </row>
    <row r="1006" ht="14.25" customHeight="1">
      <c r="B1006" s="238"/>
      <c r="C1006" s="244"/>
    </row>
    <row r="1007" ht="14.25" customHeight="1">
      <c r="B1007" s="238"/>
      <c r="C1007" s="244"/>
    </row>
    <row r="1008" ht="14.25" customHeight="1">
      <c r="B1008" s="238"/>
      <c r="C1008" s="244"/>
    </row>
    <row r="1009" ht="14.25" customHeight="1">
      <c r="B1009" s="238"/>
      <c r="C1009" s="244"/>
    </row>
    <row r="1010" ht="14.25" customHeight="1">
      <c r="B1010" s="238"/>
      <c r="C1010" s="244"/>
    </row>
    <row r="1011" ht="14.25" customHeight="1">
      <c r="B1011" s="238"/>
      <c r="C1011" s="244"/>
    </row>
    <row r="1012" ht="14.25" customHeight="1">
      <c r="B1012" s="238"/>
      <c r="C1012" s="244"/>
    </row>
    <row r="1013" ht="14.25" customHeight="1">
      <c r="B1013" s="238"/>
      <c r="C1013" s="244"/>
    </row>
    <row r="1014" ht="14.25" customHeight="1">
      <c r="B1014" s="238"/>
      <c r="C1014" s="244"/>
    </row>
    <row r="1015" ht="14.25" customHeight="1">
      <c r="B1015" s="238"/>
      <c r="C1015" s="244"/>
    </row>
    <row r="1016" ht="14.25" customHeight="1">
      <c r="B1016" s="238"/>
      <c r="C1016" s="244"/>
    </row>
    <row r="1017" ht="14.25" customHeight="1">
      <c r="B1017" s="238"/>
      <c r="C1017" s="244"/>
    </row>
    <row r="1018" ht="14.25" customHeight="1">
      <c r="B1018" s="238"/>
      <c r="C1018" s="244"/>
    </row>
    <row r="1019" ht="14.25" customHeight="1">
      <c r="B1019" s="238"/>
      <c r="C1019" s="244"/>
    </row>
    <row r="1020" ht="14.25" customHeight="1">
      <c r="B1020" s="238"/>
      <c r="C1020" s="244"/>
    </row>
    <row r="1021" ht="14.25" customHeight="1">
      <c r="B1021" s="238"/>
      <c r="C1021" s="244"/>
    </row>
    <row r="1022" ht="14.25" customHeight="1">
      <c r="B1022" s="238"/>
      <c r="C1022" s="244"/>
    </row>
    <row r="1023" ht="14.25" customHeight="1">
      <c r="B1023" s="238"/>
      <c r="C1023" s="244"/>
    </row>
    <row r="1024" ht="14.25" customHeight="1">
      <c r="B1024" s="238"/>
      <c r="C1024" s="244"/>
    </row>
    <row r="1025" ht="14.25" customHeight="1">
      <c r="B1025" s="238"/>
      <c r="C1025" s="244"/>
    </row>
    <row r="1026" ht="14.25" customHeight="1">
      <c r="B1026" s="238"/>
      <c r="C1026" s="244"/>
    </row>
    <row r="1027" ht="14.25" customHeight="1">
      <c r="B1027" s="238"/>
      <c r="C1027" s="244"/>
    </row>
  </sheetData>
  <customSheetViews>
    <customSheetView guid="{C24BD6B0-40EA-44C4-9129-2837BCD39A11}" filter="1" showAutoFilter="1">
      <autoFilter ref="$A$1:$AB$75"/>
    </customSheetView>
  </customSheetViews>
  <hyperlinks>
    <hyperlink r:id="rId1" ref="D3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5"/>
    <hyperlink r:id="rId11" ref="D18"/>
    <hyperlink r:id="rId12" ref="D21"/>
    <hyperlink r:id="rId13" ref="B24"/>
    <hyperlink r:id="rId14" ref="D54"/>
    <hyperlink r:id="rId15" ref="D57"/>
    <hyperlink r:id="rId16" ref="D60"/>
    <hyperlink r:id="rId17" ref="D61"/>
    <hyperlink r:id="rId18" ref="D63"/>
    <hyperlink r:id="rId19" ref="D66"/>
    <hyperlink r:id="rId20" ref="D67"/>
    <hyperlink r:id="rId21" ref="D72"/>
    <hyperlink r:id="rId22" ref="D73"/>
  </hyperlinks>
  <printOptions/>
  <pageMargins bottom="0.75" footer="0.0" header="0.0" left="0.7" right="0.7" top="0.75"/>
  <pageSetup orientation="landscape"/>
  <drawing r:id="rId23"/>
</worksheet>
</file>